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6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7.xml" ContentType="application/vnd.openxmlformats-officedocument.drawing+xml"/>
  <Override PartName="/xl/ctrlProps/ctrlProp113.xml" ContentType="application/vnd.ms-excel.controlproperties+xml"/>
  <Override PartName="/xl/ctrlProps/ctrlProp114.xml" ContentType="application/vnd.ms-excel.controlproperti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8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59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0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61.xml" ContentType="application/vnd.openxmlformats-officedocument.drawing+xml"/>
  <Override PartName="/xl/ctrlProps/ctrlProp121.xml" ContentType="application/vnd.ms-excel.controlproperties+xml"/>
  <Override PartName="/xl/ctrlProps/ctrlProp122.xml" ContentType="application/vnd.ms-excel.controlproperti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62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63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64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65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66.xml" ContentType="application/vnd.openxmlformats-officedocument.drawing+xml"/>
  <Override PartName="/xl/ctrlProps/ctrlProp131.xml" ContentType="application/vnd.ms-excel.controlproperties+xml"/>
  <Override PartName="/xl/ctrlProps/ctrlProp132.xml" ContentType="application/vnd.ms-excel.controlproperties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67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53\XLPack\sample\Full\en\VBA\"/>
    </mc:Choice>
  </mc:AlternateContent>
  <xr:revisionPtr revIDLastSave="0" documentId="13_ncr:1_{176D2AC9-A4F2-42C2-A9A1-26693FF87DDD}" xr6:coauthVersionLast="45" xr6:coauthVersionMax="45" xr10:uidLastSave="{00000000-0000-0000-0000-000000000000}"/>
  <bookViews>
    <workbookView xWindow="3555" yWindow="210" windowWidth="23610" windowHeight="15510" tabRatio="824" xr2:uid="{00000000-000D-0000-FFFF-FFFF00000000}"/>
  </bookViews>
  <sheets>
    <sheet name="Laguerre" sheetId="66" r:id="rId1"/>
    <sheet name="ALaguerre" sheetId="67" r:id="rId2"/>
    <sheet name="Legendre" sheetId="64" r:id="rId3"/>
    <sheet name="ALegendre" sheetId="65" r:id="rId4"/>
    <sheet name="Hermite" sheetId="68" r:id="rId5"/>
    <sheet name="Chebt" sheetId="70" r:id="rId6"/>
    <sheet name="Chebtd" sheetId="80" r:id="rId7"/>
    <sheet name="Chebu" sheetId="71" r:id="rId8"/>
    <sheet name="ExpLog" sheetId="45" r:id="rId9"/>
    <sheet name="ExpInt" sheetId="33" r:id="rId10"/>
    <sheet name="Spence" sheetId="63" r:id="rId11"/>
    <sheet name="SinCos" sheetId="34" r:id="rId12"/>
    <sheet name="RGam" sheetId="61" r:id="rId13"/>
    <sheet name="Poch" sheetId="62" r:id="rId14"/>
    <sheet name="Beta" sheetId="60" r:id="rId15"/>
    <sheet name="PolyGam" sheetId="59" r:id="rId16"/>
    <sheet name="IGam" sheetId="58" r:id="rId17"/>
    <sheet name="IGampq" sheetId="81" r:id="rId18"/>
    <sheet name="IGamd" sheetId="82" r:id="rId19"/>
    <sheet name="IGampqi" sheetId="83" r:id="rId20"/>
    <sheet name="IGampqia" sheetId="85" r:id="rId21"/>
    <sheet name="Betax" sheetId="86" r:id="rId22"/>
    <sheet name="IBeta" sheetId="87" r:id="rId23"/>
    <sheet name="IBetad" sheetId="88" r:id="rId24"/>
    <sheet name="IBetai" sheetId="89" r:id="rId25"/>
    <sheet name="IBetaia" sheetId="90" r:id="rId26"/>
    <sheet name="IBetaib" sheetId="91" r:id="rId27"/>
    <sheet name="Zeta" sheetId="55" r:id="rId28"/>
    <sheet name="Erf" sheetId="93" r:id="rId29"/>
    <sheet name="Erfi" sheetId="92" r:id="rId30"/>
    <sheet name="Fres" sheetId="53" r:id="rId31"/>
    <sheet name="Dawson" sheetId="54" r:id="rId32"/>
    <sheet name="Besj" sheetId="35" r:id="rId33"/>
    <sheet name="Besy" sheetId="36" r:id="rId34"/>
    <sheet name="Besjd" sheetId="39" r:id="rId35"/>
    <sheet name="Besyd" sheetId="40" r:id="rId36"/>
    <sheet name="Sbesj" sheetId="26" r:id="rId37"/>
    <sheet name="Sbesy" sheetId="27" r:id="rId38"/>
    <sheet name="Besi" sheetId="29" r:id="rId39"/>
    <sheet name="Besi(e)" sheetId="94" r:id="rId40"/>
    <sheet name="Besk" sheetId="37" r:id="rId41"/>
    <sheet name="Besk(e)" sheetId="95" r:id="rId42"/>
    <sheet name="Besid" sheetId="41" r:id="rId43"/>
    <sheet name="Beskd" sheetId="42" r:id="rId44"/>
    <sheet name="Sbesi" sheetId="28" r:id="rId45"/>
    <sheet name="Sbesk" sheetId="38" r:id="rId46"/>
    <sheet name="Airy" sheetId="30" r:id="rId47"/>
    <sheet name="0F1" sheetId="74" r:id="rId48"/>
    <sheet name="0F1 (2)" sheetId="100" r:id="rId49"/>
    <sheet name="1F0" sheetId="75" r:id="rId50"/>
    <sheet name="2F1" sheetId="73" r:id="rId51"/>
    <sheet name="Chu" sheetId="101" r:id="rId52"/>
    <sheet name="Chu (2)" sheetId="102" r:id="rId53"/>
    <sheet name="Jelli" sheetId="77" r:id="rId54"/>
    <sheet name="Jelli (2)" sheetId="78" r:id="rId55"/>
    <sheet name="Jelli (3)" sheetId="79" r:id="rId56"/>
    <sheet name="Celli" sheetId="32" r:id="rId57"/>
    <sheet name="ElliF" sheetId="99" r:id="rId58"/>
    <sheet name="ElliE" sheetId="98" r:id="rId59"/>
    <sheet name="ElliP" sheetId="46" r:id="rId60"/>
    <sheet name="ElliP (2)" sheetId="97" r:id="rId61"/>
    <sheet name="ElliRC" sheetId="48" r:id="rId62"/>
    <sheet name="ElliRD" sheetId="49" r:id="rId63"/>
    <sheet name="ElliRG" sheetId="50" r:id="rId64"/>
    <sheet name="ElliRF" sheetId="51" r:id="rId65"/>
    <sheet name="ElliRJ" sheetId="52" r:id="rId66"/>
    <sheet name="JZeta" sheetId="76" r:id="rId6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62" l="1"/>
  <c r="B6" i="62"/>
  <c r="A54" i="62"/>
  <c r="A55" i="62" s="1"/>
  <c r="A56" i="62" s="1"/>
  <c r="A57" i="62" s="1"/>
  <c r="A58" i="62" s="1"/>
  <c r="A59" i="62" s="1"/>
  <c r="A60" i="62" s="1"/>
  <c r="A61" i="62" s="1"/>
  <c r="A62" i="62" s="1"/>
  <c r="A63" i="62" s="1"/>
  <c r="A64" i="62" s="1"/>
  <c r="A65" i="62" s="1"/>
  <c r="A66" i="62" s="1"/>
  <c r="A67" i="62" s="1"/>
  <c r="A68" i="62" s="1"/>
  <c r="A69" i="62" s="1"/>
  <c r="A70" i="62" s="1"/>
  <c r="A71" i="62" s="1"/>
  <c r="A72" i="62" s="1"/>
  <c r="A73" i="62" s="1"/>
  <c r="A74" i="62" s="1"/>
  <c r="A75" i="62" s="1"/>
  <c r="A76" i="62" s="1"/>
  <c r="A53" i="62"/>
  <c r="A51" i="62"/>
  <c r="A50" i="62"/>
  <c r="A49" i="62"/>
  <c r="A48" i="62" s="1"/>
  <c r="A47" i="62" s="1"/>
  <c r="A46" i="62" s="1"/>
  <c r="A45" i="62" s="1"/>
  <c r="A44" i="62" s="1"/>
  <c r="A43" i="62" s="1"/>
  <c r="A39" i="62" s="1"/>
  <c r="A34" i="62"/>
  <c r="A33" i="62" s="1"/>
  <c r="A32" i="62" s="1"/>
  <c r="A31" i="62" s="1"/>
  <c r="A30" i="62" s="1"/>
  <c r="A29" i="62" s="1"/>
  <c r="A28" i="62" s="1"/>
  <c r="A27" i="62" s="1"/>
  <c r="A18" i="62"/>
  <c r="A17" i="62" s="1"/>
  <c r="A16" i="62" s="1"/>
  <c r="A15" i="62" s="1"/>
  <c r="A14" i="62" s="1"/>
  <c r="A13" i="62" s="1"/>
  <c r="A12" i="62" s="1"/>
  <c r="A11" i="62" s="1"/>
  <c r="F6" i="67" l="1"/>
  <c r="E6" i="67"/>
  <c r="D6" i="67"/>
  <c r="C6" i="67"/>
  <c r="B6" i="67"/>
  <c r="F6" i="66"/>
  <c r="E6" i="66"/>
  <c r="D6" i="66"/>
  <c r="C6" i="66"/>
  <c r="B6" i="66"/>
  <c r="F6" i="64"/>
  <c r="E6" i="64"/>
  <c r="D6" i="64"/>
  <c r="C6" i="64"/>
  <c r="B6" i="64"/>
  <c r="F6" i="65"/>
  <c r="E6" i="65"/>
  <c r="D6" i="65"/>
  <c r="C6" i="65"/>
  <c r="B6" i="65"/>
  <c r="F6" i="68"/>
  <c r="E6" i="68"/>
  <c r="D6" i="68"/>
  <c r="C6" i="68"/>
  <c r="B6" i="68"/>
  <c r="F6" i="70"/>
  <c r="E6" i="70"/>
  <c r="D6" i="70"/>
  <c r="C6" i="70"/>
  <c r="B6" i="70"/>
  <c r="F6" i="80"/>
  <c r="E6" i="80"/>
  <c r="D6" i="80"/>
  <c r="C6" i="80"/>
  <c r="B6" i="80"/>
  <c r="F6" i="71"/>
  <c r="E6" i="71"/>
  <c r="D6" i="71"/>
  <c r="C6" i="71"/>
  <c r="B6" i="71"/>
  <c r="E6" i="33"/>
  <c r="D6" i="33"/>
  <c r="C6" i="33"/>
  <c r="B6" i="33"/>
  <c r="I6" i="60"/>
  <c r="H6" i="60"/>
  <c r="G6" i="60"/>
  <c r="F6" i="60"/>
  <c r="E6" i="60"/>
  <c r="D6" i="60"/>
  <c r="C6" i="60"/>
  <c r="B6" i="60"/>
  <c r="F6" i="59"/>
  <c r="E6" i="59"/>
  <c r="D6" i="59"/>
  <c r="C6" i="59"/>
  <c r="J6" i="58"/>
  <c r="I6" i="58"/>
  <c r="H6" i="58"/>
  <c r="G6" i="58"/>
  <c r="F6" i="58"/>
  <c r="E6" i="58"/>
  <c r="D6" i="58"/>
  <c r="C6" i="58"/>
  <c r="B6" i="58"/>
  <c r="I6" i="81"/>
  <c r="H6" i="81"/>
  <c r="G6" i="81"/>
  <c r="F6" i="81"/>
  <c r="E6" i="81"/>
  <c r="D6" i="81"/>
  <c r="C6" i="81"/>
  <c r="B6" i="81"/>
  <c r="F6" i="82"/>
  <c r="E6" i="82"/>
  <c r="D6" i="82"/>
  <c r="C6" i="82"/>
  <c r="B6" i="82"/>
  <c r="B6" i="85"/>
  <c r="I6" i="83"/>
  <c r="H6" i="83"/>
  <c r="G6" i="83"/>
  <c r="F6" i="83"/>
  <c r="E6" i="83"/>
  <c r="D6" i="83"/>
  <c r="C6" i="83"/>
  <c r="B6" i="83"/>
  <c r="I6" i="85"/>
  <c r="H6" i="85"/>
  <c r="G6" i="85"/>
  <c r="F6" i="85"/>
  <c r="E6" i="85"/>
  <c r="D6" i="85"/>
  <c r="C6" i="85"/>
  <c r="K6" i="86"/>
  <c r="J6" i="86"/>
  <c r="I6" i="86"/>
  <c r="H6" i="86"/>
  <c r="G6" i="86"/>
  <c r="F6" i="86"/>
  <c r="E6" i="86"/>
  <c r="D6" i="86"/>
  <c r="C6" i="86"/>
  <c r="B6" i="86"/>
  <c r="K6" i="87"/>
  <c r="J6" i="87"/>
  <c r="I6" i="87"/>
  <c r="H6" i="87"/>
  <c r="G6" i="87"/>
  <c r="F6" i="87"/>
  <c r="E6" i="87"/>
  <c r="D6" i="87"/>
  <c r="C6" i="87"/>
  <c r="B6" i="87"/>
  <c r="F6" i="88"/>
  <c r="E6" i="88"/>
  <c r="D6" i="88"/>
  <c r="C6" i="88"/>
  <c r="B6" i="88"/>
  <c r="K6" i="89"/>
  <c r="J6" i="89"/>
  <c r="I6" i="89"/>
  <c r="H6" i="89"/>
  <c r="G6" i="89"/>
  <c r="F6" i="89"/>
  <c r="E6" i="89"/>
  <c r="D6" i="89"/>
  <c r="C6" i="89"/>
  <c r="B6" i="89"/>
  <c r="K6" i="90" l="1"/>
  <c r="J6" i="90"/>
  <c r="I6" i="90"/>
  <c r="H6" i="90"/>
  <c r="G6" i="90"/>
  <c r="F6" i="90"/>
  <c r="E6" i="90"/>
  <c r="D6" i="90"/>
  <c r="C6" i="90"/>
  <c r="B6" i="90"/>
  <c r="K6" i="91"/>
  <c r="J6" i="91"/>
  <c r="I6" i="91"/>
  <c r="H6" i="91"/>
  <c r="G6" i="91"/>
  <c r="F6" i="91"/>
  <c r="E6" i="91"/>
  <c r="D6" i="91"/>
  <c r="C6" i="91"/>
  <c r="B6" i="91"/>
  <c r="G6" i="76"/>
  <c r="F6" i="76"/>
  <c r="E6" i="76"/>
  <c r="D6" i="76"/>
  <c r="C6" i="76"/>
  <c r="B6" i="76"/>
  <c r="G6" i="52"/>
  <c r="F6" i="52"/>
  <c r="E6" i="52"/>
  <c r="D6" i="52"/>
  <c r="C6" i="52"/>
  <c r="B6" i="52"/>
  <c r="G6" i="51"/>
  <c r="F6" i="51"/>
  <c r="E6" i="51"/>
  <c r="D6" i="51"/>
  <c r="C6" i="51"/>
  <c r="B6" i="51"/>
  <c r="G6" i="50"/>
  <c r="F6" i="50"/>
  <c r="E6" i="50"/>
  <c r="D6" i="50"/>
  <c r="C6" i="50"/>
  <c r="B6" i="50"/>
  <c r="G6" i="49" l="1"/>
  <c r="F6" i="49"/>
  <c r="E6" i="49"/>
  <c r="D6" i="49"/>
  <c r="C6" i="49"/>
  <c r="B6" i="49"/>
  <c r="G6" i="48" l="1"/>
  <c r="F6" i="48"/>
  <c r="E6" i="48"/>
  <c r="D6" i="48"/>
  <c r="C6" i="48"/>
  <c r="B6" i="48"/>
  <c r="G6" i="97"/>
  <c r="F6" i="97"/>
  <c r="E6" i="97"/>
  <c r="D6" i="97"/>
  <c r="C6" i="97"/>
  <c r="B6" i="97"/>
  <c r="G6" i="46"/>
  <c r="F6" i="46"/>
  <c r="E6" i="46"/>
  <c r="D6" i="46"/>
  <c r="C6" i="46"/>
  <c r="B6" i="46"/>
  <c r="G6" i="98" l="1"/>
  <c r="F6" i="98"/>
  <c r="E6" i="98"/>
  <c r="D6" i="98"/>
  <c r="C6" i="98"/>
  <c r="B6" i="98"/>
  <c r="B6" i="99"/>
  <c r="F6" i="32"/>
  <c r="E6" i="32"/>
  <c r="D6" i="32"/>
  <c r="G6" i="79" l="1"/>
  <c r="F6" i="79"/>
  <c r="E6" i="79"/>
  <c r="D6" i="79"/>
  <c r="C6" i="79"/>
  <c r="B6" i="79"/>
  <c r="G6" i="78"/>
  <c r="F6" i="78"/>
  <c r="E6" i="78"/>
  <c r="D6" i="78"/>
  <c r="C6" i="78"/>
  <c r="B6" i="78"/>
  <c r="G6" i="77"/>
  <c r="F6" i="77"/>
  <c r="D6" i="77"/>
  <c r="C6" i="77"/>
  <c r="E6" i="77"/>
  <c r="B6" i="77"/>
  <c r="F6" i="74"/>
  <c r="E6" i="74"/>
  <c r="D6" i="74"/>
  <c r="C6" i="74"/>
  <c r="B6" i="74"/>
  <c r="F6" i="100"/>
  <c r="E6" i="100"/>
  <c r="D6" i="100"/>
  <c r="C6" i="100"/>
  <c r="B6" i="100"/>
  <c r="H6" i="75"/>
  <c r="G6" i="75"/>
  <c r="F6" i="75"/>
  <c r="E6" i="75"/>
  <c r="D6" i="75"/>
  <c r="C6" i="75"/>
  <c r="B6" i="75"/>
  <c r="A11" i="102"/>
  <c r="A12" i="102" s="1"/>
  <c r="A13" i="102" s="1"/>
  <c r="A14" i="102" s="1"/>
  <c r="A15" i="102" s="1"/>
  <c r="A16" i="102" s="1"/>
  <c r="A17" i="102" s="1"/>
  <c r="A18" i="102" s="1"/>
  <c r="A19" i="102" s="1"/>
  <c r="A20" i="102" s="1"/>
  <c r="A21" i="102" s="1"/>
  <c r="A22" i="102" s="1"/>
  <c r="A23" i="102" s="1"/>
  <c r="A24" i="102" s="1"/>
  <c r="A25" i="102" s="1"/>
  <c r="A26" i="102" s="1"/>
  <c r="A27" i="102" s="1"/>
  <c r="A28" i="102" s="1"/>
  <c r="A29" i="102" s="1"/>
  <c r="A30" i="102" s="1"/>
  <c r="A31" i="102" s="1"/>
  <c r="A32" i="102" s="1"/>
  <c r="A33" i="102" s="1"/>
  <c r="A34" i="102" s="1"/>
  <c r="A35" i="102" s="1"/>
  <c r="A36" i="102" s="1"/>
  <c r="A37" i="102" s="1"/>
  <c r="A38" i="102" s="1"/>
  <c r="A39" i="102" s="1"/>
  <c r="A40" i="102" s="1"/>
  <c r="A41" i="102" s="1"/>
  <c r="A42" i="102" s="1"/>
  <c r="A43" i="102" s="1"/>
  <c r="A44" i="102" s="1"/>
  <c r="A45" i="102" s="1"/>
  <c r="A46" i="102" s="1"/>
  <c r="A47" i="102" s="1"/>
  <c r="A48" i="102" s="1"/>
  <c r="A49" i="102" s="1"/>
  <c r="F6" i="102"/>
  <c r="E6" i="102"/>
  <c r="D6" i="102"/>
  <c r="C6" i="102"/>
  <c r="B6" i="102"/>
  <c r="F6" i="101"/>
  <c r="E6" i="101"/>
  <c r="D6" i="101"/>
  <c r="C6" i="101"/>
  <c r="B6" i="101"/>
  <c r="A11" i="101"/>
  <c r="A12" i="101" s="1"/>
  <c r="A13" i="101" s="1"/>
  <c r="A14" i="101" s="1"/>
  <c r="A15" i="101" s="1"/>
  <c r="A16" i="101" s="1"/>
  <c r="A17" i="101" s="1"/>
  <c r="A18" i="101" s="1"/>
  <c r="A19" i="101" s="1"/>
  <c r="A20" i="101" s="1"/>
  <c r="A21" i="101" s="1"/>
  <c r="A22" i="101" s="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A43" i="101" s="1"/>
  <c r="A44" i="101" s="1"/>
  <c r="A45" i="101" s="1"/>
  <c r="A46" i="101" s="1"/>
  <c r="A47" i="101" s="1"/>
  <c r="A48" i="101" s="1"/>
  <c r="A49" i="101" s="1"/>
  <c r="A37" i="75"/>
  <c r="A8" i="75"/>
  <c r="A9" i="75" s="1"/>
  <c r="A10" i="75" s="1"/>
  <c r="A11" i="75" s="1"/>
  <c r="A12" i="75" s="1"/>
  <c r="A13" i="75" s="1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A38" i="75" s="1"/>
  <c r="A39" i="75" s="1"/>
  <c r="A40" i="75" s="1"/>
  <c r="A41" i="75" s="1"/>
  <c r="A42" i="75" s="1"/>
  <c r="A43" i="75" s="1"/>
  <c r="A44" i="75" s="1"/>
  <c r="A45" i="75" s="1"/>
  <c r="A46" i="75" s="1"/>
  <c r="A47" i="75" s="1"/>
  <c r="A48" i="75" s="1"/>
  <c r="A49" i="75" s="1"/>
  <c r="A50" i="75" s="1"/>
  <c r="A51" i="75" s="1"/>
  <c r="A52" i="75" s="1"/>
  <c r="A53" i="75" s="1"/>
  <c r="A54" i="75" s="1"/>
  <c r="A55" i="75" s="1"/>
  <c r="A8" i="100" l="1"/>
  <c r="A9" i="100" s="1"/>
  <c r="A10" i="100" s="1"/>
  <c r="A11" i="100" s="1"/>
  <c r="A12" i="100" s="1"/>
  <c r="A13" i="100" s="1"/>
  <c r="A14" i="100" s="1"/>
  <c r="A15" i="100" s="1"/>
  <c r="A16" i="100" s="1"/>
  <c r="A17" i="100" s="1"/>
  <c r="A18" i="100" s="1"/>
  <c r="A19" i="100" s="1"/>
  <c r="A20" i="100" s="1"/>
  <c r="A21" i="100" s="1"/>
  <c r="A22" i="100" s="1"/>
  <c r="A23" i="100" s="1"/>
  <c r="A24" i="100" s="1"/>
  <c r="A25" i="100" s="1"/>
  <c r="A26" i="100" s="1"/>
  <c r="A27" i="100" s="1"/>
  <c r="A28" i="100" s="1"/>
  <c r="A29" i="100" s="1"/>
  <c r="A30" i="100" s="1"/>
  <c r="A31" i="100" s="1"/>
  <c r="A32" i="100" s="1"/>
  <c r="A33" i="100" s="1"/>
  <c r="A34" i="100" s="1"/>
  <c r="A35" i="100" s="1"/>
  <c r="A36" i="100" s="1"/>
  <c r="A37" i="100" s="1"/>
  <c r="A38" i="100" s="1"/>
  <c r="A39" i="100" s="1"/>
  <c r="A40" i="100" s="1"/>
  <c r="A41" i="100" s="1"/>
  <c r="A42" i="100" s="1"/>
  <c r="A43" i="100" s="1"/>
  <c r="A44" i="100" s="1"/>
  <c r="A45" i="100" s="1"/>
  <c r="A46" i="100" s="1"/>
  <c r="A47" i="100" s="1"/>
  <c r="A48" i="100" s="1"/>
  <c r="A49" i="100" s="1"/>
  <c r="A50" i="100" s="1"/>
  <c r="A51" i="100" s="1"/>
  <c r="A52" i="100" s="1"/>
  <c r="A53" i="100" s="1"/>
  <c r="A54" i="100" s="1"/>
  <c r="A55" i="100" s="1"/>
  <c r="A56" i="100" s="1"/>
  <c r="A57" i="100" s="1"/>
  <c r="A58" i="100" s="1"/>
  <c r="A59" i="100" s="1"/>
  <c r="A60" i="100" s="1"/>
  <c r="A61" i="100" s="1"/>
  <c r="A62" i="100" s="1"/>
  <c r="A63" i="100" s="1"/>
  <c r="A64" i="100" s="1"/>
  <c r="A65" i="100" s="1"/>
  <c r="A66" i="100" s="1"/>
  <c r="A67" i="100" s="1"/>
  <c r="A68" i="100" s="1"/>
  <c r="A69" i="100" s="1"/>
  <c r="A70" i="100" s="1"/>
  <c r="A71" i="100" s="1"/>
  <c r="A72" i="100" s="1"/>
  <c r="A73" i="100" s="1"/>
  <c r="A74" i="100" s="1"/>
  <c r="A75" i="100" s="1"/>
  <c r="A76" i="100" s="1"/>
  <c r="A77" i="100" s="1"/>
  <c r="A78" i="100" s="1"/>
  <c r="A79" i="100" s="1"/>
  <c r="A80" i="100" s="1"/>
  <c r="A81" i="100" s="1"/>
  <c r="A82" i="100" s="1"/>
  <c r="A83" i="100" s="1"/>
  <c r="A84" i="100" s="1"/>
  <c r="A85" i="100" s="1"/>
  <c r="A86" i="100" s="1"/>
  <c r="A87" i="100" s="1"/>
  <c r="A8" i="74"/>
  <c r="A9" i="74" s="1"/>
  <c r="A10" i="74" s="1"/>
  <c r="A11" i="74" s="1"/>
  <c r="A12" i="74" s="1"/>
  <c r="A13" i="74" s="1"/>
  <c r="A14" i="74" s="1"/>
  <c r="A15" i="74" s="1"/>
  <c r="A16" i="74" s="1"/>
  <c r="A17" i="74" s="1"/>
  <c r="A18" i="74" s="1"/>
  <c r="A19" i="74" s="1"/>
  <c r="A20" i="74" s="1"/>
  <c r="A21" i="74" s="1"/>
  <c r="A22" i="74" s="1"/>
  <c r="A23" i="74" s="1"/>
  <c r="A24" i="74" s="1"/>
  <c r="A25" i="74" s="1"/>
  <c r="A26" i="74" s="1"/>
  <c r="A27" i="74" s="1"/>
  <c r="A28" i="74" s="1"/>
  <c r="A29" i="74" s="1"/>
  <c r="A30" i="74" s="1"/>
  <c r="A31" i="74" s="1"/>
  <c r="A32" i="74" s="1"/>
  <c r="A33" i="74" s="1"/>
  <c r="A34" i="74" s="1"/>
  <c r="A35" i="74" s="1"/>
  <c r="A36" i="74" s="1"/>
  <c r="A37" i="74" s="1"/>
  <c r="A38" i="74" s="1"/>
  <c r="A39" i="74" s="1"/>
  <c r="A40" i="74" s="1"/>
  <c r="A41" i="74" s="1"/>
  <c r="A42" i="74" s="1"/>
  <c r="A43" i="74" s="1"/>
  <c r="A44" i="74" s="1"/>
  <c r="A45" i="74" s="1"/>
  <c r="A46" i="74" s="1"/>
  <c r="A47" i="74" s="1"/>
  <c r="A48" i="74" s="1"/>
  <c r="A49" i="74" s="1"/>
  <c r="A50" i="74" s="1"/>
  <c r="A51" i="74" s="1"/>
  <c r="A52" i="74" s="1"/>
  <c r="A53" i="74" s="1"/>
  <c r="A54" i="74" s="1"/>
  <c r="A55" i="74" s="1"/>
  <c r="A56" i="74" s="1"/>
  <c r="A57" i="74" s="1"/>
  <c r="A58" i="74" s="1"/>
  <c r="A59" i="74" s="1"/>
  <c r="A60" i="74" s="1"/>
  <c r="A61" i="74" s="1"/>
  <c r="A62" i="74" s="1"/>
  <c r="A63" i="74" s="1"/>
  <c r="A64" i="74" s="1"/>
  <c r="A65" i="74" s="1"/>
  <c r="A66" i="74" s="1"/>
  <c r="A67" i="74" s="1"/>
  <c r="A68" i="74" s="1"/>
  <c r="A69" i="74" s="1"/>
  <c r="A70" i="74" s="1"/>
  <c r="A71" i="74" s="1"/>
  <c r="A72" i="74" s="1"/>
  <c r="A73" i="74" s="1"/>
  <c r="A74" i="74" s="1"/>
  <c r="A75" i="74" s="1"/>
  <c r="A76" i="74" s="1"/>
  <c r="A77" i="74" s="1"/>
  <c r="A78" i="74" s="1"/>
  <c r="A79" i="74" s="1"/>
  <c r="A80" i="74" s="1"/>
  <c r="A81" i="74" s="1"/>
  <c r="A8" i="97" l="1"/>
  <c r="A9" i="97" s="1"/>
  <c r="A10" i="97" s="1"/>
  <c r="A11" i="97" s="1"/>
  <c r="A12" i="97" s="1"/>
  <c r="A13" i="97" s="1"/>
  <c r="A14" i="97" s="1"/>
  <c r="A15" i="97" s="1"/>
  <c r="A16" i="97" s="1"/>
  <c r="A17" i="97" s="1"/>
  <c r="A18" i="97" s="1"/>
  <c r="A19" i="97" s="1"/>
  <c r="A20" i="97" s="1"/>
  <c r="A21" i="97" s="1"/>
  <c r="A22" i="97" s="1"/>
  <c r="A23" i="97" s="1"/>
  <c r="A24" i="97" s="1"/>
  <c r="A25" i="97" s="1"/>
  <c r="A26" i="97" s="1"/>
  <c r="A27" i="97" s="1"/>
  <c r="A28" i="97" s="1"/>
  <c r="A29" i="97" s="1"/>
  <c r="A30" i="97" s="1"/>
  <c r="A31" i="97" s="1"/>
  <c r="A32" i="97" s="1"/>
  <c r="A29" i="99" l="1"/>
  <c r="A30" i="99" s="1"/>
  <c r="A31" i="99" s="1"/>
  <c r="A32" i="99" s="1"/>
  <c r="A33" i="99" s="1"/>
  <c r="A34" i="99" s="1"/>
  <c r="A35" i="99" s="1"/>
  <c r="A36" i="99" s="1"/>
  <c r="A37" i="99" s="1"/>
  <c r="A38" i="99" s="1"/>
  <c r="A39" i="99" s="1"/>
  <c r="A40" i="99" s="1"/>
  <c r="A41" i="99" s="1"/>
  <c r="A42" i="99" s="1"/>
  <c r="A43" i="99" s="1"/>
  <c r="A44" i="99" s="1"/>
  <c r="A45" i="99" s="1"/>
  <c r="A46" i="99" s="1"/>
  <c r="A47" i="99" s="1"/>
  <c r="A48" i="99" s="1"/>
  <c r="A8" i="99"/>
  <c r="A9" i="99" s="1"/>
  <c r="A10" i="99" s="1"/>
  <c r="A11" i="99" s="1"/>
  <c r="A12" i="99" s="1"/>
  <c r="A13" i="99" s="1"/>
  <c r="A14" i="99" s="1"/>
  <c r="A15" i="99" s="1"/>
  <c r="A16" i="99" s="1"/>
  <c r="A17" i="99" s="1"/>
  <c r="A18" i="99" s="1"/>
  <c r="A19" i="99" s="1"/>
  <c r="A20" i="99" s="1"/>
  <c r="A21" i="99" s="1"/>
  <c r="A22" i="99" s="1"/>
  <c r="A23" i="99" s="1"/>
  <c r="A24" i="99" s="1"/>
  <c r="A25" i="99" s="1"/>
  <c r="A26" i="99" s="1"/>
  <c r="A29" i="98"/>
  <c r="A30" i="98" s="1"/>
  <c r="A31" i="98" s="1"/>
  <c r="A32" i="98" s="1"/>
  <c r="A33" i="98" s="1"/>
  <c r="A34" i="98" s="1"/>
  <c r="A35" i="98" s="1"/>
  <c r="A36" i="98" s="1"/>
  <c r="A37" i="98" s="1"/>
  <c r="A38" i="98" s="1"/>
  <c r="A39" i="98" s="1"/>
  <c r="A40" i="98" s="1"/>
  <c r="A41" i="98" s="1"/>
  <c r="A42" i="98" s="1"/>
  <c r="A43" i="98" s="1"/>
  <c r="A44" i="98" s="1"/>
  <c r="A45" i="98" s="1"/>
  <c r="A46" i="98" s="1"/>
  <c r="A47" i="98" s="1"/>
  <c r="A48" i="98" s="1"/>
  <c r="A9" i="98"/>
  <c r="A10" i="98" s="1"/>
  <c r="A11" i="98" s="1"/>
  <c r="A12" i="98" s="1"/>
  <c r="A13" i="98" s="1"/>
  <c r="A14" i="98" s="1"/>
  <c r="A15" i="98" s="1"/>
  <c r="A16" i="98" s="1"/>
  <c r="A17" i="98" s="1"/>
  <c r="A18" i="98" s="1"/>
  <c r="A19" i="98" s="1"/>
  <c r="A20" i="98" s="1"/>
  <c r="A21" i="98" s="1"/>
  <c r="A22" i="98" s="1"/>
  <c r="A23" i="98" s="1"/>
  <c r="A24" i="98" s="1"/>
  <c r="A25" i="98" s="1"/>
  <c r="A26" i="98" s="1"/>
  <c r="A8" i="98"/>
  <c r="A29" i="46" l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11" i="95" l="1"/>
  <c r="A12" i="95" s="1"/>
  <c r="A13" i="95" s="1"/>
  <c r="A14" i="95" s="1"/>
  <c r="A15" i="95" s="1"/>
  <c r="A16" i="95" s="1"/>
  <c r="A17" i="95" s="1"/>
  <c r="A18" i="95" s="1"/>
  <c r="A19" i="95" s="1"/>
  <c r="A20" i="95" s="1"/>
  <c r="A21" i="95" s="1"/>
  <c r="A22" i="95" s="1"/>
  <c r="A23" i="95" s="1"/>
  <c r="A24" i="95" s="1"/>
  <c r="A25" i="95" s="1"/>
  <c r="A26" i="95" s="1"/>
  <c r="A27" i="95" s="1"/>
  <c r="A28" i="95" s="1"/>
  <c r="A29" i="95" s="1"/>
  <c r="A30" i="95" s="1"/>
  <c r="A31" i="95" s="1"/>
  <c r="A32" i="95" s="1"/>
  <c r="A33" i="95" s="1"/>
  <c r="A34" i="95" s="1"/>
  <c r="A35" i="95" s="1"/>
  <c r="A36" i="95" s="1"/>
  <c r="A37" i="95" s="1"/>
  <c r="A38" i="95" s="1"/>
  <c r="A39" i="95" s="1"/>
  <c r="A40" i="95" s="1"/>
  <c r="A41" i="95" s="1"/>
  <c r="A42" i="95" s="1"/>
  <c r="A43" i="95" s="1"/>
  <c r="A44" i="95" s="1"/>
  <c r="A45" i="95" s="1"/>
  <c r="A46" i="95" s="1"/>
  <c r="A47" i="95" s="1"/>
  <c r="A48" i="95" s="1"/>
  <c r="A49" i="95" s="1"/>
  <c r="A8" i="94" l="1"/>
  <c r="A9" i="94" s="1"/>
  <c r="A10" i="94" s="1"/>
  <c r="A11" i="94" s="1"/>
  <c r="A12" i="94" s="1"/>
  <c r="A13" i="94" s="1"/>
  <c r="A14" i="94" s="1"/>
  <c r="A15" i="94" s="1"/>
  <c r="A16" i="94" s="1"/>
  <c r="A17" i="94" s="1"/>
  <c r="A18" i="94" s="1"/>
  <c r="A19" i="94" s="1"/>
  <c r="A20" i="94" s="1"/>
  <c r="A21" i="94" s="1"/>
  <c r="A22" i="94" s="1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A48" i="94" s="1"/>
  <c r="A49" i="94" s="1"/>
  <c r="A50" i="94" s="1"/>
  <c r="A51" i="94" s="1"/>
  <c r="A52" i="94" s="1"/>
  <c r="A53" i="94" s="1"/>
  <c r="A54" i="94" s="1"/>
  <c r="A55" i="94" s="1"/>
  <c r="A56" i="94" s="1"/>
  <c r="A57" i="94" s="1"/>
  <c r="A58" i="94" s="1"/>
  <c r="A59" i="94" s="1"/>
  <c r="A60" i="94" s="1"/>
  <c r="A61" i="94" s="1"/>
  <c r="A62" i="94" s="1"/>
  <c r="A63" i="94" s="1"/>
  <c r="A64" i="94" s="1"/>
  <c r="A65" i="94" s="1"/>
  <c r="A66" i="94" s="1"/>
  <c r="A67" i="94" s="1"/>
  <c r="A68" i="94" s="1"/>
  <c r="A69" i="94" s="1"/>
  <c r="A70" i="94" s="1"/>
  <c r="A71" i="94" s="1"/>
  <c r="A72" i="94" s="1"/>
  <c r="A73" i="94" s="1"/>
  <c r="A74" i="94" s="1"/>
  <c r="A75" i="94" s="1"/>
  <c r="A76" i="94" s="1"/>
  <c r="A77" i="94" s="1"/>
  <c r="A78" i="94" s="1"/>
  <c r="A79" i="94" s="1"/>
  <c r="A80" i="94" s="1"/>
  <c r="A81" i="94" s="1"/>
  <c r="A82" i="94" s="1"/>
  <c r="A83" i="94" s="1"/>
  <c r="A84" i="94" s="1"/>
  <c r="A85" i="94" s="1"/>
  <c r="A86" i="94" s="1"/>
  <c r="A87" i="94" s="1"/>
  <c r="A88" i="94" s="1"/>
  <c r="A89" i="94" s="1"/>
  <c r="A90" i="94" s="1"/>
  <c r="A91" i="94" s="1"/>
  <c r="A55" i="92" l="1"/>
  <c r="A56" i="92" s="1"/>
  <c r="A57" i="92" s="1"/>
  <c r="A58" i="92" s="1"/>
  <c r="A59" i="92" s="1"/>
  <c r="A60" i="92" s="1"/>
  <c r="A61" i="92" s="1"/>
  <c r="A62" i="92" s="1"/>
  <c r="A63" i="92" s="1"/>
  <c r="A64" i="92" s="1"/>
  <c r="A65" i="92" s="1"/>
  <c r="A66" i="92" s="1"/>
  <c r="A67" i="92" s="1"/>
  <c r="A68" i="92" s="1"/>
  <c r="A69" i="92" s="1"/>
  <c r="A70" i="92" s="1"/>
  <c r="A71" i="92" s="1"/>
  <c r="A72" i="92" s="1"/>
  <c r="A8" i="93"/>
  <c r="A9" i="93" s="1"/>
  <c r="A10" i="93" s="1"/>
  <c r="A11" i="93" s="1"/>
  <c r="A12" i="93" s="1"/>
  <c r="A13" i="93" s="1"/>
  <c r="A14" i="93" s="1"/>
  <c r="A15" i="93" s="1"/>
  <c r="A16" i="93" s="1"/>
  <c r="A17" i="93" s="1"/>
  <c r="A18" i="93" s="1"/>
  <c r="A19" i="93" s="1"/>
  <c r="A20" i="93" s="1"/>
  <c r="A21" i="93" s="1"/>
  <c r="A22" i="93" s="1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A43" i="93" s="1"/>
  <c r="A44" i="93" s="1"/>
  <c r="A45" i="93" s="1"/>
  <c r="A46" i="93" s="1"/>
  <c r="A47" i="93" s="1"/>
  <c r="A48" i="93" s="1"/>
  <c r="A49" i="93" s="1"/>
  <c r="A50" i="93" s="1"/>
  <c r="A51" i="93" s="1"/>
  <c r="A52" i="93" s="1"/>
  <c r="A53" i="93" s="1"/>
  <c r="A54" i="93" s="1"/>
  <c r="A55" i="93" s="1"/>
  <c r="A56" i="93" s="1"/>
  <c r="A57" i="93" s="1"/>
  <c r="A58" i="93" s="1"/>
  <c r="A59" i="93" s="1"/>
  <c r="A60" i="93" s="1"/>
  <c r="A61" i="93" s="1"/>
  <c r="A62" i="93" s="1"/>
  <c r="A63" i="93" s="1"/>
  <c r="A64" i="93" s="1"/>
  <c r="A65" i="93" s="1"/>
  <c r="A66" i="93" s="1"/>
  <c r="A67" i="93" s="1"/>
  <c r="A7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14" i="91" l="1"/>
  <c r="A15" i="91" s="1"/>
  <c r="A16" i="91" s="1"/>
  <c r="A17" i="91" s="1"/>
  <c r="A18" i="91" s="1"/>
  <c r="A19" i="91" s="1"/>
  <c r="A20" i="91" s="1"/>
  <c r="A21" i="91" s="1"/>
  <c r="A22" i="91" s="1"/>
  <c r="A23" i="91" s="1"/>
  <c r="A24" i="91" s="1"/>
  <c r="A25" i="91" s="1"/>
  <c r="A26" i="91" s="1"/>
  <c r="A27" i="91" s="1"/>
  <c r="A28" i="91" s="1"/>
  <c r="A29" i="91" s="1"/>
  <c r="A14" i="90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27" i="90" s="1"/>
  <c r="A28" i="90" s="1"/>
  <c r="A29" i="90" s="1"/>
  <c r="A11" i="89" l="1"/>
  <c r="A12" i="89" s="1"/>
  <c r="A13" i="89" s="1"/>
  <c r="A14" i="89" s="1"/>
  <c r="A15" i="89" s="1"/>
  <c r="A16" i="89" s="1"/>
  <c r="A17" i="89" s="1"/>
  <c r="A18" i="89" s="1"/>
  <c r="A19" i="89" s="1"/>
  <c r="A20" i="89" s="1"/>
  <c r="A21" i="89" s="1"/>
  <c r="A22" i="89" s="1"/>
  <c r="A23" i="89" s="1"/>
  <c r="A24" i="89" s="1"/>
  <c r="A25" i="89" s="1"/>
  <c r="A26" i="89" s="1"/>
  <c r="A27" i="89" s="1"/>
  <c r="A28" i="89" s="1"/>
  <c r="A9" i="88" l="1"/>
  <c r="A10" i="88" s="1"/>
  <c r="A11" i="88" s="1"/>
  <c r="A12" i="88" s="1"/>
  <c r="A13" i="88" s="1"/>
  <c r="A14" i="88" s="1"/>
  <c r="A15" i="88" s="1"/>
  <c r="A16" i="88" s="1"/>
  <c r="A17" i="88" s="1"/>
  <c r="A18" i="88" s="1"/>
  <c r="A19" i="88" s="1"/>
  <c r="A20" i="88" s="1"/>
  <c r="A21" i="88" s="1"/>
  <c r="A22" i="88" s="1"/>
  <c r="A23" i="88" s="1"/>
  <c r="A24" i="88" s="1"/>
  <c r="A25" i="88" s="1"/>
  <c r="A26" i="88" s="1"/>
  <c r="A9" i="87"/>
  <c r="A10" i="87" s="1"/>
  <c r="A11" i="87" s="1"/>
  <c r="A12" i="87" s="1"/>
  <c r="A13" i="87" s="1"/>
  <c r="A14" i="87" s="1"/>
  <c r="A15" i="87" s="1"/>
  <c r="A16" i="87" s="1"/>
  <c r="A17" i="87" s="1"/>
  <c r="A18" i="87" s="1"/>
  <c r="A19" i="87" s="1"/>
  <c r="A20" i="87" s="1"/>
  <c r="A21" i="87" s="1"/>
  <c r="A22" i="87" s="1"/>
  <c r="A23" i="87" s="1"/>
  <c r="A24" i="87" s="1"/>
  <c r="A25" i="87" s="1"/>
  <c r="A26" i="87" s="1"/>
  <c r="A9" i="86" l="1"/>
  <c r="A10" i="86" s="1"/>
  <c r="A11" i="86" s="1"/>
  <c r="A12" i="86" s="1"/>
  <c r="A13" i="86" s="1"/>
  <c r="A14" i="86" s="1"/>
  <c r="A15" i="86" s="1"/>
  <c r="A16" i="86" s="1"/>
  <c r="A17" i="86" s="1"/>
  <c r="A18" i="86" s="1"/>
  <c r="A19" i="86" s="1"/>
  <c r="A20" i="86" s="1"/>
  <c r="A21" i="86" s="1"/>
  <c r="A22" i="86" s="1"/>
  <c r="A23" i="86" s="1"/>
  <c r="A24" i="86" s="1"/>
  <c r="A25" i="86" s="1"/>
  <c r="A26" i="86" s="1"/>
  <c r="A11" i="85"/>
  <c r="A12" i="85" s="1"/>
  <c r="A13" i="85" s="1"/>
  <c r="A14" i="85" s="1"/>
  <c r="A15" i="85" s="1"/>
  <c r="A16" i="85" s="1"/>
  <c r="A17" i="85" s="1"/>
  <c r="A18" i="85" s="1"/>
  <c r="A19" i="85" s="1"/>
  <c r="A20" i="85" s="1"/>
  <c r="A21" i="85" s="1"/>
  <c r="A22" i="85" s="1"/>
  <c r="A23" i="85" s="1"/>
  <c r="A24" i="85" s="1"/>
  <c r="A25" i="85" s="1"/>
  <c r="A26" i="85" s="1"/>
  <c r="A27" i="85" s="1"/>
  <c r="A28" i="85" s="1"/>
  <c r="A11" i="83"/>
  <c r="A12" i="83" s="1"/>
  <c r="A13" i="83" s="1"/>
  <c r="A14" i="83" s="1"/>
  <c r="A15" i="83" s="1"/>
  <c r="A16" i="83" s="1"/>
  <c r="A17" i="83" s="1"/>
  <c r="A18" i="83" s="1"/>
  <c r="A19" i="83" s="1"/>
  <c r="A20" i="83" s="1"/>
  <c r="A21" i="83" s="1"/>
  <c r="A22" i="83" s="1"/>
  <c r="A23" i="83" s="1"/>
  <c r="A24" i="83" s="1"/>
  <c r="A25" i="83" s="1"/>
  <c r="A26" i="83" s="1"/>
  <c r="A27" i="83" s="1"/>
  <c r="A28" i="83" s="1"/>
  <c r="A8" i="82" l="1"/>
  <c r="A9" i="82" s="1"/>
  <c r="A10" i="82" s="1"/>
  <c r="A11" i="82" s="1"/>
  <c r="A12" i="82" s="1"/>
  <c r="A13" i="82" s="1"/>
  <c r="A14" i="82" s="1"/>
  <c r="A15" i="82" s="1"/>
  <c r="A16" i="82" s="1"/>
  <c r="A17" i="82" s="1"/>
  <c r="A18" i="82" s="1"/>
  <c r="A19" i="82" s="1"/>
  <c r="A20" i="82" s="1"/>
  <c r="A21" i="82" s="1"/>
  <c r="A22" i="82" s="1"/>
  <c r="A23" i="82" s="1"/>
  <c r="A24" i="82" s="1"/>
  <c r="A25" i="82" s="1"/>
  <c r="A26" i="82" s="1"/>
  <c r="A27" i="82" s="1"/>
  <c r="A8" i="81" l="1"/>
  <c r="A9" i="81" s="1"/>
  <c r="A10" i="81" s="1"/>
  <c r="A11" i="81" s="1"/>
  <c r="A12" i="81" s="1"/>
  <c r="A13" i="81" s="1"/>
  <c r="A14" i="81" s="1"/>
  <c r="A15" i="81" s="1"/>
  <c r="A16" i="81" s="1"/>
  <c r="A17" i="81" s="1"/>
  <c r="A18" i="81" s="1"/>
  <c r="A19" i="81" s="1"/>
  <c r="A20" i="81" s="1"/>
  <c r="A21" i="81" s="1"/>
  <c r="A22" i="81" s="1"/>
  <c r="A23" i="81" s="1"/>
  <c r="A24" i="81" s="1"/>
  <c r="A25" i="81" s="1"/>
  <c r="A26" i="81" s="1"/>
  <c r="A27" i="81" s="1"/>
  <c r="A8" i="59" l="1"/>
  <c r="A9" i="59" s="1"/>
  <c r="A10" i="59" s="1"/>
  <c r="A11" i="59" s="1"/>
  <c r="A12" i="59" s="1"/>
  <c r="A13" i="59" s="1"/>
  <c r="A14" i="59" s="1"/>
  <c r="A15" i="59" s="1"/>
  <c r="A16" i="59" s="1"/>
  <c r="A17" i="59" s="1"/>
  <c r="A18" i="59" s="1"/>
  <c r="A19" i="59" s="1"/>
  <c r="A20" i="59" s="1"/>
  <c r="A21" i="59" s="1"/>
  <c r="A22" i="59" s="1"/>
  <c r="A23" i="59" s="1"/>
  <c r="A24" i="59" s="1"/>
  <c r="A25" i="59" s="1"/>
  <c r="A26" i="59" s="1"/>
  <c r="A27" i="59" s="1"/>
  <c r="A28" i="59" s="1"/>
  <c r="A29" i="59" s="1"/>
  <c r="A30" i="59" s="1"/>
  <c r="A31" i="59" s="1"/>
  <c r="A32" i="59" s="1"/>
  <c r="A33" i="59" s="1"/>
  <c r="A34" i="59" s="1"/>
  <c r="A35" i="59" s="1"/>
  <c r="A36" i="59" s="1"/>
  <c r="A37" i="59" s="1"/>
  <c r="A38" i="59" s="1"/>
  <c r="A39" i="59" s="1"/>
  <c r="A40" i="59" s="1"/>
  <c r="A41" i="59" s="1"/>
  <c r="A42" i="59" s="1"/>
  <c r="A43" i="59" s="1"/>
  <c r="A44" i="59" s="1"/>
  <c r="A45" i="59" s="1"/>
  <c r="A46" i="59" s="1"/>
  <c r="A47" i="59" s="1"/>
  <c r="A48" i="59" s="1"/>
  <c r="A49" i="59" s="1"/>
  <c r="A50" i="59" s="1"/>
  <c r="A51" i="59" s="1"/>
  <c r="A52" i="59" s="1"/>
  <c r="A53" i="59" s="1"/>
  <c r="A54" i="59" s="1"/>
  <c r="A55" i="59" s="1"/>
  <c r="A56" i="59" s="1"/>
  <c r="A57" i="59" s="1"/>
  <c r="A58" i="59" s="1"/>
  <c r="A59" i="59" s="1"/>
  <c r="A60" i="59" s="1"/>
  <c r="A61" i="59" s="1"/>
  <c r="A62" i="59" s="1"/>
  <c r="A63" i="59" s="1"/>
  <c r="A64" i="59" s="1"/>
  <c r="A65" i="59" s="1"/>
  <c r="A66" i="59" s="1"/>
  <c r="A67" i="59" s="1"/>
  <c r="A68" i="59" s="1"/>
  <c r="A69" i="59" s="1"/>
  <c r="A70" i="59" s="1"/>
  <c r="A71" i="59" s="1"/>
  <c r="A72" i="59" s="1"/>
  <c r="A73" i="59" s="1"/>
  <c r="A74" i="59" s="1"/>
  <c r="A75" i="59" s="1"/>
  <c r="A76" i="59" s="1"/>
  <c r="A77" i="59" s="1"/>
  <c r="A78" i="59" s="1"/>
  <c r="A79" i="59" s="1"/>
  <c r="A80" i="59" s="1"/>
  <c r="A81" i="59" s="1"/>
  <c r="A82" i="59" s="1"/>
  <c r="A83" i="59" s="1"/>
  <c r="A84" i="59" s="1"/>
  <c r="A85" i="59" s="1"/>
  <c r="A86" i="59" s="1"/>
  <c r="A87" i="59" s="1"/>
  <c r="A88" i="59" s="1"/>
  <c r="A89" i="59" s="1"/>
  <c r="A90" i="59" s="1"/>
  <c r="A91" i="59" s="1"/>
  <c r="A92" i="59" s="1"/>
  <c r="A93" i="59" s="1"/>
  <c r="A94" i="59" s="1"/>
  <c r="A95" i="59" s="1"/>
  <c r="A96" i="59" s="1"/>
  <c r="A97" i="59" s="1"/>
  <c r="A98" i="59" s="1"/>
  <c r="A99" i="59" s="1"/>
  <c r="A100" i="59" s="1"/>
  <c r="A101" i="59" s="1"/>
  <c r="A102" i="59" s="1"/>
  <c r="A103" i="59" s="1"/>
  <c r="A104" i="59" s="1"/>
  <c r="A105" i="59" s="1"/>
  <c r="A106" i="59" s="1"/>
  <c r="A107" i="59" s="1"/>
  <c r="A108" i="59" s="1"/>
  <c r="A109" i="59" s="1"/>
  <c r="A110" i="59" s="1"/>
  <c r="A111" i="59" s="1"/>
  <c r="A112" i="59" s="1"/>
  <c r="A113" i="59" s="1"/>
  <c r="A114" i="59" s="1"/>
  <c r="A115" i="59" s="1"/>
  <c r="A116" i="59" s="1"/>
  <c r="A117" i="59" s="1"/>
  <c r="A118" i="59" s="1"/>
  <c r="A119" i="59" s="1"/>
  <c r="A120" i="59" s="1"/>
  <c r="A121" i="59" s="1"/>
  <c r="A122" i="59" s="1"/>
  <c r="A123" i="59" s="1"/>
  <c r="A124" i="59" s="1"/>
  <c r="A125" i="59" s="1"/>
  <c r="A126" i="59" s="1"/>
  <c r="A127" i="59" s="1"/>
  <c r="A128" i="59" s="1"/>
  <c r="A129" i="59" s="1"/>
  <c r="A130" i="59" s="1"/>
  <c r="A131" i="59" s="1"/>
  <c r="A132" i="59" s="1"/>
  <c r="A133" i="59" s="1"/>
  <c r="A134" i="59" s="1"/>
  <c r="A135" i="59" s="1"/>
  <c r="A136" i="59" s="1"/>
  <c r="A137" i="59" s="1"/>
  <c r="A138" i="59" s="1"/>
  <c r="A139" i="59" s="1"/>
  <c r="A140" i="59" s="1"/>
  <c r="A141" i="59" s="1"/>
  <c r="A142" i="59" s="1"/>
  <c r="A143" i="59" s="1"/>
  <c r="A144" i="59" s="1"/>
  <c r="A145" i="59" s="1"/>
  <c r="A146" i="59" s="1"/>
  <c r="A147" i="59" s="1"/>
  <c r="A148" i="59" s="1"/>
  <c r="A149" i="59" s="1"/>
  <c r="A150" i="59" s="1"/>
  <c r="A151" i="59" s="1"/>
  <c r="A152" i="59" s="1"/>
  <c r="A153" i="59" s="1"/>
  <c r="A154" i="59" s="1"/>
  <c r="A155" i="59" s="1"/>
  <c r="A156" i="59" s="1"/>
  <c r="A157" i="59" s="1"/>
  <c r="A158" i="59" s="1"/>
  <c r="A159" i="59" s="1"/>
  <c r="A160" i="59" s="1"/>
  <c r="A161" i="59" s="1"/>
  <c r="A162" i="59" s="1"/>
  <c r="A163" i="59" s="1"/>
  <c r="A164" i="59" s="1"/>
  <c r="A165" i="59" s="1"/>
  <c r="A166" i="59" s="1"/>
  <c r="A167" i="59" s="1"/>
  <c r="A168" i="59" s="1"/>
  <c r="A169" i="59" s="1"/>
  <c r="A170" i="59" s="1"/>
  <c r="A171" i="59" s="1"/>
  <c r="A172" i="59" s="1"/>
  <c r="A173" i="59" s="1"/>
  <c r="A174" i="59" s="1"/>
  <c r="A175" i="59" s="1"/>
  <c r="A176" i="59" s="1"/>
  <c r="A177" i="59" s="1"/>
  <c r="A178" i="59" s="1"/>
  <c r="A179" i="59" s="1"/>
  <c r="A180" i="59" s="1"/>
  <c r="A181" i="59" s="1"/>
  <c r="A182" i="59" s="1"/>
  <c r="A183" i="59" s="1"/>
  <c r="A184" i="59" s="1"/>
  <c r="A185" i="59" s="1"/>
  <c r="A186" i="59" s="1"/>
  <c r="A187" i="59" s="1"/>
  <c r="A188" i="59" s="1"/>
  <c r="A189" i="59" s="1"/>
  <c r="A190" i="59" s="1"/>
  <c r="A191" i="59" s="1"/>
  <c r="A192" i="59" s="1"/>
  <c r="A193" i="59" s="1"/>
  <c r="A194" i="59" s="1"/>
  <c r="A195" i="59" s="1"/>
  <c r="A196" i="59" s="1"/>
  <c r="A197" i="59" s="1"/>
  <c r="A198" i="59" s="1"/>
  <c r="A199" i="59" s="1"/>
  <c r="A200" i="59" s="1"/>
  <c r="A201" i="59" s="1"/>
  <c r="A202" i="59" s="1"/>
  <c r="A203" i="59" s="1"/>
  <c r="A204" i="59" s="1"/>
  <c r="A205" i="59" s="1"/>
  <c r="A206" i="59" s="1"/>
  <c r="A207" i="59" s="1"/>
  <c r="A208" i="59" s="1"/>
  <c r="A209" i="59" s="1"/>
  <c r="A210" i="59" s="1"/>
  <c r="A211" i="59" s="1"/>
  <c r="A212" i="59" s="1"/>
  <c r="A213" i="59" s="1"/>
  <c r="A214" i="59" s="1"/>
  <c r="A215" i="59" s="1"/>
  <c r="A216" i="59" s="1"/>
  <c r="A217" i="59" s="1"/>
  <c r="A218" i="59" s="1"/>
  <c r="A219" i="59" s="1"/>
  <c r="A220" i="59" s="1"/>
  <c r="A221" i="59" s="1"/>
  <c r="A222" i="59" s="1"/>
  <c r="A223" i="59" s="1"/>
  <c r="A224" i="59" s="1"/>
  <c r="A225" i="59" s="1"/>
  <c r="A226" i="59" s="1"/>
  <c r="A227" i="59" s="1"/>
  <c r="A228" i="59" s="1"/>
  <c r="A229" i="59" s="1"/>
  <c r="A230" i="59" s="1"/>
  <c r="A231" i="59" s="1"/>
  <c r="A232" i="59" s="1"/>
  <c r="A233" i="59" s="1"/>
  <c r="A234" i="59" s="1"/>
  <c r="A235" i="59" s="1"/>
  <c r="A236" i="59" s="1"/>
  <c r="A237" i="59" s="1"/>
  <c r="A238" i="59" s="1"/>
  <c r="A239" i="59" s="1"/>
  <c r="A240" i="59" s="1"/>
  <c r="A241" i="59" s="1"/>
  <c r="A242" i="59" s="1"/>
  <c r="A243" i="59" s="1"/>
  <c r="A244" i="59" s="1"/>
  <c r="A245" i="59" s="1"/>
  <c r="A246" i="59" s="1"/>
  <c r="A247" i="59" s="1"/>
  <c r="A8" i="80" l="1"/>
  <c r="A9" i="80" s="1"/>
  <c r="A10" i="80" s="1"/>
  <c r="A11" i="80" s="1"/>
  <c r="A12" i="80" s="1"/>
  <c r="A13" i="80" s="1"/>
  <c r="A14" i="80" s="1"/>
  <c r="A15" i="80" s="1"/>
  <c r="A16" i="80" s="1"/>
  <c r="A17" i="80" s="1"/>
  <c r="A18" i="80" s="1"/>
  <c r="A19" i="80" s="1"/>
  <c r="A20" i="80" s="1"/>
  <c r="A21" i="80" s="1"/>
  <c r="A22" i="80" s="1"/>
  <c r="A23" i="80" s="1"/>
  <c r="A24" i="80" s="1"/>
  <c r="A25" i="80" s="1"/>
  <c r="A26" i="80" s="1"/>
  <c r="A27" i="80" s="1"/>
  <c r="A28" i="80" s="1"/>
  <c r="A29" i="80" s="1"/>
  <c r="A30" i="80" s="1"/>
  <c r="A31" i="80" s="1"/>
  <c r="A32" i="80" s="1"/>
  <c r="A33" i="80" s="1"/>
  <c r="A34" i="80" s="1"/>
  <c r="A35" i="80" s="1"/>
  <c r="A36" i="80" s="1"/>
  <c r="A37" i="80" s="1"/>
  <c r="A38" i="80" s="1"/>
  <c r="A39" i="80" s="1"/>
  <c r="A40" i="80" s="1"/>
  <c r="A41" i="80" s="1"/>
  <c r="A42" i="80" s="1"/>
  <c r="A43" i="80" s="1"/>
  <c r="A44" i="80" s="1"/>
  <c r="A45" i="80" s="1"/>
  <c r="A46" i="80" s="1"/>
  <c r="A47" i="80" s="1"/>
  <c r="A48" i="80" s="1"/>
  <c r="A49" i="80" s="1"/>
  <c r="A50" i="80" s="1"/>
  <c r="A51" i="80" s="1"/>
  <c r="A52" i="80" s="1"/>
  <c r="A53" i="80" s="1"/>
  <c r="A54" i="80" s="1"/>
  <c r="A55" i="80" s="1"/>
  <c r="A56" i="80" s="1"/>
  <c r="A57" i="80" s="1"/>
  <c r="A58" i="80" s="1"/>
  <c r="A59" i="80" s="1"/>
  <c r="A60" i="80" s="1"/>
  <c r="A61" i="80" s="1"/>
  <c r="A62" i="80" s="1"/>
  <c r="A63" i="80" s="1"/>
  <c r="A64" i="80" s="1"/>
  <c r="A65" i="80" s="1"/>
  <c r="A66" i="80" s="1"/>
  <c r="A67" i="80" s="1"/>
  <c r="A68" i="80" s="1"/>
  <c r="A69" i="80" s="1"/>
  <c r="A70" i="80" s="1"/>
  <c r="A71" i="80" s="1"/>
  <c r="A72" i="80" s="1"/>
  <c r="A73" i="80" s="1"/>
  <c r="A74" i="80" s="1"/>
  <c r="A75" i="80" s="1"/>
  <c r="A76" i="80" s="1"/>
  <c r="A77" i="80" s="1"/>
  <c r="A78" i="80" s="1"/>
  <c r="A79" i="80" s="1"/>
  <c r="A80" i="80" s="1"/>
  <c r="A81" i="80" s="1"/>
  <c r="A82" i="80" s="1"/>
  <c r="A83" i="80" s="1"/>
  <c r="A84" i="80" s="1"/>
  <c r="A85" i="80" s="1"/>
  <c r="A86" i="80" s="1"/>
  <c r="A87" i="80" s="1"/>
  <c r="A8" i="7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5" i="71" s="1"/>
  <c r="A46" i="71" s="1"/>
  <c r="A47" i="71" s="1"/>
  <c r="A48" i="71" s="1"/>
  <c r="A49" i="71" s="1"/>
  <c r="A50" i="71" s="1"/>
  <c r="A51" i="71" s="1"/>
  <c r="A52" i="71" s="1"/>
  <c r="A53" i="71" s="1"/>
  <c r="A54" i="71" s="1"/>
  <c r="A55" i="71" s="1"/>
  <c r="A56" i="71" s="1"/>
  <c r="A57" i="71" s="1"/>
  <c r="A58" i="71" s="1"/>
  <c r="A59" i="71" s="1"/>
  <c r="A60" i="71" s="1"/>
  <c r="A61" i="71" s="1"/>
  <c r="A62" i="71" s="1"/>
  <c r="A63" i="71" s="1"/>
  <c r="A64" i="71" s="1"/>
  <c r="A65" i="71" s="1"/>
  <c r="A66" i="71" s="1"/>
  <c r="A67" i="71" s="1"/>
  <c r="A68" i="71" s="1"/>
  <c r="A69" i="71" s="1"/>
  <c r="A70" i="71" s="1"/>
  <c r="A71" i="71" s="1"/>
  <c r="A72" i="71" s="1"/>
  <c r="A73" i="71" s="1"/>
  <c r="A74" i="71" s="1"/>
  <c r="A75" i="71" s="1"/>
  <c r="A76" i="71" s="1"/>
  <c r="A77" i="71" s="1"/>
  <c r="A78" i="71" s="1"/>
  <c r="A79" i="71" s="1"/>
  <c r="A80" i="71" s="1"/>
  <c r="A81" i="71" s="1"/>
  <c r="A82" i="71" s="1"/>
  <c r="A83" i="71" s="1"/>
  <c r="A84" i="71" s="1"/>
  <c r="A85" i="71" s="1"/>
  <c r="A86" i="71" s="1"/>
  <c r="A87" i="71" s="1"/>
  <c r="A8" i="70"/>
  <c r="A9" i="70" s="1"/>
  <c r="A10" i="70" s="1"/>
  <c r="A11" i="70" s="1"/>
  <c r="A12" i="70" s="1"/>
  <c r="A13" i="70" s="1"/>
  <c r="A14" i="70" s="1"/>
  <c r="A15" i="70" s="1"/>
  <c r="A16" i="70" s="1"/>
  <c r="A17" i="70" s="1"/>
  <c r="A18" i="70" s="1"/>
  <c r="A19" i="70" s="1"/>
  <c r="A20" i="70" s="1"/>
  <c r="A21" i="70" s="1"/>
  <c r="A22" i="70" s="1"/>
  <c r="A23" i="70" s="1"/>
  <c r="A24" i="70" s="1"/>
  <c r="A25" i="70" s="1"/>
  <c r="A26" i="70" s="1"/>
  <c r="A27" i="70" s="1"/>
  <c r="A28" i="70" s="1"/>
  <c r="A29" i="70" s="1"/>
  <c r="A30" i="70" s="1"/>
  <c r="A31" i="70" s="1"/>
  <c r="A32" i="70" s="1"/>
  <c r="A33" i="70" s="1"/>
  <c r="A34" i="70" s="1"/>
  <c r="A35" i="70" s="1"/>
  <c r="A36" i="70" s="1"/>
  <c r="A37" i="70" s="1"/>
  <c r="A38" i="70" s="1"/>
  <c r="A39" i="70" s="1"/>
  <c r="A40" i="70" s="1"/>
  <c r="A41" i="70" s="1"/>
  <c r="A42" i="70" s="1"/>
  <c r="A43" i="70" s="1"/>
  <c r="A44" i="70" s="1"/>
  <c r="A45" i="70" s="1"/>
  <c r="A46" i="70" s="1"/>
  <c r="A47" i="70" s="1"/>
  <c r="A48" i="70" s="1"/>
  <c r="A49" i="70" s="1"/>
  <c r="A50" i="70" s="1"/>
  <c r="A51" i="70" s="1"/>
  <c r="A52" i="70" s="1"/>
  <c r="A53" i="70" s="1"/>
  <c r="A54" i="70" s="1"/>
  <c r="A55" i="70" s="1"/>
  <c r="A56" i="70" s="1"/>
  <c r="A57" i="70" s="1"/>
  <c r="A58" i="70" s="1"/>
  <c r="A59" i="70" s="1"/>
  <c r="A60" i="70" s="1"/>
  <c r="A61" i="70" s="1"/>
  <c r="A62" i="70" s="1"/>
  <c r="A63" i="70" s="1"/>
  <c r="A64" i="70" s="1"/>
  <c r="A65" i="70" s="1"/>
  <c r="A66" i="70" s="1"/>
  <c r="A67" i="70" s="1"/>
  <c r="A68" i="70" s="1"/>
  <c r="A69" i="70" s="1"/>
  <c r="A70" i="70" s="1"/>
  <c r="A71" i="70" s="1"/>
  <c r="A72" i="70" s="1"/>
  <c r="A73" i="70" s="1"/>
  <c r="A74" i="70" s="1"/>
  <c r="A75" i="70" s="1"/>
  <c r="A76" i="70" s="1"/>
  <c r="A77" i="70" s="1"/>
  <c r="A78" i="70" s="1"/>
  <c r="A79" i="70" s="1"/>
  <c r="A80" i="70" s="1"/>
  <c r="A81" i="70" s="1"/>
  <c r="A82" i="70" s="1"/>
  <c r="A83" i="70" s="1"/>
  <c r="A84" i="70" s="1"/>
  <c r="A85" i="70" s="1"/>
  <c r="A86" i="70" s="1"/>
  <c r="A87" i="70" s="1"/>
  <c r="A8" i="68"/>
  <c r="A9" i="68" s="1"/>
  <c r="A10" i="68" s="1"/>
  <c r="A11" i="68" s="1"/>
  <c r="A12" i="68" s="1"/>
  <c r="A13" i="68" s="1"/>
  <c r="A14" i="68" s="1"/>
  <c r="A15" i="68" s="1"/>
  <c r="A16" i="68" s="1"/>
  <c r="A17" i="68" s="1"/>
  <c r="A18" i="68" s="1"/>
  <c r="A19" i="68" s="1"/>
  <c r="A20" i="68" s="1"/>
  <c r="A21" i="68" s="1"/>
  <c r="A22" i="68" s="1"/>
  <c r="A23" i="68" s="1"/>
  <c r="A24" i="68" s="1"/>
  <c r="A25" i="68" s="1"/>
  <c r="A26" i="68" s="1"/>
  <c r="A27" i="68" s="1"/>
  <c r="A28" i="68" s="1"/>
  <c r="A29" i="68" s="1"/>
  <c r="A30" i="68" s="1"/>
  <c r="A31" i="68" s="1"/>
  <c r="A32" i="68" s="1"/>
  <c r="A33" i="68" s="1"/>
  <c r="A34" i="68" s="1"/>
  <c r="A35" i="68" s="1"/>
  <c r="A36" i="68" s="1"/>
  <c r="A37" i="68" s="1"/>
  <c r="A38" i="68" s="1"/>
  <c r="A39" i="68" s="1"/>
  <c r="A40" i="68" s="1"/>
  <c r="A41" i="68" s="1"/>
  <c r="A42" i="68" s="1"/>
  <c r="A43" i="68" s="1"/>
  <c r="A44" i="68" s="1"/>
  <c r="A45" i="68" s="1"/>
  <c r="A46" i="68" s="1"/>
  <c r="A47" i="68" s="1"/>
  <c r="A48" i="68" s="1"/>
  <c r="A49" i="68" s="1"/>
  <c r="A50" i="68" s="1"/>
  <c r="A51" i="68" s="1"/>
  <c r="A52" i="68" s="1"/>
  <c r="A53" i="68" s="1"/>
  <c r="A54" i="68" s="1"/>
  <c r="A55" i="68" s="1"/>
  <c r="A56" i="68" s="1"/>
  <c r="A57" i="68" s="1"/>
  <c r="A58" i="68" s="1"/>
  <c r="A59" i="68" s="1"/>
  <c r="A60" i="68" s="1"/>
  <c r="A61" i="68" s="1"/>
  <c r="A62" i="68" s="1"/>
  <c r="A63" i="68" s="1"/>
  <c r="A64" i="68" s="1"/>
  <c r="A65" i="68" s="1"/>
  <c r="A66" i="68" s="1"/>
  <c r="A67" i="68" s="1"/>
  <c r="A68" i="68" s="1"/>
  <c r="A69" i="68" s="1"/>
  <c r="A70" i="68" s="1"/>
  <c r="A71" i="68" s="1"/>
  <c r="A72" i="68" s="1"/>
  <c r="A73" i="68" s="1"/>
  <c r="A74" i="68" s="1"/>
  <c r="A75" i="68" s="1"/>
  <c r="A76" i="68" s="1"/>
  <c r="A77" i="68" s="1"/>
  <c r="A78" i="68" s="1"/>
  <c r="A79" i="68" s="1"/>
  <c r="A80" i="68" s="1"/>
  <c r="A81" i="68" s="1"/>
  <c r="A82" i="68" s="1"/>
  <c r="A83" i="68" s="1"/>
  <c r="A84" i="68" s="1"/>
  <c r="A85" i="68" s="1"/>
  <c r="A86" i="68" s="1"/>
  <c r="A87" i="68" s="1"/>
  <c r="A8" i="67"/>
  <c r="A9" i="67" s="1"/>
  <c r="A10" i="67" s="1"/>
  <c r="A11" i="67" s="1"/>
  <c r="A12" i="67" s="1"/>
  <c r="A13" i="67" s="1"/>
  <c r="A14" i="67" s="1"/>
  <c r="A15" i="67" s="1"/>
  <c r="A16" i="67" s="1"/>
  <c r="A17" i="67" s="1"/>
  <c r="A18" i="67" s="1"/>
  <c r="A19" i="67" s="1"/>
  <c r="A20" i="67" s="1"/>
  <c r="A21" i="67" s="1"/>
  <c r="A22" i="67" s="1"/>
  <c r="A23" i="67" s="1"/>
  <c r="A24" i="67" s="1"/>
  <c r="A25" i="67" s="1"/>
  <c r="A26" i="67" s="1"/>
  <c r="A27" i="67" s="1"/>
  <c r="A28" i="67" s="1"/>
  <c r="A29" i="67" s="1"/>
  <c r="A30" i="67" s="1"/>
  <c r="A31" i="67" s="1"/>
  <c r="A32" i="67" s="1"/>
  <c r="A33" i="67" s="1"/>
  <c r="A34" i="67" s="1"/>
  <c r="A35" i="67" s="1"/>
  <c r="A36" i="67" s="1"/>
  <c r="A37" i="67" s="1"/>
  <c r="A38" i="67" s="1"/>
  <c r="A39" i="67" s="1"/>
  <c r="A40" i="67" s="1"/>
  <c r="A41" i="67" s="1"/>
  <c r="A42" i="67" s="1"/>
  <c r="A43" i="67" s="1"/>
  <c r="A44" i="67" s="1"/>
  <c r="A45" i="67" s="1"/>
  <c r="A46" i="67" s="1"/>
  <c r="A47" i="67" s="1"/>
  <c r="A48" i="67" s="1"/>
  <c r="A49" i="67" s="1"/>
  <c r="A50" i="67" s="1"/>
  <c r="A51" i="67" s="1"/>
  <c r="A52" i="67" s="1"/>
  <c r="A53" i="67" s="1"/>
  <c r="A54" i="67" s="1"/>
  <c r="A55" i="67" s="1"/>
  <c r="A56" i="67" s="1"/>
  <c r="A57" i="67" s="1"/>
  <c r="A58" i="67" s="1"/>
  <c r="A59" i="67" s="1"/>
  <c r="A60" i="67" s="1"/>
  <c r="A61" i="67" s="1"/>
  <c r="A62" i="67" s="1"/>
  <c r="A63" i="67" s="1"/>
  <c r="A64" i="67" s="1"/>
  <c r="A65" i="67" s="1"/>
  <c r="A66" i="67" s="1"/>
  <c r="A67" i="67" s="1"/>
  <c r="A68" i="67" s="1"/>
  <c r="A69" i="67" s="1"/>
  <c r="A70" i="67" s="1"/>
  <c r="A71" i="67" s="1"/>
  <c r="A72" i="67" s="1"/>
  <c r="A73" i="67" s="1"/>
  <c r="A74" i="67" s="1"/>
  <c r="A75" i="67" s="1"/>
  <c r="A76" i="67" s="1"/>
  <c r="A77" i="67" s="1"/>
  <c r="A78" i="67" s="1"/>
  <c r="A79" i="67" s="1"/>
  <c r="A80" i="67" s="1"/>
  <c r="A81" i="67" s="1"/>
  <c r="A82" i="67" s="1"/>
  <c r="A83" i="67" s="1"/>
  <c r="A84" i="67" s="1"/>
  <c r="A85" i="67" s="1"/>
  <c r="A86" i="67" s="1"/>
  <c r="A87" i="67" s="1"/>
  <c r="A8" i="66" l="1"/>
  <c r="A9" i="66" s="1"/>
  <c r="A10" i="66" s="1"/>
  <c r="A11" i="66" s="1"/>
  <c r="A12" i="66" s="1"/>
  <c r="A13" i="66" s="1"/>
  <c r="A14" i="66" s="1"/>
  <c r="A15" i="66" s="1"/>
  <c r="A16" i="66" s="1"/>
  <c r="A17" i="66" s="1"/>
  <c r="A18" i="66" s="1"/>
  <c r="A19" i="66" s="1"/>
  <c r="A20" i="66" s="1"/>
  <c r="A21" i="66" s="1"/>
  <c r="A22" i="66" s="1"/>
  <c r="A23" i="66" s="1"/>
  <c r="A24" i="66" s="1"/>
  <c r="A25" i="66" s="1"/>
  <c r="A26" i="66" s="1"/>
  <c r="A27" i="66" s="1"/>
  <c r="A28" i="66" s="1"/>
  <c r="A29" i="66" s="1"/>
  <c r="A30" i="66" s="1"/>
  <c r="A31" i="66" s="1"/>
  <c r="A32" i="66" s="1"/>
  <c r="A33" i="66" s="1"/>
  <c r="A34" i="66" s="1"/>
  <c r="A35" i="66" s="1"/>
  <c r="A36" i="66" s="1"/>
  <c r="A37" i="66" s="1"/>
  <c r="A38" i="66" s="1"/>
  <c r="A39" i="66" s="1"/>
  <c r="A40" i="66" s="1"/>
  <c r="A41" i="66" s="1"/>
  <c r="A42" i="66" s="1"/>
  <c r="A43" i="66" s="1"/>
  <c r="A44" i="66" s="1"/>
  <c r="A45" i="66" s="1"/>
  <c r="A46" i="66" s="1"/>
  <c r="A47" i="66" s="1"/>
  <c r="A48" i="66" s="1"/>
  <c r="A49" i="66" s="1"/>
  <c r="A50" i="66" s="1"/>
  <c r="A51" i="66" s="1"/>
  <c r="A52" i="66" s="1"/>
  <c r="A53" i="66" s="1"/>
  <c r="A54" i="66" s="1"/>
  <c r="A55" i="66" s="1"/>
  <c r="A56" i="66" s="1"/>
  <c r="A57" i="66" s="1"/>
  <c r="A58" i="66" s="1"/>
  <c r="A59" i="66" s="1"/>
  <c r="A60" i="66" s="1"/>
  <c r="A61" i="66" s="1"/>
  <c r="A62" i="66" s="1"/>
  <c r="A63" i="66" s="1"/>
  <c r="A64" i="66" s="1"/>
  <c r="A65" i="66" s="1"/>
  <c r="A66" i="66" s="1"/>
  <c r="A67" i="66" s="1"/>
  <c r="A68" i="66" s="1"/>
  <c r="A69" i="66" s="1"/>
  <c r="A70" i="66" s="1"/>
  <c r="A71" i="66" s="1"/>
  <c r="A72" i="66" s="1"/>
  <c r="A73" i="66" s="1"/>
  <c r="A74" i="66" s="1"/>
  <c r="A75" i="66" s="1"/>
  <c r="A76" i="66" s="1"/>
  <c r="A77" i="66" s="1"/>
  <c r="A78" i="66" s="1"/>
  <c r="A79" i="66" s="1"/>
  <c r="A80" i="66" s="1"/>
  <c r="A81" i="66" s="1"/>
  <c r="A82" i="66" s="1"/>
  <c r="A83" i="66" s="1"/>
  <c r="A84" i="66" s="1"/>
  <c r="A85" i="66" s="1"/>
  <c r="A86" i="66" s="1"/>
  <c r="A87" i="66" s="1"/>
  <c r="A8" i="79" l="1"/>
  <c r="A9" i="79" s="1"/>
  <c r="A10" i="79" s="1"/>
  <c r="A11" i="79" s="1"/>
  <c r="A12" i="79" s="1"/>
  <c r="A13" i="79" s="1"/>
  <c r="A14" i="79" s="1"/>
  <c r="A15" i="79" s="1"/>
  <c r="A16" i="79" s="1"/>
  <c r="A17" i="79" s="1"/>
  <c r="A18" i="79" s="1"/>
  <c r="A19" i="79" s="1"/>
  <c r="A20" i="79" s="1"/>
  <c r="A21" i="79" s="1"/>
  <c r="A22" i="79" s="1"/>
  <c r="A23" i="79" s="1"/>
  <c r="A24" i="79" s="1"/>
  <c r="A25" i="79" s="1"/>
  <c r="A26" i="79" s="1"/>
  <c r="A27" i="79" s="1"/>
  <c r="A28" i="79" s="1"/>
  <c r="A29" i="79" s="1"/>
  <c r="A30" i="79" s="1"/>
  <c r="A31" i="79" s="1"/>
  <c r="A32" i="79" s="1"/>
  <c r="A33" i="79" s="1"/>
  <c r="A34" i="79" s="1"/>
  <c r="A35" i="79" s="1"/>
  <c r="A36" i="79" s="1"/>
  <c r="A37" i="79" s="1"/>
  <c r="A38" i="79" s="1"/>
  <c r="A39" i="79" s="1"/>
  <c r="A40" i="79" s="1"/>
  <c r="A41" i="79" s="1"/>
  <c r="A42" i="79" s="1"/>
  <c r="A43" i="79" s="1"/>
  <c r="A44" i="79" s="1"/>
  <c r="A45" i="79" s="1"/>
  <c r="A46" i="79" s="1"/>
  <c r="A47" i="79" s="1"/>
  <c r="A48" i="79" s="1"/>
  <c r="A49" i="79" s="1"/>
  <c r="A50" i="79" s="1"/>
  <c r="A51" i="79" s="1"/>
  <c r="A52" i="79" s="1"/>
  <c r="A53" i="79" s="1"/>
  <c r="A54" i="79" s="1"/>
  <c r="A55" i="79" s="1"/>
  <c r="A56" i="79" s="1"/>
  <c r="A57" i="79" s="1"/>
  <c r="A8" i="78" l="1"/>
  <c r="A9" i="78" s="1"/>
  <c r="A10" i="78" s="1"/>
  <c r="A11" i="78" s="1"/>
  <c r="A12" i="78" s="1"/>
  <c r="A13" i="78" s="1"/>
  <c r="A14" i="78" s="1"/>
  <c r="A15" i="78" s="1"/>
  <c r="A16" i="78" s="1"/>
  <c r="A17" i="78" s="1"/>
  <c r="A18" i="78" s="1"/>
  <c r="A19" i="78" s="1"/>
  <c r="A20" i="78" s="1"/>
  <c r="A21" i="78" s="1"/>
  <c r="A22" i="78" s="1"/>
  <c r="A23" i="78" s="1"/>
  <c r="A24" i="78" s="1"/>
  <c r="A25" i="78" s="1"/>
  <c r="A26" i="78" s="1"/>
  <c r="A27" i="78" s="1"/>
  <c r="A28" i="78" s="1"/>
  <c r="A29" i="78" s="1"/>
  <c r="A30" i="78" s="1"/>
  <c r="A31" i="78" s="1"/>
  <c r="A32" i="78" s="1"/>
  <c r="A33" i="78" s="1"/>
  <c r="A34" i="78" s="1"/>
  <c r="A35" i="78" s="1"/>
  <c r="A36" i="78" s="1"/>
  <c r="A37" i="78" s="1"/>
  <c r="A38" i="78" s="1"/>
  <c r="A39" i="78" s="1"/>
  <c r="A40" i="78" s="1"/>
  <c r="A41" i="78" s="1"/>
  <c r="A42" i="78" s="1"/>
  <c r="A43" i="78" s="1"/>
  <c r="A44" i="78" s="1"/>
  <c r="A45" i="78" s="1"/>
  <c r="A46" i="78" s="1"/>
  <c r="A47" i="78" s="1"/>
  <c r="A48" i="78" s="1"/>
  <c r="A49" i="78" s="1"/>
  <c r="A50" i="78" s="1"/>
  <c r="A51" i="78" s="1"/>
  <c r="A52" i="78" s="1"/>
  <c r="A53" i="78" s="1"/>
  <c r="A54" i="78" s="1"/>
  <c r="A55" i="78" s="1"/>
  <c r="A56" i="78" s="1"/>
  <c r="A57" i="78" s="1"/>
  <c r="A8" i="77"/>
  <c r="A9" i="77" s="1"/>
  <c r="A10" i="77" s="1"/>
  <c r="A11" i="77" s="1"/>
  <c r="A12" i="77" s="1"/>
  <c r="A13" i="77" s="1"/>
  <c r="A14" i="77" s="1"/>
  <c r="A15" i="77" s="1"/>
  <c r="A16" i="77" s="1"/>
  <c r="A17" i="77" s="1"/>
  <c r="A18" i="77" s="1"/>
  <c r="A19" i="77" s="1"/>
  <c r="A20" i="77" s="1"/>
  <c r="A21" i="77" s="1"/>
  <c r="A22" i="77" s="1"/>
  <c r="A23" i="77" s="1"/>
  <c r="A24" i="77" s="1"/>
  <c r="A25" i="77" s="1"/>
  <c r="A26" i="77" s="1"/>
  <c r="A27" i="77" s="1"/>
  <c r="A28" i="77" s="1"/>
  <c r="A29" i="77" s="1"/>
  <c r="A30" i="77" s="1"/>
  <c r="A31" i="77" s="1"/>
  <c r="A32" i="77" s="1"/>
  <c r="A33" i="77" s="1"/>
  <c r="A34" i="77" s="1"/>
  <c r="A35" i="77" s="1"/>
  <c r="A36" i="77" s="1"/>
  <c r="A37" i="77" s="1"/>
  <c r="A38" i="77" s="1"/>
  <c r="A39" i="77" s="1"/>
  <c r="A40" i="77" s="1"/>
  <c r="A41" i="77" s="1"/>
  <c r="A42" i="77" s="1"/>
  <c r="A43" i="77" s="1"/>
  <c r="A44" i="77" s="1"/>
  <c r="A45" i="77" s="1"/>
  <c r="A46" i="77" s="1"/>
  <c r="A47" i="77" s="1"/>
  <c r="A48" i="77" s="1"/>
  <c r="A49" i="77" s="1"/>
  <c r="A50" i="77" s="1"/>
  <c r="A51" i="77" s="1"/>
  <c r="A52" i="77" s="1"/>
  <c r="A53" i="77" s="1"/>
  <c r="A54" i="77" s="1"/>
  <c r="A55" i="77" s="1"/>
  <c r="A56" i="77" s="1"/>
  <c r="A57" i="77" s="1"/>
  <c r="A8" i="76" l="1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6" i="76" l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A56" i="76" s="1"/>
  <c r="A57" i="76" s="1"/>
  <c r="A58" i="76" s="1"/>
  <c r="A59" i="76" s="1"/>
  <c r="A60" i="76" s="1"/>
  <c r="A61" i="76" s="1"/>
  <c r="A62" i="76" s="1"/>
  <c r="A63" i="76" s="1"/>
  <c r="A64" i="76" s="1"/>
  <c r="A65" i="76" s="1"/>
  <c r="A66" i="76" s="1"/>
  <c r="A67" i="76" s="1"/>
  <c r="A68" i="76" s="1"/>
  <c r="A69" i="76" s="1"/>
  <c r="A70" i="76" s="1"/>
  <c r="A71" i="76" s="1"/>
  <c r="A72" i="76" s="1"/>
  <c r="A73" i="76" s="1"/>
  <c r="A74" i="76" s="1"/>
  <c r="A75" i="76" s="1"/>
  <c r="A76" i="76" s="1"/>
  <c r="A77" i="76" s="1"/>
  <c r="A78" i="76" s="1"/>
  <c r="A79" i="76" s="1"/>
  <c r="A80" i="76" s="1"/>
  <c r="A81" i="76" s="1"/>
  <c r="A82" i="76" s="1"/>
  <c r="A83" i="76" s="1"/>
  <c r="A84" i="76" s="1"/>
  <c r="A90" i="76" s="1"/>
  <c r="A91" i="76" s="1"/>
  <c r="A92" i="76" s="1"/>
  <c r="A93" i="76" s="1"/>
  <c r="A94" i="76" s="1"/>
  <c r="A95" i="76" s="1"/>
  <c r="A96" i="76" s="1"/>
  <c r="A97" i="76" s="1"/>
  <c r="A98" i="76" s="1"/>
  <c r="A99" i="76" s="1"/>
  <c r="A100" i="76" s="1"/>
  <c r="A101" i="76" s="1"/>
  <c r="A102" i="76" s="1"/>
  <c r="A103" i="76" s="1"/>
  <c r="A104" i="76" s="1"/>
  <c r="A105" i="76" s="1"/>
  <c r="A106" i="76" s="1"/>
  <c r="A107" i="76" s="1"/>
  <c r="A108" i="76" s="1"/>
  <c r="A109" i="76" s="1"/>
  <c r="A110" i="76" s="1"/>
  <c r="A111" i="76" s="1"/>
  <c r="A112" i="76" s="1"/>
  <c r="A113" i="76" s="1"/>
  <c r="A47" i="73" l="1"/>
  <c r="A7" i="73"/>
  <c r="A8" i="73"/>
  <c r="A9" i="73" s="1"/>
  <c r="A10" i="73" s="1"/>
  <c r="A11" i="73" s="1"/>
  <c r="A12" i="73" s="1"/>
  <c r="A13" i="73" s="1"/>
  <c r="A14" i="73" s="1"/>
  <c r="A15" i="73" s="1"/>
  <c r="A16" i="73" s="1"/>
  <c r="A17" i="73" s="1"/>
  <c r="A18" i="73" s="1"/>
  <c r="A19" i="73" s="1"/>
  <c r="A20" i="73" s="1"/>
  <c r="A21" i="73" s="1"/>
  <c r="A22" i="73" s="1"/>
  <c r="A23" i="73" s="1"/>
  <c r="A24" i="73" s="1"/>
  <c r="A25" i="73" s="1"/>
  <c r="A26" i="73" s="1"/>
  <c r="A27" i="73" s="1"/>
  <c r="A28" i="73" s="1"/>
  <c r="A29" i="73" s="1"/>
  <c r="A30" i="73" s="1"/>
  <c r="A31" i="73" s="1"/>
  <c r="A32" i="73" s="1"/>
  <c r="A33" i="73" s="1"/>
  <c r="A34" i="73" s="1"/>
  <c r="A35" i="73" s="1"/>
  <c r="A36" i="73" s="1"/>
  <c r="A37" i="73" s="1"/>
  <c r="A38" i="73" s="1"/>
  <c r="A39" i="73" s="1"/>
  <c r="A40" i="73" s="1"/>
  <c r="A41" i="73" s="1"/>
  <c r="A42" i="73" s="1"/>
  <c r="A43" i="73" s="1"/>
  <c r="A44" i="73" s="1"/>
  <c r="A45" i="73" s="1"/>
  <c r="A46" i="73" s="1"/>
  <c r="A48" i="73" s="1"/>
  <c r="A49" i="73" s="1"/>
  <c r="A50" i="73" s="1"/>
  <c r="A51" i="73" s="1"/>
  <c r="A8" i="55" l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A43" i="55" s="1"/>
  <c r="A44" i="55" s="1"/>
  <c r="A45" i="55" s="1"/>
  <c r="A46" i="55" s="1"/>
  <c r="A47" i="55" s="1"/>
  <c r="A48" i="55" s="1"/>
  <c r="A49" i="55" s="1"/>
  <c r="A50" i="55" s="1"/>
  <c r="A51" i="55" s="1"/>
  <c r="A52" i="55" s="1"/>
  <c r="A53" i="55" s="1"/>
  <c r="A54" i="55" s="1"/>
  <c r="A55" i="55" s="1"/>
  <c r="A56" i="55" s="1"/>
  <c r="A57" i="55" s="1"/>
  <c r="A58" i="55" s="1"/>
  <c r="A59" i="55" s="1"/>
  <c r="A60" i="55" s="1"/>
  <c r="A61" i="55" s="1"/>
  <c r="A62" i="55" s="1"/>
  <c r="A63" i="55" s="1"/>
  <c r="A64" i="55" s="1"/>
  <c r="A65" i="55" s="1"/>
  <c r="A66" i="55" s="1"/>
  <c r="A67" i="55" s="1"/>
  <c r="A68" i="55" s="1"/>
  <c r="A69" i="55" s="1"/>
  <c r="A70" i="55" s="1"/>
  <c r="A71" i="55" s="1"/>
  <c r="A72" i="55" s="1"/>
  <c r="A73" i="55" s="1"/>
  <c r="A74" i="55" s="1"/>
  <c r="A75" i="55" s="1"/>
  <c r="A76" i="55" s="1"/>
  <c r="A77" i="55" s="1"/>
  <c r="A78" i="55" s="1"/>
  <c r="A79" i="55" s="1"/>
  <c r="A80" i="55" s="1"/>
  <c r="A81" i="55" s="1"/>
  <c r="A82" i="55" s="1"/>
  <c r="A83" i="55" s="1"/>
  <c r="A85" i="55" s="1"/>
  <c r="A86" i="55" s="1"/>
  <c r="A87" i="55" s="1"/>
  <c r="A88" i="55" s="1"/>
  <c r="A89" i="55" s="1"/>
  <c r="A90" i="55" s="1"/>
  <c r="A91" i="55" s="1"/>
  <c r="A92" i="55" s="1"/>
  <c r="A93" i="55" s="1"/>
  <c r="A94" i="55" s="1"/>
  <c r="A95" i="55" s="1"/>
  <c r="A96" i="55" s="1"/>
  <c r="A97" i="55" s="1"/>
  <c r="A98" i="55" s="1"/>
  <c r="A99" i="55" s="1"/>
  <c r="A100" i="55" s="1"/>
  <c r="A101" i="55" s="1"/>
  <c r="A102" i="55" s="1"/>
  <c r="A103" i="55" s="1"/>
  <c r="A104" i="55" s="1"/>
  <c r="A105" i="55" s="1"/>
  <c r="A106" i="55" s="1"/>
  <c r="A107" i="55" s="1"/>
  <c r="A108" i="55" s="1"/>
  <c r="A109" i="55" s="1"/>
  <c r="A110" i="55" s="1"/>
  <c r="A111" i="55" s="1"/>
  <c r="A112" i="55" s="1"/>
  <c r="A113" i="55" s="1"/>
  <c r="A114" i="55" s="1"/>
  <c r="A115" i="55" s="1"/>
  <c r="A116" i="55" s="1"/>
  <c r="A7" i="61" l="1"/>
  <c r="A8" i="65" l="1"/>
  <c r="A9" i="65" s="1"/>
  <c r="A10" i="65" s="1"/>
  <c r="A11" i="65" s="1"/>
  <c r="A12" i="65" s="1"/>
  <c r="A13" i="65" s="1"/>
  <c r="A14" i="65" s="1"/>
  <c r="A15" i="65" s="1"/>
  <c r="A16" i="65" s="1"/>
  <c r="A17" i="65" s="1"/>
  <c r="A18" i="65" s="1"/>
  <c r="A19" i="65" s="1"/>
  <c r="A20" i="65" s="1"/>
  <c r="A21" i="65" s="1"/>
  <c r="A22" i="65" s="1"/>
  <c r="A23" i="65" s="1"/>
  <c r="A24" i="65" s="1"/>
  <c r="A25" i="65" s="1"/>
  <c r="A26" i="65" s="1"/>
  <c r="A27" i="65" s="1"/>
  <c r="A28" i="65" s="1"/>
  <c r="A29" i="65" s="1"/>
  <c r="A30" i="65" s="1"/>
  <c r="A31" i="65" s="1"/>
  <c r="A32" i="65" s="1"/>
  <c r="A33" i="65" s="1"/>
  <c r="A34" i="65" s="1"/>
  <c r="A35" i="65" s="1"/>
  <c r="A36" i="65" s="1"/>
  <c r="A37" i="65" s="1"/>
  <c r="A38" i="65" s="1"/>
  <c r="A39" i="65" s="1"/>
  <c r="A40" i="65" s="1"/>
  <c r="A41" i="65" s="1"/>
  <c r="A42" i="65" s="1"/>
  <c r="A43" i="65" s="1"/>
  <c r="A44" i="65" s="1"/>
  <c r="A45" i="65" s="1"/>
  <c r="A46" i="65" s="1"/>
  <c r="A47" i="65" s="1"/>
  <c r="A48" i="65" s="1"/>
  <c r="A49" i="65" s="1"/>
  <c r="A50" i="65" s="1"/>
  <c r="A51" i="65" s="1"/>
  <c r="A52" i="65" s="1"/>
  <c r="A53" i="65" s="1"/>
  <c r="A54" i="65" s="1"/>
  <c r="A55" i="65" s="1"/>
  <c r="A56" i="65" s="1"/>
  <c r="A57" i="65" s="1"/>
  <c r="A58" i="65" s="1"/>
  <c r="A59" i="65" s="1"/>
  <c r="A60" i="65" s="1"/>
  <c r="A61" i="65" s="1"/>
  <c r="A62" i="65" s="1"/>
  <c r="A63" i="65" s="1"/>
  <c r="A64" i="65" s="1"/>
  <c r="A65" i="65" s="1"/>
  <c r="A66" i="65" s="1"/>
  <c r="A67" i="65" s="1"/>
  <c r="A68" i="65" s="1"/>
  <c r="A69" i="65" s="1"/>
  <c r="A70" i="65" s="1"/>
  <c r="A71" i="65" s="1"/>
  <c r="A72" i="65" s="1"/>
  <c r="A73" i="65" s="1"/>
  <c r="A74" i="65" s="1"/>
  <c r="A75" i="65" s="1"/>
  <c r="A76" i="65" s="1"/>
  <c r="A77" i="65" s="1"/>
  <c r="A78" i="65" s="1"/>
  <c r="A79" i="65" s="1"/>
  <c r="A80" i="65" s="1"/>
  <c r="A81" i="65" s="1"/>
  <c r="A82" i="65" s="1"/>
  <c r="A83" i="65" s="1"/>
  <c r="A84" i="65" s="1"/>
  <c r="A85" i="65" s="1"/>
  <c r="A86" i="65" s="1"/>
  <c r="A87" i="65" s="1"/>
  <c r="A8" i="64"/>
  <c r="A9" i="64" s="1"/>
  <c r="A10" i="64" s="1"/>
  <c r="A11" i="64" s="1"/>
  <c r="A12" i="64" s="1"/>
  <c r="A13" i="64" s="1"/>
  <c r="A14" i="64" s="1"/>
  <c r="A15" i="64" s="1"/>
  <c r="A16" i="64" s="1"/>
  <c r="A17" i="64" s="1"/>
  <c r="A18" i="64" s="1"/>
  <c r="A19" i="64" s="1"/>
  <c r="A20" i="64" s="1"/>
  <c r="A21" i="64" s="1"/>
  <c r="A22" i="64" s="1"/>
  <c r="A23" i="64" s="1"/>
  <c r="A24" i="64" s="1"/>
  <c r="A25" i="64" s="1"/>
  <c r="A26" i="64" s="1"/>
  <c r="A27" i="64" s="1"/>
  <c r="A28" i="64" s="1"/>
  <c r="A29" i="64" s="1"/>
  <c r="A30" i="64" s="1"/>
  <c r="A31" i="64" s="1"/>
  <c r="A32" i="64" s="1"/>
  <c r="A33" i="64" s="1"/>
  <c r="A34" i="64" s="1"/>
  <c r="A35" i="64" s="1"/>
  <c r="A36" i="64" s="1"/>
  <c r="A37" i="64" s="1"/>
  <c r="A38" i="64" s="1"/>
  <c r="A39" i="64" s="1"/>
  <c r="A40" i="64" s="1"/>
  <c r="A41" i="64" s="1"/>
  <c r="A42" i="64" s="1"/>
  <c r="A43" i="64" s="1"/>
  <c r="A44" i="64" s="1"/>
  <c r="A45" i="64" s="1"/>
  <c r="A46" i="64" s="1"/>
  <c r="A47" i="64" s="1"/>
  <c r="A48" i="64" s="1"/>
  <c r="A49" i="64" s="1"/>
  <c r="A50" i="64" s="1"/>
  <c r="A51" i="64" s="1"/>
  <c r="A52" i="64" s="1"/>
  <c r="A53" i="64" s="1"/>
  <c r="A54" i="64" s="1"/>
  <c r="A55" i="64" s="1"/>
  <c r="A56" i="64" s="1"/>
  <c r="A57" i="64" s="1"/>
  <c r="A58" i="64" s="1"/>
  <c r="A59" i="64" s="1"/>
  <c r="A60" i="64" s="1"/>
  <c r="A61" i="64" s="1"/>
  <c r="A62" i="64" s="1"/>
  <c r="A63" i="64" s="1"/>
  <c r="A64" i="64" s="1"/>
  <c r="A65" i="64" s="1"/>
  <c r="A66" i="64" s="1"/>
  <c r="A67" i="64" s="1"/>
  <c r="A68" i="64" s="1"/>
  <c r="A69" i="64" s="1"/>
  <c r="A70" i="64" s="1"/>
  <c r="A71" i="64" s="1"/>
  <c r="A72" i="64" s="1"/>
  <c r="A73" i="64" s="1"/>
  <c r="A74" i="64" s="1"/>
  <c r="A75" i="64" s="1"/>
  <c r="A76" i="64" s="1"/>
  <c r="A77" i="64" s="1"/>
  <c r="A78" i="64" s="1"/>
  <c r="A79" i="64" s="1"/>
  <c r="A80" i="64" s="1"/>
  <c r="A81" i="64" s="1"/>
  <c r="A82" i="64" s="1"/>
  <c r="A83" i="64" s="1"/>
  <c r="A84" i="64" s="1"/>
  <c r="A85" i="64" s="1"/>
  <c r="A86" i="64" s="1"/>
  <c r="A87" i="64" s="1"/>
  <c r="A7" i="63" l="1"/>
  <c r="A8" i="63" s="1"/>
  <c r="A9" i="63" s="1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9" i="61" l="1"/>
  <c r="A10" i="61" s="1"/>
  <c r="A11" i="61" s="1"/>
  <c r="A12" i="61" s="1"/>
  <c r="A13" i="61" s="1"/>
  <c r="A14" i="61" s="1"/>
  <c r="A15" i="61" s="1"/>
  <c r="A16" i="61" s="1"/>
  <c r="A17" i="61" s="1"/>
  <c r="A18" i="61" s="1"/>
  <c r="A19" i="61" s="1"/>
  <c r="A20" i="61" s="1"/>
  <c r="A21" i="61" s="1"/>
  <c r="A22" i="61" s="1"/>
  <c r="A23" i="61" s="1"/>
  <c r="A24" i="61" s="1"/>
  <c r="A25" i="61" s="1"/>
  <c r="A26" i="61" s="1"/>
  <c r="A27" i="61" s="1"/>
  <c r="A28" i="61" s="1"/>
  <c r="A29" i="61" s="1"/>
  <c r="A30" i="61" s="1"/>
  <c r="A31" i="61" s="1"/>
  <c r="A32" i="61" s="1"/>
  <c r="A33" i="61" s="1"/>
  <c r="A34" i="61" s="1"/>
  <c r="A35" i="61" s="1"/>
  <c r="A36" i="61" s="1"/>
  <c r="A37" i="61" s="1"/>
  <c r="A38" i="61" s="1"/>
  <c r="A39" i="61" s="1"/>
  <c r="A40" i="61" s="1"/>
  <c r="A41" i="61" s="1"/>
  <c r="A42" i="61" s="1"/>
  <c r="A43" i="61" s="1"/>
  <c r="A44" i="61" s="1"/>
  <c r="A45" i="61" s="1"/>
  <c r="A46" i="61" s="1"/>
  <c r="A47" i="61" s="1"/>
  <c r="A13" i="60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8" i="58" l="1"/>
  <c r="A9" i="58" s="1"/>
  <c r="A10" i="58" s="1"/>
  <c r="A11" i="58" s="1"/>
  <c r="A12" i="58" s="1"/>
  <c r="A13" i="58" s="1"/>
  <c r="A14" i="58" s="1"/>
  <c r="A15" i="58" s="1"/>
  <c r="A16" i="58" s="1"/>
  <c r="A17" i="58" s="1"/>
  <c r="A18" i="58" s="1"/>
  <c r="A19" i="58" s="1"/>
  <c r="A20" i="58" s="1"/>
  <c r="A21" i="58" s="1"/>
  <c r="A22" i="58" s="1"/>
  <c r="A23" i="58" s="1"/>
  <c r="A24" i="58" s="1"/>
  <c r="A25" i="58" s="1"/>
  <c r="A26" i="58" s="1"/>
  <c r="A27" i="58" s="1"/>
  <c r="A8" i="54"/>
  <c r="A9" i="54" s="1"/>
  <c r="A10" i="54" s="1"/>
  <c r="A11" i="54" s="1"/>
  <c r="A12" i="54" s="1"/>
  <c r="A13" i="54" s="1"/>
  <c r="A14" i="54" s="1"/>
  <c r="A15" i="54" s="1"/>
  <c r="A16" i="54" s="1"/>
  <c r="A17" i="54" s="1"/>
  <c r="A18" i="54" s="1"/>
  <c r="A19" i="54" s="1"/>
  <c r="A20" i="54" s="1"/>
  <c r="A21" i="54" s="1"/>
  <c r="A22" i="54" s="1"/>
  <c r="A23" i="54" s="1"/>
  <c r="A24" i="54" s="1"/>
  <c r="A25" i="54" s="1"/>
  <c r="A26" i="54" s="1"/>
  <c r="A27" i="54" s="1"/>
  <c r="A28" i="54" s="1"/>
  <c r="A29" i="54" s="1"/>
  <c r="A30" i="54" s="1"/>
  <c r="A31" i="54" s="1"/>
  <c r="A32" i="54" s="1"/>
  <c r="A33" i="54" s="1"/>
  <c r="A34" i="54" s="1"/>
  <c r="A35" i="54" s="1"/>
  <c r="A36" i="54" s="1"/>
  <c r="A37" i="54" s="1"/>
  <c r="A38" i="54" s="1"/>
  <c r="A39" i="54" s="1"/>
  <c r="A40" i="54" s="1"/>
  <c r="A41" i="54" s="1"/>
  <c r="A42" i="54" s="1"/>
  <c r="A43" i="54" s="1"/>
  <c r="A44" i="54" s="1"/>
  <c r="A45" i="54" s="1"/>
  <c r="A46" i="54" s="1"/>
  <c r="A47" i="54" s="1"/>
  <c r="A48" i="54" s="1"/>
  <c r="A49" i="54" s="1"/>
  <c r="A50" i="54" s="1"/>
  <c r="A51" i="54" s="1"/>
  <c r="A52" i="54" s="1"/>
  <c r="A53" i="54" s="1"/>
  <c r="A54" i="54" s="1"/>
  <c r="A55" i="54" s="1"/>
  <c r="A56" i="54" s="1"/>
  <c r="A57" i="54" s="1"/>
  <c r="A58" i="54" s="1"/>
  <c r="A59" i="54" s="1"/>
  <c r="A60" i="54" s="1"/>
  <c r="A61" i="54" s="1"/>
  <c r="A62" i="54" s="1"/>
  <c r="A63" i="54" s="1"/>
  <c r="A64" i="54" s="1"/>
  <c r="A65" i="54" s="1"/>
  <c r="A66" i="54" s="1"/>
  <c r="A67" i="54" s="1"/>
  <c r="A68" i="54" s="1"/>
  <c r="A69" i="54" s="1"/>
  <c r="A70" i="54" s="1"/>
  <c r="A71" i="54" s="1"/>
  <c r="A72" i="54" s="1"/>
  <c r="A73" i="54" s="1"/>
  <c r="A74" i="54" s="1"/>
  <c r="A75" i="54" s="1"/>
  <c r="A76" i="54" s="1"/>
  <c r="A77" i="54" s="1"/>
  <c r="A78" i="54" s="1"/>
  <c r="A79" i="54" s="1"/>
  <c r="A80" i="54" s="1"/>
  <c r="A81" i="54" s="1"/>
  <c r="A82" i="54" s="1"/>
  <c r="A83" i="54" s="1"/>
  <c r="A84" i="54" s="1"/>
  <c r="A85" i="54" s="1"/>
  <c r="A86" i="54" s="1"/>
  <c r="A87" i="54" s="1"/>
  <c r="A88" i="54" s="1"/>
  <c r="A89" i="54" s="1"/>
  <c r="A90" i="54" s="1"/>
  <c r="A91" i="54" s="1"/>
  <c r="A44" i="53"/>
  <c r="A45" i="53" s="1"/>
  <c r="A46" i="53" s="1"/>
  <c r="A47" i="53" s="1"/>
  <c r="A48" i="53" s="1"/>
  <c r="A49" i="53" s="1"/>
  <c r="A50" i="53" s="1"/>
  <c r="A51" i="53" s="1"/>
  <c r="A52" i="53" s="1"/>
  <c r="A53" i="53" s="1"/>
  <c r="A54" i="53" s="1"/>
  <c r="A55" i="53" s="1"/>
  <c r="A56" i="53" s="1"/>
  <c r="A57" i="53" s="1"/>
  <c r="A58" i="53" s="1"/>
  <c r="A59" i="53" s="1"/>
  <c r="A60" i="53" s="1"/>
  <c r="A61" i="53" s="1"/>
  <c r="A62" i="53" s="1"/>
  <c r="A63" i="53" s="1"/>
  <c r="A64" i="53" s="1"/>
  <c r="A65" i="53" s="1"/>
  <c r="A66" i="53" s="1"/>
  <c r="A67" i="53" s="1"/>
  <c r="A68" i="53" s="1"/>
  <c r="A69" i="53" s="1"/>
  <c r="A70" i="53" s="1"/>
  <c r="A71" i="53" s="1"/>
  <c r="A72" i="53" s="1"/>
  <c r="A73" i="53" s="1"/>
  <c r="A74" i="53" s="1"/>
  <c r="A75" i="53" s="1"/>
  <c r="A76" i="53" s="1"/>
  <c r="A41" i="53"/>
  <c r="A40" i="53" s="1"/>
  <c r="A39" i="53" s="1"/>
  <c r="A38" i="53" s="1"/>
  <c r="A37" i="53" s="1"/>
  <c r="A36" i="53" s="1"/>
  <c r="A35" i="53" s="1"/>
  <c r="A34" i="53" s="1"/>
  <c r="A33" i="53" s="1"/>
  <c r="A32" i="53" s="1"/>
  <c r="A31" i="53" s="1"/>
  <c r="A30" i="53" s="1"/>
  <c r="A29" i="53" s="1"/>
  <c r="A28" i="53" s="1"/>
  <c r="A27" i="53" s="1"/>
  <c r="A26" i="53" s="1"/>
  <c r="A25" i="53" s="1"/>
  <c r="A24" i="53" s="1"/>
  <c r="A23" i="53" s="1"/>
  <c r="A22" i="53" s="1"/>
  <c r="A21" i="53" s="1"/>
  <c r="A20" i="53" s="1"/>
  <c r="A19" i="53" s="1"/>
  <c r="A18" i="53" s="1"/>
  <c r="A17" i="53" s="1"/>
  <c r="A16" i="53" s="1"/>
  <c r="A15" i="53" s="1"/>
  <c r="A14" i="53" s="1"/>
  <c r="A13" i="53" s="1"/>
  <c r="A12" i="53" s="1"/>
  <c r="A11" i="53" s="1"/>
  <c r="A10" i="53" s="1"/>
  <c r="A9" i="53" s="1"/>
  <c r="A8" i="53" s="1"/>
  <c r="A7" i="53" s="1"/>
  <c r="A8" i="52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A38" i="52" s="1"/>
  <c r="A39" i="52" s="1"/>
  <c r="A40" i="52" s="1"/>
  <c r="A41" i="52" s="1"/>
  <c r="A42" i="52" s="1"/>
  <c r="A43" i="52" s="1"/>
  <c r="A44" i="52" s="1"/>
  <c r="A45" i="52" s="1"/>
  <c r="A46" i="52" s="1"/>
  <c r="A47" i="52" s="1"/>
  <c r="A48" i="52" s="1"/>
  <c r="A49" i="52" s="1"/>
  <c r="A50" i="52" s="1"/>
  <c r="A51" i="52" s="1"/>
  <c r="A52" i="52" s="1"/>
  <c r="A53" i="52" s="1"/>
  <c r="A54" i="52" s="1"/>
  <c r="A55" i="52" s="1"/>
  <c r="A56" i="52" s="1"/>
  <c r="A57" i="52" s="1"/>
  <c r="A58" i="52" s="1"/>
  <c r="A59" i="52" s="1"/>
  <c r="A60" i="52" s="1"/>
  <c r="A61" i="52" s="1"/>
  <c r="A8" i="51"/>
  <c r="A9" i="51" s="1"/>
  <c r="A10" i="51" s="1"/>
  <c r="A11" i="51" s="1"/>
  <c r="A12" i="51" s="1"/>
  <c r="A13" i="51" s="1"/>
  <c r="A14" i="51" s="1"/>
  <c r="A15" i="51" s="1"/>
  <c r="A16" i="51" s="1"/>
  <c r="A17" i="51" s="1"/>
  <c r="A18" i="51" s="1"/>
  <c r="A19" i="51" s="1"/>
  <c r="A20" i="51" s="1"/>
  <c r="A21" i="51" s="1"/>
  <c r="A22" i="51" s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A43" i="51" s="1"/>
  <c r="A44" i="51" s="1"/>
  <c r="A45" i="51" s="1"/>
  <c r="A46" i="51" s="1"/>
  <c r="A47" i="51" s="1"/>
  <c r="A48" i="51" s="1"/>
  <c r="A49" i="51" s="1"/>
  <c r="A50" i="51" s="1"/>
  <c r="A51" i="51" s="1"/>
  <c r="A52" i="51" s="1"/>
  <c r="A53" i="51" s="1"/>
  <c r="A54" i="51" s="1"/>
  <c r="A55" i="51" s="1"/>
  <c r="A56" i="51" s="1"/>
  <c r="A57" i="51" s="1"/>
  <c r="A58" i="51" s="1"/>
  <c r="A59" i="51" s="1"/>
  <c r="A60" i="51" s="1"/>
  <c r="A61" i="51" s="1"/>
  <c r="A8" i="50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8" i="49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A38" i="49" s="1"/>
  <c r="A39" i="49" s="1"/>
  <c r="A40" i="49" s="1"/>
  <c r="A41" i="49" s="1"/>
  <c r="A42" i="49" s="1"/>
  <c r="A43" i="49" s="1"/>
  <c r="A44" i="49" s="1"/>
  <c r="A45" i="49" s="1"/>
  <c r="A46" i="49" s="1"/>
  <c r="A47" i="49" s="1"/>
  <c r="A48" i="49" s="1"/>
  <c r="A49" i="49" s="1"/>
  <c r="A50" i="49" s="1"/>
  <c r="A51" i="49" s="1"/>
  <c r="A52" i="49" s="1"/>
  <c r="A53" i="49" s="1"/>
  <c r="A54" i="49" s="1"/>
  <c r="A55" i="49" s="1"/>
  <c r="A56" i="49" s="1"/>
  <c r="A57" i="49" s="1"/>
  <c r="A58" i="49" s="1"/>
  <c r="A59" i="49" s="1"/>
  <c r="A60" i="49" s="1"/>
  <c r="A61" i="49" s="1"/>
  <c r="A8" i="48"/>
  <c r="A9" i="48" s="1"/>
  <c r="A10" i="48" s="1"/>
  <c r="A11" i="48" s="1"/>
  <c r="A12" i="48" s="1"/>
  <c r="A13" i="48" s="1"/>
  <c r="A14" i="48" s="1"/>
  <c r="A15" i="48" s="1"/>
  <c r="A16" i="48" s="1"/>
  <c r="A17" i="48" s="1"/>
  <c r="A18" i="48" l="1"/>
  <c r="A19" i="48" s="1"/>
  <c r="A20" i="48" s="1"/>
  <c r="A21" i="48" s="1"/>
  <c r="A22" i="48" s="1"/>
  <c r="A23" i="48" s="1"/>
  <c r="A24" i="48" s="1"/>
  <c r="A25" i="48" s="1"/>
  <c r="A26" i="48" s="1"/>
  <c r="A27" i="48" s="1"/>
  <c r="A28" i="48" s="1"/>
  <c r="A29" i="48" s="1"/>
  <c r="A30" i="48" s="1"/>
  <c r="A31" i="48" s="1"/>
  <c r="A8" i="46" l="1"/>
  <c r="A9" i="46" s="1"/>
  <c r="A10" i="46" s="1"/>
  <c r="A11" i="46" s="1"/>
  <c r="A12" i="46" s="1"/>
  <c r="A13" i="46" s="1"/>
  <c r="A14" i="46" s="1"/>
  <c r="A10" i="33" l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9" i="33"/>
  <c r="A45" i="34"/>
  <c r="A46" i="34" s="1"/>
  <c r="A47" i="34" s="1"/>
  <c r="A48" i="34" s="1"/>
  <c r="A49" i="34" s="1"/>
  <c r="A50" i="34" s="1"/>
  <c r="A51" i="34" s="1"/>
  <c r="A52" i="34" s="1"/>
  <c r="A53" i="34" s="1"/>
  <c r="A44" i="34"/>
  <c r="A41" i="34"/>
  <c r="A40" i="34"/>
  <c r="A39" i="34" s="1"/>
  <c r="A38" i="34" s="1"/>
  <c r="A37" i="34" s="1"/>
  <c r="A36" i="34" s="1"/>
  <c r="A44" i="45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A67" i="45" s="1"/>
  <c r="A68" i="45" s="1"/>
  <c r="A69" i="45" s="1"/>
  <c r="A70" i="45" s="1"/>
  <c r="A71" i="45" s="1"/>
  <c r="A72" i="45" s="1"/>
  <c r="A73" i="45" s="1"/>
  <c r="A74" i="45" s="1"/>
  <c r="A75" i="45" s="1"/>
  <c r="A76" i="45" s="1"/>
  <c r="A77" i="45" s="1"/>
  <c r="A78" i="45" s="1"/>
  <c r="A79" i="45" s="1"/>
  <c r="A80" i="45" s="1"/>
  <c r="A81" i="45" s="1"/>
  <c r="A82" i="45" s="1"/>
  <c r="A83" i="45" s="1"/>
  <c r="A84" i="45" s="1"/>
  <c r="A85" i="45" s="1"/>
  <c r="A86" i="45" s="1"/>
  <c r="A87" i="45" s="1"/>
  <c r="A88" i="45" s="1"/>
  <c r="A89" i="45" s="1"/>
  <c r="A90" i="45" s="1"/>
  <c r="A91" i="45" s="1"/>
  <c r="A40" i="45"/>
  <c r="A39" i="45" s="1"/>
  <c r="A38" i="45" s="1"/>
  <c r="A37" i="45" s="1"/>
  <c r="A36" i="45" s="1"/>
  <c r="A35" i="45" s="1"/>
  <c r="A34" i="45" s="1"/>
  <c r="A33" i="45" s="1"/>
  <c r="A32" i="45" s="1"/>
  <c r="A31" i="45" s="1"/>
  <c r="A30" i="45" s="1"/>
  <c r="A29" i="45" s="1"/>
  <c r="A28" i="45" s="1"/>
  <c r="A27" i="45" s="1"/>
  <c r="A92" i="45" l="1"/>
  <c r="A93" i="45" s="1"/>
  <c r="A94" i="45" s="1"/>
  <c r="A95" i="45" s="1"/>
  <c r="A96" i="45" s="1"/>
  <c r="A35" i="34"/>
  <c r="A26" i="45"/>
  <c r="A25" i="45" s="1"/>
  <c r="A24" i="45" s="1"/>
  <c r="A23" i="45" s="1"/>
  <c r="A28" i="33"/>
  <c r="A29" i="33" s="1"/>
  <c r="A30" i="33" s="1"/>
  <c r="A31" i="33" s="1"/>
  <c r="A34" i="34" l="1"/>
  <c r="A22" i="45"/>
  <c r="A21" i="45" s="1"/>
  <c r="A20" i="45" s="1"/>
  <c r="A19" i="45" s="1"/>
  <c r="A18" i="45" s="1"/>
  <c r="A17" i="45" s="1"/>
  <c r="A16" i="45" s="1"/>
  <c r="A10" i="42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A45" i="42" s="1"/>
  <c r="A46" i="42" s="1"/>
  <c r="A47" i="42" s="1"/>
  <c r="A48" i="42" s="1"/>
  <c r="A49" i="42" s="1"/>
  <c r="A50" i="42" s="1"/>
  <c r="A51" i="42" s="1"/>
  <c r="A52" i="42" s="1"/>
  <c r="A53" i="42" s="1"/>
  <c r="A54" i="42" s="1"/>
  <c r="A55" i="42" s="1"/>
  <c r="A56" i="42" s="1"/>
  <c r="A8" i="4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" i="40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8" i="39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" i="27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10" i="38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13" i="37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10" i="37"/>
  <c r="A11" i="37" s="1"/>
  <c r="A12" i="37" s="1"/>
  <c r="A9" i="29"/>
  <c r="A10" i="29" s="1"/>
  <c r="A11" i="29" s="1"/>
  <c r="A12" i="29" s="1"/>
  <c r="A13" i="29" s="1"/>
  <c r="A14" i="29" s="1"/>
  <c r="A15" i="29" s="1"/>
  <c r="A16" i="29" s="1"/>
  <c r="A17" i="29" s="1"/>
  <c r="A18" i="29" s="1"/>
  <c r="A8" i="29"/>
  <c r="A9" i="36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33" i="34" l="1"/>
  <c r="A15" i="45"/>
  <c r="A32" i="34" l="1"/>
  <c r="A31" i="34" s="1"/>
  <c r="A14" i="45"/>
  <c r="A30" i="34" l="1"/>
  <c r="A13" i="45"/>
  <c r="A15" i="46" l="1"/>
  <c r="A29" i="34"/>
  <c r="A12" i="45"/>
  <c r="A16" i="46" l="1"/>
  <c r="A28" i="34"/>
  <c r="A11" i="45"/>
  <c r="A8" i="32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18" i="28"/>
  <c r="A9" i="28"/>
  <c r="A12" i="26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8" i="26"/>
  <c r="A9" i="26" s="1"/>
  <c r="A10" i="26" s="1"/>
  <c r="A17" i="46" l="1"/>
  <c r="A18" i="46" s="1"/>
  <c r="A19" i="46" s="1"/>
  <c r="A20" i="46" s="1"/>
  <c r="A27" i="34"/>
  <c r="A54" i="34"/>
  <c r="A10" i="45"/>
  <c r="A10" i="28"/>
  <c r="A19" i="28"/>
  <c r="A21" i="46" l="1"/>
  <c r="A22" i="46" s="1"/>
  <c r="A23" i="46" s="1"/>
  <c r="A24" i="46" s="1"/>
  <c r="A25" i="46" s="1"/>
  <c r="A26" i="46" s="1"/>
  <c r="A26" i="34"/>
  <c r="A25" i="34" s="1"/>
  <c r="A24" i="34" s="1"/>
  <c r="A23" i="34" s="1"/>
  <c r="A22" i="34" s="1"/>
  <c r="A21" i="34" s="1"/>
  <c r="A20" i="34" s="1"/>
  <c r="A19" i="34" s="1"/>
  <c r="A18" i="34" s="1"/>
  <c r="A17" i="34" s="1"/>
  <c r="A16" i="34" s="1"/>
  <c r="A15" i="34" s="1"/>
  <c r="A14" i="34" s="1"/>
  <c r="A13" i="34" s="1"/>
  <c r="A12" i="34" s="1"/>
  <c r="A11" i="34" s="1"/>
  <c r="A10" i="34" s="1"/>
  <c r="A9" i="34" s="1"/>
  <c r="A8" i="34" s="1"/>
  <c r="A7" i="34" s="1"/>
  <c r="A55" i="34"/>
  <c r="A9" i="45"/>
  <c r="A20" i="28"/>
  <c r="A11" i="28"/>
  <c r="A56" i="34" l="1"/>
  <c r="A57" i="34" s="1"/>
  <c r="A58" i="34" s="1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A69" i="34" s="1"/>
  <c r="A70" i="34" s="1"/>
  <c r="A71" i="34" s="1"/>
  <c r="A72" i="34" s="1"/>
  <c r="A73" i="34" s="1"/>
  <c r="A74" i="34" s="1"/>
  <c r="A75" i="34" s="1"/>
  <c r="A76" i="34" s="1"/>
  <c r="A8" i="45"/>
  <c r="A12" i="28"/>
  <c r="A21" i="28"/>
  <c r="A7" i="45" l="1"/>
  <c r="A22" i="28"/>
  <c r="A13" i="28"/>
  <c r="A14" i="28" l="1"/>
  <c r="A23" i="28"/>
  <c r="A24" i="28" l="1"/>
  <c r="A15" i="28"/>
  <c r="A48" i="61" l="1"/>
  <c r="A16" i="28"/>
  <c r="A25" i="28"/>
  <c r="A49" i="61" l="1"/>
  <c r="A26" i="28"/>
  <c r="A50" i="61" l="1"/>
  <c r="A27" i="28"/>
  <c r="A19" i="29"/>
  <c r="A51" i="61" l="1"/>
  <c r="A28" i="28"/>
  <c r="A20" i="29"/>
  <c r="A52" i="61" l="1"/>
  <c r="A29" i="28"/>
  <c r="A21" i="29"/>
  <c r="A53" i="61" l="1"/>
  <c r="A30" i="28"/>
  <c r="A22" i="29"/>
  <c r="A54" i="61" l="1"/>
  <c r="A31" i="28"/>
  <c r="A23" i="29"/>
  <c r="A55" i="61" l="1"/>
  <c r="A32" i="28"/>
  <c r="A24" i="29"/>
  <c r="A56" i="61" l="1"/>
  <c r="A33" i="28"/>
  <c r="A25" i="29"/>
  <c r="A57" i="61" l="1"/>
  <c r="A34" i="28"/>
  <c r="A26" i="29"/>
  <c r="A58" i="61" l="1"/>
  <c r="A35" i="28"/>
  <c r="A27" i="29"/>
  <c r="A59" i="61" l="1"/>
  <c r="A36" i="28"/>
  <c r="A28" i="29"/>
  <c r="A60" i="61" l="1"/>
  <c r="A37" i="28"/>
  <c r="A29" i="29"/>
  <c r="A61" i="61" l="1"/>
  <c r="A38" i="28"/>
  <c r="A30" i="29"/>
  <c r="A62" i="61" l="1"/>
  <c r="A39" i="28"/>
  <c r="A31" i="29"/>
  <c r="A63" i="61" l="1"/>
  <c r="A40" i="28"/>
  <c r="A32" i="29"/>
  <c r="A64" i="61" l="1"/>
  <c r="A41" i="28"/>
  <c r="A33" i="29"/>
  <c r="A65" i="61" l="1"/>
  <c r="A42" i="28"/>
  <c r="A34" i="29"/>
  <c r="A66" i="61" l="1"/>
  <c r="A43" i="28"/>
  <c r="A35" i="29"/>
  <c r="A67" i="61" l="1"/>
  <c r="A44" i="28"/>
  <c r="A36" i="29"/>
  <c r="A68" i="61" l="1"/>
  <c r="A45" i="28"/>
  <c r="A37" i="29"/>
  <c r="A69" i="61" l="1"/>
  <c r="A46" i="28"/>
  <c r="A38" i="29"/>
  <c r="A70" i="61" l="1"/>
  <c r="A47" i="28"/>
  <c r="A39" i="29"/>
  <c r="A71" i="61" l="1"/>
  <c r="A48" i="28"/>
  <c r="A40" i="29"/>
  <c r="A49" i="28" l="1"/>
  <c r="A41" i="29"/>
  <c r="A50" i="28" l="1"/>
  <c r="A42" i="29"/>
  <c r="A51" i="28" l="1"/>
  <c r="A43" i="29"/>
  <c r="A44" i="29" l="1"/>
  <c r="A45" i="29" l="1"/>
  <c r="A46" i="29" l="1"/>
  <c r="A47" i="29" l="1"/>
  <c r="A48" i="29" l="1"/>
  <c r="A49" i="29" l="1"/>
  <c r="A50" i="29" l="1"/>
  <c r="A51" i="29" l="1"/>
  <c r="A52" i="29" l="1"/>
  <c r="A53" i="29" l="1"/>
  <c r="A54" i="29" l="1"/>
  <c r="A55" i="29" l="1"/>
  <c r="A56" i="29" l="1"/>
  <c r="A57" i="29" l="1"/>
  <c r="A58" i="29" l="1"/>
  <c r="A59" i="29" l="1"/>
  <c r="A60" i="29" l="1"/>
  <c r="A61" i="29" l="1"/>
  <c r="A62" i="29" l="1"/>
  <c r="A63" i="29" l="1"/>
  <c r="A64" i="29" l="1"/>
  <c r="A65" i="29" l="1"/>
  <c r="A66" i="29" l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</calcChain>
</file>

<file path=xl/sharedStrings.xml><?xml version="1.0" encoding="utf-8"?>
<sst xmlns="http://schemas.openxmlformats.org/spreadsheetml/2006/main" count="237" uniqueCount="162">
  <si>
    <t>x</t>
    <phoneticPr fontId="1"/>
  </si>
  <si>
    <t>j0(x)</t>
    <phoneticPr fontId="1"/>
  </si>
  <si>
    <t>j1(x)</t>
    <phoneticPr fontId="1"/>
  </si>
  <si>
    <t>j2(x)</t>
    <phoneticPr fontId="1"/>
  </si>
  <si>
    <t>j3(x)</t>
    <phoneticPr fontId="1"/>
  </si>
  <si>
    <t>y0(x)</t>
    <phoneticPr fontId="1"/>
  </si>
  <si>
    <t>y1(x)</t>
    <phoneticPr fontId="1"/>
  </si>
  <si>
    <t>y2(x)</t>
    <phoneticPr fontId="1"/>
  </si>
  <si>
    <t>y3(x)</t>
    <phoneticPr fontId="1"/>
  </si>
  <si>
    <t>i0(x)</t>
    <phoneticPr fontId="1"/>
  </si>
  <si>
    <t>i1(x)</t>
    <phoneticPr fontId="1"/>
  </si>
  <si>
    <t>k0(x)</t>
    <phoneticPr fontId="1"/>
  </si>
  <si>
    <t>k1(x)</t>
    <phoneticPr fontId="1"/>
  </si>
  <si>
    <t>Ai(x)</t>
    <phoneticPr fontId="1"/>
  </si>
  <si>
    <t>Bi(x)</t>
    <phoneticPr fontId="1"/>
  </si>
  <si>
    <t>Ai'(x)</t>
    <phoneticPr fontId="1"/>
  </si>
  <si>
    <t>Bi'(x)</t>
    <phoneticPr fontId="1"/>
  </si>
  <si>
    <t>K(k)</t>
    <phoneticPr fontId="1"/>
  </si>
  <si>
    <t>E(k)</t>
    <phoneticPr fontId="1"/>
  </si>
  <si>
    <t>Ei(x)</t>
    <phoneticPr fontId="1"/>
  </si>
  <si>
    <t>Ci(x)</t>
    <phoneticPr fontId="1"/>
  </si>
  <si>
    <t>Si(x)</t>
    <phoneticPr fontId="1"/>
  </si>
  <si>
    <t>Chi(x)</t>
    <phoneticPr fontId="1"/>
  </si>
  <si>
    <t>Shi(x)</t>
    <phoneticPr fontId="1"/>
  </si>
  <si>
    <t>J0(x)</t>
    <phoneticPr fontId="1"/>
  </si>
  <si>
    <t>J1(x)</t>
    <phoneticPr fontId="1"/>
  </si>
  <si>
    <t>J2(x)</t>
    <phoneticPr fontId="1"/>
  </si>
  <si>
    <t>J3(x)</t>
    <phoneticPr fontId="1"/>
  </si>
  <si>
    <t>Y0(x)</t>
    <phoneticPr fontId="1"/>
  </si>
  <si>
    <t>Y1(x)</t>
    <phoneticPr fontId="1"/>
  </si>
  <si>
    <t>Y2(x)</t>
    <phoneticPr fontId="1"/>
  </si>
  <si>
    <t>Y3(x)</t>
    <phoneticPr fontId="1"/>
  </si>
  <si>
    <t>i2(x)</t>
    <phoneticPr fontId="1"/>
  </si>
  <si>
    <t>i3(x)</t>
    <phoneticPr fontId="1"/>
  </si>
  <si>
    <t>k2(x)</t>
    <phoneticPr fontId="1"/>
  </si>
  <si>
    <t>k3(x)</t>
    <phoneticPr fontId="1"/>
  </si>
  <si>
    <t>K0(x)</t>
    <phoneticPr fontId="1"/>
  </si>
  <si>
    <t>K1(x)</t>
    <phoneticPr fontId="1"/>
  </si>
  <si>
    <t>K2(x)</t>
    <phoneticPr fontId="1"/>
  </si>
  <si>
    <t>K3(x)</t>
    <phoneticPr fontId="1"/>
  </si>
  <si>
    <t>I0(x)</t>
    <phoneticPr fontId="1"/>
  </si>
  <si>
    <t>I1(x)</t>
    <phoneticPr fontId="1"/>
  </si>
  <si>
    <t>I2(x)</t>
    <phoneticPr fontId="1"/>
  </si>
  <si>
    <t>I3(x)</t>
    <phoneticPr fontId="1"/>
  </si>
  <si>
    <t>J'0(x)</t>
    <phoneticPr fontId="1"/>
  </si>
  <si>
    <t>J'1(x)</t>
    <phoneticPr fontId="1"/>
  </si>
  <si>
    <t>J'2(x)</t>
    <phoneticPr fontId="1"/>
  </si>
  <si>
    <t>J'3(x)</t>
    <phoneticPr fontId="1"/>
  </si>
  <si>
    <t>Y'0(x)</t>
    <phoneticPr fontId="1"/>
  </si>
  <si>
    <t>Y'1(x)</t>
    <phoneticPr fontId="1"/>
  </si>
  <si>
    <t>Y'2(x)</t>
    <phoneticPr fontId="1"/>
  </si>
  <si>
    <t>Y'3(x)</t>
    <phoneticPr fontId="1"/>
  </si>
  <si>
    <t>I'0(x)</t>
    <phoneticPr fontId="1"/>
  </si>
  <si>
    <t>I'1(x)</t>
    <phoneticPr fontId="1"/>
  </si>
  <si>
    <t>I'2(x)</t>
    <phoneticPr fontId="1"/>
  </si>
  <si>
    <t>I'3(x)</t>
    <phoneticPr fontId="1"/>
  </si>
  <si>
    <t>K'0(x)</t>
    <phoneticPr fontId="1"/>
  </si>
  <si>
    <t>K'1(x)</t>
    <phoneticPr fontId="1"/>
  </si>
  <si>
    <t>K'2(x)</t>
    <phoneticPr fontId="1"/>
  </si>
  <si>
    <t>K'3(x)</t>
    <phoneticPr fontId="1"/>
  </si>
  <si>
    <t>k^2</t>
    <phoneticPr fontId="1"/>
  </si>
  <si>
    <t>F(0.5π, k)</t>
    <phoneticPr fontId="1"/>
  </si>
  <si>
    <t>F(0.4π, k)</t>
    <phoneticPr fontId="1"/>
  </si>
  <si>
    <t>F(0.3π, k)</t>
    <phoneticPr fontId="1"/>
  </si>
  <si>
    <t>F(0.2π, k)</t>
    <phoneticPr fontId="1"/>
  </si>
  <si>
    <t>li(x)</t>
    <phoneticPr fontId="1"/>
  </si>
  <si>
    <t xml:space="preserve">n = </t>
    <phoneticPr fontId="1"/>
  </si>
  <si>
    <t xml:space="preserve">z = </t>
    <phoneticPr fontId="1"/>
  </si>
  <si>
    <t xml:space="preserve">p = </t>
    <phoneticPr fontId="1"/>
  </si>
  <si>
    <t>C(x)</t>
    <phoneticPr fontId="1"/>
  </si>
  <si>
    <t>S(x)</t>
    <phoneticPr fontId="1"/>
  </si>
  <si>
    <t>F(x)</t>
    <phoneticPr fontId="1"/>
  </si>
  <si>
    <t>ζ(x)</t>
    <phoneticPr fontId="1"/>
  </si>
  <si>
    <t>ψ(x)</t>
    <phoneticPr fontId="1"/>
  </si>
  <si>
    <t>1/Γ(x)</t>
    <phoneticPr fontId="1"/>
  </si>
  <si>
    <t>Li2(x)</t>
    <phoneticPr fontId="1"/>
  </si>
  <si>
    <t>E1(x)</t>
    <phoneticPr fontId="1"/>
  </si>
  <si>
    <t>m =</t>
    <phoneticPr fontId="1"/>
  </si>
  <si>
    <t xml:space="preserve">b = </t>
    <phoneticPr fontId="1"/>
  </si>
  <si>
    <t xml:space="preserve">a2 = </t>
    <phoneticPr fontId="1"/>
  </si>
  <si>
    <t>2F1(-1, a2, b, x)</t>
    <phoneticPr fontId="1"/>
  </si>
  <si>
    <t>2F1(0, a2, b, x)</t>
    <phoneticPr fontId="1"/>
  </si>
  <si>
    <t>2F1(1, a2, b, x)</t>
    <phoneticPr fontId="1"/>
  </si>
  <si>
    <t>2F1(2, a2, b, x)</t>
    <phoneticPr fontId="1"/>
  </si>
  <si>
    <t>2F1(3, a2, b, x)</t>
    <phoneticPr fontId="1"/>
  </si>
  <si>
    <t>u</t>
    <phoneticPr fontId="1"/>
  </si>
  <si>
    <t>p, q</t>
    <phoneticPr fontId="1"/>
  </si>
  <si>
    <t>b</t>
    <phoneticPr fontId="1"/>
  </si>
  <si>
    <t>a</t>
    <phoneticPr fontId="1"/>
  </si>
  <si>
    <t>erfi(x)</t>
    <phoneticPr fontId="1"/>
  </si>
  <si>
    <t>erfci(x)</t>
    <phoneticPr fontId="1"/>
  </si>
  <si>
    <t>erf(x)</t>
    <phoneticPr fontId="1"/>
  </si>
  <si>
    <t>erfc(x)</t>
    <phoneticPr fontId="1"/>
  </si>
  <si>
    <t>I0e(x)</t>
    <phoneticPr fontId="1"/>
  </si>
  <si>
    <t>I1e(x)</t>
    <phoneticPr fontId="1"/>
  </si>
  <si>
    <t>K0e(x)</t>
    <phoneticPr fontId="1"/>
  </si>
  <si>
    <t>K1e(x)</t>
    <phoneticPr fontId="1"/>
  </si>
  <si>
    <t>F(0.6π, k)</t>
    <phoneticPr fontId="1"/>
  </si>
  <si>
    <t>phi/π</t>
    <phoneticPr fontId="1"/>
  </si>
  <si>
    <t>Confluent hypergeometric function of the second kind U(a, b, x)</t>
    <phoneticPr fontId="1"/>
  </si>
  <si>
    <t>Hypergeometric function 1F0(a, x)</t>
    <phoneticPr fontId="1"/>
  </si>
  <si>
    <t>Hypergeometric function 0F1(b, x)</t>
    <phoneticPr fontId="1"/>
  </si>
  <si>
    <t>Hypergeometric function of the first kind 2F1(a1, a2, b, x)</t>
    <phoneticPr fontId="1"/>
  </si>
  <si>
    <t>Jacobi elliptic function</t>
    <phoneticPr fontId="1"/>
  </si>
  <si>
    <t>Complete elliptic integrals</t>
    <phoneticPr fontId="1"/>
  </si>
  <si>
    <t>Elliptic integral F(φ, k)</t>
    <phoneticPr fontId="1"/>
  </si>
  <si>
    <t>Elliptic integral E(φ, k)</t>
    <phoneticPr fontId="1"/>
  </si>
  <si>
    <t>Elliptic integral P(φ, n, k)</t>
    <phoneticPr fontId="1"/>
  </si>
  <si>
    <t>Carlson form of elliptic integral RC(x, y)</t>
    <phoneticPr fontId="1"/>
  </si>
  <si>
    <t>Carlson form of elliptic integral RD(x, y, z)</t>
    <phoneticPr fontId="1"/>
  </si>
  <si>
    <t>Carlson form of elliptic integral RG(x, y, z)</t>
    <phoneticPr fontId="1"/>
  </si>
  <si>
    <t>Carlson form of elliptic integral RF(x, y, z)</t>
    <phoneticPr fontId="1"/>
  </si>
  <si>
    <t>Carlson form of elliptic integral RJ(x, y, z, p)</t>
    <phoneticPr fontId="1"/>
  </si>
  <si>
    <t>Jacobi zeta function Z(φ, k)</t>
    <phoneticPr fontId="1"/>
  </si>
  <si>
    <t>Phi/π</t>
    <phoneticPr fontId="1"/>
  </si>
  <si>
    <t>Airy functons Ai(x), Bi(x)</t>
    <phoneticPr fontId="1"/>
  </si>
  <si>
    <t>Modified spherical Bessel function kn(x)</t>
    <phoneticPr fontId="1"/>
  </si>
  <si>
    <t>Modified spherical Bessel function in(x)</t>
    <phoneticPr fontId="1"/>
  </si>
  <si>
    <t>Derivative of modified Bessel function K'n(x)</t>
    <phoneticPr fontId="1"/>
  </si>
  <si>
    <t>Derivative of modified Bessel function I'n(x)</t>
    <phoneticPr fontId="1"/>
  </si>
  <si>
    <t>Modified Bessel function Kn(x) (exponentially scaled)</t>
    <phoneticPr fontId="1"/>
  </si>
  <si>
    <t>Modified Bessel function Kn(x)</t>
    <phoneticPr fontId="1"/>
  </si>
  <si>
    <t>Modified Bessel function In(x) (exponentially scaled)</t>
    <phoneticPr fontId="1"/>
  </si>
  <si>
    <t>Modified Bessel function In(x)</t>
    <phoneticPr fontId="1"/>
  </si>
  <si>
    <t>Spherical Bessel function yn(x)</t>
    <phoneticPr fontId="1"/>
  </si>
  <si>
    <t>Spherical Bessel function jn(x)</t>
    <phoneticPr fontId="1"/>
  </si>
  <si>
    <t>Derivative of Bessel function Y'n(x)</t>
    <phoneticPr fontId="1"/>
  </si>
  <si>
    <t>Derivative of Bessel function J'n(x)</t>
    <phoneticPr fontId="1"/>
  </si>
  <si>
    <t>Bessel function Yn(x)</t>
    <phoneticPr fontId="1"/>
  </si>
  <si>
    <t>Bessel function Jn(x)</t>
    <phoneticPr fontId="1"/>
  </si>
  <si>
    <t>Dawson's function F(x)</t>
    <phoneticPr fontId="1"/>
  </si>
  <si>
    <t>Fresnel integral</t>
    <phoneticPr fontId="1"/>
  </si>
  <si>
    <t>Inverse of error functions erf(x) and erfc(x)</t>
    <phoneticPr fontId="1"/>
  </si>
  <si>
    <t>Error functions erf(x) and erfc(x)</t>
    <phoneticPr fontId="1"/>
  </si>
  <si>
    <t>Riemann zeta function ζ(x)</t>
    <phoneticPr fontId="1"/>
  </si>
  <si>
    <t>Inverse of normalized incomplete beta function Ix(a, b) or its complement for b</t>
    <phoneticPr fontId="1"/>
  </si>
  <si>
    <t>Inverse of normalized incomplete beta function Ix(a, b) or its complement for a</t>
    <phoneticPr fontId="1"/>
  </si>
  <si>
    <t>Derivative of normalized incomplete beta function Ix(a, b)</t>
    <phoneticPr fontId="1"/>
  </si>
  <si>
    <t>Inverse of normalized incomplete beta function Ix(a, b) and its complement</t>
    <phoneticPr fontId="1"/>
  </si>
  <si>
    <t>Normalized incomplete beta function Ix(a, b) and its complement</t>
    <phoneticPr fontId="1"/>
  </si>
  <si>
    <t>Incomplete beta function Bx(a, b) and its complement</t>
    <phoneticPr fontId="1"/>
  </si>
  <si>
    <t>Inverse of normalized incomplete gamma functions P(a, x) and Q(a, x) for a</t>
    <phoneticPr fontId="1"/>
  </si>
  <si>
    <t>Inverse of normalized incomplete gamma functions P(a, x) and Q(a, x)</t>
    <phoneticPr fontId="1"/>
  </si>
  <si>
    <t>Derivative of normalized incomplete gamma function P(a, x)</t>
    <phoneticPr fontId="1"/>
  </si>
  <si>
    <t>Normalized incomplete gamma functions P(a, x) and Q(a,x)</t>
    <phoneticPr fontId="1"/>
  </si>
  <si>
    <t>Incomplete gamma functions γ(a, x), Γ(a, x) and γ*(a, x)</t>
    <phoneticPr fontId="1"/>
  </si>
  <si>
    <t>Polygamma function ψ(n, x)</t>
    <phoneticPr fontId="1"/>
  </si>
  <si>
    <t>Beta function B(a, x)</t>
    <phoneticPr fontId="1"/>
  </si>
  <si>
    <t>Pochhammer symbol</t>
    <phoneticPr fontId="1"/>
  </si>
  <si>
    <t>Reciplocal of gamma function 1/Γ(x)</t>
    <phoneticPr fontId="1"/>
  </si>
  <si>
    <t>Trigonometric integrals</t>
    <phoneticPr fontId="1"/>
  </si>
  <si>
    <t>Spence's function Li2(x)</t>
    <phoneticPr fontId="1"/>
  </si>
  <si>
    <t>Exponential integral En</t>
    <phoneticPr fontId="1"/>
  </si>
  <si>
    <t>Exponential and logarithmic integrals</t>
    <phoneticPr fontId="1"/>
  </si>
  <si>
    <t>Hermite polynomials Hn(x)</t>
    <phoneticPr fontId="1"/>
  </si>
  <si>
    <t>Chebyshev polynomials Tn(x)</t>
    <phoneticPr fontId="1"/>
  </si>
  <si>
    <t>Derivative of Chebyshev polynomials Tn'(x)</t>
    <phoneticPr fontId="1"/>
  </si>
  <si>
    <t>Chebyshev polynomials Un(x)</t>
    <phoneticPr fontId="1"/>
  </si>
  <si>
    <t>Legendre polynomials Pn(x)</t>
    <phoneticPr fontId="1"/>
  </si>
  <si>
    <t>Associated Legendre polynomials Pnm(x)</t>
    <phoneticPr fontId="1"/>
  </si>
  <si>
    <t>Associate Laguerre polynomials Lnm(x)</t>
    <phoneticPr fontId="1"/>
  </si>
  <si>
    <t>Laguerre polynomials Ln(x)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</si>
</sst>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11" fontId="0" fillId="2" borderId="1" xfId="0" applyNumberFormat="1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2" borderId="4" xfId="0" applyNumberFormat="1" applyFill="1" applyBorder="1">
      <alignment vertical="center"/>
    </xf>
    <xf numFmtId="0" fontId="0" fillId="0" borderId="0" xfId="0" applyAlignment="1">
      <alignment horizontal="right" vertical="center"/>
    </xf>
    <xf numFmtId="0" fontId="0" fillId="2" borderId="1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10" xfId="0" applyFill="1" applyBorder="1">
      <alignment vertical="center"/>
    </xf>
    <xf numFmtId="176" fontId="0" fillId="2" borderId="1" xfId="0" applyNumberFormat="1" applyFill="1" applyBorder="1">
      <alignment vertical="center"/>
    </xf>
    <xf numFmtId="0" fontId="0" fillId="0" borderId="15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NumberFormat="1">
      <alignment vertical="center"/>
    </xf>
    <xf numFmtId="0" fontId="0" fillId="0" borderId="21" xfId="0" applyFill="1" applyBorder="1">
      <alignment vertical="center"/>
    </xf>
    <xf numFmtId="0" fontId="0" fillId="0" borderId="22" xfId="0" applyFill="1" applyBorder="1">
      <alignment vertical="center"/>
    </xf>
    <xf numFmtId="0" fontId="0" fillId="0" borderId="2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27" xfId="0" applyFill="1" applyBorder="1">
      <alignment vertical="center"/>
    </xf>
    <xf numFmtId="0" fontId="0" fillId="0" borderId="28" xfId="0" applyFill="1" applyBorder="1">
      <alignment vertical="center"/>
    </xf>
    <xf numFmtId="0" fontId="0" fillId="2" borderId="29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2" xfId="0" applyFill="1" applyBorder="1">
      <alignment vertical="center"/>
    </xf>
    <xf numFmtId="0" fontId="0" fillId="0" borderId="33" xfId="0" applyFill="1" applyBorder="1">
      <alignment vertical="center"/>
    </xf>
    <xf numFmtId="0" fontId="0" fillId="0" borderId="34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11" xfId="0" applyFont="1" applyFill="1" applyBorder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2" borderId="4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2" borderId="29" xfId="0" applyFont="1" applyFill="1" applyBorder="1">
      <alignment vertical="center"/>
    </xf>
    <xf numFmtId="0" fontId="3" fillId="0" borderId="30" xfId="0" applyFont="1" applyBorder="1">
      <alignment vertical="center"/>
    </xf>
    <xf numFmtId="0" fontId="3" fillId="0" borderId="33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Laguerre!$B$6</c:f>
              <c:strCache>
                <c:ptCount val="1"/>
                <c:pt idx="0">
                  <c:v>L1(x)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Laguerre!$B$7:$B$87</c:f>
              <c:numCache>
                <c:formatCode>General</c:formatCode>
                <c:ptCount val="81"/>
                <c:pt idx="0">
                  <c:v>11</c:v>
                </c:pt>
                <c:pt idx="1">
                  <c:v>10.5</c:v>
                </c:pt>
                <c:pt idx="2">
                  <c:v>10</c:v>
                </c:pt>
                <c:pt idx="3">
                  <c:v>9.5</c:v>
                </c:pt>
                <c:pt idx="4">
                  <c:v>9</c:v>
                </c:pt>
                <c:pt idx="5">
                  <c:v>8.5</c:v>
                </c:pt>
                <c:pt idx="6">
                  <c:v>8</c:v>
                </c:pt>
                <c:pt idx="7">
                  <c:v>7.5</c:v>
                </c:pt>
                <c:pt idx="8">
                  <c:v>7</c:v>
                </c:pt>
                <c:pt idx="9">
                  <c:v>6.5</c:v>
                </c:pt>
                <c:pt idx="10">
                  <c:v>6</c:v>
                </c:pt>
                <c:pt idx="11">
                  <c:v>5.5</c:v>
                </c:pt>
                <c:pt idx="12">
                  <c:v>5</c:v>
                </c:pt>
                <c:pt idx="13">
                  <c:v>4.5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  <c:pt idx="23">
                  <c:v>-0.5</c:v>
                </c:pt>
                <c:pt idx="24">
                  <c:v>-1</c:v>
                </c:pt>
                <c:pt idx="25">
                  <c:v>-1.5</c:v>
                </c:pt>
                <c:pt idx="26">
                  <c:v>-2</c:v>
                </c:pt>
                <c:pt idx="27">
                  <c:v>-2.5</c:v>
                </c:pt>
                <c:pt idx="28">
                  <c:v>-3</c:v>
                </c:pt>
                <c:pt idx="29">
                  <c:v>-3.5</c:v>
                </c:pt>
                <c:pt idx="30">
                  <c:v>-4</c:v>
                </c:pt>
                <c:pt idx="31">
                  <c:v>-4.5</c:v>
                </c:pt>
                <c:pt idx="32">
                  <c:v>-5</c:v>
                </c:pt>
                <c:pt idx="33">
                  <c:v>-5.5</c:v>
                </c:pt>
                <c:pt idx="34">
                  <c:v>-6</c:v>
                </c:pt>
                <c:pt idx="35">
                  <c:v>-6.5</c:v>
                </c:pt>
                <c:pt idx="36">
                  <c:v>-7</c:v>
                </c:pt>
                <c:pt idx="37">
                  <c:v>-7.5</c:v>
                </c:pt>
                <c:pt idx="38">
                  <c:v>-8</c:v>
                </c:pt>
                <c:pt idx="39">
                  <c:v>-8.5</c:v>
                </c:pt>
                <c:pt idx="40">
                  <c:v>-9</c:v>
                </c:pt>
                <c:pt idx="41">
                  <c:v>-9.5</c:v>
                </c:pt>
                <c:pt idx="42">
                  <c:v>-10</c:v>
                </c:pt>
                <c:pt idx="43">
                  <c:v>-10.5</c:v>
                </c:pt>
                <c:pt idx="44">
                  <c:v>-11</c:v>
                </c:pt>
                <c:pt idx="45">
                  <c:v>-11.5</c:v>
                </c:pt>
                <c:pt idx="46">
                  <c:v>-12</c:v>
                </c:pt>
                <c:pt idx="47">
                  <c:v>-12.5</c:v>
                </c:pt>
                <c:pt idx="48">
                  <c:v>-13</c:v>
                </c:pt>
                <c:pt idx="49">
                  <c:v>-13.5</c:v>
                </c:pt>
                <c:pt idx="50">
                  <c:v>-14</c:v>
                </c:pt>
                <c:pt idx="51">
                  <c:v>-14.5</c:v>
                </c:pt>
                <c:pt idx="52">
                  <c:v>-15</c:v>
                </c:pt>
                <c:pt idx="53">
                  <c:v>-15.5</c:v>
                </c:pt>
                <c:pt idx="54">
                  <c:v>-16</c:v>
                </c:pt>
                <c:pt idx="55">
                  <c:v>-16.5</c:v>
                </c:pt>
                <c:pt idx="56">
                  <c:v>-17</c:v>
                </c:pt>
                <c:pt idx="57">
                  <c:v>-17.5</c:v>
                </c:pt>
                <c:pt idx="58">
                  <c:v>-18</c:v>
                </c:pt>
                <c:pt idx="59">
                  <c:v>-18.5</c:v>
                </c:pt>
                <c:pt idx="60">
                  <c:v>-19</c:v>
                </c:pt>
                <c:pt idx="61">
                  <c:v>-19.5</c:v>
                </c:pt>
                <c:pt idx="62">
                  <c:v>-20</c:v>
                </c:pt>
                <c:pt idx="63">
                  <c:v>-20.5</c:v>
                </c:pt>
                <c:pt idx="64">
                  <c:v>-21</c:v>
                </c:pt>
                <c:pt idx="65">
                  <c:v>-21.5</c:v>
                </c:pt>
                <c:pt idx="66">
                  <c:v>-22</c:v>
                </c:pt>
                <c:pt idx="67">
                  <c:v>-22.5</c:v>
                </c:pt>
                <c:pt idx="68">
                  <c:v>-23</c:v>
                </c:pt>
                <c:pt idx="69">
                  <c:v>-23.5</c:v>
                </c:pt>
                <c:pt idx="70">
                  <c:v>-24</c:v>
                </c:pt>
                <c:pt idx="71">
                  <c:v>-24.5</c:v>
                </c:pt>
                <c:pt idx="72">
                  <c:v>-25</c:v>
                </c:pt>
                <c:pt idx="73">
                  <c:v>-25.5</c:v>
                </c:pt>
                <c:pt idx="74">
                  <c:v>-26</c:v>
                </c:pt>
                <c:pt idx="75">
                  <c:v>-26.5</c:v>
                </c:pt>
                <c:pt idx="76">
                  <c:v>-27</c:v>
                </c:pt>
                <c:pt idx="77">
                  <c:v>-27.5</c:v>
                </c:pt>
                <c:pt idx="78">
                  <c:v>-28</c:v>
                </c:pt>
                <c:pt idx="79">
                  <c:v>-28.5</c:v>
                </c:pt>
                <c:pt idx="80">
                  <c:v>-29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E-4434-9449-C74010F95866}"/>
            </c:ext>
          </c:extLst>
        </c:ser>
        <c:ser>
          <c:idx val="1"/>
          <c:order val="1"/>
          <c:tx>
            <c:strRef>
              <c:f>Laguerre!$C$6</c:f>
              <c:strCache>
                <c:ptCount val="1"/>
                <c:pt idx="0">
                  <c:v>L2(x)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Laguerre!$C$7:$C$87</c:f>
              <c:numCache>
                <c:formatCode>General</c:formatCode>
                <c:ptCount val="81"/>
                <c:pt idx="0">
                  <c:v>71</c:v>
                </c:pt>
                <c:pt idx="1">
                  <c:v>65.125</c:v>
                </c:pt>
                <c:pt idx="2">
                  <c:v>59.5</c:v>
                </c:pt>
                <c:pt idx="3">
                  <c:v>54.125</c:v>
                </c:pt>
                <c:pt idx="4">
                  <c:v>49</c:v>
                </c:pt>
                <c:pt idx="5">
                  <c:v>44.125</c:v>
                </c:pt>
                <c:pt idx="6">
                  <c:v>39.5</c:v>
                </c:pt>
                <c:pt idx="7">
                  <c:v>35.125</c:v>
                </c:pt>
                <c:pt idx="8">
                  <c:v>31</c:v>
                </c:pt>
                <c:pt idx="9">
                  <c:v>27.125</c:v>
                </c:pt>
                <c:pt idx="10">
                  <c:v>23.5</c:v>
                </c:pt>
                <c:pt idx="11">
                  <c:v>20.125</c:v>
                </c:pt>
                <c:pt idx="12">
                  <c:v>17</c:v>
                </c:pt>
                <c:pt idx="13">
                  <c:v>14.125</c:v>
                </c:pt>
                <c:pt idx="14">
                  <c:v>11.5</c:v>
                </c:pt>
                <c:pt idx="15">
                  <c:v>9.125</c:v>
                </c:pt>
                <c:pt idx="16">
                  <c:v>7</c:v>
                </c:pt>
                <c:pt idx="17">
                  <c:v>5.125</c:v>
                </c:pt>
                <c:pt idx="18">
                  <c:v>3.5</c:v>
                </c:pt>
                <c:pt idx="19">
                  <c:v>2.125</c:v>
                </c:pt>
                <c:pt idx="20">
                  <c:v>1</c:v>
                </c:pt>
                <c:pt idx="21">
                  <c:v>0.125</c:v>
                </c:pt>
                <c:pt idx="22">
                  <c:v>-0.5</c:v>
                </c:pt>
                <c:pt idx="23">
                  <c:v>-0.875</c:v>
                </c:pt>
                <c:pt idx="24">
                  <c:v>-1</c:v>
                </c:pt>
                <c:pt idx="25">
                  <c:v>-0.875</c:v>
                </c:pt>
                <c:pt idx="26">
                  <c:v>-0.5</c:v>
                </c:pt>
                <c:pt idx="27">
                  <c:v>0.125</c:v>
                </c:pt>
                <c:pt idx="28">
                  <c:v>1</c:v>
                </c:pt>
                <c:pt idx="29">
                  <c:v>2.125</c:v>
                </c:pt>
                <c:pt idx="30">
                  <c:v>3.5</c:v>
                </c:pt>
                <c:pt idx="31">
                  <c:v>5.125</c:v>
                </c:pt>
                <c:pt idx="32">
                  <c:v>7</c:v>
                </c:pt>
                <c:pt idx="33">
                  <c:v>9.125</c:v>
                </c:pt>
                <c:pt idx="34">
                  <c:v>11.5</c:v>
                </c:pt>
                <c:pt idx="35">
                  <c:v>14.125</c:v>
                </c:pt>
                <c:pt idx="36">
                  <c:v>17</c:v>
                </c:pt>
                <c:pt idx="37">
                  <c:v>20.125</c:v>
                </c:pt>
                <c:pt idx="38">
                  <c:v>23.5</c:v>
                </c:pt>
                <c:pt idx="39">
                  <c:v>27.125</c:v>
                </c:pt>
                <c:pt idx="40">
                  <c:v>31</c:v>
                </c:pt>
                <c:pt idx="41">
                  <c:v>35.125</c:v>
                </c:pt>
                <c:pt idx="42">
                  <c:v>39.5</c:v>
                </c:pt>
                <c:pt idx="43">
                  <c:v>44.125</c:v>
                </c:pt>
                <c:pt idx="44">
                  <c:v>49</c:v>
                </c:pt>
                <c:pt idx="45">
                  <c:v>54.125</c:v>
                </c:pt>
                <c:pt idx="46">
                  <c:v>59.5</c:v>
                </c:pt>
                <c:pt idx="47">
                  <c:v>65.125</c:v>
                </c:pt>
                <c:pt idx="48">
                  <c:v>71</c:v>
                </c:pt>
                <c:pt idx="49">
                  <c:v>77.125</c:v>
                </c:pt>
                <c:pt idx="50">
                  <c:v>83.5</c:v>
                </c:pt>
                <c:pt idx="51">
                  <c:v>90.125</c:v>
                </c:pt>
                <c:pt idx="52">
                  <c:v>97</c:v>
                </c:pt>
                <c:pt idx="53">
                  <c:v>104.125</c:v>
                </c:pt>
                <c:pt idx="54">
                  <c:v>111.5</c:v>
                </c:pt>
                <c:pt idx="55">
                  <c:v>119.125</c:v>
                </c:pt>
                <c:pt idx="56">
                  <c:v>127</c:v>
                </c:pt>
                <c:pt idx="57">
                  <c:v>135.125</c:v>
                </c:pt>
                <c:pt idx="58">
                  <c:v>143.5</c:v>
                </c:pt>
                <c:pt idx="59">
                  <c:v>152.125</c:v>
                </c:pt>
                <c:pt idx="60">
                  <c:v>161</c:v>
                </c:pt>
                <c:pt idx="61">
                  <c:v>170.125</c:v>
                </c:pt>
                <c:pt idx="62">
                  <c:v>179.5</c:v>
                </c:pt>
                <c:pt idx="63">
                  <c:v>189.125</c:v>
                </c:pt>
                <c:pt idx="64">
                  <c:v>199</c:v>
                </c:pt>
                <c:pt idx="65">
                  <c:v>209.125</c:v>
                </c:pt>
                <c:pt idx="66">
                  <c:v>219.5</c:v>
                </c:pt>
                <c:pt idx="67">
                  <c:v>230.125</c:v>
                </c:pt>
                <c:pt idx="68">
                  <c:v>241</c:v>
                </c:pt>
                <c:pt idx="69">
                  <c:v>252.125</c:v>
                </c:pt>
                <c:pt idx="70">
                  <c:v>263.5</c:v>
                </c:pt>
                <c:pt idx="71">
                  <c:v>275.125</c:v>
                </c:pt>
                <c:pt idx="72">
                  <c:v>287</c:v>
                </c:pt>
                <c:pt idx="73">
                  <c:v>299.125</c:v>
                </c:pt>
                <c:pt idx="74">
                  <c:v>311.5</c:v>
                </c:pt>
                <c:pt idx="75">
                  <c:v>324.125</c:v>
                </c:pt>
                <c:pt idx="76">
                  <c:v>337</c:v>
                </c:pt>
                <c:pt idx="77">
                  <c:v>350.125</c:v>
                </c:pt>
                <c:pt idx="78">
                  <c:v>363.5</c:v>
                </c:pt>
                <c:pt idx="79">
                  <c:v>377.125</c:v>
                </c:pt>
                <c:pt idx="80">
                  <c:v>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5E-4434-9449-C74010F95866}"/>
            </c:ext>
          </c:extLst>
        </c:ser>
        <c:ser>
          <c:idx val="2"/>
          <c:order val="2"/>
          <c:tx>
            <c:strRef>
              <c:f>Laguerre!$D$6</c:f>
              <c:strCache>
                <c:ptCount val="1"/>
                <c:pt idx="0">
                  <c:v>L3(x)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Laguerre!$D$7:$D$87</c:f>
              <c:numCache>
                <c:formatCode>General</c:formatCode>
                <c:ptCount val="81"/>
                <c:pt idx="0">
                  <c:v>347.66666666666669</c:v>
                </c:pt>
                <c:pt idx="1">
                  <c:v>307.77083333333331</c:v>
                </c:pt>
                <c:pt idx="2">
                  <c:v>271</c:v>
                </c:pt>
                <c:pt idx="3">
                  <c:v>237.22916666666666</c:v>
                </c:pt>
                <c:pt idx="4">
                  <c:v>206.33333333333334</c:v>
                </c:pt>
                <c:pt idx="5">
                  <c:v>178.1875</c:v>
                </c:pt>
                <c:pt idx="6">
                  <c:v>152.66666666666666</c:v>
                </c:pt>
                <c:pt idx="7">
                  <c:v>129.64583333333334</c:v>
                </c:pt>
                <c:pt idx="8">
                  <c:v>109</c:v>
                </c:pt>
                <c:pt idx="9">
                  <c:v>90.604166666666671</c:v>
                </c:pt>
                <c:pt idx="10">
                  <c:v>74.333333333333329</c:v>
                </c:pt>
                <c:pt idx="11">
                  <c:v>60.0625</c:v>
                </c:pt>
                <c:pt idx="12">
                  <c:v>47.666666666666664</c:v>
                </c:pt>
                <c:pt idx="13">
                  <c:v>37.020833333333336</c:v>
                </c:pt>
                <c:pt idx="14">
                  <c:v>28</c:v>
                </c:pt>
                <c:pt idx="15">
                  <c:v>20.479166666666668</c:v>
                </c:pt>
                <c:pt idx="16">
                  <c:v>14.333333333333334</c:v>
                </c:pt>
                <c:pt idx="17">
                  <c:v>9.4375</c:v>
                </c:pt>
                <c:pt idx="18">
                  <c:v>5.666666666666667</c:v>
                </c:pt>
                <c:pt idx="19">
                  <c:v>2.8958333333333335</c:v>
                </c:pt>
                <c:pt idx="20">
                  <c:v>1</c:v>
                </c:pt>
                <c:pt idx="21">
                  <c:v>-0.14583333333333334</c:v>
                </c:pt>
                <c:pt idx="22">
                  <c:v>-0.66666666666666663</c:v>
                </c:pt>
                <c:pt idx="23">
                  <c:v>-0.6875</c:v>
                </c:pt>
                <c:pt idx="24">
                  <c:v>-0.33333333333333331</c:v>
                </c:pt>
                <c:pt idx="25">
                  <c:v>0.27083333333333331</c:v>
                </c:pt>
                <c:pt idx="26">
                  <c:v>1</c:v>
                </c:pt>
                <c:pt idx="27">
                  <c:v>1.7291666666666667</c:v>
                </c:pt>
                <c:pt idx="28">
                  <c:v>2.3333333333333335</c:v>
                </c:pt>
                <c:pt idx="29">
                  <c:v>2.6875</c:v>
                </c:pt>
                <c:pt idx="30">
                  <c:v>2.6666666666666665</c:v>
                </c:pt>
                <c:pt idx="31">
                  <c:v>2.1458333333333335</c:v>
                </c:pt>
                <c:pt idx="32">
                  <c:v>1</c:v>
                </c:pt>
                <c:pt idx="33">
                  <c:v>-0.89583333333333337</c:v>
                </c:pt>
                <c:pt idx="34">
                  <c:v>-3.6666666666666665</c:v>
                </c:pt>
                <c:pt idx="35">
                  <c:v>-7.4375</c:v>
                </c:pt>
                <c:pt idx="36">
                  <c:v>-12.333333333333334</c:v>
                </c:pt>
                <c:pt idx="37">
                  <c:v>-18.479166666666668</c:v>
                </c:pt>
                <c:pt idx="38">
                  <c:v>-26</c:v>
                </c:pt>
                <c:pt idx="39">
                  <c:v>-35.020833333333336</c:v>
                </c:pt>
                <c:pt idx="40">
                  <c:v>-45.666666666666664</c:v>
                </c:pt>
                <c:pt idx="41">
                  <c:v>-58.0625</c:v>
                </c:pt>
                <c:pt idx="42">
                  <c:v>-72.333333333333329</c:v>
                </c:pt>
                <c:pt idx="43">
                  <c:v>-88.604166666666671</c:v>
                </c:pt>
                <c:pt idx="44">
                  <c:v>-107</c:v>
                </c:pt>
                <c:pt idx="45">
                  <c:v>-127.64583333333333</c:v>
                </c:pt>
                <c:pt idx="46">
                  <c:v>-150.66666666666666</c:v>
                </c:pt>
                <c:pt idx="47">
                  <c:v>-176.1875</c:v>
                </c:pt>
                <c:pt idx="48">
                  <c:v>-204.33333333333334</c:v>
                </c:pt>
                <c:pt idx="49">
                  <c:v>-235.22916666666666</c:v>
                </c:pt>
                <c:pt idx="50">
                  <c:v>-269</c:v>
                </c:pt>
                <c:pt idx="51">
                  <c:v>-305.77083333333331</c:v>
                </c:pt>
                <c:pt idx="52">
                  <c:v>-345.66666666666669</c:v>
                </c:pt>
                <c:pt idx="53">
                  <c:v>-388.8125</c:v>
                </c:pt>
                <c:pt idx="54">
                  <c:v>-435.33333333333331</c:v>
                </c:pt>
                <c:pt idx="55">
                  <c:v>-485.35416666666669</c:v>
                </c:pt>
                <c:pt idx="56">
                  <c:v>-539</c:v>
                </c:pt>
                <c:pt idx="57">
                  <c:v>-596.39583333333337</c:v>
                </c:pt>
                <c:pt idx="58">
                  <c:v>-657.66666666666663</c:v>
                </c:pt>
                <c:pt idx="59">
                  <c:v>-722.9375</c:v>
                </c:pt>
                <c:pt idx="60">
                  <c:v>-792.33333333333337</c:v>
                </c:pt>
                <c:pt idx="61">
                  <c:v>-865.97916666666663</c:v>
                </c:pt>
                <c:pt idx="62">
                  <c:v>-944</c:v>
                </c:pt>
                <c:pt idx="63">
                  <c:v>-1026.5208333333333</c:v>
                </c:pt>
                <c:pt idx="64">
                  <c:v>-1113.6666666666667</c:v>
                </c:pt>
                <c:pt idx="65">
                  <c:v>-1205.5625</c:v>
                </c:pt>
                <c:pt idx="66">
                  <c:v>-1302.3333333333333</c:v>
                </c:pt>
                <c:pt idx="67">
                  <c:v>-1404.1041666666667</c:v>
                </c:pt>
                <c:pt idx="68">
                  <c:v>-1511</c:v>
                </c:pt>
                <c:pt idx="69">
                  <c:v>-1623.1458333333333</c:v>
                </c:pt>
                <c:pt idx="70">
                  <c:v>-1740.6666666666667</c:v>
                </c:pt>
                <c:pt idx="71">
                  <c:v>-1863.6875</c:v>
                </c:pt>
                <c:pt idx="72">
                  <c:v>-1992.3333333333333</c:v>
                </c:pt>
                <c:pt idx="73">
                  <c:v>-2126.7291666666665</c:v>
                </c:pt>
                <c:pt idx="74">
                  <c:v>-2267</c:v>
                </c:pt>
                <c:pt idx="75">
                  <c:v>-2413.2708333333335</c:v>
                </c:pt>
                <c:pt idx="76">
                  <c:v>-2565.6666666666665</c:v>
                </c:pt>
                <c:pt idx="77">
                  <c:v>-2724.3125</c:v>
                </c:pt>
                <c:pt idx="78">
                  <c:v>-2889.3333333333335</c:v>
                </c:pt>
                <c:pt idx="79">
                  <c:v>-3060.8541666666665</c:v>
                </c:pt>
                <c:pt idx="80">
                  <c:v>-3239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5E-4434-9449-C74010F95866}"/>
            </c:ext>
          </c:extLst>
        </c:ser>
        <c:ser>
          <c:idx val="3"/>
          <c:order val="3"/>
          <c:tx>
            <c:strRef>
              <c:f>Laguerre!$E$6</c:f>
              <c:strCache>
                <c:ptCount val="1"/>
                <c:pt idx="0">
                  <c:v>L4(x)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Laguerre!$E$7:$E$87</c:f>
              <c:numCache>
                <c:formatCode>General</c:formatCode>
                <c:ptCount val="81"/>
                <c:pt idx="0">
                  <c:v>1424.3333333333335</c:v>
                </c:pt>
                <c:pt idx="1">
                  <c:v>1220.7109375</c:v>
                </c:pt>
                <c:pt idx="2">
                  <c:v>1039.375</c:v>
                </c:pt>
                <c:pt idx="3">
                  <c:v>878.66927083333326</c:v>
                </c:pt>
                <c:pt idx="4">
                  <c:v>737</c:v>
                </c:pt>
                <c:pt idx="5">
                  <c:v>612.8359375</c:v>
                </c:pt>
                <c:pt idx="6">
                  <c:v>504.70833333333326</c:v>
                </c:pt>
                <c:pt idx="7">
                  <c:v>411.21093750000006</c:v>
                </c:pt>
                <c:pt idx="8">
                  <c:v>331</c:v>
                </c:pt>
                <c:pt idx="9">
                  <c:v>262.79427083333337</c:v>
                </c:pt>
                <c:pt idx="10">
                  <c:v>205.375</c:v>
                </c:pt>
                <c:pt idx="11">
                  <c:v>157.5859375</c:v>
                </c:pt>
                <c:pt idx="12">
                  <c:v>118.33333333333331</c:v>
                </c:pt>
                <c:pt idx="13">
                  <c:v>86.5859375</c:v>
                </c:pt>
                <c:pt idx="14">
                  <c:v>61.375</c:v>
                </c:pt>
                <c:pt idx="15">
                  <c:v>41.794270833333336</c:v>
                </c:pt>
                <c:pt idx="16">
                  <c:v>27</c:v>
                </c:pt>
                <c:pt idx="17">
                  <c:v>16.2109375</c:v>
                </c:pt>
                <c:pt idx="18">
                  <c:v>8.7083333333333339</c:v>
                </c:pt>
                <c:pt idx="19">
                  <c:v>3.8359375</c:v>
                </c:pt>
                <c:pt idx="20">
                  <c:v>1</c:v>
                </c:pt>
                <c:pt idx="21">
                  <c:v>-0.33072916666666669</c:v>
                </c:pt>
                <c:pt idx="22">
                  <c:v>-0.625</c:v>
                </c:pt>
                <c:pt idx="23">
                  <c:v>-0.2890625</c:v>
                </c:pt>
                <c:pt idx="24">
                  <c:v>0.33333333333333337</c:v>
                </c:pt>
                <c:pt idx="25">
                  <c:v>0.9609375</c:v>
                </c:pt>
                <c:pt idx="26">
                  <c:v>1.375</c:v>
                </c:pt>
                <c:pt idx="27">
                  <c:v>1.4192708333333335</c:v>
                </c:pt>
                <c:pt idx="28">
                  <c:v>1</c:v>
                </c:pt>
                <c:pt idx="29">
                  <c:v>8.59375E-2</c:v>
                </c:pt>
                <c:pt idx="30">
                  <c:v>-1.2916666666666667</c:v>
                </c:pt>
                <c:pt idx="31">
                  <c:v>-3.0390625</c:v>
                </c:pt>
                <c:pt idx="32">
                  <c:v>-5</c:v>
                </c:pt>
                <c:pt idx="33">
                  <c:v>-6.955729166666667</c:v>
                </c:pt>
                <c:pt idx="34">
                  <c:v>-8.625</c:v>
                </c:pt>
                <c:pt idx="35">
                  <c:v>-9.6640625</c:v>
                </c:pt>
                <c:pt idx="36">
                  <c:v>-9.6666666666666661</c:v>
                </c:pt>
                <c:pt idx="37">
                  <c:v>-8.1640625</c:v>
                </c:pt>
                <c:pt idx="38">
                  <c:v>-4.625</c:v>
                </c:pt>
                <c:pt idx="39">
                  <c:v>1.5442708333333357</c:v>
                </c:pt>
                <c:pt idx="40">
                  <c:v>11</c:v>
                </c:pt>
                <c:pt idx="41">
                  <c:v>24.4609375</c:v>
                </c:pt>
                <c:pt idx="42">
                  <c:v>42.708333333333329</c:v>
                </c:pt>
                <c:pt idx="43">
                  <c:v>66.5859375</c:v>
                </c:pt>
                <c:pt idx="44">
                  <c:v>97</c:v>
                </c:pt>
                <c:pt idx="45">
                  <c:v>134.91927083333331</c:v>
                </c:pt>
                <c:pt idx="46">
                  <c:v>181.375</c:v>
                </c:pt>
                <c:pt idx="47">
                  <c:v>237.4609375</c:v>
                </c:pt>
                <c:pt idx="48">
                  <c:v>304.33333333333337</c:v>
                </c:pt>
                <c:pt idx="49">
                  <c:v>383.2109375</c:v>
                </c:pt>
                <c:pt idx="50">
                  <c:v>475.375</c:v>
                </c:pt>
                <c:pt idx="51">
                  <c:v>582.16927083333326</c:v>
                </c:pt>
                <c:pt idx="52">
                  <c:v>705</c:v>
                </c:pt>
                <c:pt idx="53">
                  <c:v>845.3359375</c:v>
                </c:pt>
                <c:pt idx="54">
                  <c:v>1004.7083333333333</c:v>
                </c:pt>
                <c:pt idx="55">
                  <c:v>1184.7109375</c:v>
                </c:pt>
                <c:pt idx="56">
                  <c:v>1387</c:v>
                </c:pt>
                <c:pt idx="57">
                  <c:v>1613.2942708333335</c:v>
                </c:pt>
                <c:pt idx="58">
                  <c:v>1865.375</c:v>
                </c:pt>
                <c:pt idx="59">
                  <c:v>2145.0859375</c:v>
                </c:pt>
                <c:pt idx="60">
                  <c:v>2454.3333333333335</c:v>
                </c:pt>
                <c:pt idx="61">
                  <c:v>2795.0859375</c:v>
                </c:pt>
                <c:pt idx="62">
                  <c:v>3169.375</c:v>
                </c:pt>
                <c:pt idx="63">
                  <c:v>3579.294270833333</c:v>
                </c:pt>
                <c:pt idx="64">
                  <c:v>4027</c:v>
                </c:pt>
                <c:pt idx="65">
                  <c:v>4514.7109375</c:v>
                </c:pt>
                <c:pt idx="66">
                  <c:v>5044.708333333333</c:v>
                </c:pt>
                <c:pt idx="67">
                  <c:v>5619.3359375</c:v>
                </c:pt>
                <c:pt idx="68">
                  <c:v>6241</c:v>
                </c:pt>
                <c:pt idx="69">
                  <c:v>6912.169270833333</c:v>
                </c:pt>
                <c:pt idx="70">
                  <c:v>7635.375</c:v>
                </c:pt>
                <c:pt idx="71">
                  <c:v>8413.2109375</c:v>
                </c:pt>
                <c:pt idx="72">
                  <c:v>9248.3333333333321</c:v>
                </c:pt>
                <c:pt idx="73">
                  <c:v>10143.4609375</c:v>
                </c:pt>
                <c:pt idx="74">
                  <c:v>11101.375</c:v>
                </c:pt>
                <c:pt idx="75">
                  <c:v>12124.919270833334</c:v>
                </c:pt>
                <c:pt idx="76">
                  <c:v>13217</c:v>
                </c:pt>
                <c:pt idx="77">
                  <c:v>14380.5859375</c:v>
                </c:pt>
                <c:pt idx="78">
                  <c:v>15618.708333333334</c:v>
                </c:pt>
                <c:pt idx="79">
                  <c:v>16934.4609375</c:v>
                </c:pt>
                <c:pt idx="80">
                  <c:v>18331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5E-4434-9449-C74010F95866}"/>
            </c:ext>
          </c:extLst>
        </c:ser>
        <c:ser>
          <c:idx val="4"/>
          <c:order val="4"/>
          <c:tx>
            <c:strRef>
              <c:f>Laguerre!$F$6</c:f>
              <c:strCache>
                <c:ptCount val="1"/>
                <c:pt idx="0">
                  <c:v>L5(x)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Laguerre!$F$7:$F$87</c:f>
              <c:numCache>
                <c:formatCode>General</c:formatCode>
                <c:ptCount val="81"/>
                <c:pt idx="0">
                  <c:v>5134.3333333333339</c:v>
                </c:pt>
                <c:pt idx="1">
                  <c:v>4270.4138020833334</c:v>
                </c:pt>
                <c:pt idx="2">
                  <c:v>3524.95</c:v>
                </c:pt>
                <c:pt idx="3">
                  <c:v>2885.5591145833332</c:v>
                </c:pt>
                <c:pt idx="4">
                  <c:v>2340.7333333333331</c:v>
                </c:pt>
                <c:pt idx="5">
                  <c:v>1879.80859375</c:v>
                </c:pt>
                <c:pt idx="6">
                  <c:v>1492.9333333333329</c:v>
                </c:pt>
                <c:pt idx="7">
                  <c:v>1171.0372395833335</c:v>
                </c:pt>
                <c:pt idx="8">
                  <c:v>905.8</c:v>
                </c:pt>
                <c:pt idx="9">
                  <c:v>689.62005208333346</c:v>
                </c:pt>
                <c:pt idx="10">
                  <c:v>515.58333333333326</c:v>
                </c:pt>
                <c:pt idx="11">
                  <c:v>377.43203125000002</c:v>
                </c:pt>
                <c:pt idx="12">
                  <c:v>269.53333333333325</c:v>
                </c:pt>
                <c:pt idx="13">
                  <c:v>186.84817708333333</c:v>
                </c:pt>
                <c:pt idx="14">
                  <c:v>124.9</c:v>
                </c:pt>
                <c:pt idx="15">
                  <c:v>79.743489583333343</c:v>
                </c:pt>
                <c:pt idx="16">
                  <c:v>47.93333333333333</c:v>
                </c:pt>
                <c:pt idx="17">
                  <c:v>26.492968749999999</c:v>
                </c:pt>
                <c:pt idx="18">
                  <c:v>12.883333333333335</c:v>
                </c:pt>
                <c:pt idx="19">
                  <c:v>4.9716145833333325</c:v>
                </c:pt>
                <c:pt idx="20">
                  <c:v>1</c:v>
                </c:pt>
                <c:pt idx="21">
                  <c:v>-0.44557291666666671</c:v>
                </c:pt>
                <c:pt idx="22">
                  <c:v>-0.46666666666666667</c:v>
                </c:pt>
                <c:pt idx="23">
                  <c:v>0.11640625</c:v>
                </c:pt>
                <c:pt idx="24">
                  <c:v>0.73333333333333339</c:v>
                </c:pt>
                <c:pt idx="25">
                  <c:v>1.0325520833333335</c:v>
                </c:pt>
                <c:pt idx="26">
                  <c:v>0.85</c:v>
                </c:pt>
                <c:pt idx="27">
                  <c:v>0.17786458333333338</c:v>
                </c:pt>
                <c:pt idx="28">
                  <c:v>-0.86666666666666681</c:v>
                </c:pt>
                <c:pt idx="29">
                  <c:v>-2.0726562500000001</c:v>
                </c:pt>
                <c:pt idx="30">
                  <c:v>-3.1666666666666665</c:v>
                </c:pt>
                <c:pt idx="31">
                  <c:v>-3.8440104166666673</c:v>
                </c:pt>
                <c:pt idx="32">
                  <c:v>-3.8</c:v>
                </c:pt>
                <c:pt idx="33">
                  <c:v>-2.7611979166666667</c:v>
                </c:pt>
                <c:pt idx="34">
                  <c:v>-0.51666666666666683</c:v>
                </c:pt>
                <c:pt idx="35">
                  <c:v>3.05078125</c:v>
                </c:pt>
                <c:pt idx="36">
                  <c:v>7.9333333333333345</c:v>
                </c:pt>
                <c:pt idx="37">
                  <c:v>13.966927083333335</c:v>
                </c:pt>
                <c:pt idx="38">
                  <c:v>20.8</c:v>
                </c:pt>
                <c:pt idx="39">
                  <c:v>27.862239583333338</c:v>
                </c:pt>
                <c:pt idx="40">
                  <c:v>34.333333333333329</c:v>
                </c:pt>
                <c:pt idx="41">
                  <c:v>39.111718750000001</c:v>
                </c:pt>
                <c:pt idx="42">
                  <c:v>40.783333333333331</c:v>
                </c:pt>
                <c:pt idx="43">
                  <c:v>37.59036458333334</c:v>
                </c:pt>
                <c:pt idx="44">
                  <c:v>27.4</c:v>
                </c:pt>
                <c:pt idx="45">
                  <c:v>7.6731770833333375</c:v>
                </c:pt>
                <c:pt idx="46">
                  <c:v>-24.566666666666674</c:v>
                </c:pt>
                <c:pt idx="47">
                  <c:v>-72.764843749999997</c:v>
                </c:pt>
                <c:pt idx="48">
                  <c:v>-140.86666666666673</c:v>
                </c:pt>
                <c:pt idx="49">
                  <c:v>-233.34869791666671</c:v>
                </c:pt>
                <c:pt idx="50">
                  <c:v>-355.25</c:v>
                </c:pt>
                <c:pt idx="51">
                  <c:v>-512.20338541666661</c:v>
                </c:pt>
                <c:pt idx="52">
                  <c:v>-710.46666666666658</c:v>
                </c:pt>
                <c:pt idx="53">
                  <c:v>-956.95390625000005</c:v>
                </c:pt>
                <c:pt idx="54">
                  <c:v>-1259.2666666666667</c:v>
                </c:pt>
                <c:pt idx="55">
                  <c:v>-1625.7252604166665</c:v>
                </c:pt>
                <c:pt idx="56">
                  <c:v>-2065.4</c:v>
                </c:pt>
                <c:pt idx="57">
                  <c:v>-2588.1424479166667</c:v>
                </c:pt>
                <c:pt idx="58">
                  <c:v>-3204.6166666666668</c:v>
                </c:pt>
                <c:pt idx="59">
                  <c:v>-3926.3304687499999</c:v>
                </c:pt>
                <c:pt idx="60">
                  <c:v>-4765.666666666667</c:v>
                </c:pt>
                <c:pt idx="61">
                  <c:v>-5735.9143229166666</c:v>
                </c:pt>
                <c:pt idx="62">
                  <c:v>-6851.3</c:v>
                </c:pt>
                <c:pt idx="63">
                  <c:v>-8127.0190104166659</c:v>
                </c:pt>
                <c:pt idx="64">
                  <c:v>-9579.2666666666664</c:v>
                </c:pt>
                <c:pt idx="65">
                  <c:v>-11225.26953125</c:v>
                </c:pt>
                <c:pt idx="66">
                  <c:v>-13083.316666666664</c:v>
                </c:pt>
                <c:pt idx="67">
                  <c:v>-15172.790885416665</c:v>
                </c:pt>
                <c:pt idx="68">
                  <c:v>-17514.2</c:v>
                </c:pt>
                <c:pt idx="69">
                  <c:v>-20129.208072916666</c:v>
                </c:pt>
                <c:pt idx="70">
                  <c:v>-23040.666666666664</c:v>
                </c:pt>
                <c:pt idx="71">
                  <c:v>-26272.646093750001</c:v>
                </c:pt>
                <c:pt idx="72">
                  <c:v>-29850.466666666664</c:v>
                </c:pt>
                <c:pt idx="73">
                  <c:v>-33800.729947916669</c:v>
                </c:pt>
                <c:pt idx="74">
                  <c:v>-38151.35</c:v>
                </c:pt>
                <c:pt idx="75">
                  <c:v>-42931.584635416672</c:v>
                </c:pt>
                <c:pt idx="76">
                  <c:v>-48172.066666666666</c:v>
                </c:pt>
                <c:pt idx="77">
                  <c:v>-53904.835156250003</c:v>
                </c:pt>
                <c:pt idx="78">
                  <c:v>-60163.366666666676</c:v>
                </c:pt>
                <c:pt idx="79">
                  <c:v>-66982.606510416663</c:v>
                </c:pt>
                <c:pt idx="80">
                  <c:v>-74399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5E-4434-9449-C74010F95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3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  <c:majorUnit val="5"/>
      </c:valAx>
      <c:valAx>
        <c:axId val="1824669631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977777777777776"/>
          <c:y val="5.4725139440465996E-2"/>
          <c:w val="0.19266666666666668"/>
          <c:h val="0.2404915082489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ALaguerre!$B$6</c:f>
              <c:strCache>
                <c:ptCount val="1"/>
                <c:pt idx="0">
                  <c:v>L11(x)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ALaguerre!$B$7:$B$87</c:f>
              <c:numCache>
                <c:formatCode>General</c:formatCode>
                <c:ptCount val="81"/>
                <c:pt idx="0">
                  <c:v>12</c:v>
                </c:pt>
                <c:pt idx="1">
                  <c:v>11.5</c:v>
                </c:pt>
                <c:pt idx="2">
                  <c:v>11</c:v>
                </c:pt>
                <c:pt idx="3">
                  <c:v>10.5</c:v>
                </c:pt>
                <c:pt idx="4">
                  <c:v>10</c:v>
                </c:pt>
                <c:pt idx="5">
                  <c:v>9.5</c:v>
                </c:pt>
                <c:pt idx="6">
                  <c:v>9</c:v>
                </c:pt>
                <c:pt idx="7">
                  <c:v>8.5</c:v>
                </c:pt>
                <c:pt idx="8">
                  <c:v>8</c:v>
                </c:pt>
                <c:pt idx="9">
                  <c:v>7.5</c:v>
                </c:pt>
                <c:pt idx="10">
                  <c:v>7</c:v>
                </c:pt>
                <c:pt idx="11">
                  <c:v>6.5</c:v>
                </c:pt>
                <c:pt idx="12">
                  <c:v>6</c:v>
                </c:pt>
                <c:pt idx="13">
                  <c:v>5.5</c:v>
                </c:pt>
                <c:pt idx="14">
                  <c:v>5</c:v>
                </c:pt>
                <c:pt idx="15">
                  <c:v>4.5</c:v>
                </c:pt>
                <c:pt idx="16">
                  <c:v>4</c:v>
                </c:pt>
                <c:pt idx="17">
                  <c:v>3.5</c:v>
                </c:pt>
                <c:pt idx="18">
                  <c:v>3</c:v>
                </c:pt>
                <c:pt idx="19">
                  <c:v>2.5</c:v>
                </c:pt>
                <c:pt idx="20">
                  <c:v>2</c:v>
                </c:pt>
                <c:pt idx="21">
                  <c:v>1.5</c:v>
                </c:pt>
                <c:pt idx="22">
                  <c:v>1</c:v>
                </c:pt>
                <c:pt idx="23">
                  <c:v>0.5</c:v>
                </c:pt>
                <c:pt idx="24">
                  <c:v>0</c:v>
                </c:pt>
                <c:pt idx="25">
                  <c:v>-0.5</c:v>
                </c:pt>
                <c:pt idx="26">
                  <c:v>-1</c:v>
                </c:pt>
                <c:pt idx="27">
                  <c:v>-1.5</c:v>
                </c:pt>
                <c:pt idx="28">
                  <c:v>-2</c:v>
                </c:pt>
                <c:pt idx="29">
                  <c:v>-2.5</c:v>
                </c:pt>
                <c:pt idx="30">
                  <c:v>-3</c:v>
                </c:pt>
                <c:pt idx="31">
                  <c:v>-3.5</c:v>
                </c:pt>
                <c:pt idx="32">
                  <c:v>-4</c:v>
                </c:pt>
                <c:pt idx="33">
                  <c:v>-4.5</c:v>
                </c:pt>
                <c:pt idx="34">
                  <c:v>-5</c:v>
                </c:pt>
                <c:pt idx="35">
                  <c:v>-5.5</c:v>
                </c:pt>
                <c:pt idx="36">
                  <c:v>-6</c:v>
                </c:pt>
                <c:pt idx="37">
                  <c:v>-6.5</c:v>
                </c:pt>
                <c:pt idx="38">
                  <c:v>-7</c:v>
                </c:pt>
                <c:pt idx="39">
                  <c:v>-7.5</c:v>
                </c:pt>
                <c:pt idx="40">
                  <c:v>-8</c:v>
                </c:pt>
                <c:pt idx="41">
                  <c:v>-8.5</c:v>
                </c:pt>
                <c:pt idx="42">
                  <c:v>-9</c:v>
                </c:pt>
                <c:pt idx="43">
                  <c:v>-9.5</c:v>
                </c:pt>
                <c:pt idx="44">
                  <c:v>-10</c:v>
                </c:pt>
                <c:pt idx="45">
                  <c:v>-10.5</c:v>
                </c:pt>
                <c:pt idx="46">
                  <c:v>-11</c:v>
                </c:pt>
                <c:pt idx="47">
                  <c:v>-11.5</c:v>
                </c:pt>
                <c:pt idx="48">
                  <c:v>-12</c:v>
                </c:pt>
                <c:pt idx="49">
                  <c:v>-12.5</c:v>
                </c:pt>
                <c:pt idx="50">
                  <c:v>-13</c:v>
                </c:pt>
                <c:pt idx="51">
                  <c:v>-13.5</c:v>
                </c:pt>
                <c:pt idx="52">
                  <c:v>-14</c:v>
                </c:pt>
                <c:pt idx="53">
                  <c:v>-14.5</c:v>
                </c:pt>
                <c:pt idx="54">
                  <c:v>-15</c:v>
                </c:pt>
                <c:pt idx="55">
                  <c:v>-15.5</c:v>
                </c:pt>
                <c:pt idx="56">
                  <c:v>-16</c:v>
                </c:pt>
                <c:pt idx="57">
                  <c:v>-16.5</c:v>
                </c:pt>
                <c:pt idx="58">
                  <c:v>-17</c:v>
                </c:pt>
                <c:pt idx="59">
                  <c:v>-17.5</c:v>
                </c:pt>
                <c:pt idx="60">
                  <c:v>-18</c:v>
                </c:pt>
                <c:pt idx="61">
                  <c:v>-18.5</c:v>
                </c:pt>
                <c:pt idx="62">
                  <c:v>-19</c:v>
                </c:pt>
                <c:pt idx="63">
                  <c:v>-19.5</c:v>
                </c:pt>
                <c:pt idx="64">
                  <c:v>-20</c:v>
                </c:pt>
                <c:pt idx="65">
                  <c:v>-20.5</c:v>
                </c:pt>
                <c:pt idx="66">
                  <c:v>-21</c:v>
                </c:pt>
                <c:pt idx="67">
                  <c:v>-21.5</c:v>
                </c:pt>
                <c:pt idx="68">
                  <c:v>-22</c:v>
                </c:pt>
                <c:pt idx="69">
                  <c:v>-22.5</c:v>
                </c:pt>
                <c:pt idx="70">
                  <c:v>-23</c:v>
                </c:pt>
                <c:pt idx="71">
                  <c:v>-23.5</c:v>
                </c:pt>
                <c:pt idx="72">
                  <c:v>-24</c:v>
                </c:pt>
                <c:pt idx="73">
                  <c:v>-24.5</c:v>
                </c:pt>
                <c:pt idx="74">
                  <c:v>-25</c:v>
                </c:pt>
                <c:pt idx="75">
                  <c:v>-25.5</c:v>
                </c:pt>
                <c:pt idx="76">
                  <c:v>-26</c:v>
                </c:pt>
                <c:pt idx="77">
                  <c:v>-26.5</c:v>
                </c:pt>
                <c:pt idx="78">
                  <c:v>-27</c:v>
                </c:pt>
                <c:pt idx="79">
                  <c:v>-27.5</c:v>
                </c:pt>
                <c:pt idx="80">
                  <c:v>-28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D-4937-87F6-003F444D8B7D}"/>
            </c:ext>
          </c:extLst>
        </c:ser>
        <c:ser>
          <c:idx val="1"/>
          <c:order val="1"/>
          <c:tx>
            <c:strRef>
              <c:f>ALaguerre!$C$6</c:f>
              <c:strCache>
                <c:ptCount val="1"/>
                <c:pt idx="0">
                  <c:v>L21(x)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ALaguerre!$C$7:$C$87</c:f>
              <c:numCache>
                <c:formatCode>General</c:formatCode>
                <c:ptCount val="81"/>
                <c:pt idx="0">
                  <c:v>83</c:v>
                </c:pt>
                <c:pt idx="1">
                  <c:v>76.625</c:v>
                </c:pt>
                <c:pt idx="2">
                  <c:v>70.5</c:v>
                </c:pt>
                <c:pt idx="3">
                  <c:v>64.625</c:v>
                </c:pt>
                <c:pt idx="4">
                  <c:v>59</c:v>
                </c:pt>
                <c:pt idx="5">
                  <c:v>53.625</c:v>
                </c:pt>
                <c:pt idx="6">
                  <c:v>48.5</c:v>
                </c:pt>
                <c:pt idx="7">
                  <c:v>43.625</c:v>
                </c:pt>
                <c:pt idx="8">
                  <c:v>39</c:v>
                </c:pt>
                <c:pt idx="9">
                  <c:v>34.625</c:v>
                </c:pt>
                <c:pt idx="10">
                  <c:v>30.5</c:v>
                </c:pt>
                <c:pt idx="11">
                  <c:v>26.625</c:v>
                </c:pt>
                <c:pt idx="12">
                  <c:v>23</c:v>
                </c:pt>
                <c:pt idx="13">
                  <c:v>19.625</c:v>
                </c:pt>
                <c:pt idx="14">
                  <c:v>16.5</c:v>
                </c:pt>
                <c:pt idx="15">
                  <c:v>13.625</c:v>
                </c:pt>
                <c:pt idx="16">
                  <c:v>11</c:v>
                </c:pt>
                <c:pt idx="17">
                  <c:v>8.625</c:v>
                </c:pt>
                <c:pt idx="18">
                  <c:v>6.5</c:v>
                </c:pt>
                <c:pt idx="19">
                  <c:v>4.625</c:v>
                </c:pt>
                <c:pt idx="20">
                  <c:v>3</c:v>
                </c:pt>
                <c:pt idx="21">
                  <c:v>1.625</c:v>
                </c:pt>
                <c:pt idx="22">
                  <c:v>0.5</c:v>
                </c:pt>
                <c:pt idx="23">
                  <c:v>-0.375</c:v>
                </c:pt>
                <c:pt idx="24">
                  <c:v>-1</c:v>
                </c:pt>
                <c:pt idx="25">
                  <c:v>-1.375</c:v>
                </c:pt>
                <c:pt idx="26">
                  <c:v>-1.5</c:v>
                </c:pt>
                <c:pt idx="27">
                  <c:v>-1.375</c:v>
                </c:pt>
                <c:pt idx="28">
                  <c:v>-1</c:v>
                </c:pt>
                <c:pt idx="29">
                  <c:v>-0.375</c:v>
                </c:pt>
                <c:pt idx="30">
                  <c:v>0.5</c:v>
                </c:pt>
                <c:pt idx="31">
                  <c:v>1.625</c:v>
                </c:pt>
                <c:pt idx="32">
                  <c:v>3</c:v>
                </c:pt>
                <c:pt idx="33">
                  <c:v>4.625</c:v>
                </c:pt>
                <c:pt idx="34">
                  <c:v>6.5</c:v>
                </c:pt>
                <c:pt idx="35">
                  <c:v>8.625</c:v>
                </c:pt>
                <c:pt idx="36">
                  <c:v>11</c:v>
                </c:pt>
                <c:pt idx="37">
                  <c:v>13.625</c:v>
                </c:pt>
                <c:pt idx="38">
                  <c:v>16.5</c:v>
                </c:pt>
                <c:pt idx="39">
                  <c:v>19.625</c:v>
                </c:pt>
                <c:pt idx="40">
                  <c:v>23</c:v>
                </c:pt>
                <c:pt idx="41">
                  <c:v>26.625</c:v>
                </c:pt>
                <c:pt idx="42">
                  <c:v>30.5</c:v>
                </c:pt>
                <c:pt idx="43">
                  <c:v>34.625</c:v>
                </c:pt>
                <c:pt idx="44">
                  <c:v>39</c:v>
                </c:pt>
                <c:pt idx="45">
                  <c:v>43.625</c:v>
                </c:pt>
                <c:pt idx="46">
                  <c:v>48.5</c:v>
                </c:pt>
                <c:pt idx="47">
                  <c:v>53.625</c:v>
                </c:pt>
                <c:pt idx="48">
                  <c:v>59</c:v>
                </c:pt>
                <c:pt idx="49">
                  <c:v>64.625</c:v>
                </c:pt>
                <c:pt idx="50">
                  <c:v>70.5</c:v>
                </c:pt>
                <c:pt idx="51">
                  <c:v>76.625</c:v>
                </c:pt>
                <c:pt idx="52">
                  <c:v>83</c:v>
                </c:pt>
                <c:pt idx="53">
                  <c:v>89.625</c:v>
                </c:pt>
                <c:pt idx="54">
                  <c:v>96.5</c:v>
                </c:pt>
                <c:pt idx="55">
                  <c:v>103.625</c:v>
                </c:pt>
                <c:pt idx="56">
                  <c:v>111</c:v>
                </c:pt>
                <c:pt idx="57">
                  <c:v>118.625</c:v>
                </c:pt>
                <c:pt idx="58">
                  <c:v>126.5</c:v>
                </c:pt>
                <c:pt idx="59">
                  <c:v>134.625</c:v>
                </c:pt>
                <c:pt idx="60">
                  <c:v>143</c:v>
                </c:pt>
                <c:pt idx="61">
                  <c:v>151.625</c:v>
                </c:pt>
                <c:pt idx="62">
                  <c:v>160.5</c:v>
                </c:pt>
                <c:pt idx="63">
                  <c:v>169.625</c:v>
                </c:pt>
                <c:pt idx="64">
                  <c:v>179</c:v>
                </c:pt>
                <c:pt idx="65">
                  <c:v>188.625</c:v>
                </c:pt>
                <c:pt idx="66">
                  <c:v>198.5</c:v>
                </c:pt>
                <c:pt idx="67">
                  <c:v>208.625</c:v>
                </c:pt>
                <c:pt idx="68">
                  <c:v>219</c:v>
                </c:pt>
                <c:pt idx="69">
                  <c:v>229.625</c:v>
                </c:pt>
                <c:pt idx="70">
                  <c:v>240.5</c:v>
                </c:pt>
                <c:pt idx="71">
                  <c:v>251.625</c:v>
                </c:pt>
                <c:pt idx="72">
                  <c:v>263</c:v>
                </c:pt>
                <c:pt idx="73">
                  <c:v>274.625</c:v>
                </c:pt>
                <c:pt idx="74">
                  <c:v>286.5</c:v>
                </c:pt>
                <c:pt idx="75">
                  <c:v>298.625</c:v>
                </c:pt>
                <c:pt idx="76">
                  <c:v>311</c:v>
                </c:pt>
                <c:pt idx="77">
                  <c:v>323.625</c:v>
                </c:pt>
                <c:pt idx="78">
                  <c:v>336.5</c:v>
                </c:pt>
                <c:pt idx="79">
                  <c:v>349.625</c:v>
                </c:pt>
                <c:pt idx="80">
                  <c:v>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8D-4937-87F6-003F444D8B7D}"/>
            </c:ext>
          </c:extLst>
        </c:ser>
        <c:ser>
          <c:idx val="2"/>
          <c:order val="2"/>
          <c:tx>
            <c:strRef>
              <c:f>ALaguerre!$D$6</c:f>
              <c:strCache>
                <c:ptCount val="1"/>
                <c:pt idx="0">
                  <c:v>L31(x)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ALaguerre!$D$7:$D$87</c:f>
              <c:numCache>
                <c:formatCode>General</c:formatCode>
                <c:ptCount val="81"/>
                <c:pt idx="0">
                  <c:v>430.66666666666669</c:v>
                </c:pt>
                <c:pt idx="1">
                  <c:v>384.39583333333331</c:v>
                </c:pt>
                <c:pt idx="2">
                  <c:v>341.5</c:v>
                </c:pt>
                <c:pt idx="3">
                  <c:v>301.85416666666669</c:v>
                </c:pt>
                <c:pt idx="4">
                  <c:v>265.33333333333331</c:v>
                </c:pt>
                <c:pt idx="5">
                  <c:v>231.8125</c:v>
                </c:pt>
                <c:pt idx="6">
                  <c:v>201.16666666666666</c:v>
                </c:pt>
                <c:pt idx="7">
                  <c:v>173.27083333333334</c:v>
                </c:pt>
                <c:pt idx="8">
                  <c:v>148</c:v>
                </c:pt>
                <c:pt idx="9">
                  <c:v>125.22916666666667</c:v>
                </c:pt>
                <c:pt idx="10">
                  <c:v>104.83333333333333</c:v>
                </c:pt>
                <c:pt idx="11">
                  <c:v>86.6875</c:v>
                </c:pt>
                <c:pt idx="12">
                  <c:v>70.666666666666671</c:v>
                </c:pt>
                <c:pt idx="13">
                  <c:v>56.645833333333336</c:v>
                </c:pt>
                <c:pt idx="14">
                  <c:v>44.5</c:v>
                </c:pt>
                <c:pt idx="15">
                  <c:v>34.104166666666664</c:v>
                </c:pt>
                <c:pt idx="16">
                  <c:v>25.333333333333332</c:v>
                </c:pt>
                <c:pt idx="17">
                  <c:v>18.0625</c:v>
                </c:pt>
                <c:pt idx="18">
                  <c:v>12.166666666666666</c:v>
                </c:pt>
                <c:pt idx="19">
                  <c:v>7.520833333333333</c:v>
                </c:pt>
                <c:pt idx="20">
                  <c:v>4</c:v>
                </c:pt>
                <c:pt idx="21">
                  <c:v>1.4791666666666667</c:v>
                </c:pt>
                <c:pt idx="22">
                  <c:v>-0.16666666666666666</c:v>
                </c:pt>
                <c:pt idx="23">
                  <c:v>-1.0625</c:v>
                </c:pt>
                <c:pt idx="24">
                  <c:v>-1.3333333333333333</c:v>
                </c:pt>
                <c:pt idx="25">
                  <c:v>-1.1041666666666667</c:v>
                </c:pt>
                <c:pt idx="26">
                  <c:v>-0.5</c:v>
                </c:pt>
                <c:pt idx="27">
                  <c:v>0.35416666666666669</c:v>
                </c:pt>
                <c:pt idx="28">
                  <c:v>1.3333333333333333</c:v>
                </c:pt>
                <c:pt idx="29">
                  <c:v>2.3125</c:v>
                </c:pt>
                <c:pt idx="30">
                  <c:v>3.1666666666666665</c:v>
                </c:pt>
                <c:pt idx="31">
                  <c:v>3.7708333333333335</c:v>
                </c:pt>
                <c:pt idx="32">
                  <c:v>4</c:v>
                </c:pt>
                <c:pt idx="33">
                  <c:v>3.7291666666666665</c:v>
                </c:pt>
                <c:pt idx="34">
                  <c:v>2.8333333333333335</c:v>
                </c:pt>
                <c:pt idx="35">
                  <c:v>1.1875</c:v>
                </c:pt>
                <c:pt idx="36">
                  <c:v>-1.3333333333333333</c:v>
                </c:pt>
                <c:pt idx="37">
                  <c:v>-4.854166666666667</c:v>
                </c:pt>
                <c:pt idx="38">
                  <c:v>-9.5</c:v>
                </c:pt>
                <c:pt idx="39">
                  <c:v>-15.395833333333334</c:v>
                </c:pt>
                <c:pt idx="40">
                  <c:v>-22.666666666666668</c:v>
                </c:pt>
                <c:pt idx="41">
                  <c:v>-31.4375</c:v>
                </c:pt>
                <c:pt idx="42">
                  <c:v>-41.833333333333336</c:v>
                </c:pt>
                <c:pt idx="43">
                  <c:v>-53.979166666666664</c:v>
                </c:pt>
                <c:pt idx="44">
                  <c:v>-68</c:v>
                </c:pt>
                <c:pt idx="45">
                  <c:v>-84.020833333333329</c:v>
                </c:pt>
                <c:pt idx="46">
                  <c:v>-102.16666666666667</c:v>
                </c:pt>
                <c:pt idx="47">
                  <c:v>-122.5625</c:v>
                </c:pt>
                <c:pt idx="48">
                  <c:v>-145.33333333333334</c:v>
                </c:pt>
                <c:pt idx="49">
                  <c:v>-170.60416666666666</c:v>
                </c:pt>
                <c:pt idx="50">
                  <c:v>-198.5</c:v>
                </c:pt>
                <c:pt idx="51">
                  <c:v>-229.14583333333334</c:v>
                </c:pt>
                <c:pt idx="52">
                  <c:v>-262.66666666666669</c:v>
                </c:pt>
                <c:pt idx="53">
                  <c:v>-299.1875</c:v>
                </c:pt>
                <c:pt idx="54">
                  <c:v>-338.83333333333331</c:v>
                </c:pt>
                <c:pt idx="55">
                  <c:v>-381.72916666666669</c:v>
                </c:pt>
                <c:pt idx="56">
                  <c:v>-428</c:v>
                </c:pt>
                <c:pt idx="57">
                  <c:v>-477.77083333333331</c:v>
                </c:pt>
                <c:pt idx="58">
                  <c:v>-531.16666666666663</c:v>
                </c:pt>
                <c:pt idx="59">
                  <c:v>-588.3125</c:v>
                </c:pt>
                <c:pt idx="60">
                  <c:v>-649.33333333333337</c:v>
                </c:pt>
                <c:pt idx="61">
                  <c:v>-714.35416666666663</c:v>
                </c:pt>
                <c:pt idx="62">
                  <c:v>-783.5</c:v>
                </c:pt>
                <c:pt idx="63">
                  <c:v>-856.89583333333337</c:v>
                </c:pt>
                <c:pt idx="64">
                  <c:v>-934.66666666666663</c:v>
                </c:pt>
                <c:pt idx="65">
                  <c:v>-1016.9375</c:v>
                </c:pt>
                <c:pt idx="66">
                  <c:v>-1103.8333333333333</c:v>
                </c:pt>
                <c:pt idx="67">
                  <c:v>-1195.4791666666667</c:v>
                </c:pt>
                <c:pt idx="68">
                  <c:v>-1292</c:v>
                </c:pt>
                <c:pt idx="69">
                  <c:v>-1393.5208333333333</c:v>
                </c:pt>
                <c:pt idx="70">
                  <c:v>-1500.1666666666667</c:v>
                </c:pt>
                <c:pt idx="71">
                  <c:v>-1612.0625</c:v>
                </c:pt>
                <c:pt idx="72">
                  <c:v>-1729.3333333333333</c:v>
                </c:pt>
                <c:pt idx="73">
                  <c:v>-1852.1041666666667</c:v>
                </c:pt>
                <c:pt idx="74">
                  <c:v>-1980.5</c:v>
                </c:pt>
                <c:pt idx="75">
                  <c:v>-2114.6458333333335</c:v>
                </c:pt>
                <c:pt idx="76">
                  <c:v>-2254.6666666666665</c:v>
                </c:pt>
                <c:pt idx="77">
                  <c:v>-2400.6875</c:v>
                </c:pt>
                <c:pt idx="78">
                  <c:v>-2552.8333333333335</c:v>
                </c:pt>
                <c:pt idx="79">
                  <c:v>-2711.2291666666665</c:v>
                </c:pt>
                <c:pt idx="80">
                  <c:v>-2876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8D-4937-87F6-003F444D8B7D}"/>
            </c:ext>
          </c:extLst>
        </c:ser>
        <c:ser>
          <c:idx val="3"/>
          <c:order val="3"/>
          <c:tx>
            <c:strRef>
              <c:f>ALaguerre!$E$6</c:f>
              <c:strCache>
                <c:ptCount val="1"/>
                <c:pt idx="0">
                  <c:v>L41(x)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ALaguerre!$E$7:$E$87</c:f>
              <c:numCache>
                <c:formatCode>General</c:formatCode>
                <c:ptCount val="81"/>
                <c:pt idx="0">
                  <c:v>1855</c:v>
                </c:pt>
                <c:pt idx="1">
                  <c:v>1605.1067708333333</c:v>
                </c:pt>
                <c:pt idx="2">
                  <c:v>1380.875</c:v>
                </c:pt>
                <c:pt idx="3">
                  <c:v>1180.5234375</c:v>
                </c:pt>
                <c:pt idx="4">
                  <c:v>1002.3333333333334</c:v>
                </c:pt>
                <c:pt idx="5">
                  <c:v>844.6484375</c:v>
                </c:pt>
                <c:pt idx="6">
                  <c:v>705.875</c:v>
                </c:pt>
                <c:pt idx="7">
                  <c:v>584.48177083333337</c:v>
                </c:pt>
                <c:pt idx="8">
                  <c:v>479</c:v>
                </c:pt>
                <c:pt idx="9">
                  <c:v>388.0234375</c:v>
                </c:pt>
                <c:pt idx="10">
                  <c:v>310.20833333333331</c:v>
                </c:pt>
                <c:pt idx="11">
                  <c:v>244.2734375</c:v>
                </c:pt>
                <c:pt idx="12">
                  <c:v>189</c:v>
                </c:pt>
                <c:pt idx="13">
                  <c:v>143.23177083333334</c:v>
                </c:pt>
                <c:pt idx="14">
                  <c:v>105.875</c:v>
                </c:pt>
                <c:pt idx="15">
                  <c:v>75.8984375</c:v>
                </c:pt>
                <c:pt idx="16">
                  <c:v>52.333333333333336</c:v>
                </c:pt>
                <c:pt idx="17">
                  <c:v>34.2734375</c:v>
                </c:pt>
                <c:pt idx="18">
                  <c:v>20.875</c:v>
                </c:pt>
                <c:pt idx="19">
                  <c:v>11.356770833333334</c:v>
                </c:pt>
                <c:pt idx="20">
                  <c:v>5</c:v>
                </c:pt>
                <c:pt idx="21">
                  <c:v>1.1484375</c:v>
                </c:pt>
                <c:pt idx="22">
                  <c:v>-0.79166666666666663</c:v>
                </c:pt>
                <c:pt idx="23">
                  <c:v>-1.3515625</c:v>
                </c:pt>
                <c:pt idx="24">
                  <c:v>-1</c:v>
                </c:pt>
                <c:pt idx="25">
                  <c:v>-0.14322916666666666</c:v>
                </c:pt>
                <c:pt idx="26">
                  <c:v>0.875</c:v>
                </c:pt>
                <c:pt idx="27">
                  <c:v>1.7734375</c:v>
                </c:pt>
                <c:pt idx="28">
                  <c:v>2.3333333333333335</c:v>
                </c:pt>
                <c:pt idx="29">
                  <c:v>2.3984375</c:v>
                </c:pt>
                <c:pt idx="30">
                  <c:v>1.875</c:v>
                </c:pt>
                <c:pt idx="31">
                  <c:v>0.73177083333333337</c:v>
                </c:pt>
                <c:pt idx="32">
                  <c:v>-1</c:v>
                </c:pt>
                <c:pt idx="33">
                  <c:v>-3.2265625</c:v>
                </c:pt>
                <c:pt idx="34">
                  <c:v>-5.791666666666667</c:v>
                </c:pt>
                <c:pt idx="35">
                  <c:v>-8.4765625</c:v>
                </c:pt>
                <c:pt idx="36">
                  <c:v>-11</c:v>
                </c:pt>
                <c:pt idx="37">
                  <c:v>-13.018229166666666</c:v>
                </c:pt>
                <c:pt idx="38">
                  <c:v>-14.125</c:v>
                </c:pt>
                <c:pt idx="39">
                  <c:v>-13.8515625</c:v>
                </c:pt>
                <c:pt idx="40">
                  <c:v>-11.666666666666666</c:v>
                </c:pt>
                <c:pt idx="41">
                  <c:v>-6.9765625</c:v>
                </c:pt>
                <c:pt idx="42">
                  <c:v>0.875</c:v>
                </c:pt>
                <c:pt idx="43">
                  <c:v>12.606770833333334</c:v>
                </c:pt>
                <c:pt idx="44">
                  <c:v>29</c:v>
                </c:pt>
                <c:pt idx="45">
                  <c:v>50.8984375</c:v>
                </c:pt>
                <c:pt idx="46">
                  <c:v>79.208333333333329</c:v>
                </c:pt>
                <c:pt idx="47">
                  <c:v>114.8984375</c:v>
                </c:pt>
                <c:pt idx="48">
                  <c:v>159</c:v>
                </c:pt>
                <c:pt idx="49">
                  <c:v>212.60677083333334</c:v>
                </c:pt>
                <c:pt idx="50">
                  <c:v>276.875</c:v>
                </c:pt>
                <c:pt idx="51">
                  <c:v>353.0234375</c:v>
                </c:pt>
                <c:pt idx="52">
                  <c:v>442.33333333333331</c:v>
                </c:pt>
                <c:pt idx="53">
                  <c:v>546.1484375</c:v>
                </c:pt>
                <c:pt idx="54">
                  <c:v>665.875</c:v>
                </c:pt>
                <c:pt idx="55">
                  <c:v>802.98177083333337</c:v>
                </c:pt>
                <c:pt idx="56">
                  <c:v>959</c:v>
                </c:pt>
                <c:pt idx="57">
                  <c:v>1135.5234375</c:v>
                </c:pt>
                <c:pt idx="58">
                  <c:v>1334.2083333333333</c:v>
                </c:pt>
                <c:pt idx="59">
                  <c:v>1556.7734375</c:v>
                </c:pt>
                <c:pt idx="60">
                  <c:v>1805</c:v>
                </c:pt>
                <c:pt idx="61">
                  <c:v>2080.7317708333335</c:v>
                </c:pt>
                <c:pt idx="62">
                  <c:v>2385.875</c:v>
                </c:pt>
                <c:pt idx="63">
                  <c:v>2722.3984375</c:v>
                </c:pt>
                <c:pt idx="64">
                  <c:v>3092.3333333333335</c:v>
                </c:pt>
                <c:pt idx="65">
                  <c:v>3497.7734375</c:v>
                </c:pt>
                <c:pt idx="66">
                  <c:v>3940.875</c:v>
                </c:pt>
                <c:pt idx="67">
                  <c:v>4423.856770833333</c:v>
                </c:pt>
                <c:pt idx="68">
                  <c:v>4949</c:v>
                </c:pt>
                <c:pt idx="69">
                  <c:v>5518.6484375</c:v>
                </c:pt>
                <c:pt idx="70">
                  <c:v>6135.208333333333</c:v>
                </c:pt>
                <c:pt idx="71">
                  <c:v>6801.1484375</c:v>
                </c:pt>
                <c:pt idx="72">
                  <c:v>7519</c:v>
                </c:pt>
                <c:pt idx="73">
                  <c:v>8291.3567708333339</c:v>
                </c:pt>
                <c:pt idx="74">
                  <c:v>9120.875</c:v>
                </c:pt>
                <c:pt idx="75">
                  <c:v>10010.2734375</c:v>
                </c:pt>
                <c:pt idx="76">
                  <c:v>10962.333333333334</c:v>
                </c:pt>
                <c:pt idx="77">
                  <c:v>11979.8984375</c:v>
                </c:pt>
                <c:pt idx="78">
                  <c:v>13065.875</c:v>
                </c:pt>
                <c:pt idx="79">
                  <c:v>14223.231770833334</c:v>
                </c:pt>
                <c:pt idx="80">
                  <c:v>15455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8D-4937-87F6-003F444D8B7D}"/>
            </c:ext>
          </c:extLst>
        </c:ser>
        <c:ser>
          <c:idx val="4"/>
          <c:order val="4"/>
          <c:tx>
            <c:strRef>
              <c:f>ALaguerre!$F$6</c:f>
              <c:strCache>
                <c:ptCount val="1"/>
                <c:pt idx="0">
                  <c:v>L51(x)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ALaguerre!$A$7:$A$87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0.5</c:v>
                </c:pt>
                <c:pt idx="22">
                  <c:v>1</c:v>
                </c:pt>
                <c:pt idx="23">
                  <c:v>1.5</c:v>
                </c:pt>
                <c:pt idx="24">
                  <c:v>2</c:v>
                </c:pt>
                <c:pt idx="25">
                  <c:v>2.5</c:v>
                </c:pt>
                <c:pt idx="26">
                  <c:v>3</c:v>
                </c:pt>
                <c:pt idx="27">
                  <c:v>3.5</c:v>
                </c:pt>
                <c:pt idx="28">
                  <c:v>4</c:v>
                </c:pt>
                <c:pt idx="29">
                  <c:v>4.5</c:v>
                </c:pt>
                <c:pt idx="30">
                  <c:v>5</c:v>
                </c:pt>
                <c:pt idx="31">
                  <c:v>5.5</c:v>
                </c:pt>
                <c:pt idx="32">
                  <c:v>6</c:v>
                </c:pt>
                <c:pt idx="33">
                  <c:v>6.5</c:v>
                </c:pt>
                <c:pt idx="34">
                  <c:v>7</c:v>
                </c:pt>
                <c:pt idx="35">
                  <c:v>7.5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 formatCode="0_ 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  <c:pt idx="57">
                  <c:v>18.5</c:v>
                </c:pt>
                <c:pt idx="58">
                  <c:v>19</c:v>
                </c:pt>
                <c:pt idx="59">
                  <c:v>19.5</c:v>
                </c:pt>
                <c:pt idx="60">
                  <c:v>20</c:v>
                </c:pt>
                <c:pt idx="61">
                  <c:v>20.5</c:v>
                </c:pt>
                <c:pt idx="62">
                  <c:v>21</c:v>
                </c:pt>
                <c:pt idx="63">
                  <c:v>21.5</c:v>
                </c:pt>
                <c:pt idx="64">
                  <c:v>22</c:v>
                </c:pt>
                <c:pt idx="65">
                  <c:v>22.5</c:v>
                </c:pt>
                <c:pt idx="66">
                  <c:v>23</c:v>
                </c:pt>
                <c:pt idx="67">
                  <c:v>23.5</c:v>
                </c:pt>
                <c:pt idx="68">
                  <c:v>24</c:v>
                </c:pt>
                <c:pt idx="69">
                  <c:v>24.5</c:v>
                </c:pt>
                <c:pt idx="70">
                  <c:v>25</c:v>
                </c:pt>
                <c:pt idx="71">
                  <c:v>25.5</c:v>
                </c:pt>
                <c:pt idx="72">
                  <c:v>26</c:v>
                </c:pt>
                <c:pt idx="73">
                  <c:v>26.5</c:v>
                </c:pt>
                <c:pt idx="74">
                  <c:v>27</c:v>
                </c:pt>
                <c:pt idx="75">
                  <c:v>27.5</c:v>
                </c:pt>
                <c:pt idx="76">
                  <c:v>28</c:v>
                </c:pt>
                <c:pt idx="77">
                  <c:v>28.5</c:v>
                </c:pt>
                <c:pt idx="78">
                  <c:v>29</c:v>
                </c:pt>
                <c:pt idx="79">
                  <c:v>29.5</c:v>
                </c:pt>
                <c:pt idx="80">
                  <c:v>30</c:v>
                </c:pt>
              </c:numCache>
            </c:numRef>
          </c:xVal>
          <c:yVal>
            <c:numRef>
              <c:f>ALaguerre!$F$7:$F$87</c:f>
              <c:numCache>
                <c:formatCode>General</c:formatCode>
                <c:ptCount val="81"/>
                <c:pt idx="0">
                  <c:v>6989.333333333333</c:v>
                </c:pt>
                <c:pt idx="1">
                  <c:v>5875.5205729166664</c:v>
                </c:pt>
                <c:pt idx="2">
                  <c:v>4905.8249999999998</c:v>
                </c:pt>
                <c:pt idx="3">
                  <c:v>4066.0825520833332</c:v>
                </c:pt>
                <c:pt idx="4">
                  <c:v>3343.0666666666666</c:v>
                </c:pt>
                <c:pt idx="5">
                  <c:v>2724.45703125</c:v>
                </c:pt>
                <c:pt idx="6">
                  <c:v>2198.8083333333334</c:v>
                </c:pt>
                <c:pt idx="7">
                  <c:v>1755.5190104166666</c:v>
                </c:pt>
                <c:pt idx="8">
                  <c:v>1384.8</c:v>
                </c:pt>
                <c:pt idx="9">
                  <c:v>1077.6434895833333</c:v>
                </c:pt>
                <c:pt idx="10">
                  <c:v>825.79166666666663</c:v>
                </c:pt>
                <c:pt idx="11">
                  <c:v>621.70546875000002</c:v>
                </c:pt>
                <c:pt idx="12">
                  <c:v>458.53333333333336</c:v>
                </c:pt>
                <c:pt idx="13">
                  <c:v>330.07994791666664</c:v>
                </c:pt>
                <c:pt idx="14">
                  <c:v>230.77500000000001</c:v>
                </c:pt>
                <c:pt idx="15">
                  <c:v>155.64192708333334</c:v>
                </c:pt>
                <c:pt idx="16">
                  <c:v>100.26666666666667</c:v>
                </c:pt>
                <c:pt idx="17">
                  <c:v>60.766406250000003</c:v>
                </c:pt>
                <c:pt idx="18">
                  <c:v>33.758333333333333</c:v>
                </c:pt>
                <c:pt idx="19">
                  <c:v>16.328385416666666</c:v>
                </c:pt>
                <c:pt idx="20">
                  <c:v>6</c:v>
                </c:pt>
                <c:pt idx="21">
                  <c:v>0.70286458333333335</c:v>
                </c:pt>
                <c:pt idx="22">
                  <c:v>-1.2583333333333333</c:v>
                </c:pt>
                <c:pt idx="23">
                  <c:v>-1.23515625</c:v>
                </c:pt>
                <c:pt idx="24">
                  <c:v>-0.26666666666666666</c:v>
                </c:pt>
                <c:pt idx="25">
                  <c:v>0.88932291666666663</c:v>
                </c:pt>
                <c:pt idx="26">
                  <c:v>1.7250000000000001</c:v>
                </c:pt>
                <c:pt idx="27">
                  <c:v>1.9513020833333334</c:v>
                </c:pt>
                <c:pt idx="28">
                  <c:v>1.4666666666666666</c:v>
                </c:pt>
                <c:pt idx="29">
                  <c:v>0.32578125000000002</c:v>
                </c:pt>
                <c:pt idx="30">
                  <c:v>-1.2916666666666667</c:v>
                </c:pt>
                <c:pt idx="31">
                  <c:v>-3.1122395833333334</c:v>
                </c:pt>
                <c:pt idx="32">
                  <c:v>-4.8</c:v>
                </c:pt>
                <c:pt idx="33">
                  <c:v>-5.9877604166666663</c:v>
                </c:pt>
                <c:pt idx="34">
                  <c:v>-6.3083333333333336</c:v>
                </c:pt>
                <c:pt idx="35">
                  <c:v>-5.42578125</c:v>
                </c:pt>
                <c:pt idx="36">
                  <c:v>-3.0666666666666669</c:v>
                </c:pt>
                <c:pt idx="37">
                  <c:v>0.9486979166666667</c:v>
                </c:pt>
                <c:pt idx="38">
                  <c:v>6.6749999999999998</c:v>
                </c:pt>
                <c:pt idx="39">
                  <c:v>14.010677083333333</c:v>
                </c:pt>
                <c:pt idx="40">
                  <c:v>22.666666666666668</c:v>
                </c:pt>
                <c:pt idx="41">
                  <c:v>32.135156250000001</c:v>
                </c:pt>
                <c:pt idx="42">
                  <c:v>41.658333333333331</c:v>
                </c:pt>
                <c:pt idx="43">
                  <c:v>50.197135416666669</c:v>
                </c:pt>
                <c:pt idx="44">
                  <c:v>56.4</c:v>
                </c:pt>
                <c:pt idx="45">
                  <c:v>58.571614583333336</c:v>
                </c:pt>
                <c:pt idx="46">
                  <c:v>54.641666666666666</c:v>
                </c:pt>
                <c:pt idx="47">
                  <c:v>42.133593750000003</c:v>
                </c:pt>
                <c:pt idx="48">
                  <c:v>18.133333333333333</c:v>
                </c:pt>
                <c:pt idx="49">
                  <c:v>-20.741927083333334</c:v>
                </c:pt>
                <c:pt idx="50">
                  <c:v>-78.375</c:v>
                </c:pt>
                <c:pt idx="51">
                  <c:v>-159.17994791666666</c:v>
                </c:pt>
                <c:pt idx="52">
                  <c:v>-268.13333333333333</c:v>
                </c:pt>
                <c:pt idx="53">
                  <c:v>-410.80546874999999</c:v>
                </c:pt>
                <c:pt idx="54">
                  <c:v>-593.39166666666665</c:v>
                </c:pt>
                <c:pt idx="55">
                  <c:v>-822.74348958333337</c:v>
                </c:pt>
                <c:pt idx="56">
                  <c:v>-1106.4000000000001</c:v>
                </c:pt>
                <c:pt idx="57">
                  <c:v>-1452.6190104166667</c:v>
                </c:pt>
                <c:pt idx="58">
                  <c:v>-1870.4083333333333</c:v>
                </c:pt>
                <c:pt idx="59">
                  <c:v>-2369.5570312499999</c:v>
                </c:pt>
                <c:pt idx="60">
                  <c:v>-2960.6666666666665</c:v>
                </c:pt>
                <c:pt idx="61">
                  <c:v>-3655.1825520833331</c:v>
                </c:pt>
                <c:pt idx="62">
                  <c:v>-4465.4250000000002</c:v>
                </c:pt>
                <c:pt idx="63">
                  <c:v>-5404.6205729166668</c:v>
                </c:pt>
                <c:pt idx="64">
                  <c:v>-6486.9333333333334</c:v>
                </c:pt>
                <c:pt idx="65">
                  <c:v>-7727.49609375</c:v>
                </c:pt>
                <c:pt idx="66">
                  <c:v>-9142.4416666666675</c:v>
                </c:pt>
                <c:pt idx="67">
                  <c:v>-10748.934114583333</c:v>
                </c:pt>
                <c:pt idx="68">
                  <c:v>-12565.2</c:v>
                </c:pt>
                <c:pt idx="69">
                  <c:v>-14610.559635416666</c:v>
                </c:pt>
                <c:pt idx="70">
                  <c:v>-16905.458333333332</c:v>
                </c:pt>
                <c:pt idx="71">
                  <c:v>-19471.497656250001</c:v>
                </c:pt>
                <c:pt idx="72">
                  <c:v>-22331.466666666667</c:v>
                </c:pt>
                <c:pt idx="73">
                  <c:v>-25509.373177083333</c:v>
                </c:pt>
                <c:pt idx="74">
                  <c:v>-29030.474999999999</c:v>
                </c:pt>
                <c:pt idx="75">
                  <c:v>-32921.311197916664</c:v>
                </c:pt>
                <c:pt idx="76">
                  <c:v>-37209.73333333333</c:v>
                </c:pt>
                <c:pt idx="77">
                  <c:v>-41924.936718750003</c:v>
                </c:pt>
                <c:pt idx="78">
                  <c:v>-47097.491666666669</c:v>
                </c:pt>
                <c:pt idx="79">
                  <c:v>-52759.374739583334</c:v>
                </c:pt>
                <c:pt idx="80">
                  <c:v>-58944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B8D-4937-87F6-003F444D8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3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  <c:majorUnit val="5"/>
      </c:valAx>
      <c:valAx>
        <c:axId val="1824669631"/>
        <c:scaling>
          <c:orientation val="minMax"/>
          <c:max val="10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977777777777776"/>
          <c:y val="5.4725139440465975E-2"/>
          <c:w val="0.19266666666666668"/>
          <c:h val="0.2404915082489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Legendre!$B$6</c:f>
              <c:strCache>
                <c:ptCount val="1"/>
                <c:pt idx="0">
                  <c:v>P1(x)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Legendre!$B$7:$B$87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F-4B6D-9C41-7558A14CCE81}"/>
            </c:ext>
          </c:extLst>
        </c:ser>
        <c:ser>
          <c:idx val="1"/>
          <c:order val="1"/>
          <c:tx>
            <c:strRef>
              <c:f>Legendre!$C$6</c:f>
              <c:strCache>
                <c:ptCount val="1"/>
                <c:pt idx="0">
                  <c:v>P2(x)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Legendre!$C$7:$C$87</c:f>
              <c:numCache>
                <c:formatCode>General</c:formatCode>
                <c:ptCount val="81"/>
                <c:pt idx="0">
                  <c:v>1</c:v>
                </c:pt>
                <c:pt idx="1">
                  <c:v>0.92593749999999997</c:v>
                </c:pt>
                <c:pt idx="2">
                  <c:v>0.8537499999999999</c:v>
                </c:pt>
                <c:pt idx="3">
                  <c:v>0.78343750000000012</c:v>
                </c:pt>
                <c:pt idx="4">
                  <c:v>0.71500000000000008</c:v>
                </c:pt>
                <c:pt idx="5">
                  <c:v>0.6484375</c:v>
                </c:pt>
                <c:pt idx="6">
                  <c:v>0.58374999999999999</c:v>
                </c:pt>
                <c:pt idx="7">
                  <c:v>0.52093749999999994</c:v>
                </c:pt>
                <c:pt idx="8">
                  <c:v>0.46000000000000013</c:v>
                </c:pt>
                <c:pt idx="9">
                  <c:v>0.40093750000000006</c:v>
                </c:pt>
                <c:pt idx="10">
                  <c:v>0.34375</c:v>
                </c:pt>
                <c:pt idx="11">
                  <c:v>0.28843749999999996</c:v>
                </c:pt>
                <c:pt idx="12">
                  <c:v>0.2349999999999999</c:v>
                </c:pt>
                <c:pt idx="13">
                  <c:v>0.18343750000000009</c:v>
                </c:pt>
                <c:pt idx="14">
                  <c:v>0.13375000000000004</c:v>
                </c:pt>
                <c:pt idx="15">
                  <c:v>8.59375E-2</c:v>
                </c:pt>
                <c:pt idx="16">
                  <c:v>3.9999999999999959E-2</c:v>
                </c:pt>
                <c:pt idx="17">
                  <c:v>-4.0625000000000765E-3</c:v>
                </c:pt>
                <c:pt idx="18">
                  <c:v>-4.624999999999993E-2</c:v>
                </c:pt>
                <c:pt idx="19">
                  <c:v>-8.6562499999999959E-2</c:v>
                </c:pt>
                <c:pt idx="20">
                  <c:v>-0.125</c:v>
                </c:pt>
                <c:pt idx="21">
                  <c:v>-0.16156250000000003</c:v>
                </c:pt>
                <c:pt idx="22">
                  <c:v>-0.19624999999999998</c:v>
                </c:pt>
                <c:pt idx="23">
                  <c:v>-0.2290625</c:v>
                </c:pt>
                <c:pt idx="24">
                  <c:v>-0.25999999999999995</c:v>
                </c:pt>
                <c:pt idx="25">
                  <c:v>-0.2890625</c:v>
                </c:pt>
                <c:pt idx="26">
                  <c:v>-0.31625000000000003</c:v>
                </c:pt>
                <c:pt idx="27">
                  <c:v>-0.34156249999999999</c:v>
                </c:pt>
                <c:pt idx="28">
                  <c:v>-0.36499999999999999</c:v>
                </c:pt>
                <c:pt idx="29">
                  <c:v>-0.38656249999999998</c:v>
                </c:pt>
                <c:pt idx="30">
                  <c:v>-0.40625</c:v>
                </c:pt>
                <c:pt idx="31">
                  <c:v>-0.42406250000000001</c:v>
                </c:pt>
                <c:pt idx="32">
                  <c:v>-0.44</c:v>
                </c:pt>
                <c:pt idx="33">
                  <c:v>-0.45406249999999998</c:v>
                </c:pt>
                <c:pt idx="34">
                  <c:v>-0.46625</c:v>
                </c:pt>
                <c:pt idx="35">
                  <c:v>-0.4765625</c:v>
                </c:pt>
                <c:pt idx="36">
                  <c:v>-0.48499999999999999</c:v>
                </c:pt>
                <c:pt idx="37">
                  <c:v>-0.49156250000000001</c:v>
                </c:pt>
                <c:pt idx="38">
                  <c:v>-0.49625000000000002</c:v>
                </c:pt>
                <c:pt idx="39">
                  <c:v>-0.49906250000000002</c:v>
                </c:pt>
                <c:pt idx="40">
                  <c:v>-0.5</c:v>
                </c:pt>
                <c:pt idx="41">
                  <c:v>-0.49906250000000002</c:v>
                </c:pt>
                <c:pt idx="42">
                  <c:v>-0.49625000000000002</c:v>
                </c:pt>
                <c:pt idx="43">
                  <c:v>-0.49156250000000001</c:v>
                </c:pt>
                <c:pt idx="44">
                  <c:v>-0.48499999999999999</c:v>
                </c:pt>
                <c:pt idx="45">
                  <c:v>-0.4765625</c:v>
                </c:pt>
                <c:pt idx="46">
                  <c:v>-0.46625</c:v>
                </c:pt>
                <c:pt idx="47">
                  <c:v>-0.45406249999999998</c:v>
                </c:pt>
                <c:pt idx="48">
                  <c:v>-0.44</c:v>
                </c:pt>
                <c:pt idx="49">
                  <c:v>-0.42406250000000001</c:v>
                </c:pt>
                <c:pt idx="50">
                  <c:v>-0.40625</c:v>
                </c:pt>
                <c:pt idx="51">
                  <c:v>-0.38656249999999998</c:v>
                </c:pt>
                <c:pt idx="52">
                  <c:v>-0.36499999999999999</c:v>
                </c:pt>
                <c:pt idx="53">
                  <c:v>-0.34156249999999999</c:v>
                </c:pt>
                <c:pt idx="54">
                  <c:v>-0.31625000000000003</c:v>
                </c:pt>
                <c:pt idx="55">
                  <c:v>-0.2890625</c:v>
                </c:pt>
                <c:pt idx="56">
                  <c:v>-0.25999999999999995</c:v>
                </c:pt>
                <c:pt idx="57">
                  <c:v>-0.2290625</c:v>
                </c:pt>
                <c:pt idx="58">
                  <c:v>-0.19624999999999998</c:v>
                </c:pt>
                <c:pt idx="59">
                  <c:v>-0.16156250000000003</c:v>
                </c:pt>
                <c:pt idx="60">
                  <c:v>-0.125</c:v>
                </c:pt>
                <c:pt idx="61">
                  <c:v>-8.6562499999999959E-2</c:v>
                </c:pt>
                <c:pt idx="62">
                  <c:v>-4.624999999999993E-2</c:v>
                </c:pt>
                <c:pt idx="63">
                  <c:v>-4.0625000000000765E-3</c:v>
                </c:pt>
                <c:pt idx="64">
                  <c:v>3.9999999999999959E-2</c:v>
                </c:pt>
                <c:pt idx="65">
                  <c:v>8.59375E-2</c:v>
                </c:pt>
                <c:pt idx="66">
                  <c:v>0.13375000000000004</c:v>
                </c:pt>
                <c:pt idx="67">
                  <c:v>0.18343750000000009</c:v>
                </c:pt>
                <c:pt idx="68">
                  <c:v>0.2349999999999999</c:v>
                </c:pt>
                <c:pt idx="69">
                  <c:v>0.28843749999999996</c:v>
                </c:pt>
                <c:pt idx="70">
                  <c:v>0.34375</c:v>
                </c:pt>
                <c:pt idx="71">
                  <c:v>0.40093750000000006</c:v>
                </c:pt>
                <c:pt idx="72">
                  <c:v>0.46000000000000013</c:v>
                </c:pt>
                <c:pt idx="73">
                  <c:v>0.52093749999999994</c:v>
                </c:pt>
                <c:pt idx="74">
                  <c:v>0.58374999999999999</c:v>
                </c:pt>
                <c:pt idx="75">
                  <c:v>0.6484375</c:v>
                </c:pt>
                <c:pt idx="76">
                  <c:v>0.71500000000000008</c:v>
                </c:pt>
                <c:pt idx="77">
                  <c:v>0.78343750000000012</c:v>
                </c:pt>
                <c:pt idx="78">
                  <c:v>0.8537499999999999</c:v>
                </c:pt>
                <c:pt idx="79">
                  <c:v>0.92593749999999997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F-4B6D-9C41-7558A14CCE81}"/>
            </c:ext>
          </c:extLst>
        </c:ser>
        <c:ser>
          <c:idx val="2"/>
          <c:order val="2"/>
          <c:tx>
            <c:strRef>
              <c:f>Legendre!$D$6</c:f>
              <c:strCache>
                <c:ptCount val="1"/>
                <c:pt idx="0">
                  <c:v>P3(x)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Legendre!$D$7:$D$87</c:f>
              <c:numCache>
                <c:formatCode>General</c:formatCode>
                <c:ptCount val="81"/>
                <c:pt idx="0">
                  <c:v>-1</c:v>
                </c:pt>
                <c:pt idx="1">
                  <c:v>-0.85464843749999986</c:v>
                </c:pt>
                <c:pt idx="2">
                  <c:v>-0.71843749999999973</c:v>
                </c:pt>
                <c:pt idx="3">
                  <c:v>-0.59113281250000027</c:v>
                </c:pt>
                <c:pt idx="4">
                  <c:v>-0.47250000000000009</c:v>
                </c:pt>
                <c:pt idx="5">
                  <c:v>-0.3623046875</c:v>
                </c:pt>
                <c:pt idx="6">
                  <c:v>-0.26031249999999989</c:v>
                </c:pt>
                <c:pt idx="7">
                  <c:v>-0.16628906249999983</c:v>
                </c:pt>
                <c:pt idx="8">
                  <c:v>-8.000000000000014E-2</c:v>
                </c:pt>
                <c:pt idx="9">
                  <c:v>-1.2109375000000668E-3</c:v>
                </c:pt>
                <c:pt idx="10">
                  <c:v>7.03125E-2</c:v>
                </c:pt>
                <c:pt idx="11">
                  <c:v>0.13480468750000005</c:v>
                </c:pt>
                <c:pt idx="12">
                  <c:v>0.19250000000000009</c:v>
                </c:pt>
                <c:pt idx="13">
                  <c:v>0.24363281249999991</c:v>
                </c:pt>
                <c:pt idx="14">
                  <c:v>0.28843749999999996</c:v>
                </c:pt>
                <c:pt idx="15">
                  <c:v>0.3271484375</c:v>
                </c:pt>
                <c:pt idx="16">
                  <c:v>0.36000000000000004</c:v>
                </c:pt>
                <c:pt idx="17">
                  <c:v>0.38722656250000004</c:v>
                </c:pt>
                <c:pt idx="18">
                  <c:v>0.40906249999999994</c:v>
                </c:pt>
                <c:pt idx="19">
                  <c:v>0.42574218749999998</c:v>
                </c:pt>
                <c:pt idx="20">
                  <c:v>0.4375</c:v>
                </c:pt>
                <c:pt idx="21">
                  <c:v>0.44457031250000001</c:v>
                </c:pt>
                <c:pt idx="22">
                  <c:v>0.44718750000000002</c:v>
                </c:pt>
                <c:pt idx="23">
                  <c:v>0.44558593749999997</c:v>
                </c:pt>
                <c:pt idx="24">
                  <c:v>0.44</c:v>
                </c:pt>
                <c:pt idx="25">
                  <c:v>0.4306640625</c:v>
                </c:pt>
                <c:pt idx="26">
                  <c:v>0.41781249999999998</c:v>
                </c:pt>
                <c:pt idx="27">
                  <c:v>0.40167968749999999</c:v>
                </c:pt>
                <c:pt idx="28">
                  <c:v>0.38250000000000001</c:v>
                </c:pt>
                <c:pt idx="29">
                  <c:v>0.36050781250000002</c:v>
                </c:pt>
                <c:pt idx="30">
                  <c:v>0.3359375</c:v>
                </c:pt>
                <c:pt idx="31">
                  <c:v>0.3090234375</c:v>
                </c:pt>
                <c:pt idx="32">
                  <c:v>0.28000000000000003</c:v>
                </c:pt>
                <c:pt idx="33">
                  <c:v>0.24910156249999998</c:v>
                </c:pt>
                <c:pt idx="34">
                  <c:v>0.21656249999999999</c:v>
                </c:pt>
                <c:pt idx="35">
                  <c:v>0.1826171875</c:v>
                </c:pt>
                <c:pt idx="36">
                  <c:v>0.14750000000000002</c:v>
                </c:pt>
                <c:pt idx="37">
                  <c:v>0.11144531249999999</c:v>
                </c:pt>
                <c:pt idx="38">
                  <c:v>7.4687500000000004E-2</c:v>
                </c:pt>
                <c:pt idx="39">
                  <c:v>3.7460937499999999E-2</c:v>
                </c:pt>
                <c:pt idx="40">
                  <c:v>0</c:v>
                </c:pt>
                <c:pt idx="41">
                  <c:v>-3.7460937499999999E-2</c:v>
                </c:pt>
                <c:pt idx="42">
                  <c:v>-7.4687500000000004E-2</c:v>
                </c:pt>
                <c:pt idx="43">
                  <c:v>-0.11144531249999999</c:v>
                </c:pt>
                <c:pt idx="44">
                  <c:v>-0.14750000000000002</c:v>
                </c:pt>
                <c:pt idx="45">
                  <c:v>-0.1826171875</c:v>
                </c:pt>
                <c:pt idx="46">
                  <c:v>-0.21656249999999999</c:v>
                </c:pt>
                <c:pt idx="47">
                  <c:v>-0.24910156249999998</c:v>
                </c:pt>
                <c:pt idx="48">
                  <c:v>-0.28000000000000003</c:v>
                </c:pt>
                <c:pt idx="49">
                  <c:v>-0.3090234375</c:v>
                </c:pt>
                <c:pt idx="50">
                  <c:v>-0.3359375</c:v>
                </c:pt>
                <c:pt idx="51">
                  <c:v>-0.36050781250000002</c:v>
                </c:pt>
                <c:pt idx="52">
                  <c:v>-0.38250000000000001</c:v>
                </c:pt>
                <c:pt idx="53">
                  <c:v>-0.40167968749999999</c:v>
                </c:pt>
                <c:pt idx="54">
                  <c:v>-0.41781249999999998</c:v>
                </c:pt>
                <c:pt idx="55">
                  <c:v>-0.4306640625</c:v>
                </c:pt>
                <c:pt idx="56">
                  <c:v>-0.44</c:v>
                </c:pt>
                <c:pt idx="57">
                  <c:v>-0.44558593749999997</c:v>
                </c:pt>
                <c:pt idx="58">
                  <c:v>-0.44718750000000002</c:v>
                </c:pt>
                <c:pt idx="59">
                  <c:v>-0.44457031250000001</c:v>
                </c:pt>
                <c:pt idx="60">
                  <c:v>-0.4375</c:v>
                </c:pt>
                <c:pt idx="61">
                  <c:v>-0.42574218749999998</c:v>
                </c:pt>
                <c:pt idx="62">
                  <c:v>-0.40906249999999994</c:v>
                </c:pt>
                <c:pt idx="63">
                  <c:v>-0.38722656250000004</c:v>
                </c:pt>
                <c:pt idx="64">
                  <c:v>-0.36000000000000004</c:v>
                </c:pt>
                <c:pt idx="65">
                  <c:v>-0.3271484375</c:v>
                </c:pt>
                <c:pt idx="66">
                  <c:v>-0.28843749999999996</c:v>
                </c:pt>
                <c:pt idx="67">
                  <c:v>-0.24363281249999991</c:v>
                </c:pt>
                <c:pt idx="68">
                  <c:v>-0.19250000000000009</c:v>
                </c:pt>
                <c:pt idx="69">
                  <c:v>-0.13480468750000005</c:v>
                </c:pt>
                <c:pt idx="70">
                  <c:v>-7.03125E-2</c:v>
                </c:pt>
                <c:pt idx="71">
                  <c:v>1.2109375000000668E-3</c:v>
                </c:pt>
                <c:pt idx="72">
                  <c:v>8.000000000000014E-2</c:v>
                </c:pt>
                <c:pt idx="73">
                  <c:v>0.16628906249999983</c:v>
                </c:pt>
                <c:pt idx="74">
                  <c:v>0.26031249999999989</c:v>
                </c:pt>
                <c:pt idx="75">
                  <c:v>0.3623046875</c:v>
                </c:pt>
                <c:pt idx="76">
                  <c:v>0.47250000000000009</c:v>
                </c:pt>
                <c:pt idx="77">
                  <c:v>0.59113281250000027</c:v>
                </c:pt>
                <c:pt idx="78">
                  <c:v>0.71843749999999973</c:v>
                </c:pt>
                <c:pt idx="79">
                  <c:v>0.85464843749999986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F-4B6D-9C41-7558A14CCE81}"/>
            </c:ext>
          </c:extLst>
        </c:ser>
        <c:ser>
          <c:idx val="3"/>
          <c:order val="3"/>
          <c:tx>
            <c:strRef>
              <c:f>Legendre!$E$6</c:f>
              <c:strCache>
                <c:ptCount val="1"/>
                <c:pt idx="0">
                  <c:v>P4(x)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Legendre!$E$7:$E$87</c:f>
              <c:numCache>
                <c:formatCode>General</c:formatCode>
                <c:ptCount val="81"/>
                <c:pt idx="0">
                  <c:v>1</c:v>
                </c:pt>
                <c:pt idx="1">
                  <c:v>0.7637907714843748</c:v>
                </c:pt>
                <c:pt idx="2">
                  <c:v>0.5540898437499997</c:v>
                </c:pt>
                <c:pt idx="3">
                  <c:v>0.3693181152343753</c:v>
                </c:pt>
                <c:pt idx="4">
                  <c:v>0.20793750000000014</c:v>
                </c:pt>
                <c:pt idx="5">
                  <c:v>6.8450927734375E-2</c:v>
                </c:pt>
                <c:pt idx="6">
                  <c:v>-5.0597656250000095E-2</c:v>
                </c:pt>
                <c:pt idx="7">
                  <c:v>-0.15062329101562516</c:v>
                </c:pt>
                <c:pt idx="8">
                  <c:v>-0.23299999999999987</c:v>
                </c:pt>
                <c:pt idx="9">
                  <c:v>-0.29906079101562494</c:v>
                </c:pt>
                <c:pt idx="10">
                  <c:v>-0.35009765625</c:v>
                </c:pt>
                <c:pt idx="11">
                  <c:v>-0.38736157226562501</c:v>
                </c:pt>
                <c:pt idx="12">
                  <c:v>-0.41206250000000005</c:v>
                </c:pt>
                <c:pt idx="13">
                  <c:v>-0.42536938476562497</c:v>
                </c:pt>
                <c:pt idx="14">
                  <c:v>-0.42841015625000001</c:v>
                </c:pt>
                <c:pt idx="15">
                  <c:v>-0.422271728515625</c:v>
                </c:pt>
                <c:pt idx="16">
                  <c:v>-0.40799999999999997</c:v>
                </c:pt>
                <c:pt idx="17">
                  <c:v>-0.38659985351562498</c:v>
                </c:pt>
                <c:pt idx="18">
                  <c:v>-0.35903515625000004</c:v>
                </c:pt>
                <c:pt idx="19">
                  <c:v>-0.32622875976562504</c:v>
                </c:pt>
                <c:pt idx="20">
                  <c:v>-0.2890625</c:v>
                </c:pt>
                <c:pt idx="21">
                  <c:v>-0.24837719726562496</c:v>
                </c:pt>
                <c:pt idx="22">
                  <c:v>-0.20497265625000002</c:v>
                </c:pt>
                <c:pt idx="23">
                  <c:v>-0.15960766601562498</c:v>
                </c:pt>
                <c:pt idx="24">
                  <c:v>-0.11300000000000004</c:v>
                </c:pt>
                <c:pt idx="25">
                  <c:v>-6.5826416015625E-2</c:v>
                </c:pt>
                <c:pt idx="26">
                  <c:v>-1.8722656249999959E-2</c:v>
                </c:pt>
                <c:pt idx="27">
                  <c:v>2.7716552734374979E-2</c:v>
                </c:pt>
                <c:pt idx="28">
                  <c:v>7.2937500000000016E-2</c:v>
                </c:pt>
                <c:pt idx="29">
                  <c:v>0.11642749023437496</c:v>
                </c:pt>
                <c:pt idx="30">
                  <c:v>0.15771484375</c:v>
                </c:pt>
                <c:pt idx="31">
                  <c:v>0.196368896484375</c:v>
                </c:pt>
                <c:pt idx="32">
                  <c:v>0.23199999999999998</c:v>
                </c:pt>
                <c:pt idx="33">
                  <c:v>0.26425952148437504</c:v>
                </c:pt>
                <c:pt idx="34">
                  <c:v>0.29283984375</c:v>
                </c:pt>
                <c:pt idx="35">
                  <c:v>0.317474365234375</c:v>
                </c:pt>
                <c:pt idx="36">
                  <c:v>0.3379375</c:v>
                </c:pt>
                <c:pt idx="37">
                  <c:v>0.35404467773437498</c:v>
                </c:pt>
                <c:pt idx="38">
                  <c:v>0.36565234375</c:v>
                </c:pt>
                <c:pt idx="39">
                  <c:v>0.37265795898437498</c:v>
                </c:pt>
                <c:pt idx="40">
                  <c:v>0.375</c:v>
                </c:pt>
                <c:pt idx="41">
                  <c:v>0.37265795898437498</c:v>
                </c:pt>
                <c:pt idx="42">
                  <c:v>0.36565234375</c:v>
                </c:pt>
                <c:pt idx="43">
                  <c:v>0.35404467773437498</c:v>
                </c:pt>
                <c:pt idx="44">
                  <c:v>0.3379375</c:v>
                </c:pt>
                <c:pt idx="45">
                  <c:v>0.317474365234375</c:v>
                </c:pt>
                <c:pt idx="46">
                  <c:v>0.29283984375</c:v>
                </c:pt>
                <c:pt idx="47">
                  <c:v>0.26425952148437504</c:v>
                </c:pt>
                <c:pt idx="48">
                  <c:v>0.23199999999999998</c:v>
                </c:pt>
                <c:pt idx="49">
                  <c:v>0.196368896484375</c:v>
                </c:pt>
                <c:pt idx="50">
                  <c:v>0.15771484375</c:v>
                </c:pt>
                <c:pt idx="51">
                  <c:v>0.11642749023437496</c:v>
                </c:pt>
                <c:pt idx="52">
                  <c:v>7.2937500000000016E-2</c:v>
                </c:pt>
                <c:pt idx="53">
                  <c:v>2.7716552734374979E-2</c:v>
                </c:pt>
                <c:pt idx="54">
                  <c:v>-1.8722656249999959E-2</c:v>
                </c:pt>
                <c:pt idx="55">
                  <c:v>-6.5826416015625E-2</c:v>
                </c:pt>
                <c:pt idx="56">
                  <c:v>-0.11300000000000004</c:v>
                </c:pt>
                <c:pt idx="57">
                  <c:v>-0.15960766601562498</c:v>
                </c:pt>
                <c:pt idx="58">
                  <c:v>-0.20497265625000002</c:v>
                </c:pt>
                <c:pt idx="59">
                  <c:v>-0.24837719726562496</c:v>
                </c:pt>
                <c:pt idx="60">
                  <c:v>-0.2890625</c:v>
                </c:pt>
                <c:pt idx="61">
                  <c:v>-0.32622875976562504</c:v>
                </c:pt>
                <c:pt idx="62">
                  <c:v>-0.35903515625000004</c:v>
                </c:pt>
                <c:pt idx="63">
                  <c:v>-0.38659985351562498</c:v>
                </c:pt>
                <c:pt idx="64">
                  <c:v>-0.40799999999999997</c:v>
                </c:pt>
                <c:pt idx="65">
                  <c:v>-0.422271728515625</c:v>
                </c:pt>
                <c:pt idx="66">
                  <c:v>-0.42841015625000001</c:v>
                </c:pt>
                <c:pt idx="67">
                  <c:v>-0.42536938476562497</c:v>
                </c:pt>
                <c:pt idx="68">
                  <c:v>-0.41206250000000005</c:v>
                </c:pt>
                <c:pt idx="69">
                  <c:v>-0.38736157226562501</c:v>
                </c:pt>
                <c:pt idx="70">
                  <c:v>-0.35009765625</c:v>
                </c:pt>
                <c:pt idx="71">
                  <c:v>-0.29906079101562494</c:v>
                </c:pt>
                <c:pt idx="72">
                  <c:v>-0.23299999999999987</c:v>
                </c:pt>
                <c:pt idx="73">
                  <c:v>-0.15062329101562516</c:v>
                </c:pt>
                <c:pt idx="74">
                  <c:v>-5.0597656250000095E-2</c:v>
                </c:pt>
                <c:pt idx="75">
                  <c:v>6.8450927734375E-2</c:v>
                </c:pt>
                <c:pt idx="76">
                  <c:v>0.20793750000000014</c:v>
                </c:pt>
                <c:pt idx="77">
                  <c:v>0.3693181152343753</c:v>
                </c:pt>
                <c:pt idx="78">
                  <c:v>0.5540898437499997</c:v>
                </c:pt>
                <c:pt idx="79">
                  <c:v>0.7637907714843748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F-4B6D-9C41-7558A14CCE81}"/>
            </c:ext>
          </c:extLst>
        </c:ser>
        <c:ser>
          <c:idx val="4"/>
          <c:order val="4"/>
          <c:tx>
            <c:strRef>
              <c:f>Legendre!$F$6</c:f>
              <c:strCache>
                <c:ptCount val="1"/>
                <c:pt idx="0">
                  <c:v>P5(x)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Legendre!$F$7:$F$87</c:f>
              <c:numCache>
                <c:formatCode>General</c:formatCode>
                <c:ptCount val="81"/>
                <c:pt idx="0">
                  <c:v>-1</c:v>
                </c:pt>
                <c:pt idx="1">
                  <c:v>-0.65673405395507789</c:v>
                </c:pt>
                <c:pt idx="2">
                  <c:v>-0.37274363281249956</c:v>
                </c:pt>
                <c:pt idx="3">
                  <c:v>-0.14200841186523475</c:v>
                </c:pt>
                <c:pt idx="4">
                  <c:v>4.1141249999999858E-2</c:v>
                </c:pt>
                <c:pt idx="5">
                  <c:v>0.18203353881835938</c:v>
                </c:pt>
                <c:pt idx="6">
                  <c:v>0.28566441406250009</c:v>
                </c:pt>
                <c:pt idx="7">
                  <c:v>0.35670683715820323</c:v>
                </c:pt>
                <c:pt idx="8">
                  <c:v>0.39951999999999993</c:v>
                </c:pt>
                <c:pt idx="9">
                  <c:v>0.41815855346679687</c:v>
                </c:pt>
                <c:pt idx="10">
                  <c:v>0.4163818359375</c:v>
                </c:pt>
                <c:pt idx="11">
                  <c:v>0.39766310180664061</c:v>
                </c:pt>
                <c:pt idx="12">
                  <c:v>0.36519874999999991</c:v>
                </c:pt>
                <c:pt idx="13">
                  <c:v>0.32191755249023446</c:v>
                </c:pt>
                <c:pt idx="14">
                  <c:v>0.27048988281250003</c:v>
                </c:pt>
                <c:pt idx="15">
                  <c:v>0.21333694458007813</c:v>
                </c:pt>
                <c:pt idx="16">
                  <c:v>0.15263999999999994</c:v>
                </c:pt>
                <c:pt idx="17">
                  <c:v>9.0349598388671765E-2</c:v>
                </c:pt>
                <c:pt idx="18">
                  <c:v>2.8194804687500109E-2</c:v>
                </c:pt>
                <c:pt idx="19">
                  <c:v>-3.2307572021484321E-2</c:v>
                </c:pt>
                <c:pt idx="20">
                  <c:v>-8.984375E-2</c:v>
                </c:pt>
                <c:pt idx="21">
                  <c:v>-0.14329374633789066</c:v>
                </c:pt>
                <c:pt idx="22">
                  <c:v>-0.19172214843749999</c:v>
                </c:pt>
                <c:pt idx="23">
                  <c:v>-0.23436888549804688</c:v>
                </c:pt>
                <c:pt idx="24">
                  <c:v>-0.27063999999999999</c:v>
                </c:pt>
                <c:pt idx="25">
                  <c:v>-0.30009841918945313</c:v>
                </c:pt>
                <c:pt idx="26">
                  <c:v>-0.32245472656250002</c:v>
                </c:pt>
                <c:pt idx="27">
                  <c:v>-0.33755793334960937</c:v>
                </c:pt>
                <c:pt idx="28">
                  <c:v>-0.34538625000000001</c:v>
                </c:pt>
                <c:pt idx="29">
                  <c:v>-0.34603785766601564</c:v>
                </c:pt>
                <c:pt idx="30">
                  <c:v>-0.3397216796875</c:v>
                </c:pt>
                <c:pt idx="31">
                  <c:v>-0.32674815307617189</c:v>
                </c:pt>
                <c:pt idx="32">
                  <c:v>-0.30752000000000002</c:v>
                </c:pt>
                <c:pt idx="33">
                  <c:v>-0.28252299926757812</c:v>
                </c:pt>
                <c:pt idx="34">
                  <c:v>-0.25231675781250001</c:v>
                </c:pt>
                <c:pt idx="35">
                  <c:v>-0.21752548217773438</c:v>
                </c:pt>
                <c:pt idx="36">
                  <c:v>-0.17882875000000001</c:v>
                </c:pt>
                <c:pt idx="37">
                  <c:v>-0.13695228149414063</c:v>
                </c:pt>
                <c:pt idx="38">
                  <c:v>-9.26587109375E-2</c:v>
                </c:pt>
                <c:pt idx="39">
                  <c:v>-4.6738358154296875E-2</c:v>
                </c:pt>
                <c:pt idx="40">
                  <c:v>0</c:v>
                </c:pt>
                <c:pt idx="41">
                  <c:v>4.6738358154296875E-2</c:v>
                </c:pt>
                <c:pt idx="42">
                  <c:v>9.26587109375E-2</c:v>
                </c:pt>
                <c:pt idx="43">
                  <c:v>0.13695228149414063</c:v>
                </c:pt>
                <c:pt idx="44">
                  <c:v>0.17882875000000001</c:v>
                </c:pt>
                <c:pt idx="45">
                  <c:v>0.21752548217773438</c:v>
                </c:pt>
                <c:pt idx="46">
                  <c:v>0.25231675781250001</c:v>
                </c:pt>
                <c:pt idx="47">
                  <c:v>0.28252299926757812</c:v>
                </c:pt>
                <c:pt idx="48">
                  <c:v>0.30752000000000002</c:v>
                </c:pt>
                <c:pt idx="49">
                  <c:v>0.32674815307617189</c:v>
                </c:pt>
                <c:pt idx="50">
                  <c:v>0.3397216796875</c:v>
                </c:pt>
                <c:pt idx="51">
                  <c:v>0.34603785766601564</c:v>
                </c:pt>
                <c:pt idx="52">
                  <c:v>0.34538625000000001</c:v>
                </c:pt>
                <c:pt idx="53">
                  <c:v>0.33755793334960937</c:v>
                </c:pt>
                <c:pt idx="54">
                  <c:v>0.32245472656250002</c:v>
                </c:pt>
                <c:pt idx="55">
                  <c:v>0.30009841918945313</c:v>
                </c:pt>
                <c:pt idx="56">
                  <c:v>0.27063999999999999</c:v>
                </c:pt>
                <c:pt idx="57">
                  <c:v>0.23436888549804688</c:v>
                </c:pt>
                <c:pt idx="58">
                  <c:v>0.19172214843749999</c:v>
                </c:pt>
                <c:pt idx="59">
                  <c:v>0.14329374633789066</c:v>
                </c:pt>
                <c:pt idx="60">
                  <c:v>8.984375E-2</c:v>
                </c:pt>
                <c:pt idx="61">
                  <c:v>3.2307572021484321E-2</c:v>
                </c:pt>
                <c:pt idx="62">
                  <c:v>-2.8194804687500109E-2</c:v>
                </c:pt>
                <c:pt idx="63">
                  <c:v>-9.0349598388671765E-2</c:v>
                </c:pt>
                <c:pt idx="64">
                  <c:v>-0.15263999999999994</c:v>
                </c:pt>
                <c:pt idx="65">
                  <c:v>-0.21333694458007813</c:v>
                </c:pt>
                <c:pt idx="66">
                  <c:v>-0.27048988281250003</c:v>
                </c:pt>
                <c:pt idx="67">
                  <c:v>-0.32191755249023446</c:v>
                </c:pt>
                <c:pt idx="68">
                  <c:v>-0.36519874999999991</c:v>
                </c:pt>
                <c:pt idx="69">
                  <c:v>-0.39766310180664061</c:v>
                </c:pt>
                <c:pt idx="70">
                  <c:v>-0.4163818359375</c:v>
                </c:pt>
                <c:pt idx="71">
                  <c:v>-0.41815855346679687</c:v>
                </c:pt>
                <c:pt idx="72">
                  <c:v>-0.39951999999999993</c:v>
                </c:pt>
                <c:pt idx="73">
                  <c:v>-0.35670683715820323</c:v>
                </c:pt>
                <c:pt idx="74">
                  <c:v>-0.28566441406250009</c:v>
                </c:pt>
                <c:pt idx="75">
                  <c:v>-0.18203353881835938</c:v>
                </c:pt>
                <c:pt idx="76">
                  <c:v>-4.1141249999999858E-2</c:v>
                </c:pt>
                <c:pt idx="77">
                  <c:v>0.14200841186523475</c:v>
                </c:pt>
                <c:pt idx="78">
                  <c:v>0.37274363281249956</c:v>
                </c:pt>
                <c:pt idx="79">
                  <c:v>0.65673405395507789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FF-4B6D-9C41-7558A14CC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755555555555555"/>
          <c:y val="0.83797251976962506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ALegendre!$B$6</c:f>
              <c:strCache>
                <c:ptCount val="1"/>
                <c:pt idx="0">
                  <c:v>P11(x)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ALegendre!$B$7:$B$87</c:f>
              <c:numCache>
                <c:formatCode>General</c:formatCode>
                <c:ptCount val="81"/>
                <c:pt idx="0">
                  <c:v>0</c:v>
                </c:pt>
                <c:pt idx="1">
                  <c:v>-0.22220486043288981</c:v>
                </c:pt>
                <c:pt idx="2">
                  <c:v>-0.31224989991992003</c:v>
                </c:pt>
                <c:pt idx="3">
                  <c:v>-0.37996710383926646</c:v>
                </c:pt>
                <c:pt idx="4">
                  <c:v>-0.43588989435406733</c:v>
                </c:pt>
                <c:pt idx="5">
                  <c:v>-0.48412291827592713</c:v>
                </c:pt>
                <c:pt idx="6">
                  <c:v>-0.52678268764263703</c:v>
                </c:pt>
                <c:pt idx="7">
                  <c:v>-0.56513272777286583</c:v>
                </c:pt>
                <c:pt idx="8">
                  <c:v>-0.6</c:v>
                </c:pt>
                <c:pt idx="9">
                  <c:v>-0.63196123298822682</c:v>
                </c:pt>
                <c:pt idx="10">
                  <c:v>-0.66143782776614768</c:v>
                </c:pt>
                <c:pt idx="11">
                  <c:v>-0.68874886569779559</c:v>
                </c:pt>
                <c:pt idx="12">
                  <c:v>-0.71414284285428509</c:v>
                </c:pt>
                <c:pt idx="13">
                  <c:v>-0.73781772816868529</c:v>
                </c:pt>
                <c:pt idx="14">
                  <c:v>-0.75993420767853315</c:v>
                </c:pt>
                <c:pt idx="15">
                  <c:v>-0.78062474979979979</c:v>
                </c:pt>
                <c:pt idx="16">
                  <c:v>-0.8</c:v>
                </c:pt>
                <c:pt idx="17">
                  <c:v>-0.8181534085976786</c:v>
                </c:pt>
                <c:pt idx="18">
                  <c:v>-0.83516465442450327</c:v>
                </c:pt>
                <c:pt idx="19">
                  <c:v>-0.85110222652746004</c:v>
                </c:pt>
                <c:pt idx="20">
                  <c:v>-0.8660254037844386</c:v>
                </c:pt>
                <c:pt idx="21">
                  <c:v>-0.87998579533990207</c:v>
                </c:pt>
                <c:pt idx="22">
                  <c:v>-0.89302855497458755</c:v>
                </c:pt>
                <c:pt idx="23">
                  <c:v>-0.90519334951158359</c:v>
                </c:pt>
                <c:pt idx="24">
                  <c:v>-0.91651513899116799</c:v>
                </c:pt>
                <c:pt idx="25">
                  <c:v>-0.92702481088695787</c:v>
                </c:pt>
                <c:pt idx="26">
                  <c:v>-0.93674969975975975</c:v>
                </c:pt>
                <c:pt idx="27">
                  <c:v>-0.94571401596888682</c:v>
                </c:pt>
                <c:pt idx="28">
                  <c:v>-0.95393920141694566</c:v>
                </c:pt>
                <c:pt idx="29">
                  <c:v>-0.96144422615147052</c:v>
                </c:pt>
                <c:pt idx="30">
                  <c:v>-0.96824583655185426</c:v>
                </c:pt>
                <c:pt idx="31">
                  <c:v>-0.97435876349525385</c:v>
                </c:pt>
                <c:pt idx="32">
                  <c:v>-0.9797958971132712</c:v>
                </c:pt>
                <c:pt idx="33">
                  <c:v>-0.98456843337576083</c:v>
                </c:pt>
                <c:pt idx="34">
                  <c:v>-0.98868599666425938</c:v>
                </c:pt>
                <c:pt idx="35">
                  <c:v>-0.99215674164922152</c:v>
                </c:pt>
                <c:pt idx="36">
                  <c:v>-0.99498743710661997</c:v>
                </c:pt>
                <c:pt idx="37">
                  <c:v>-0.99718353375895652</c:v>
                </c:pt>
                <c:pt idx="38">
                  <c:v>-0.99874921777190895</c:v>
                </c:pt>
                <c:pt idx="39">
                  <c:v>-0.99968745115661028</c:v>
                </c:pt>
                <c:pt idx="40">
                  <c:v>-1</c:v>
                </c:pt>
                <c:pt idx="41">
                  <c:v>-0.99968745115661028</c:v>
                </c:pt>
                <c:pt idx="42">
                  <c:v>-0.99874921777190895</c:v>
                </c:pt>
                <c:pt idx="43">
                  <c:v>-0.99718353375895652</c:v>
                </c:pt>
                <c:pt idx="44">
                  <c:v>-0.99498743710661997</c:v>
                </c:pt>
                <c:pt idx="45">
                  <c:v>-0.99215674164922152</c:v>
                </c:pt>
                <c:pt idx="46">
                  <c:v>-0.98868599666425938</c:v>
                </c:pt>
                <c:pt idx="47">
                  <c:v>-0.98456843337576083</c:v>
                </c:pt>
                <c:pt idx="48">
                  <c:v>-0.9797958971132712</c:v>
                </c:pt>
                <c:pt idx="49">
                  <c:v>-0.97435876349525385</c:v>
                </c:pt>
                <c:pt idx="50">
                  <c:v>-0.96824583655185426</c:v>
                </c:pt>
                <c:pt idx="51">
                  <c:v>-0.96144422615147052</c:v>
                </c:pt>
                <c:pt idx="52">
                  <c:v>-0.95393920141694566</c:v>
                </c:pt>
                <c:pt idx="53">
                  <c:v>-0.94571401596888682</c:v>
                </c:pt>
                <c:pt idx="54">
                  <c:v>-0.93674969975975975</c:v>
                </c:pt>
                <c:pt idx="55">
                  <c:v>-0.92702481088695787</c:v>
                </c:pt>
                <c:pt idx="56">
                  <c:v>-0.91651513899116799</c:v>
                </c:pt>
                <c:pt idx="57">
                  <c:v>-0.90519334951158359</c:v>
                </c:pt>
                <c:pt idx="58">
                  <c:v>-0.89302855497458755</c:v>
                </c:pt>
                <c:pt idx="59">
                  <c:v>-0.87998579533990207</c:v>
                </c:pt>
                <c:pt idx="60">
                  <c:v>-0.8660254037844386</c:v>
                </c:pt>
                <c:pt idx="61">
                  <c:v>-0.85110222652746004</c:v>
                </c:pt>
                <c:pt idx="62">
                  <c:v>-0.83516465442450327</c:v>
                </c:pt>
                <c:pt idx="63">
                  <c:v>-0.8181534085976786</c:v>
                </c:pt>
                <c:pt idx="64">
                  <c:v>-0.8</c:v>
                </c:pt>
                <c:pt idx="65">
                  <c:v>-0.78062474979979979</c:v>
                </c:pt>
                <c:pt idx="66">
                  <c:v>-0.75993420767853315</c:v>
                </c:pt>
                <c:pt idx="67">
                  <c:v>-0.73781772816868529</c:v>
                </c:pt>
                <c:pt idx="68">
                  <c:v>-0.71414284285428509</c:v>
                </c:pt>
                <c:pt idx="69">
                  <c:v>-0.68874886569779559</c:v>
                </c:pt>
                <c:pt idx="70">
                  <c:v>-0.66143782776614768</c:v>
                </c:pt>
                <c:pt idx="71">
                  <c:v>-0.63196123298822682</c:v>
                </c:pt>
                <c:pt idx="72">
                  <c:v>-0.6</c:v>
                </c:pt>
                <c:pt idx="73">
                  <c:v>-0.56513272777286583</c:v>
                </c:pt>
                <c:pt idx="74">
                  <c:v>-0.52678268764263703</c:v>
                </c:pt>
                <c:pt idx="75">
                  <c:v>-0.48412291827592713</c:v>
                </c:pt>
                <c:pt idx="76">
                  <c:v>-0.43588989435406733</c:v>
                </c:pt>
                <c:pt idx="77">
                  <c:v>-0.37996710383926646</c:v>
                </c:pt>
                <c:pt idx="78">
                  <c:v>-0.31224989991992003</c:v>
                </c:pt>
                <c:pt idx="79">
                  <c:v>-0.22220486043288981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1-4F9C-A1B3-25745644017B}"/>
            </c:ext>
          </c:extLst>
        </c:ser>
        <c:ser>
          <c:idx val="1"/>
          <c:order val="1"/>
          <c:tx>
            <c:strRef>
              <c:f>ALegendre!$C$6</c:f>
              <c:strCache>
                <c:ptCount val="1"/>
                <c:pt idx="0">
                  <c:v>P21(x)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ALegendre!$C$7:$C$87</c:f>
              <c:numCache>
                <c:formatCode>General</c:formatCode>
                <c:ptCount val="81"/>
                <c:pt idx="0">
                  <c:v>0</c:v>
                </c:pt>
                <c:pt idx="1">
                  <c:v>0.64994921676620265</c:v>
                </c:pt>
                <c:pt idx="2">
                  <c:v>0.88991221477177207</c:v>
                </c:pt>
                <c:pt idx="3">
                  <c:v>1.0544087131539646</c:v>
                </c:pt>
                <c:pt idx="4">
                  <c:v>1.1769027147559818</c:v>
                </c:pt>
                <c:pt idx="5">
                  <c:v>1.2708226604743087</c:v>
                </c:pt>
                <c:pt idx="6">
                  <c:v>1.3432958534887243</c:v>
                </c:pt>
                <c:pt idx="7">
                  <c:v>1.3987035012378428</c:v>
                </c:pt>
                <c:pt idx="8">
                  <c:v>1.44</c:v>
                </c:pt>
                <c:pt idx="9">
                  <c:v>1.4693098666976274</c:v>
                </c:pt>
                <c:pt idx="10">
                  <c:v>1.4882351124738322</c:v>
                </c:pt>
                <c:pt idx="11">
                  <c:v>1.4980287828927052</c:v>
                </c:pt>
                <c:pt idx="12">
                  <c:v>1.4996999699939986</c:v>
                </c:pt>
                <c:pt idx="13">
                  <c:v>1.4940808995415877</c:v>
                </c:pt>
                <c:pt idx="14">
                  <c:v>1.4818717049731398</c:v>
                </c:pt>
                <c:pt idx="15">
                  <c:v>1.4636714058746245</c:v>
                </c:pt>
                <c:pt idx="16">
                  <c:v>1.44</c:v>
                </c:pt>
                <c:pt idx="17">
                  <c:v>1.4113146298309955</c:v>
                </c:pt>
                <c:pt idx="18">
                  <c:v>1.3780216798004306</c:v>
                </c:pt>
                <c:pt idx="19">
                  <c:v>1.3404860067807496</c:v>
                </c:pt>
                <c:pt idx="20">
                  <c:v>1.299038105676658</c:v>
                </c:pt>
                <c:pt idx="21">
                  <c:v>1.2539797583593604</c:v>
                </c:pt>
                <c:pt idx="22">
                  <c:v>1.2055885492156933</c:v>
                </c:pt>
                <c:pt idx="23">
                  <c:v>1.154121520627269</c:v>
                </c:pt>
                <c:pt idx="24">
                  <c:v>1.0998181667894016</c:v>
                </c:pt>
                <c:pt idx="25">
                  <c:v>1.0429029122478275</c:v>
                </c:pt>
                <c:pt idx="26">
                  <c:v>0.98358718474774764</c:v>
                </c:pt>
                <c:pt idx="27">
                  <c:v>0.92207116556966473</c:v>
                </c:pt>
                <c:pt idx="28">
                  <c:v>0.85854528127525109</c:v>
                </c:pt>
                <c:pt idx="29">
                  <c:v>0.79319148657496319</c:v>
                </c:pt>
                <c:pt idx="30">
                  <c:v>0.72618437741389064</c:v>
                </c:pt>
                <c:pt idx="31">
                  <c:v>0.65769216535929631</c:v>
                </c:pt>
                <c:pt idx="32">
                  <c:v>0.58787753826796274</c:v>
                </c:pt>
                <c:pt idx="33">
                  <c:v>0.51689842752227444</c:v>
                </c:pt>
                <c:pt idx="34">
                  <c:v>0.44490869849891673</c:v>
                </c:pt>
                <c:pt idx="35">
                  <c:v>0.37205877811845806</c:v>
                </c:pt>
                <c:pt idx="36">
                  <c:v>0.29849623113198598</c:v>
                </c:pt>
                <c:pt idx="37">
                  <c:v>0.22436629509576522</c:v>
                </c:pt>
                <c:pt idx="38">
                  <c:v>0.14981238266578634</c:v>
                </c:pt>
                <c:pt idx="39">
                  <c:v>7.4976558836745769E-2</c:v>
                </c:pt>
                <c:pt idx="40">
                  <c:v>0</c:v>
                </c:pt>
                <c:pt idx="41">
                  <c:v>-7.4976558836745769E-2</c:v>
                </c:pt>
                <c:pt idx="42">
                  <c:v>-0.14981238266578634</c:v>
                </c:pt>
                <c:pt idx="43">
                  <c:v>-0.22436629509576522</c:v>
                </c:pt>
                <c:pt idx="44">
                  <c:v>-0.29849623113198598</c:v>
                </c:pt>
                <c:pt idx="45">
                  <c:v>-0.37205877811845806</c:v>
                </c:pt>
                <c:pt idx="46">
                  <c:v>-0.44490869849891673</c:v>
                </c:pt>
                <c:pt idx="47">
                  <c:v>-0.51689842752227444</c:v>
                </c:pt>
                <c:pt idx="48">
                  <c:v>-0.58787753826796274</c:v>
                </c:pt>
                <c:pt idx="49">
                  <c:v>-0.65769216535929631</c:v>
                </c:pt>
                <c:pt idx="50">
                  <c:v>-0.72618437741389064</c:v>
                </c:pt>
                <c:pt idx="51">
                  <c:v>-0.79319148657496319</c:v>
                </c:pt>
                <c:pt idx="52">
                  <c:v>-0.85854528127525109</c:v>
                </c:pt>
                <c:pt idx="53">
                  <c:v>-0.92207116556966473</c:v>
                </c:pt>
                <c:pt idx="54">
                  <c:v>-0.98358718474774764</c:v>
                </c:pt>
                <c:pt idx="55">
                  <c:v>-1.0429029122478275</c:v>
                </c:pt>
                <c:pt idx="56">
                  <c:v>-1.0998181667894016</c:v>
                </c:pt>
                <c:pt idx="57">
                  <c:v>-1.154121520627269</c:v>
                </c:pt>
                <c:pt idx="58">
                  <c:v>-1.2055885492156933</c:v>
                </c:pt>
                <c:pt idx="59">
                  <c:v>-1.2539797583593604</c:v>
                </c:pt>
                <c:pt idx="60">
                  <c:v>-1.299038105676658</c:v>
                </c:pt>
                <c:pt idx="61">
                  <c:v>-1.3404860067807496</c:v>
                </c:pt>
                <c:pt idx="62">
                  <c:v>-1.3780216798004306</c:v>
                </c:pt>
                <c:pt idx="63">
                  <c:v>-1.4113146298309955</c:v>
                </c:pt>
                <c:pt idx="64">
                  <c:v>-1.44</c:v>
                </c:pt>
                <c:pt idx="65">
                  <c:v>-1.4636714058746245</c:v>
                </c:pt>
                <c:pt idx="66">
                  <c:v>-1.4818717049731398</c:v>
                </c:pt>
                <c:pt idx="67">
                  <c:v>-1.4940808995415877</c:v>
                </c:pt>
                <c:pt idx="68">
                  <c:v>-1.4996999699939986</c:v>
                </c:pt>
                <c:pt idx="69">
                  <c:v>-1.4980287828927052</c:v>
                </c:pt>
                <c:pt idx="70">
                  <c:v>-1.4882351124738322</c:v>
                </c:pt>
                <c:pt idx="71">
                  <c:v>-1.4693098666976274</c:v>
                </c:pt>
                <c:pt idx="72">
                  <c:v>-1.44</c:v>
                </c:pt>
                <c:pt idx="73">
                  <c:v>-1.3987035012378428</c:v>
                </c:pt>
                <c:pt idx="74">
                  <c:v>-1.3432958534887243</c:v>
                </c:pt>
                <c:pt idx="75">
                  <c:v>-1.2708226604743087</c:v>
                </c:pt>
                <c:pt idx="76">
                  <c:v>-1.1769027147559818</c:v>
                </c:pt>
                <c:pt idx="77">
                  <c:v>-1.0544087131539646</c:v>
                </c:pt>
                <c:pt idx="78">
                  <c:v>-0.88991221477177207</c:v>
                </c:pt>
                <c:pt idx="79">
                  <c:v>-0.64994921676620265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91-4F9C-A1B3-25745644017B}"/>
            </c:ext>
          </c:extLst>
        </c:ser>
        <c:ser>
          <c:idx val="2"/>
          <c:order val="2"/>
          <c:tx>
            <c:strRef>
              <c:f>ALegendre!$D$6</c:f>
              <c:strCache>
                <c:ptCount val="1"/>
                <c:pt idx="0">
                  <c:v>P31(x)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ALegendre!$D$7:$D$87</c:f>
              <c:numCache>
                <c:formatCode>General</c:formatCode>
                <c:ptCount val="81"/>
                <c:pt idx="0">
                  <c:v>0</c:v>
                </c:pt>
                <c:pt idx="1">
                  <c:v>-1.2509439252182843</c:v>
                </c:pt>
                <c:pt idx="2">
                  <c:v>-1.6451666602030786</c:v>
                </c:pt>
                <c:pt idx="3">
                  <c:v>-1.8683694934096433</c:v>
                </c:pt>
                <c:pt idx="4">
                  <c:v>-1.9941962666698581</c:v>
                </c:pt>
                <c:pt idx="5">
                  <c:v>-2.0537401923736596</c:v>
                </c:pt>
                <c:pt idx="6">
                  <c:v>-2.0643296571995835</c:v>
                </c:pt>
                <c:pt idx="7">
                  <c:v>-2.0371268796437518</c:v>
                </c:pt>
                <c:pt idx="8">
                  <c:v>-1.9800000000000002</c:v>
                </c:pt>
                <c:pt idx="9">
                  <c:v>-1.8988460172443131</c:v>
                </c:pt>
                <c:pt idx="10">
                  <c:v>-1.798284094239214</c:v>
                </c:pt>
                <c:pt idx="11">
                  <c:v>-1.682053870446335</c:v>
                </c:pt>
                <c:pt idx="12">
                  <c:v>-1.5532606832080695</c:v>
                </c:pt>
                <c:pt idx="13">
                  <c:v>-1.4145349257234017</c:v>
                </c:pt>
                <c:pt idx="14">
                  <c:v>-1.2681402090635523</c:v>
                </c:pt>
                <c:pt idx="15">
                  <c:v>-1.1160494469794013</c:v>
                </c:pt>
                <c:pt idx="16">
                  <c:v>-0.95999999999999985</c:v>
                </c:pt>
                <c:pt idx="17">
                  <c:v>-0.80153466748553792</c:v>
                </c:pt>
                <c:pt idx="18">
                  <c:v>-0.64203282808883722</c:v>
                </c:pt>
                <c:pt idx="19">
                  <c:v>-0.48273454410854394</c:v>
                </c:pt>
                <c:pt idx="20">
                  <c:v>-0.3247595264191645</c:v>
                </c:pt>
                <c:pt idx="21">
                  <c:v>-0.16912227004188729</c:v>
                </c:pt>
                <c:pt idx="22">
                  <c:v>-1.6744285405773583E-2</c:v>
                </c:pt>
                <c:pt idx="23">
                  <c:v>0.13153590860090206</c:v>
                </c:pt>
                <c:pt idx="24">
                  <c:v>0.27495454169735029</c:v>
                </c:pt>
                <c:pt idx="25">
                  <c:v>0.41281573609809841</c:v>
                </c:pt>
                <c:pt idx="26">
                  <c:v>0.54448576298536044</c:v>
                </c:pt>
                <c:pt idx="27">
                  <c:v>0.66938820192797766</c:v>
                </c:pt>
                <c:pt idx="28">
                  <c:v>0.78699984116898025</c:v>
                </c:pt>
                <c:pt idx="29">
                  <c:v>0.89684719220691855</c:v>
                </c:pt>
                <c:pt idx="30">
                  <c:v>0.99850351894409961</c:v>
                </c:pt>
                <c:pt idx="31">
                  <c:v>1.0915863022282766</c:v>
                </c:pt>
                <c:pt idx="32">
                  <c:v>1.1757550765359255</c:v>
                </c:pt>
                <c:pt idx="33">
                  <c:v>1.2507095880226462</c:v>
                </c:pt>
                <c:pt idx="34">
                  <c:v>1.3161882330592953</c:v>
                </c:pt>
                <c:pt idx="35">
                  <c:v>1.371966744311814</c:v>
                </c:pt>
                <c:pt idx="36">
                  <c:v>1.4178570978769334</c:v>
                </c:pt>
                <c:pt idx="37">
                  <c:v>1.4537066203079789</c:v>
                </c:pt>
                <c:pt idx="38">
                  <c:v>1.4793972788246401</c:v>
                </c:pt>
                <c:pt idx="39">
                  <c:v>1.4948451418076187</c:v>
                </c:pt>
                <c:pt idx="40">
                  <c:v>1.5</c:v>
                </c:pt>
                <c:pt idx="41">
                  <c:v>1.4948451418076187</c:v>
                </c:pt>
                <c:pt idx="42">
                  <c:v>1.4793972788246401</c:v>
                </c:pt>
                <c:pt idx="43">
                  <c:v>1.4537066203079789</c:v>
                </c:pt>
                <c:pt idx="44">
                  <c:v>1.4178570978769334</c:v>
                </c:pt>
                <c:pt idx="45">
                  <c:v>1.371966744311814</c:v>
                </c:pt>
                <c:pt idx="46">
                  <c:v>1.3161882330592953</c:v>
                </c:pt>
                <c:pt idx="47">
                  <c:v>1.2507095880226462</c:v>
                </c:pt>
                <c:pt idx="48">
                  <c:v>1.1757550765359255</c:v>
                </c:pt>
                <c:pt idx="49">
                  <c:v>1.0915863022282766</c:v>
                </c:pt>
                <c:pt idx="50">
                  <c:v>0.99850351894409961</c:v>
                </c:pt>
                <c:pt idx="51">
                  <c:v>0.89684719220691855</c:v>
                </c:pt>
                <c:pt idx="52">
                  <c:v>0.78699984116898025</c:v>
                </c:pt>
                <c:pt idx="53">
                  <c:v>0.66938820192797766</c:v>
                </c:pt>
                <c:pt idx="54">
                  <c:v>0.54448576298536044</c:v>
                </c:pt>
                <c:pt idx="55">
                  <c:v>0.41281573609809841</c:v>
                </c:pt>
                <c:pt idx="56">
                  <c:v>0.27495454169735029</c:v>
                </c:pt>
                <c:pt idx="57">
                  <c:v>0.13153590860090206</c:v>
                </c:pt>
                <c:pt idx="58">
                  <c:v>-1.6744285405773583E-2</c:v>
                </c:pt>
                <c:pt idx="59">
                  <c:v>-0.16912227004188729</c:v>
                </c:pt>
                <c:pt idx="60">
                  <c:v>-0.3247595264191645</c:v>
                </c:pt>
                <c:pt idx="61">
                  <c:v>-0.48273454410854394</c:v>
                </c:pt>
                <c:pt idx="62">
                  <c:v>-0.64203282808883722</c:v>
                </c:pt>
                <c:pt idx="63">
                  <c:v>-0.80153466748553792</c:v>
                </c:pt>
                <c:pt idx="64">
                  <c:v>-0.95999999999999985</c:v>
                </c:pt>
                <c:pt idx="65">
                  <c:v>-1.1160494469794013</c:v>
                </c:pt>
                <c:pt idx="66">
                  <c:v>-1.2681402090635523</c:v>
                </c:pt>
                <c:pt idx="67">
                  <c:v>-1.4145349257234017</c:v>
                </c:pt>
                <c:pt idx="68">
                  <c:v>-1.5532606832080695</c:v>
                </c:pt>
                <c:pt idx="69">
                  <c:v>-1.682053870446335</c:v>
                </c:pt>
                <c:pt idx="70">
                  <c:v>-1.798284094239214</c:v>
                </c:pt>
                <c:pt idx="71">
                  <c:v>-1.8988460172443131</c:v>
                </c:pt>
                <c:pt idx="72">
                  <c:v>-1.9800000000000002</c:v>
                </c:pt>
                <c:pt idx="73">
                  <c:v>-2.0371268796437518</c:v>
                </c:pt>
                <c:pt idx="74">
                  <c:v>-2.0643296571995835</c:v>
                </c:pt>
                <c:pt idx="75">
                  <c:v>-2.0537401923736596</c:v>
                </c:pt>
                <c:pt idx="76">
                  <c:v>-1.9941962666698581</c:v>
                </c:pt>
                <c:pt idx="77">
                  <c:v>-1.8683694934096433</c:v>
                </c:pt>
                <c:pt idx="78">
                  <c:v>-1.6451666602030786</c:v>
                </c:pt>
                <c:pt idx="79">
                  <c:v>-1.2509439252182843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1-4F9C-A1B3-25745644017B}"/>
            </c:ext>
          </c:extLst>
        </c:ser>
        <c:ser>
          <c:idx val="3"/>
          <c:order val="3"/>
          <c:tx>
            <c:strRef>
              <c:f>ALegendre!$E$6</c:f>
              <c:strCache>
                <c:ptCount val="1"/>
                <c:pt idx="0">
                  <c:v>P41(x)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ALegendre!$E$7:$E$87</c:f>
              <c:numCache>
                <c:formatCode>General</c:formatCode>
                <c:ptCount val="81"/>
                <c:pt idx="0">
                  <c:v>0</c:v>
                </c:pt>
                <c:pt idx="1">
                  <c:v>1.9792984741833266</c:v>
                </c:pt>
                <c:pt idx="2">
                  <c:v>2.4602364770877947</c:v>
                </c:pt>
                <c:pt idx="3">
                  <c:v>2.6266858724038613</c:v>
                </c:pt>
                <c:pt idx="4">
                  <c:v>2.6186085403320596</c:v>
                </c:pt>
                <c:pt idx="5">
                  <c:v>2.4986226787971435</c:v>
                </c:pt>
                <c:pt idx="6">
                  <c:v>2.3031926821275417</c:v>
                </c:pt>
                <c:pt idx="7">
                  <c:v>2.0565312416637651</c:v>
                </c:pt>
                <c:pt idx="8">
                  <c:v>1.7760000000000005</c:v>
                </c:pt>
                <c:pt idx="9">
                  <c:v>1.4746667255866295</c:v>
                </c:pt>
                <c:pt idx="10">
                  <c:v>1.1626836816201813</c:v>
                </c:pt>
                <c:pt idx="11">
                  <c:v>0.8481027536481095</c:v>
                </c:pt>
                <c:pt idx="12">
                  <c:v>0.53739248924784888</c:v>
                </c:pt>
                <c:pt idx="13">
                  <c:v>0.23578464195890733</c:v>
                </c:pt>
                <c:pt idx="14">
                  <c:v>-5.248295621779845E-2</c:v>
                </c:pt>
                <c:pt idx="15">
                  <c:v>-0.32398976432120596</c:v>
                </c:pt>
                <c:pt idx="16">
                  <c:v>-0.57600000000000018</c:v>
                </c:pt>
                <c:pt idx="17">
                  <c:v>-0.80636049423156397</c:v>
                </c:pt>
                <c:pt idx="18">
                  <c:v>-1.0134201103532328</c:v>
                </c:pt>
                <c:pt idx="19">
                  <c:v>-1.1959648591746999</c:v>
                </c:pt>
                <c:pt idx="20">
                  <c:v>-1.3531646934131853</c:v>
                </c:pt>
                <c:pt idx="21">
                  <c:v>-1.4845291618493888</c:v>
                </c:pt>
                <c:pt idx="22">
                  <c:v>-1.5898698992781954</c:v>
                </c:pt>
                <c:pt idx="23">
                  <c:v>-1.66926847019892</c:v>
                </c:pt>
                <c:pt idx="24">
                  <c:v>-1.7230484613033958</c:v>
                </c:pt>
                <c:pt idx="25">
                  <c:v>-1.7517509854162729</c:v>
                </c:pt>
                <c:pt idx="26">
                  <c:v>-1.7561129527683745</c:v>
                </c:pt>
                <c:pt idx="27">
                  <c:v>-1.7370476072216028</c:v>
                </c:pt>
                <c:pt idx="28">
                  <c:v>-1.6956269305186209</c:v>
                </c:pt>
                <c:pt idx="29">
                  <c:v>-1.6330655970993904</c:v>
                </c:pt>
                <c:pt idx="30">
                  <c:v>-1.550706222602579</c:v>
                </c:pt>
                <c:pt idx="31">
                  <c:v>-1.4500056958155736</c:v>
                </c:pt>
                <c:pt idx="32">
                  <c:v>-1.3325224200740489</c:v>
                </c:pt>
                <c:pt idx="33">
                  <c:v>-1.1999043184722797</c:v>
                </c:pt>
                <c:pt idx="34">
                  <c:v>-1.0538774795693091</c:v>
                </c:pt>
                <c:pt idx="35">
                  <c:v>-0.89623533791555654</c:v>
                </c:pt>
                <c:pt idx="36">
                  <c:v>-0.7288282976805992</c:v>
                </c:pt>
                <c:pt idx="37">
                  <c:v>-0.55355371868158321</c:v>
                </c:pt>
                <c:pt idx="38">
                  <c:v>-0.37234619275058983</c:v>
                </c:pt>
                <c:pt idx="39">
                  <c:v>-0.18716804505443879</c:v>
                </c:pt>
                <c:pt idx="40">
                  <c:v>0</c:v>
                </c:pt>
                <c:pt idx="41">
                  <c:v>0.18716804505443879</c:v>
                </c:pt>
                <c:pt idx="42">
                  <c:v>0.37234619275058983</c:v>
                </c:pt>
                <c:pt idx="43">
                  <c:v>0.55355371868158321</c:v>
                </c:pt>
                <c:pt idx="44">
                  <c:v>0.7288282976805992</c:v>
                </c:pt>
                <c:pt idx="45">
                  <c:v>0.89623533791555654</c:v>
                </c:pt>
                <c:pt idx="46">
                  <c:v>1.0538774795693091</c:v>
                </c:pt>
                <c:pt idx="47">
                  <c:v>1.1999043184722797</c:v>
                </c:pt>
                <c:pt idx="48">
                  <c:v>1.3325224200740489</c:v>
                </c:pt>
                <c:pt idx="49">
                  <c:v>1.4500056958155736</c:v>
                </c:pt>
                <c:pt idx="50">
                  <c:v>1.550706222602579</c:v>
                </c:pt>
                <c:pt idx="51">
                  <c:v>1.6330655970993904</c:v>
                </c:pt>
                <c:pt idx="52">
                  <c:v>1.6956269305186209</c:v>
                </c:pt>
                <c:pt idx="53">
                  <c:v>1.7370476072216028</c:v>
                </c:pt>
                <c:pt idx="54">
                  <c:v>1.7561129527683745</c:v>
                </c:pt>
                <c:pt idx="55">
                  <c:v>1.7517509854162729</c:v>
                </c:pt>
                <c:pt idx="56">
                  <c:v>1.7230484613033958</c:v>
                </c:pt>
                <c:pt idx="57">
                  <c:v>1.66926847019892</c:v>
                </c:pt>
                <c:pt idx="58">
                  <c:v>1.5898698992781954</c:v>
                </c:pt>
                <c:pt idx="59">
                  <c:v>1.4845291618493888</c:v>
                </c:pt>
                <c:pt idx="60">
                  <c:v>1.3531646934131853</c:v>
                </c:pt>
                <c:pt idx="61">
                  <c:v>1.1959648591746999</c:v>
                </c:pt>
                <c:pt idx="62">
                  <c:v>1.0134201103532328</c:v>
                </c:pt>
                <c:pt idx="63">
                  <c:v>0.80636049423156397</c:v>
                </c:pt>
                <c:pt idx="64">
                  <c:v>0.57600000000000018</c:v>
                </c:pt>
                <c:pt idx="65">
                  <c:v>0.32398976432120596</c:v>
                </c:pt>
                <c:pt idx="66">
                  <c:v>5.248295621779845E-2</c:v>
                </c:pt>
                <c:pt idx="67">
                  <c:v>-0.23578464195890733</c:v>
                </c:pt>
                <c:pt idx="68">
                  <c:v>-0.53739248924784888</c:v>
                </c:pt>
                <c:pt idx="69">
                  <c:v>-0.8481027536481095</c:v>
                </c:pt>
                <c:pt idx="70">
                  <c:v>-1.1626836816201813</c:v>
                </c:pt>
                <c:pt idx="71">
                  <c:v>-1.4746667255866295</c:v>
                </c:pt>
                <c:pt idx="72">
                  <c:v>-1.7760000000000005</c:v>
                </c:pt>
                <c:pt idx="73">
                  <c:v>-2.0565312416637651</c:v>
                </c:pt>
                <c:pt idx="74">
                  <c:v>-2.3031926821275417</c:v>
                </c:pt>
                <c:pt idx="75">
                  <c:v>-2.4986226787971435</c:v>
                </c:pt>
                <c:pt idx="76">
                  <c:v>-2.6186085403320596</c:v>
                </c:pt>
                <c:pt idx="77">
                  <c:v>-2.6266858724038613</c:v>
                </c:pt>
                <c:pt idx="78">
                  <c:v>-2.4602364770877947</c:v>
                </c:pt>
                <c:pt idx="79">
                  <c:v>-1.9792984741833266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691-4F9C-A1B3-25745644017B}"/>
            </c:ext>
          </c:extLst>
        </c:ser>
        <c:ser>
          <c:idx val="4"/>
          <c:order val="4"/>
          <c:tx>
            <c:strRef>
              <c:f>ALegendre!$F$6</c:f>
              <c:strCache>
                <c:ptCount val="1"/>
                <c:pt idx="0">
                  <c:v>P51(x)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ALegendre!$A$7:$A$87</c:f>
              <c:numCache>
                <c:formatCode>General</c:formatCode>
                <c:ptCount val="81"/>
                <c:pt idx="0">
                  <c:v>-1</c:v>
                </c:pt>
                <c:pt idx="1">
                  <c:v>-0.97499999999999998</c:v>
                </c:pt>
                <c:pt idx="2">
                  <c:v>-0.95</c:v>
                </c:pt>
                <c:pt idx="3">
                  <c:v>-0.92500000000000004</c:v>
                </c:pt>
                <c:pt idx="4">
                  <c:v>-0.9</c:v>
                </c:pt>
                <c:pt idx="5">
                  <c:v>-0.875</c:v>
                </c:pt>
                <c:pt idx="6">
                  <c:v>-0.85</c:v>
                </c:pt>
                <c:pt idx="7">
                  <c:v>-0.82499999999999996</c:v>
                </c:pt>
                <c:pt idx="8">
                  <c:v>-0.8</c:v>
                </c:pt>
                <c:pt idx="9">
                  <c:v>-0.77500000000000002</c:v>
                </c:pt>
                <c:pt idx="10">
                  <c:v>-0.75</c:v>
                </c:pt>
                <c:pt idx="11">
                  <c:v>-0.72499999999999998</c:v>
                </c:pt>
                <c:pt idx="12">
                  <c:v>-0.7</c:v>
                </c:pt>
                <c:pt idx="13">
                  <c:v>-0.67500000000000004</c:v>
                </c:pt>
                <c:pt idx="14">
                  <c:v>-0.65</c:v>
                </c:pt>
                <c:pt idx="15">
                  <c:v>-0.625</c:v>
                </c:pt>
                <c:pt idx="16">
                  <c:v>-0.6</c:v>
                </c:pt>
                <c:pt idx="17">
                  <c:v>-0.57499999999999996</c:v>
                </c:pt>
                <c:pt idx="18">
                  <c:v>-0.55000000000000004</c:v>
                </c:pt>
                <c:pt idx="19">
                  <c:v>-0.52500000000000002</c:v>
                </c:pt>
                <c:pt idx="20">
                  <c:v>-0.5</c:v>
                </c:pt>
                <c:pt idx="21">
                  <c:v>-0.47499999999999998</c:v>
                </c:pt>
                <c:pt idx="22">
                  <c:v>-0.45</c:v>
                </c:pt>
                <c:pt idx="23">
                  <c:v>-0.42499999999999999</c:v>
                </c:pt>
                <c:pt idx="24">
                  <c:v>-0.4</c:v>
                </c:pt>
                <c:pt idx="25">
                  <c:v>-0.375</c:v>
                </c:pt>
                <c:pt idx="26">
                  <c:v>-0.35</c:v>
                </c:pt>
                <c:pt idx="27">
                  <c:v>-0.32500000000000001</c:v>
                </c:pt>
                <c:pt idx="28">
                  <c:v>-0.3</c:v>
                </c:pt>
                <c:pt idx="29">
                  <c:v>-0.27500000000000002</c:v>
                </c:pt>
                <c:pt idx="30">
                  <c:v>-0.25</c:v>
                </c:pt>
                <c:pt idx="31">
                  <c:v>-0.22500000000000001</c:v>
                </c:pt>
                <c:pt idx="32">
                  <c:v>-0.2</c:v>
                </c:pt>
                <c:pt idx="33">
                  <c:v>-0.17499999999999999</c:v>
                </c:pt>
                <c:pt idx="34">
                  <c:v>-0.15</c:v>
                </c:pt>
                <c:pt idx="35">
                  <c:v>-0.125</c:v>
                </c:pt>
                <c:pt idx="36">
                  <c:v>-0.1</c:v>
                </c:pt>
                <c:pt idx="37">
                  <c:v>-7.4999999999999997E-2</c:v>
                </c:pt>
                <c:pt idx="38">
                  <c:v>-0.05</c:v>
                </c:pt>
                <c:pt idx="39">
                  <c:v>-2.5000000000000001E-2</c:v>
                </c:pt>
                <c:pt idx="40" formatCode="0_ ">
                  <c:v>0</c:v>
                </c:pt>
                <c:pt idx="41">
                  <c:v>2.5000000000000001E-2</c:v>
                </c:pt>
                <c:pt idx="42">
                  <c:v>0.05</c:v>
                </c:pt>
                <c:pt idx="43">
                  <c:v>7.4999999999999997E-2</c:v>
                </c:pt>
                <c:pt idx="44">
                  <c:v>0.1</c:v>
                </c:pt>
                <c:pt idx="45">
                  <c:v>0.125</c:v>
                </c:pt>
                <c:pt idx="46">
                  <c:v>0.15</c:v>
                </c:pt>
                <c:pt idx="47">
                  <c:v>0.17499999999999999</c:v>
                </c:pt>
                <c:pt idx="48">
                  <c:v>0.2</c:v>
                </c:pt>
                <c:pt idx="49">
                  <c:v>0.22500000000000001</c:v>
                </c:pt>
                <c:pt idx="50">
                  <c:v>0.25</c:v>
                </c:pt>
                <c:pt idx="51">
                  <c:v>0.27500000000000002</c:v>
                </c:pt>
                <c:pt idx="52">
                  <c:v>0.3</c:v>
                </c:pt>
                <c:pt idx="53">
                  <c:v>0.32500000000000001</c:v>
                </c:pt>
                <c:pt idx="54">
                  <c:v>0.35</c:v>
                </c:pt>
                <c:pt idx="55">
                  <c:v>0.375</c:v>
                </c:pt>
                <c:pt idx="56">
                  <c:v>0.4</c:v>
                </c:pt>
                <c:pt idx="57">
                  <c:v>0.42499999999999999</c:v>
                </c:pt>
                <c:pt idx="58">
                  <c:v>0.45</c:v>
                </c:pt>
                <c:pt idx="59">
                  <c:v>0.47499999999999998</c:v>
                </c:pt>
                <c:pt idx="60">
                  <c:v>0.5</c:v>
                </c:pt>
                <c:pt idx="61">
                  <c:v>0.52500000000000002</c:v>
                </c:pt>
                <c:pt idx="62">
                  <c:v>0.55000000000000004</c:v>
                </c:pt>
                <c:pt idx="63">
                  <c:v>0.57499999999999996</c:v>
                </c:pt>
                <c:pt idx="64">
                  <c:v>0.6</c:v>
                </c:pt>
                <c:pt idx="65">
                  <c:v>0.625</c:v>
                </c:pt>
                <c:pt idx="66">
                  <c:v>0.65</c:v>
                </c:pt>
                <c:pt idx="67">
                  <c:v>0.67500000000000004</c:v>
                </c:pt>
                <c:pt idx="68">
                  <c:v>0.7</c:v>
                </c:pt>
                <c:pt idx="69">
                  <c:v>0.72499999999999998</c:v>
                </c:pt>
                <c:pt idx="70">
                  <c:v>0.75</c:v>
                </c:pt>
                <c:pt idx="71">
                  <c:v>0.77500000000000002</c:v>
                </c:pt>
                <c:pt idx="72">
                  <c:v>0.8</c:v>
                </c:pt>
                <c:pt idx="73">
                  <c:v>0.82499999999999996</c:v>
                </c:pt>
                <c:pt idx="74">
                  <c:v>0.85</c:v>
                </c:pt>
                <c:pt idx="75">
                  <c:v>0.875</c:v>
                </c:pt>
                <c:pt idx="76">
                  <c:v>0.9</c:v>
                </c:pt>
                <c:pt idx="77">
                  <c:v>0.92500000000000004</c:v>
                </c:pt>
                <c:pt idx="78">
                  <c:v>0.95</c:v>
                </c:pt>
                <c:pt idx="79">
                  <c:v>0.97499999999999998</c:v>
                </c:pt>
                <c:pt idx="80">
                  <c:v>1</c:v>
                </c:pt>
              </c:numCache>
            </c:numRef>
          </c:xVal>
          <c:yVal>
            <c:numRef>
              <c:f>ALegendre!$F$7:$F$87</c:f>
              <c:numCache>
                <c:formatCode>General</c:formatCode>
                <c:ptCount val="81"/>
                <c:pt idx="0">
                  <c:v>0</c:v>
                </c:pt>
                <c:pt idx="1">
                  <c:v>-2.778406121216817</c:v>
                </c:pt>
                <c:pt idx="2">
                  <c:v>-3.2022971445213124</c:v>
                </c:pt>
                <c:pt idx="3">
                  <c:v>-3.1313281051784818</c:v>
                </c:pt>
                <c:pt idx="4">
                  <c:v>-2.8099369608350986</c:v>
                </c:pt>
                <c:pt idx="5">
                  <c:v>-2.3519881584148017</c:v>
                </c:pt>
                <c:pt idx="6">
                  <c:v>-1.8244439330694435</c:v>
                </c:pt>
                <c:pt idx="7">
                  <c:v>-1.2710275177836741</c:v>
                </c:pt>
                <c:pt idx="8">
                  <c:v>-0.721800000000001</c:v>
                </c:pt>
                <c:pt idx="9">
                  <c:v>-0.19789258118629405</c:v>
                </c:pt>
                <c:pt idx="10">
                  <c:v>0.28582640506496126</c:v>
                </c:pt>
                <c:pt idx="11">
                  <c:v>0.71909972116944021</c:v>
                </c:pt>
                <c:pt idx="12">
                  <c:v>1.0951826834447251</c:v>
                </c:pt>
                <c:pt idx="13">
                  <c:v>1.4100707321791615</c:v>
                </c:pt>
                <c:pt idx="14">
                  <c:v>1.6619315847979708</c:v>
                </c:pt>
                <c:pt idx="15">
                  <c:v>1.8506724148009475</c:v>
                </c:pt>
                <c:pt idx="16">
                  <c:v>1.9776</c:v>
                </c:pt>
                <c:pt idx="17">
                  <c:v>2.0451472237690083</c:v>
                </c:pt>
                <c:pt idx="18">
                  <c:v>2.0566484216731724</c:v>
                </c:pt>
                <c:pt idx="19">
                  <c:v>2.0161516700357942</c:v>
                </c:pt>
                <c:pt idx="20">
                  <c:v>1.9282596881137892</c:v>
                </c:pt>
                <c:pt idx="21">
                  <c:v>1.7979933792788934</c:v>
                </c:pt>
                <c:pt idx="22">
                  <c:v>1.63067362977639</c:v>
                </c:pt>
                <c:pt idx="23">
                  <c:v>1.4318180888765897</c:v>
                </c:pt>
                <c:pt idx="24">
                  <c:v>1.2070504380513685</c:v>
                </c:pt>
                <c:pt idx="25">
                  <c:v>0.9620202238223573</c:v>
                </c:pt>
                <c:pt idx="26">
                  <c:v>0.70233174657339426</c:v>
                </c:pt>
                <c:pt idx="27">
                  <c:v>0.43348081037082492</c:v>
                </c:pt>
                <c:pt idx="28">
                  <c:v>0.16079837663884378</c:v>
                </c:pt>
                <c:pt idx="29">
                  <c:v>-0.11059965205340024</c:v>
                </c:pt>
                <c:pt idx="30">
                  <c:v>-0.37585714846617391</c:v>
                </c:pt>
                <c:pt idx="31">
                  <c:v>-0.63041749427871152</c:v>
                </c:pt>
                <c:pt idx="32">
                  <c:v>-0.87005875663658472</c:v>
                </c:pt>
                <c:pt idx="33">
                  <c:v>-1.0909246596298476</c:v>
                </c:pt>
                <c:pt idx="34">
                  <c:v>-1.2895516419694775</c:v>
                </c:pt>
                <c:pt idx="35">
                  <c:v>-1.4628922416010173</c:v>
                </c:pt>
                <c:pt idx="36">
                  <c:v>-1.6083350053680319</c:v>
                </c:pt>
                <c:pt idx="37">
                  <c:v>-1.7237210853574563</c:v>
                </c:pt>
                <c:pt idx="38">
                  <c:v>-1.8073576518463588</c:v>
                </c:pt>
                <c:pt idx="39">
                  <c:v>-1.8580282247252113</c:v>
                </c:pt>
                <c:pt idx="40">
                  <c:v>-1.875</c:v>
                </c:pt>
                <c:pt idx="41">
                  <c:v>-1.8580282247252113</c:v>
                </c:pt>
                <c:pt idx="42">
                  <c:v>-1.8073576518463588</c:v>
                </c:pt>
                <c:pt idx="43">
                  <c:v>-1.7237210853574563</c:v>
                </c:pt>
                <c:pt idx="44">
                  <c:v>-1.6083350053680319</c:v>
                </c:pt>
                <c:pt idx="45">
                  <c:v>-1.4628922416010173</c:v>
                </c:pt>
                <c:pt idx="46">
                  <c:v>-1.2895516419694775</c:v>
                </c:pt>
                <c:pt idx="47">
                  <c:v>-1.0909246596298476</c:v>
                </c:pt>
                <c:pt idx="48">
                  <c:v>-0.87005875663658472</c:v>
                </c:pt>
                <c:pt idx="49">
                  <c:v>-0.63041749427871152</c:v>
                </c:pt>
                <c:pt idx="50">
                  <c:v>-0.37585714846617391</c:v>
                </c:pt>
                <c:pt idx="51">
                  <c:v>-0.11059965205340024</c:v>
                </c:pt>
                <c:pt idx="52">
                  <c:v>0.16079837663884378</c:v>
                </c:pt>
                <c:pt idx="53">
                  <c:v>0.43348081037082492</c:v>
                </c:pt>
                <c:pt idx="54">
                  <c:v>0.70233174657339426</c:v>
                </c:pt>
                <c:pt idx="55">
                  <c:v>0.9620202238223573</c:v>
                </c:pt>
                <c:pt idx="56">
                  <c:v>1.2070504380513685</c:v>
                </c:pt>
                <c:pt idx="57">
                  <c:v>1.4318180888765897</c:v>
                </c:pt>
                <c:pt idx="58">
                  <c:v>1.63067362977639</c:v>
                </c:pt>
                <c:pt idx="59">
                  <c:v>1.7979933792788934</c:v>
                </c:pt>
                <c:pt idx="60">
                  <c:v>1.9282596881137892</c:v>
                </c:pt>
                <c:pt idx="61">
                  <c:v>2.0161516700357942</c:v>
                </c:pt>
                <c:pt idx="62">
                  <c:v>2.0566484216731724</c:v>
                </c:pt>
                <c:pt idx="63">
                  <c:v>2.0451472237690083</c:v>
                </c:pt>
                <c:pt idx="64">
                  <c:v>1.9776</c:v>
                </c:pt>
                <c:pt idx="65">
                  <c:v>1.8506724148009475</c:v>
                </c:pt>
                <c:pt idx="66">
                  <c:v>1.6619315847979708</c:v>
                </c:pt>
                <c:pt idx="67">
                  <c:v>1.4100707321791615</c:v>
                </c:pt>
                <c:pt idx="68">
                  <c:v>1.0951826834447251</c:v>
                </c:pt>
                <c:pt idx="69">
                  <c:v>0.71909972116944021</c:v>
                </c:pt>
                <c:pt idx="70">
                  <c:v>0.28582640506496126</c:v>
                </c:pt>
                <c:pt idx="71">
                  <c:v>-0.19789258118629405</c:v>
                </c:pt>
                <c:pt idx="72">
                  <c:v>-0.721800000000001</c:v>
                </c:pt>
                <c:pt idx="73">
                  <c:v>-1.2710275177836741</c:v>
                </c:pt>
                <c:pt idx="74">
                  <c:v>-1.8244439330694435</c:v>
                </c:pt>
                <c:pt idx="75">
                  <c:v>-2.3519881584148017</c:v>
                </c:pt>
                <c:pt idx="76">
                  <c:v>-2.8099369608350986</c:v>
                </c:pt>
                <c:pt idx="77">
                  <c:v>-3.1313281051784818</c:v>
                </c:pt>
                <c:pt idx="78">
                  <c:v>-3.2022971445213124</c:v>
                </c:pt>
                <c:pt idx="79">
                  <c:v>-2.778406121216817</c:v>
                </c:pt>
                <c:pt idx="8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691-4F9C-A1B3-257456440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311111111111109"/>
          <c:y val="0.87113313792358382"/>
          <c:w val="0.7787777777777779"/>
          <c:h val="7.4688417479127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939550630106142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Hermite!$B$6</c:f>
              <c:strCache>
                <c:ptCount val="1"/>
                <c:pt idx="0">
                  <c:v>H1(x)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Hermite!$B$7:$B$87</c:f>
              <c:numCache>
                <c:formatCode>General</c:formatCode>
                <c:ptCount val="81"/>
                <c:pt idx="0">
                  <c:v>-8</c:v>
                </c:pt>
                <c:pt idx="1">
                  <c:v>-7.8</c:v>
                </c:pt>
                <c:pt idx="2">
                  <c:v>-7.6</c:v>
                </c:pt>
                <c:pt idx="3">
                  <c:v>-7.4</c:v>
                </c:pt>
                <c:pt idx="4">
                  <c:v>-7.2</c:v>
                </c:pt>
                <c:pt idx="5">
                  <c:v>-7</c:v>
                </c:pt>
                <c:pt idx="6">
                  <c:v>-6.8</c:v>
                </c:pt>
                <c:pt idx="7">
                  <c:v>-6.6</c:v>
                </c:pt>
                <c:pt idx="8">
                  <c:v>-6.4</c:v>
                </c:pt>
                <c:pt idx="9">
                  <c:v>-6.2</c:v>
                </c:pt>
                <c:pt idx="10">
                  <c:v>-6</c:v>
                </c:pt>
                <c:pt idx="11">
                  <c:v>-5.8</c:v>
                </c:pt>
                <c:pt idx="12">
                  <c:v>-5.6</c:v>
                </c:pt>
                <c:pt idx="13">
                  <c:v>-5.4</c:v>
                </c:pt>
                <c:pt idx="14">
                  <c:v>-5.2</c:v>
                </c:pt>
                <c:pt idx="15">
                  <c:v>-5</c:v>
                </c:pt>
                <c:pt idx="16">
                  <c:v>-4.8</c:v>
                </c:pt>
                <c:pt idx="17">
                  <c:v>-4.5999999999999996</c:v>
                </c:pt>
                <c:pt idx="18">
                  <c:v>-4.4000000000000004</c:v>
                </c:pt>
                <c:pt idx="19">
                  <c:v>-4.2</c:v>
                </c:pt>
                <c:pt idx="20">
                  <c:v>-4</c:v>
                </c:pt>
                <c:pt idx="21">
                  <c:v>-3.8</c:v>
                </c:pt>
                <c:pt idx="22">
                  <c:v>-3.6</c:v>
                </c:pt>
                <c:pt idx="23">
                  <c:v>-3.4</c:v>
                </c:pt>
                <c:pt idx="24">
                  <c:v>-3.2</c:v>
                </c:pt>
                <c:pt idx="25">
                  <c:v>-3</c:v>
                </c:pt>
                <c:pt idx="26">
                  <c:v>-2.8</c:v>
                </c:pt>
                <c:pt idx="27">
                  <c:v>-2.6</c:v>
                </c:pt>
                <c:pt idx="28">
                  <c:v>-2.4</c:v>
                </c:pt>
                <c:pt idx="29">
                  <c:v>-2.2000000000000002</c:v>
                </c:pt>
                <c:pt idx="30">
                  <c:v>-2</c:v>
                </c:pt>
                <c:pt idx="31">
                  <c:v>-1.8</c:v>
                </c:pt>
                <c:pt idx="32">
                  <c:v>-1.6</c:v>
                </c:pt>
                <c:pt idx="33">
                  <c:v>-1.4</c:v>
                </c:pt>
                <c:pt idx="34">
                  <c:v>-1.2</c:v>
                </c:pt>
                <c:pt idx="35">
                  <c:v>-1</c:v>
                </c:pt>
                <c:pt idx="36">
                  <c:v>-0.8</c:v>
                </c:pt>
                <c:pt idx="37">
                  <c:v>-0.6</c:v>
                </c:pt>
                <c:pt idx="38">
                  <c:v>-0.4</c:v>
                </c:pt>
                <c:pt idx="39">
                  <c:v>-0.2</c:v>
                </c:pt>
                <c:pt idx="40">
                  <c:v>0</c:v>
                </c:pt>
                <c:pt idx="41">
                  <c:v>0.2</c:v>
                </c:pt>
                <c:pt idx="42">
                  <c:v>0.4</c:v>
                </c:pt>
                <c:pt idx="43">
                  <c:v>0.6</c:v>
                </c:pt>
                <c:pt idx="44">
                  <c:v>0.8</c:v>
                </c:pt>
                <c:pt idx="45">
                  <c:v>1</c:v>
                </c:pt>
                <c:pt idx="46">
                  <c:v>1.2</c:v>
                </c:pt>
                <c:pt idx="47">
                  <c:v>1.4</c:v>
                </c:pt>
                <c:pt idx="48">
                  <c:v>1.6</c:v>
                </c:pt>
                <c:pt idx="49">
                  <c:v>1.8</c:v>
                </c:pt>
                <c:pt idx="50">
                  <c:v>2</c:v>
                </c:pt>
                <c:pt idx="51">
                  <c:v>2.2000000000000002</c:v>
                </c:pt>
                <c:pt idx="52">
                  <c:v>2.4</c:v>
                </c:pt>
                <c:pt idx="53">
                  <c:v>2.6</c:v>
                </c:pt>
                <c:pt idx="54">
                  <c:v>2.8</c:v>
                </c:pt>
                <c:pt idx="55">
                  <c:v>3</c:v>
                </c:pt>
                <c:pt idx="56">
                  <c:v>3.2</c:v>
                </c:pt>
                <c:pt idx="57">
                  <c:v>3.4</c:v>
                </c:pt>
                <c:pt idx="58">
                  <c:v>3.6</c:v>
                </c:pt>
                <c:pt idx="59">
                  <c:v>3.8</c:v>
                </c:pt>
                <c:pt idx="60">
                  <c:v>4</c:v>
                </c:pt>
                <c:pt idx="61">
                  <c:v>4.2</c:v>
                </c:pt>
                <c:pt idx="62">
                  <c:v>4.4000000000000004</c:v>
                </c:pt>
                <c:pt idx="63">
                  <c:v>4.5999999999999996</c:v>
                </c:pt>
                <c:pt idx="64">
                  <c:v>4.8</c:v>
                </c:pt>
                <c:pt idx="65">
                  <c:v>5</c:v>
                </c:pt>
                <c:pt idx="66">
                  <c:v>5.2</c:v>
                </c:pt>
                <c:pt idx="67">
                  <c:v>5.4</c:v>
                </c:pt>
                <c:pt idx="68">
                  <c:v>5.6</c:v>
                </c:pt>
                <c:pt idx="69">
                  <c:v>5.8</c:v>
                </c:pt>
                <c:pt idx="70">
                  <c:v>6</c:v>
                </c:pt>
                <c:pt idx="71">
                  <c:v>6.2</c:v>
                </c:pt>
                <c:pt idx="72">
                  <c:v>6.4</c:v>
                </c:pt>
                <c:pt idx="73">
                  <c:v>6.6</c:v>
                </c:pt>
                <c:pt idx="74">
                  <c:v>6.8</c:v>
                </c:pt>
                <c:pt idx="75">
                  <c:v>7</c:v>
                </c:pt>
                <c:pt idx="76">
                  <c:v>7.2</c:v>
                </c:pt>
                <c:pt idx="77">
                  <c:v>7.4</c:v>
                </c:pt>
                <c:pt idx="78">
                  <c:v>7.6</c:v>
                </c:pt>
                <c:pt idx="79">
                  <c:v>7.8</c:v>
                </c:pt>
                <c:pt idx="8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11-46BE-8EB7-1CB242F32E63}"/>
            </c:ext>
          </c:extLst>
        </c:ser>
        <c:ser>
          <c:idx val="1"/>
          <c:order val="1"/>
          <c:tx>
            <c:strRef>
              <c:f>Hermite!$C$6</c:f>
              <c:strCache>
                <c:ptCount val="1"/>
                <c:pt idx="0">
                  <c:v>H2(x)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Hermite!$C$7:$C$87</c:f>
              <c:numCache>
                <c:formatCode>General</c:formatCode>
                <c:ptCount val="81"/>
                <c:pt idx="0">
                  <c:v>62</c:v>
                </c:pt>
                <c:pt idx="1">
                  <c:v>58.839999999999996</c:v>
                </c:pt>
                <c:pt idx="2">
                  <c:v>55.76</c:v>
                </c:pt>
                <c:pt idx="3">
                  <c:v>52.760000000000005</c:v>
                </c:pt>
                <c:pt idx="4">
                  <c:v>49.84</c:v>
                </c:pt>
                <c:pt idx="5">
                  <c:v>47</c:v>
                </c:pt>
                <c:pt idx="6">
                  <c:v>44.239999999999995</c:v>
                </c:pt>
                <c:pt idx="7">
                  <c:v>41.559999999999995</c:v>
                </c:pt>
                <c:pt idx="8">
                  <c:v>38.960000000000008</c:v>
                </c:pt>
                <c:pt idx="9">
                  <c:v>36.440000000000005</c:v>
                </c:pt>
                <c:pt idx="10">
                  <c:v>34</c:v>
                </c:pt>
                <c:pt idx="11">
                  <c:v>31.639999999999997</c:v>
                </c:pt>
                <c:pt idx="12">
                  <c:v>29.359999999999996</c:v>
                </c:pt>
                <c:pt idx="13">
                  <c:v>27.160000000000004</c:v>
                </c:pt>
                <c:pt idx="14">
                  <c:v>25.040000000000003</c:v>
                </c:pt>
                <c:pt idx="15">
                  <c:v>23</c:v>
                </c:pt>
                <c:pt idx="16">
                  <c:v>21.04</c:v>
                </c:pt>
                <c:pt idx="17">
                  <c:v>19.159999999999997</c:v>
                </c:pt>
                <c:pt idx="18">
                  <c:v>17.360000000000003</c:v>
                </c:pt>
                <c:pt idx="19">
                  <c:v>15.640000000000002</c:v>
                </c:pt>
                <c:pt idx="20">
                  <c:v>14</c:v>
                </c:pt>
                <c:pt idx="21">
                  <c:v>12.44</c:v>
                </c:pt>
                <c:pt idx="22">
                  <c:v>10.96</c:v>
                </c:pt>
                <c:pt idx="23">
                  <c:v>9.5599999999999987</c:v>
                </c:pt>
                <c:pt idx="24">
                  <c:v>8.240000000000002</c:v>
                </c:pt>
                <c:pt idx="25">
                  <c:v>7</c:v>
                </c:pt>
                <c:pt idx="26">
                  <c:v>5.839999999999999</c:v>
                </c:pt>
                <c:pt idx="27">
                  <c:v>4.7600000000000007</c:v>
                </c:pt>
                <c:pt idx="28">
                  <c:v>3.76</c:v>
                </c:pt>
                <c:pt idx="29">
                  <c:v>2.8400000000000007</c:v>
                </c:pt>
                <c:pt idx="30">
                  <c:v>2</c:v>
                </c:pt>
                <c:pt idx="31">
                  <c:v>1.2400000000000002</c:v>
                </c:pt>
                <c:pt idx="32">
                  <c:v>0.56000000000000028</c:v>
                </c:pt>
                <c:pt idx="33">
                  <c:v>-4.0000000000000251E-2</c:v>
                </c:pt>
                <c:pt idx="34">
                  <c:v>-0.56000000000000005</c:v>
                </c:pt>
                <c:pt idx="35">
                  <c:v>-1</c:v>
                </c:pt>
                <c:pt idx="36">
                  <c:v>-1.3599999999999999</c:v>
                </c:pt>
                <c:pt idx="37">
                  <c:v>-1.6400000000000001</c:v>
                </c:pt>
                <c:pt idx="38">
                  <c:v>-1.84</c:v>
                </c:pt>
                <c:pt idx="39">
                  <c:v>-1.96</c:v>
                </c:pt>
                <c:pt idx="40">
                  <c:v>-2</c:v>
                </c:pt>
                <c:pt idx="41">
                  <c:v>-1.96</c:v>
                </c:pt>
                <c:pt idx="42">
                  <c:v>-1.84</c:v>
                </c:pt>
                <c:pt idx="43">
                  <c:v>-1.6400000000000001</c:v>
                </c:pt>
                <c:pt idx="44">
                  <c:v>-1.3599999999999999</c:v>
                </c:pt>
                <c:pt idx="45">
                  <c:v>-1</c:v>
                </c:pt>
                <c:pt idx="46">
                  <c:v>-0.56000000000000005</c:v>
                </c:pt>
                <c:pt idx="47">
                  <c:v>-4.0000000000000251E-2</c:v>
                </c:pt>
                <c:pt idx="48">
                  <c:v>0.56000000000000028</c:v>
                </c:pt>
                <c:pt idx="49">
                  <c:v>1.2400000000000002</c:v>
                </c:pt>
                <c:pt idx="50">
                  <c:v>2</c:v>
                </c:pt>
                <c:pt idx="51">
                  <c:v>2.8400000000000007</c:v>
                </c:pt>
                <c:pt idx="52">
                  <c:v>3.76</c:v>
                </c:pt>
                <c:pt idx="53">
                  <c:v>4.7600000000000007</c:v>
                </c:pt>
                <c:pt idx="54">
                  <c:v>5.839999999999999</c:v>
                </c:pt>
                <c:pt idx="55">
                  <c:v>7</c:v>
                </c:pt>
                <c:pt idx="56">
                  <c:v>8.240000000000002</c:v>
                </c:pt>
                <c:pt idx="57">
                  <c:v>9.5599999999999987</c:v>
                </c:pt>
                <c:pt idx="58">
                  <c:v>10.96</c:v>
                </c:pt>
                <c:pt idx="59">
                  <c:v>12.44</c:v>
                </c:pt>
                <c:pt idx="60">
                  <c:v>14</c:v>
                </c:pt>
                <c:pt idx="61">
                  <c:v>15.640000000000002</c:v>
                </c:pt>
                <c:pt idx="62">
                  <c:v>17.360000000000003</c:v>
                </c:pt>
                <c:pt idx="63">
                  <c:v>19.159999999999997</c:v>
                </c:pt>
                <c:pt idx="64">
                  <c:v>21.04</c:v>
                </c:pt>
                <c:pt idx="65">
                  <c:v>23</c:v>
                </c:pt>
                <c:pt idx="66">
                  <c:v>25.040000000000003</c:v>
                </c:pt>
                <c:pt idx="67">
                  <c:v>27.160000000000004</c:v>
                </c:pt>
                <c:pt idx="68">
                  <c:v>29.359999999999996</c:v>
                </c:pt>
                <c:pt idx="69">
                  <c:v>31.639999999999997</c:v>
                </c:pt>
                <c:pt idx="70">
                  <c:v>34</c:v>
                </c:pt>
                <c:pt idx="71">
                  <c:v>36.440000000000005</c:v>
                </c:pt>
                <c:pt idx="72">
                  <c:v>38.960000000000008</c:v>
                </c:pt>
                <c:pt idx="73">
                  <c:v>41.559999999999995</c:v>
                </c:pt>
                <c:pt idx="74">
                  <c:v>44.239999999999995</c:v>
                </c:pt>
                <c:pt idx="75">
                  <c:v>47</c:v>
                </c:pt>
                <c:pt idx="76">
                  <c:v>49.84</c:v>
                </c:pt>
                <c:pt idx="77">
                  <c:v>52.760000000000005</c:v>
                </c:pt>
                <c:pt idx="78">
                  <c:v>55.76</c:v>
                </c:pt>
                <c:pt idx="79">
                  <c:v>58.839999999999996</c:v>
                </c:pt>
                <c:pt idx="80">
                  <c:v>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11-46BE-8EB7-1CB242F32E63}"/>
            </c:ext>
          </c:extLst>
        </c:ser>
        <c:ser>
          <c:idx val="2"/>
          <c:order val="2"/>
          <c:tx>
            <c:strRef>
              <c:f>Hermite!$D$6</c:f>
              <c:strCache>
                <c:ptCount val="1"/>
                <c:pt idx="0">
                  <c:v>H3(x)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Hermite!$D$7:$D$87</c:f>
              <c:numCache>
                <c:formatCode>General</c:formatCode>
                <c:ptCount val="81"/>
                <c:pt idx="0">
                  <c:v>-464</c:v>
                </c:pt>
                <c:pt idx="1">
                  <c:v>-427.75199999999995</c:v>
                </c:pt>
                <c:pt idx="2">
                  <c:v>-393.37599999999992</c:v>
                </c:pt>
                <c:pt idx="3">
                  <c:v>-360.82400000000007</c:v>
                </c:pt>
                <c:pt idx="4">
                  <c:v>-330.048</c:v>
                </c:pt>
                <c:pt idx="5">
                  <c:v>-301</c:v>
                </c:pt>
                <c:pt idx="6">
                  <c:v>-273.63199999999995</c:v>
                </c:pt>
                <c:pt idx="7">
                  <c:v>-247.89599999999996</c:v>
                </c:pt>
                <c:pt idx="8">
                  <c:v>-223.74400000000003</c:v>
                </c:pt>
                <c:pt idx="9">
                  <c:v>-201.12800000000001</c:v>
                </c:pt>
                <c:pt idx="10">
                  <c:v>-180</c:v>
                </c:pt>
                <c:pt idx="11">
                  <c:v>-160.31199999999998</c:v>
                </c:pt>
                <c:pt idx="12">
                  <c:v>-142.01599999999996</c:v>
                </c:pt>
                <c:pt idx="13">
                  <c:v>-125.06400000000004</c:v>
                </c:pt>
                <c:pt idx="14">
                  <c:v>-109.40800000000002</c:v>
                </c:pt>
                <c:pt idx="15">
                  <c:v>-95</c:v>
                </c:pt>
                <c:pt idx="16">
                  <c:v>-81.791999999999987</c:v>
                </c:pt>
                <c:pt idx="17">
                  <c:v>-69.735999999999976</c:v>
                </c:pt>
                <c:pt idx="18">
                  <c:v>-58.78400000000002</c:v>
                </c:pt>
                <c:pt idx="19">
                  <c:v>-48.888000000000005</c:v>
                </c:pt>
                <c:pt idx="20">
                  <c:v>-40</c:v>
                </c:pt>
                <c:pt idx="21">
                  <c:v>-32.071999999999996</c:v>
                </c:pt>
                <c:pt idx="22">
                  <c:v>-25.056000000000004</c:v>
                </c:pt>
                <c:pt idx="23">
                  <c:v>-18.903999999999996</c:v>
                </c:pt>
                <c:pt idx="24">
                  <c:v>-13.568000000000005</c:v>
                </c:pt>
                <c:pt idx="25">
                  <c:v>-9</c:v>
                </c:pt>
                <c:pt idx="26">
                  <c:v>-5.1519999999999966</c:v>
                </c:pt>
                <c:pt idx="27">
                  <c:v>-1.9760000000000013</c:v>
                </c:pt>
                <c:pt idx="28">
                  <c:v>0.57600000000000096</c:v>
                </c:pt>
                <c:pt idx="29">
                  <c:v>2.5519999999999983</c:v>
                </c:pt>
                <c:pt idx="30">
                  <c:v>4</c:v>
                </c:pt>
                <c:pt idx="31">
                  <c:v>4.968</c:v>
                </c:pt>
                <c:pt idx="32">
                  <c:v>5.5039999999999996</c:v>
                </c:pt>
                <c:pt idx="33">
                  <c:v>5.6559999999999997</c:v>
                </c:pt>
                <c:pt idx="34">
                  <c:v>5.4719999999999995</c:v>
                </c:pt>
                <c:pt idx="35">
                  <c:v>5</c:v>
                </c:pt>
                <c:pt idx="36">
                  <c:v>4.2880000000000003</c:v>
                </c:pt>
                <c:pt idx="37">
                  <c:v>3.3839999999999999</c:v>
                </c:pt>
                <c:pt idx="38">
                  <c:v>2.3360000000000003</c:v>
                </c:pt>
                <c:pt idx="39">
                  <c:v>1.1920000000000002</c:v>
                </c:pt>
                <c:pt idx="40">
                  <c:v>0</c:v>
                </c:pt>
                <c:pt idx="41">
                  <c:v>-1.1920000000000002</c:v>
                </c:pt>
                <c:pt idx="42">
                  <c:v>-2.3360000000000003</c:v>
                </c:pt>
                <c:pt idx="43">
                  <c:v>-3.3839999999999999</c:v>
                </c:pt>
                <c:pt idx="44">
                  <c:v>-4.2880000000000003</c:v>
                </c:pt>
                <c:pt idx="45">
                  <c:v>-5</c:v>
                </c:pt>
                <c:pt idx="46">
                  <c:v>-5.4719999999999995</c:v>
                </c:pt>
                <c:pt idx="47">
                  <c:v>-5.6559999999999997</c:v>
                </c:pt>
                <c:pt idx="48">
                  <c:v>-5.5039999999999996</c:v>
                </c:pt>
                <c:pt idx="49">
                  <c:v>-4.968</c:v>
                </c:pt>
                <c:pt idx="50">
                  <c:v>-4</c:v>
                </c:pt>
                <c:pt idx="51">
                  <c:v>-2.5519999999999983</c:v>
                </c:pt>
                <c:pt idx="52">
                  <c:v>-0.57600000000000096</c:v>
                </c:pt>
                <c:pt idx="53">
                  <c:v>1.9760000000000013</c:v>
                </c:pt>
                <c:pt idx="54">
                  <c:v>5.1519999999999966</c:v>
                </c:pt>
                <c:pt idx="55">
                  <c:v>9</c:v>
                </c:pt>
                <c:pt idx="56">
                  <c:v>13.568000000000005</c:v>
                </c:pt>
                <c:pt idx="57">
                  <c:v>18.903999999999996</c:v>
                </c:pt>
                <c:pt idx="58">
                  <c:v>25.056000000000004</c:v>
                </c:pt>
                <c:pt idx="59">
                  <c:v>32.071999999999996</c:v>
                </c:pt>
                <c:pt idx="60">
                  <c:v>40</c:v>
                </c:pt>
                <c:pt idx="61">
                  <c:v>48.888000000000005</c:v>
                </c:pt>
                <c:pt idx="62">
                  <c:v>58.78400000000002</c:v>
                </c:pt>
                <c:pt idx="63">
                  <c:v>69.735999999999976</c:v>
                </c:pt>
                <c:pt idx="64">
                  <c:v>81.791999999999987</c:v>
                </c:pt>
                <c:pt idx="65">
                  <c:v>95</c:v>
                </c:pt>
                <c:pt idx="66">
                  <c:v>109.40800000000002</c:v>
                </c:pt>
                <c:pt idx="67">
                  <c:v>125.06400000000004</c:v>
                </c:pt>
                <c:pt idx="68">
                  <c:v>142.01599999999996</c:v>
                </c:pt>
                <c:pt idx="69">
                  <c:v>160.31199999999998</c:v>
                </c:pt>
                <c:pt idx="70">
                  <c:v>180</c:v>
                </c:pt>
                <c:pt idx="71">
                  <c:v>201.12800000000001</c:v>
                </c:pt>
                <c:pt idx="72">
                  <c:v>223.74400000000003</c:v>
                </c:pt>
                <c:pt idx="73">
                  <c:v>247.89599999999996</c:v>
                </c:pt>
                <c:pt idx="74">
                  <c:v>273.63199999999995</c:v>
                </c:pt>
                <c:pt idx="75">
                  <c:v>301</c:v>
                </c:pt>
                <c:pt idx="76">
                  <c:v>330.048</c:v>
                </c:pt>
                <c:pt idx="77">
                  <c:v>360.82400000000007</c:v>
                </c:pt>
                <c:pt idx="78">
                  <c:v>393.37599999999992</c:v>
                </c:pt>
                <c:pt idx="79">
                  <c:v>427.75199999999995</c:v>
                </c:pt>
                <c:pt idx="80">
                  <c:v>464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11-46BE-8EB7-1CB242F32E63}"/>
            </c:ext>
          </c:extLst>
        </c:ser>
        <c:ser>
          <c:idx val="3"/>
          <c:order val="3"/>
          <c:tx>
            <c:strRef>
              <c:f>Hermite!$E$6</c:f>
              <c:strCache>
                <c:ptCount val="1"/>
                <c:pt idx="0">
                  <c:v>H4(x)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Hermite!$E$7:$E$87</c:f>
              <c:numCache>
                <c:formatCode>General</c:formatCode>
                <c:ptCount val="81"/>
                <c:pt idx="0">
                  <c:v>3340</c:v>
                </c:pt>
                <c:pt idx="1">
                  <c:v>2983.4255999999996</c:v>
                </c:pt>
                <c:pt idx="2">
                  <c:v>2655.0975999999996</c:v>
                </c:pt>
                <c:pt idx="3">
                  <c:v>2353.5376000000006</c:v>
                </c:pt>
                <c:pt idx="4">
                  <c:v>2077.3056000000001</c:v>
                </c:pt>
                <c:pt idx="5">
                  <c:v>1825</c:v>
                </c:pt>
                <c:pt idx="6">
                  <c:v>1595.2575999999999</c:v>
                </c:pt>
                <c:pt idx="7">
                  <c:v>1386.7535999999996</c:v>
                </c:pt>
                <c:pt idx="8">
                  <c:v>1198.2016000000003</c:v>
                </c:pt>
                <c:pt idx="9">
                  <c:v>1028.3536000000001</c:v>
                </c:pt>
                <c:pt idx="10">
                  <c:v>876</c:v>
                </c:pt>
                <c:pt idx="11">
                  <c:v>739.9695999999999</c:v>
                </c:pt>
                <c:pt idx="12">
                  <c:v>619.12959999999975</c:v>
                </c:pt>
                <c:pt idx="13">
                  <c:v>512.38560000000018</c:v>
                </c:pt>
                <c:pt idx="14">
                  <c:v>418.68160000000006</c:v>
                </c:pt>
                <c:pt idx="15">
                  <c:v>337</c:v>
                </c:pt>
                <c:pt idx="16">
                  <c:v>266.36159999999995</c:v>
                </c:pt>
                <c:pt idx="17">
                  <c:v>205.82559999999989</c:v>
                </c:pt>
                <c:pt idx="18">
                  <c:v>154.48960000000008</c:v>
                </c:pt>
                <c:pt idx="19">
                  <c:v>111.48960000000004</c:v>
                </c:pt>
                <c:pt idx="20">
                  <c:v>76</c:v>
                </c:pt>
                <c:pt idx="21">
                  <c:v>47.233599999999974</c:v>
                </c:pt>
                <c:pt idx="22">
                  <c:v>24.441600000000008</c:v>
                </c:pt>
                <c:pt idx="23">
                  <c:v>6.9135999999999935</c:v>
                </c:pt>
                <c:pt idx="24">
                  <c:v>-6.0223999999999904</c:v>
                </c:pt>
                <c:pt idx="25">
                  <c:v>-15</c:v>
                </c:pt>
                <c:pt idx="26">
                  <c:v>-20.614400000000003</c:v>
                </c:pt>
                <c:pt idx="27">
                  <c:v>-23.4224</c:v>
                </c:pt>
                <c:pt idx="28">
                  <c:v>-23.942399999999999</c:v>
                </c:pt>
                <c:pt idx="29">
                  <c:v>-22.654400000000003</c:v>
                </c:pt>
                <c:pt idx="30">
                  <c:v>-20</c:v>
                </c:pt>
                <c:pt idx="31">
                  <c:v>-16.382400000000001</c:v>
                </c:pt>
                <c:pt idx="32">
                  <c:v>-12.166400000000001</c:v>
                </c:pt>
                <c:pt idx="33">
                  <c:v>-7.6783999999999981</c:v>
                </c:pt>
                <c:pt idx="34">
                  <c:v>-3.206399999999999</c:v>
                </c:pt>
                <c:pt idx="35">
                  <c:v>1</c:v>
                </c:pt>
                <c:pt idx="36">
                  <c:v>4.7295999999999996</c:v>
                </c:pt>
                <c:pt idx="37">
                  <c:v>7.8096000000000005</c:v>
                </c:pt>
                <c:pt idx="38">
                  <c:v>10.105599999999999</c:v>
                </c:pt>
                <c:pt idx="39">
                  <c:v>11.521599999999999</c:v>
                </c:pt>
                <c:pt idx="40">
                  <c:v>12</c:v>
                </c:pt>
                <c:pt idx="41">
                  <c:v>11.521599999999999</c:v>
                </c:pt>
                <c:pt idx="42">
                  <c:v>10.105599999999999</c:v>
                </c:pt>
                <c:pt idx="43">
                  <c:v>7.8096000000000005</c:v>
                </c:pt>
                <c:pt idx="44">
                  <c:v>4.7295999999999996</c:v>
                </c:pt>
                <c:pt idx="45">
                  <c:v>1</c:v>
                </c:pt>
                <c:pt idx="46">
                  <c:v>-3.206399999999999</c:v>
                </c:pt>
                <c:pt idx="47">
                  <c:v>-7.6783999999999981</c:v>
                </c:pt>
                <c:pt idx="48">
                  <c:v>-12.166400000000001</c:v>
                </c:pt>
                <c:pt idx="49">
                  <c:v>-16.382400000000001</c:v>
                </c:pt>
                <c:pt idx="50">
                  <c:v>-20</c:v>
                </c:pt>
                <c:pt idx="51">
                  <c:v>-22.654400000000003</c:v>
                </c:pt>
                <c:pt idx="52">
                  <c:v>-23.942399999999999</c:v>
                </c:pt>
                <c:pt idx="53">
                  <c:v>-23.4224</c:v>
                </c:pt>
                <c:pt idx="54">
                  <c:v>-20.614400000000003</c:v>
                </c:pt>
                <c:pt idx="55">
                  <c:v>-15</c:v>
                </c:pt>
                <c:pt idx="56">
                  <c:v>-6.0223999999999904</c:v>
                </c:pt>
                <c:pt idx="57">
                  <c:v>6.9135999999999935</c:v>
                </c:pt>
                <c:pt idx="58">
                  <c:v>24.441600000000008</c:v>
                </c:pt>
                <c:pt idx="59">
                  <c:v>47.233599999999974</c:v>
                </c:pt>
                <c:pt idx="60">
                  <c:v>76</c:v>
                </c:pt>
                <c:pt idx="61">
                  <c:v>111.48960000000004</c:v>
                </c:pt>
                <c:pt idx="62">
                  <c:v>154.48960000000008</c:v>
                </c:pt>
                <c:pt idx="63">
                  <c:v>205.82559999999989</c:v>
                </c:pt>
                <c:pt idx="64">
                  <c:v>266.36159999999995</c:v>
                </c:pt>
                <c:pt idx="65">
                  <c:v>337</c:v>
                </c:pt>
                <c:pt idx="66">
                  <c:v>418.68160000000006</c:v>
                </c:pt>
                <c:pt idx="67">
                  <c:v>512.38560000000018</c:v>
                </c:pt>
                <c:pt idx="68">
                  <c:v>619.12959999999975</c:v>
                </c:pt>
                <c:pt idx="69">
                  <c:v>739.9695999999999</c:v>
                </c:pt>
                <c:pt idx="70">
                  <c:v>876</c:v>
                </c:pt>
                <c:pt idx="71">
                  <c:v>1028.3536000000001</c:v>
                </c:pt>
                <c:pt idx="72">
                  <c:v>1198.2016000000003</c:v>
                </c:pt>
                <c:pt idx="73">
                  <c:v>1386.7535999999996</c:v>
                </c:pt>
                <c:pt idx="74">
                  <c:v>1595.2575999999999</c:v>
                </c:pt>
                <c:pt idx="75">
                  <c:v>1825</c:v>
                </c:pt>
                <c:pt idx="76">
                  <c:v>2077.3056000000001</c:v>
                </c:pt>
                <c:pt idx="77">
                  <c:v>2353.5376000000006</c:v>
                </c:pt>
                <c:pt idx="78">
                  <c:v>2655.0975999999996</c:v>
                </c:pt>
                <c:pt idx="79">
                  <c:v>2983.4255999999996</c:v>
                </c:pt>
                <c:pt idx="80">
                  <c:v>3340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11-46BE-8EB7-1CB242F32E63}"/>
            </c:ext>
          </c:extLst>
        </c:ser>
        <c:ser>
          <c:idx val="4"/>
          <c:order val="4"/>
          <c:tx>
            <c:strRef>
              <c:f>Hermite!$F$6</c:f>
              <c:strCache>
                <c:ptCount val="1"/>
                <c:pt idx="0">
                  <c:v>H5(x)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Hermite!$A$7:$A$87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 formatCode="0_ 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xVal>
          <c:yVal>
            <c:numRef>
              <c:f>Hermite!$F$7:$F$87</c:f>
              <c:numCache>
                <c:formatCode>General</c:formatCode>
                <c:ptCount val="81"/>
                <c:pt idx="0">
                  <c:v>-23008</c:v>
                </c:pt>
                <c:pt idx="1">
                  <c:v>-19848.703679999999</c:v>
                </c:pt>
                <c:pt idx="2">
                  <c:v>-17031.733759999996</c:v>
                </c:pt>
                <c:pt idx="3">
                  <c:v>-14529.586240000004</c:v>
                </c:pt>
                <c:pt idx="4">
                  <c:v>-12316.216320000001</c:v>
                </c:pt>
                <c:pt idx="5">
                  <c:v>-10367</c:v>
                </c:pt>
                <c:pt idx="6">
                  <c:v>-8658.6956799999989</c:v>
                </c:pt>
                <c:pt idx="7">
                  <c:v>-7169.4057599999978</c:v>
                </c:pt>
                <c:pt idx="8">
                  <c:v>-5878.5382400000017</c:v>
                </c:pt>
                <c:pt idx="9">
                  <c:v>-4766.768320000001</c:v>
                </c:pt>
                <c:pt idx="10">
                  <c:v>-3816</c:v>
                </c:pt>
                <c:pt idx="11">
                  <c:v>-3009.3276799999994</c:v>
                </c:pt>
                <c:pt idx="12">
                  <c:v>-2330.9977599999988</c:v>
                </c:pt>
                <c:pt idx="13">
                  <c:v>-1766.3702400000009</c:v>
                </c:pt>
                <c:pt idx="14">
                  <c:v>-1301.8803200000004</c:v>
                </c:pt>
                <c:pt idx="15">
                  <c:v>-925</c:v>
                </c:pt>
                <c:pt idx="16">
                  <c:v>-624.19967999999972</c:v>
                </c:pt>
                <c:pt idx="17">
                  <c:v>-388.90975999999961</c:v>
                </c:pt>
                <c:pt idx="18">
                  <c:v>-209.48224000000027</c:v>
                </c:pt>
                <c:pt idx="19">
                  <c:v>-77.152320000000103</c:v>
                </c:pt>
                <c:pt idx="20">
                  <c:v>16</c:v>
                </c:pt>
                <c:pt idx="21">
                  <c:v>77.088320000000039</c:v>
                </c:pt>
                <c:pt idx="22">
                  <c:v>112.45823999999999</c:v>
                </c:pt>
                <c:pt idx="23">
                  <c:v>127.72576000000001</c:v>
                </c:pt>
                <c:pt idx="24">
                  <c:v>127.81568</c:v>
                </c:pt>
                <c:pt idx="25">
                  <c:v>117</c:v>
                </c:pt>
                <c:pt idx="26">
                  <c:v>98.936319999999981</c:v>
                </c:pt>
                <c:pt idx="27">
                  <c:v>76.706240000000008</c:v>
                </c:pt>
                <c:pt idx="28">
                  <c:v>52.853759999999987</c:v>
                </c:pt>
                <c:pt idx="29">
                  <c:v>29.423680000000019</c:v>
                </c:pt>
                <c:pt idx="30">
                  <c:v>8</c:v>
                </c:pt>
                <c:pt idx="31">
                  <c:v>-10.255679999999996</c:v>
                </c:pt>
                <c:pt idx="32">
                  <c:v>-24.565759999999994</c:v>
                </c:pt>
                <c:pt idx="33">
                  <c:v>-34.498240000000003</c:v>
                </c:pt>
                <c:pt idx="34">
                  <c:v>-39.928319999999999</c:v>
                </c:pt>
                <c:pt idx="35">
                  <c:v>-41</c:v>
                </c:pt>
                <c:pt idx="36">
                  <c:v>-38.087679999999999</c:v>
                </c:pt>
                <c:pt idx="37">
                  <c:v>-31.757759999999998</c:v>
                </c:pt>
                <c:pt idx="38">
                  <c:v>-22.730240000000002</c:v>
                </c:pt>
                <c:pt idx="39">
                  <c:v>-11.84032</c:v>
                </c:pt>
                <c:pt idx="40">
                  <c:v>0</c:v>
                </c:pt>
                <c:pt idx="41">
                  <c:v>11.84032</c:v>
                </c:pt>
                <c:pt idx="42">
                  <c:v>22.730240000000002</c:v>
                </c:pt>
                <c:pt idx="43">
                  <c:v>31.757759999999998</c:v>
                </c:pt>
                <c:pt idx="44">
                  <c:v>38.087679999999999</c:v>
                </c:pt>
                <c:pt idx="45">
                  <c:v>41</c:v>
                </c:pt>
                <c:pt idx="46">
                  <c:v>39.928319999999999</c:v>
                </c:pt>
                <c:pt idx="47">
                  <c:v>34.498240000000003</c:v>
                </c:pt>
                <c:pt idx="48">
                  <c:v>24.565759999999994</c:v>
                </c:pt>
                <c:pt idx="49">
                  <c:v>10.255679999999996</c:v>
                </c:pt>
                <c:pt idx="50">
                  <c:v>-8</c:v>
                </c:pt>
                <c:pt idx="51">
                  <c:v>-29.423680000000019</c:v>
                </c:pt>
                <c:pt idx="52">
                  <c:v>-52.853759999999987</c:v>
                </c:pt>
                <c:pt idx="53">
                  <c:v>-76.706240000000008</c:v>
                </c:pt>
                <c:pt idx="54">
                  <c:v>-98.936319999999981</c:v>
                </c:pt>
                <c:pt idx="55">
                  <c:v>-117</c:v>
                </c:pt>
                <c:pt idx="56">
                  <c:v>-127.81568</c:v>
                </c:pt>
                <c:pt idx="57">
                  <c:v>-127.72576000000001</c:v>
                </c:pt>
                <c:pt idx="58">
                  <c:v>-112.45823999999999</c:v>
                </c:pt>
                <c:pt idx="59">
                  <c:v>-77.088320000000039</c:v>
                </c:pt>
                <c:pt idx="60">
                  <c:v>-16</c:v>
                </c:pt>
                <c:pt idx="61">
                  <c:v>77.152320000000103</c:v>
                </c:pt>
                <c:pt idx="62">
                  <c:v>209.48224000000027</c:v>
                </c:pt>
                <c:pt idx="63">
                  <c:v>388.90975999999961</c:v>
                </c:pt>
                <c:pt idx="64">
                  <c:v>624.19967999999972</c:v>
                </c:pt>
                <c:pt idx="65">
                  <c:v>925</c:v>
                </c:pt>
                <c:pt idx="66">
                  <c:v>1301.8803200000004</c:v>
                </c:pt>
                <c:pt idx="67">
                  <c:v>1766.3702400000009</c:v>
                </c:pt>
                <c:pt idx="68">
                  <c:v>2330.9977599999988</c:v>
                </c:pt>
                <c:pt idx="69">
                  <c:v>3009.3276799999994</c:v>
                </c:pt>
                <c:pt idx="70">
                  <c:v>3816</c:v>
                </c:pt>
                <c:pt idx="71">
                  <c:v>4766.768320000001</c:v>
                </c:pt>
                <c:pt idx="72">
                  <c:v>5878.5382400000017</c:v>
                </c:pt>
                <c:pt idx="73">
                  <c:v>7169.4057599999978</c:v>
                </c:pt>
                <c:pt idx="74">
                  <c:v>8658.6956799999989</c:v>
                </c:pt>
                <c:pt idx="75">
                  <c:v>10367</c:v>
                </c:pt>
                <c:pt idx="76">
                  <c:v>12316.216320000001</c:v>
                </c:pt>
                <c:pt idx="77">
                  <c:v>14529.586240000004</c:v>
                </c:pt>
                <c:pt idx="78">
                  <c:v>17031.733759999996</c:v>
                </c:pt>
                <c:pt idx="79">
                  <c:v>19848.703679999999</c:v>
                </c:pt>
                <c:pt idx="80">
                  <c:v>23008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811-46BE-8EB7-1CB242F32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4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2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199999999999997"/>
          <c:y val="0.66387927446134121"/>
          <c:w val="0.1954444444444445"/>
          <c:h val="0.26812535671055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875992778644387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Chebt!$B$6</c:f>
              <c:strCache>
                <c:ptCount val="1"/>
                <c:pt idx="0">
                  <c:v>T1(x)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Chebt!$B$7:$B$87</c:f>
              <c:numCache>
                <c:formatCode>General</c:formatCode>
                <c:ptCount val="81"/>
                <c:pt idx="0">
                  <c:v>-1.9999999999999998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-1.8000000000000003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-1.4500000000000002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1.4500000000000002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1.8000000000000003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1.9999999999999998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72-488B-8134-E3B786E2032D}"/>
            </c:ext>
          </c:extLst>
        </c:ser>
        <c:ser>
          <c:idx val="1"/>
          <c:order val="1"/>
          <c:tx>
            <c:strRef>
              <c:f>Chebt!$C$6</c:f>
              <c:strCache>
                <c:ptCount val="1"/>
                <c:pt idx="0">
                  <c:v>T2(x)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Chebt!$C$7:$C$87</c:f>
              <c:numCache>
                <c:formatCode>General</c:formatCode>
                <c:ptCount val="81"/>
                <c:pt idx="0">
                  <c:v>6.9999999999999982</c:v>
                </c:pt>
                <c:pt idx="1">
                  <c:v>6.6050000000000004</c:v>
                </c:pt>
                <c:pt idx="2">
                  <c:v>6.2200000000000006</c:v>
                </c:pt>
                <c:pt idx="3">
                  <c:v>5.8450000000000006</c:v>
                </c:pt>
                <c:pt idx="4">
                  <c:v>5.4800000000000013</c:v>
                </c:pt>
                <c:pt idx="5">
                  <c:v>5.1250000000000009</c:v>
                </c:pt>
                <c:pt idx="6">
                  <c:v>4.78</c:v>
                </c:pt>
                <c:pt idx="7">
                  <c:v>4.4449999999999994</c:v>
                </c:pt>
                <c:pt idx="8">
                  <c:v>4.120000000000001</c:v>
                </c:pt>
                <c:pt idx="9">
                  <c:v>3.8049999999999997</c:v>
                </c:pt>
                <c:pt idx="10">
                  <c:v>3.5</c:v>
                </c:pt>
                <c:pt idx="11">
                  <c:v>3.2050000000000001</c:v>
                </c:pt>
                <c:pt idx="12">
                  <c:v>2.9199999999999995</c:v>
                </c:pt>
                <c:pt idx="13">
                  <c:v>2.6450000000000005</c:v>
                </c:pt>
                <c:pt idx="14">
                  <c:v>2.38</c:v>
                </c:pt>
                <c:pt idx="15">
                  <c:v>2.125</c:v>
                </c:pt>
                <c:pt idx="16">
                  <c:v>1.88</c:v>
                </c:pt>
                <c:pt idx="17">
                  <c:v>1.6449999999999998</c:v>
                </c:pt>
                <c:pt idx="18">
                  <c:v>1.4200000000000002</c:v>
                </c:pt>
                <c:pt idx="19">
                  <c:v>1.2050000000000001</c:v>
                </c:pt>
                <c:pt idx="20">
                  <c:v>1</c:v>
                </c:pt>
                <c:pt idx="21">
                  <c:v>0.80499999999999994</c:v>
                </c:pt>
                <c:pt idx="22">
                  <c:v>0.62000000000000011</c:v>
                </c:pt>
                <c:pt idx="23">
                  <c:v>0.44499999999999984</c:v>
                </c:pt>
                <c:pt idx="24">
                  <c:v>0.28000000000000025</c:v>
                </c:pt>
                <c:pt idx="25">
                  <c:v>0.125</c:v>
                </c:pt>
                <c:pt idx="26">
                  <c:v>-2.0000000000000129E-2</c:v>
                </c:pt>
                <c:pt idx="27">
                  <c:v>-0.15499999999999992</c:v>
                </c:pt>
                <c:pt idx="28">
                  <c:v>-0.28000000000000003</c:v>
                </c:pt>
                <c:pt idx="29">
                  <c:v>-0.39499999999999991</c:v>
                </c:pt>
                <c:pt idx="30">
                  <c:v>-0.5</c:v>
                </c:pt>
                <c:pt idx="31">
                  <c:v>-0.59499999999999997</c:v>
                </c:pt>
                <c:pt idx="32">
                  <c:v>-0.67999999999999994</c:v>
                </c:pt>
                <c:pt idx="33">
                  <c:v>-0.755</c:v>
                </c:pt>
                <c:pt idx="34">
                  <c:v>-0.82000000000000006</c:v>
                </c:pt>
                <c:pt idx="35">
                  <c:v>-0.875</c:v>
                </c:pt>
                <c:pt idx="36">
                  <c:v>-0.91999999999999993</c:v>
                </c:pt>
                <c:pt idx="37">
                  <c:v>-0.95499999999999996</c:v>
                </c:pt>
                <c:pt idx="38">
                  <c:v>-0.98</c:v>
                </c:pt>
                <c:pt idx="39">
                  <c:v>-0.995</c:v>
                </c:pt>
                <c:pt idx="40">
                  <c:v>-1</c:v>
                </c:pt>
                <c:pt idx="41">
                  <c:v>-0.995</c:v>
                </c:pt>
                <c:pt idx="42">
                  <c:v>-0.98</c:v>
                </c:pt>
                <c:pt idx="43">
                  <c:v>-0.95499999999999996</c:v>
                </c:pt>
                <c:pt idx="44">
                  <c:v>-0.91999999999999993</c:v>
                </c:pt>
                <c:pt idx="45">
                  <c:v>-0.875</c:v>
                </c:pt>
                <c:pt idx="46">
                  <c:v>-0.82000000000000006</c:v>
                </c:pt>
                <c:pt idx="47">
                  <c:v>-0.755</c:v>
                </c:pt>
                <c:pt idx="48">
                  <c:v>-0.67999999999999994</c:v>
                </c:pt>
                <c:pt idx="49">
                  <c:v>-0.59499999999999997</c:v>
                </c:pt>
                <c:pt idx="50">
                  <c:v>-0.5</c:v>
                </c:pt>
                <c:pt idx="51">
                  <c:v>-0.39499999999999991</c:v>
                </c:pt>
                <c:pt idx="52">
                  <c:v>-0.28000000000000003</c:v>
                </c:pt>
                <c:pt idx="53">
                  <c:v>-0.15499999999999992</c:v>
                </c:pt>
                <c:pt idx="54">
                  <c:v>-2.0000000000000129E-2</c:v>
                </c:pt>
                <c:pt idx="55">
                  <c:v>0.125</c:v>
                </c:pt>
                <c:pt idx="56">
                  <c:v>0.28000000000000025</c:v>
                </c:pt>
                <c:pt idx="57">
                  <c:v>0.44499999999999984</c:v>
                </c:pt>
                <c:pt idx="58">
                  <c:v>0.62000000000000011</c:v>
                </c:pt>
                <c:pt idx="59">
                  <c:v>0.80499999999999994</c:v>
                </c:pt>
                <c:pt idx="60">
                  <c:v>1</c:v>
                </c:pt>
                <c:pt idx="61">
                  <c:v>1.2050000000000001</c:v>
                </c:pt>
                <c:pt idx="62">
                  <c:v>1.4200000000000002</c:v>
                </c:pt>
                <c:pt idx="63">
                  <c:v>1.6449999999999998</c:v>
                </c:pt>
                <c:pt idx="64">
                  <c:v>1.88</c:v>
                </c:pt>
                <c:pt idx="65">
                  <c:v>2.125</c:v>
                </c:pt>
                <c:pt idx="66">
                  <c:v>2.38</c:v>
                </c:pt>
                <c:pt idx="67">
                  <c:v>2.6450000000000005</c:v>
                </c:pt>
                <c:pt idx="68">
                  <c:v>2.9199999999999995</c:v>
                </c:pt>
                <c:pt idx="69">
                  <c:v>3.2050000000000001</c:v>
                </c:pt>
                <c:pt idx="70">
                  <c:v>3.5</c:v>
                </c:pt>
                <c:pt idx="71">
                  <c:v>3.8049999999999997</c:v>
                </c:pt>
                <c:pt idx="72">
                  <c:v>4.120000000000001</c:v>
                </c:pt>
                <c:pt idx="73">
                  <c:v>4.4449999999999994</c:v>
                </c:pt>
                <c:pt idx="74">
                  <c:v>4.78</c:v>
                </c:pt>
                <c:pt idx="75">
                  <c:v>5.1250000000000009</c:v>
                </c:pt>
                <c:pt idx="76">
                  <c:v>5.4800000000000013</c:v>
                </c:pt>
                <c:pt idx="77">
                  <c:v>5.8450000000000006</c:v>
                </c:pt>
                <c:pt idx="78">
                  <c:v>6.2200000000000006</c:v>
                </c:pt>
                <c:pt idx="79">
                  <c:v>6.6050000000000004</c:v>
                </c:pt>
                <c:pt idx="80">
                  <c:v>6.9999999999999982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72-488B-8134-E3B786E2032D}"/>
            </c:ext>
          </c:extLst>
        </c:ser>
        <c:ser>
          <c:idx val="2"/>
          <c:order val="2"/>
          <c:tx>
            <c:strRef>
              <c:f>Chebt!$D$6</c:f>
              <c:strCache>
                <c:ptCount val="1"/>
                <c:pt idx="0">
                  <c:v>T3(x)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Chebt!$D$7:$D$87</c:f>
              <c:numCache>
                <c:formatCode>General</c:formatCode>
                <c:ptCount val="81"/>
                <c:pt idx="0">
                  <c:v>-25.999999999999989</c:v>
                </c:pt>
                <c:pt idx="1">
                  <c:v>-23.8095</c:v>
                </c:pt>
                <c:pt idx="2">
                  <c:v>-21.735999999999997</c:v>
                </c:pt>
                <c:pt idx="3">
                  <c:v>-19.776500000000009</c:v>
                </c:pt>
                <c:pt idx="4">
                  <c:v>-17.928000000000004</c:v>
                </c:pt>
                <c:pt idx="5">
                  <c:v>-16.1875</c:v>
                </c:pt>
                <c:pt idx="6">
                  <c:v>-14.552000000000001</c:v>
                </c:pt>
                <c:pt idx="7">
                  <c:v>-13.018499999999996</c:v>
                </c:pt>
                <c:pt idx="8">
                  <c:v>-11.584000000000007</c:v>
                </c:pt>
                <c:pt idx="9">
                  <c:v>-10.2455</c:v>
                </c:pt>
                <c:pt idx="10">
                  <c:v>-9.0000000000000036</c:v>
                </c:pt>
                <c:pt idx="11">
                  <c:v>-7.8445000000000009</c:v>
                </c:pt>
                <c:pt idx="12">
                  <c:v>-6.7759999999999989</c:v>
                </c:pt>
                <c:pt idx="13">
                  <c:v>-5.791500000000001</c:v>
                </c:pt>
                <c:pt idx="14">
                  <c:v>-4.8879999999999999</c:v>
                </c:pt>
                <c:pt idx="15">
                  <c:v>-4.0624999999999991</c:v>
                </c:pt>
                <c:pt idx="16">
                  <c:v>-3.3119999999999998</c:v>
                </c:pt>
                <c:pt idx="17">
                  <c:v>-2.6334999999999997</c:v>
                </c:pt>
                <c:pt idx="18">
                  <c:v>-2.0240000000000005</c:v>
                </c:pt>
                <c:pt idx="19">
                  <c:v>-1.4805000000000004</c:v>
                </c:pt>
                <c:pt idx="20">
                  <c:v>-1</c:v>
                </c:pt>
                <c:pt idx="21">
                  <c:v>-0.5794999999999999</c:v>
                </c:pt>
                <c:pt idx="22">
                  <c:v>-0.2160000000000003</c:v>
                </c:pt>
                <c:pt idx="23">
                  <c:v>9.350000000000025E-2</c:v>
                </c:pt>
                <c:pt idx="24">
                  <c:v>0.35199999999999965</c:v>
                </c:pt>
                <c:pt idx="25">
                  <c:v>0.5625</c:v>
                </c:pt>
                <c:pt idx="26">
                  <c:v>0.72800000000000009</c:v>
                </c:pt>
                <c:pt idx="27">
                  <c:v>0.85149999999999992</c:v>
                </c:pt>
                <c:pt idx="28">
                  <c:v>0.93599999999999994</c:v>
                </c:pt>
                <c:pt idx="29">
                  <c:v>0.98449999999999993</c:v>
                </c:pt>
                <c:pt idx="30">
                  <c:v>1</c:v>
                </c:pt>
                <c:pt idx="31">
                  <c:v>0.98550000000000004</c:v>
                </c:pt>
                <c:pt idx="32">
                  <c:v>0.94399999999999995</c:v>
                </c:pt>
                <c:pt idx="33">
                  <c:v>0.87849999999999995</c:v>
                </c:pt>
                <c:pt idx="34">
                  <c:v>0.79200000000000004</c:v>
                </c:pt>
                <c:pt idx="35">
                  <c:v>0.6875</c:v>
                </c:pt>
                <c:pt idx="36">
                  <c:v>0.56800000000000006</c:v>
                </c:pt>
                <c:pt idx="37">
                  <c:v>0.4365</c:v>
                </c:pt>
                <c:pt idx="38">
                  <c:v>0.29600000000000004</c:v>
                </c:pt>
                <c:pt idx="39">
                  <c:v>0.14950000000000002</c:v>
                </c:pt>
                <c:pt idx="40">
                  <c:v>0</c:v>
                </c:pt>
                <c:pt idx="41">
                  <c:v>-0.14950000000000002</c:v>
                </c:pt>
                <c:pt idx="42">
                  <c:v>-0.29600000000000004</c:v>
                </c:pt>
                <c:pt idx="43">
                  <c:v>-0.4365</c:v>
                </c:pt>
                <c:pt idx="44">
                  <c:v>-0.56800000000000006</c:v>
                </c:pt>
                <c:pt idx="45">
                  <c:v>-0.6875</c:v>
                </c:pt>
                <c:pt idx="46">
                  <c:v>-0.79200000000000004</c:v>
                </c:pt>
                <c:pt idx="47">
                  <c:v>-0.87849999999999995</c:v>
                </c:pt>
                <c:pt idx="48">
                  <c:v>-0.94399999999999995</c:v>
                </c:pt>
                <c:pt idx="49">
                  <c:v>-0.98550000000000004</c:v>
                </c:pt>
                <c:pt idx="50">
                  <c:v>-1</c:v>
                </c:pt>
                <c:pt idx="51">
                  <c:v>-0.98449999999999993</c:v>
                </c:pt>
                <c:pt idx="52">
                  <c:v>-0.93599999999999994</c:v>
                </c:pt>
                <c:pt idx="53">
                  <c:v>-0.85149999999999992</c:v>
                </c:pt>
                <c:pt idx="54">
                  <c:v>-0.72800000000000009</c:v>
                </c:pt>
                <c:pt idx="55">
                  <c:v>-0.5625</c:v>
                </c:pt>
                <c:pt idx="56">
                  <c:v>-0.35199999999999965</c:v>
                </c:pt>
                <c:pt idx="57">
                  <c:v>-9.350000000000025E-2</c:v>
                </c:pt>
                <c:pt idx="58">
                  <c:v>0.2160000000000003</c:v>
                </c:pt>
                <c:pt idx="59">
                  <c:v>0.5794999999999999</c:v>
                </c:pt>
                <c:pt idx="60">
                  <c:v>1</c:v>
                </c:pt>
                <c:pt idx="61">
                  <c:v>1.4805000000000004</c:v>
                </c:pt>
                <c:pt idx="62">
                  <c:v>2.0240000000000005</c:v>
                </c:pt>
                <c:pt idx="63">
                  <c:v>2.6334999999999997</c:v>
                </c:pt>
                <c:pt idx="64">
                  <c:v>3.3119999999999998</c:v>
                </c:pt>
                <c:pt idx="65">
                  <c:v>4.0624999999999991</c:v>
                </c:pt>
                <c:pt idx="66">
                  <c:v>4.8879999999999999</c:v>
                </c:pt>
                <c:pt idx="67">
                  <c:v>5.791500000000001</c:v>
                </c:pt>
                <c:pt idx="68">
                  <c:v>6.7759999999999989</c:v>
                </c:pt>
                <c:pt idx="69">
                  <c:v>7.8445000000000009</c:v>
                </c:pt>
                <c:pt idx="70">
                  <c:v>9.0000000000000036</c:v>
                </c:pt>
                <c:pt idx="71">
                  <c:v>10.2455</c:v>
                </c:pt>
                <c:pt idx="72">
                  <c:v>11.584000000000007</c:v>
                </c:pt>
                <c:pt idx="73">
                  <c:v>13.018499999999996</c:v>
                </c:pt>
                <c:pt idx="74">
                  <c:v>14.552000000000001</c:v>
                </c:pt>
                <c:pt idx="75">
                  <c:v>16.1875</c:v>
                </c:pt>
                <c:pt idx="76">
                  <c:v>17.928000000000004</c:v>
                </c:pt>
                <c:pt idx="77">
                  <c:v>19.776500000000009</c:v>
                </c:pt>
                <c:pt idx="78">
                  <c:v>21.735999999999997</c:v>
                </c:pt>
                <c:pt idx="79">
                  <c:v>23.8095</c:v>
                </c:pt>
                <c:pt idx="80">
                  <c:v>25.999999999999989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72-488B-8134-E3B786E2032D}"/>
            </c:ext>
          </c:extLst>
        </c:ser>
        <c:ser>
          <c:idx val="3"/>
          <c:order val="3"/>
          <c:tx>
            <c:strRef>
              <c:f>Chebt!$E$6</c:f>
              <c:strCache>
                <c:ptCount val="1"/>
                <c:pt idx="0">
                  <c:v>T4(x)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Chebt!$E$7:$E$87</c:f>
              <c:numCache>
                <c:formatCode>General</c:formatCode>
                <c:ptCount val="81"/>
                <c:pt idx="0">
                  <c:v>96.999999999999943</c:v>
                </c:pt>
                <c:pt idx="1">
                  <c:v>86.252049999999997</c:v>
                </c:pt>
                <c:pt idx="2">
                  <c:v>76.376800000000003</c:v>
                </c:pt>
                <c:pt idx="3">
                  <c:v>67.328050000000019</c:v>
                </c:pt>
                <c:pt idx="4">
                  <c:v>59.060800000000029</c:v>
                </c:pt>
                <c:pt idx="5">
                  <c:v>51.531250000000014</c:v>
                </c:pt>
                <c:pt idx="6">
                  <c:v>44.69680000000001</c:v>
                </c:pt>
                <c:pt idx="7">
                  <c:v>38.516049999999986</c:v>
                </c:pt>
                <c:pt idx="8">
                  <c:v>32.94880000000002</c:v>
                </c:pt>
                <c:pt idx="9">
                  <c:v>27.956049999999998</c:v>
                </c:pt>
                <c:pt idx="10">
                  <c:v>23.500000000000007</c:v>
                </c:pt>
                <c:pt idx="11">
                  <c:v>19.544050000000006</c:v>
                </c:pt>
                <c:pt idx="12">
                  <c:v>16.052799999999991</c:v>
                </c:pt>
                <c:pt idx="13">
                  <c:v>12.992050000000008</c:v>
                </c:pt>
                <c:pt idx="14">
                  <c:v>10.328800000000001</c:v>
                </c:pt>
                <c:pt idx="15">
                  <c:v>8.03125</c:v>
                </c:pt>
                <c:pt idx="16">
                  <c:v>6.0687999999999995</c:v>
                </c:pt>
                <c:pt idx="17">
                  <c:v>4.412049999999998</c:v>
                </c:pt>
                <c:pt idx="18">
                  <c:v>3.0328000000000017</c:v>
                </c:pt>
                <c:pt idx="19">
                  <c:v>1.9040500000000007</c:v>
                </c:pt>
                <c:pt idx="20">
                  <c:v>1</c:v>
                </c:pt>
                <c:pt idx="21">
                  <c:v>0.29604999999999992</c:v>
                </c:pt>
                <c:pt idx="22">
                  <c:v>-0.23119999999999957</c:v>
                </c:pt>
                <c:pt idx="23">
                  <c:v>-0.60395000000000021</c:v>
                </c:pt>
                <c:pt idx="24">
                  <c:v>-0.84319999999999973</c:v>
                </c:pt>
                <c:pt idx="25">
                  <c:v>-0.96875</c:v>
                </c:pt>
                <c:pt idx="26">
                  <c:v>-0.99919999999999998</c:v>
                </c:pt>
                <c:pt idx="27">
                  <c:v>-0.95194999999999996</c:v>
                </c:pt>
                <c:pt idx="28">
                  <c:v>-0.84319999999999995</c:v>
                </c:pt>
                <c:pt idx="29">
                  <c:v>-0.68795000000000017</c:v>
                </c:pt>
                <c:pt idx="30">
                  <c:v>-0.5</c:v>
                </c:pt>
                <c:pt idx="31">
                  <c:v>-0.29195000000000004</c:v>
                </c:pt>
                <c:pt idx="32">
                  <c:v>-7.5200000000000045E-2</c:v>
                </c:pt>
                <c:pt idx="33">
                  <c:v>0.14005000000000012</c:v>
                </c:pt>
                <c:pt idx="34">
                  <c:v>0.34480000000000005</c:v>
                </c:pt>
                <c:pt idx="35">
                  <c:v>0.53125</c:v>
                </c:pt>
                <c:pt idx="36">
                  <c:v>0.69279999999999986</c:v>
                </c:pt>
                <c:pt idx="37">
                  <c:v>0.82404999999999995</c:v>
                </c:pt>
                <c:pt idx="38">
                  <c:v>0.92079999999999995</c:v>
                </c:pt>
                <c:pt idx="39">
                  <c:v>0.98004999999999998</c:v>
                </c:pt>
                <c:pt idx="40">
                  <c:v>1</c:v>
                </c:pt>
                <c:pt idx="41">
                  <c:v>0.98004999999999998</c:v>
                </c:pt>
                <c:pt idx="42">
                  <c:v>0.92079999999999995</c:v>
                </c:pt>
                <c:pt idx="43">
                  <c:v>0.82404999999999995</c:v>
                </c:pt>
                <c:pt idx="44">
                  <c:v>0.69279999999999986</c:v>
                </c:pt>
                <c:pt idx="45">
                  <c:v>0.53125</c:v>
                </c:pt>
                <c:pt idx="46">
                  <c:v>0.34480000000000005</c:v>
                </c:pt>
                <c:pt idx="47">
                  <c:v>0.14005000000000012</c:v>
                </c:pt>
                <c:pt idx="48">
                  <c:v>-7.5200000000000045E-2</c:v>
                </c:pt>
                <c:pt idx="49">
                  <c:v>-0.29195000000000004</c:v>
                </c:pt>
                <c:pt idx="50">
                  <c:v>-0.5</c:v>
                </c:pt>
                <c:pt idx="51">
                  <c:v>-0.68795000000000017</c:v>
                </c:pt>
                <c:pt idx="52">
                  <c:v>-0.84319999999999995</c:v>
                </c:pt>
                <c:pt idx="53">
                  <c:v>-0.95194999999999996</c:v>
                </c:pt>
                <c:pt idx="54">
                  <c:v>-0.99919999999999998</c:v>
                </c:pt>
                <c:pt idx="55">
                  <c:v>-0.96875</c:v>
                </c:pt>
                <c:pt idx="56">
                  <c:v>-0.84319999999999973</c:v>
                </c:pt>
                <c:pt idx="57">
                  <c:v>-0.60395000000000021</c:v>
                </c:pt>
                <c:pt idx="58">
                  <c:v>-0.23119999999999957</c:v>
                </c:pt>
                <c:pt idx="59">
                  <c:v>0.29604999999999992</c:v>
                </c:pt>
                <c:pt idx="60">
                  <c:v>1</c:v>
                </c:pt>
                <c:pt idx="61">
                  <c:v>1.9040500000000007</c:v>
                </c:pt>
                <c:pt idx="62">
                  <c:v>3.0328000000000017</c:v>
                </c:pt>
                <c:pt idx="63">
                  <c:v>4.412049999999998</c:v>
                </c:pt>
                <c:pt idx="64">
                  <c:v>6.0687999999999995</c:v>
                </c:pt>
                <c:pt idx="65">
                  <c:v>8.03125</c:v>
                </c:pt>
                <c:pt idx="66">
                  <c:v>10.328800000000001</c:v>
                </c:pt>
                <c:pt idx="67">
                  <c:v>12.992050000000008</c:v>
                </c:pt>
                <c:pt idx="68">
                  <c:v>16.052799999999991</c:v>
                </c:pt>
                <c:pt idx="69">
                  <c:v>19.544050000000006</c:v>
                </c:pt>
                <c:pt idx="70">
                  <c:v>23.500000000000007</c:v>
                </c:pt>
                <c:pt idx="71">
                  <c:v>27.956049999999998</c:v>
                </c:pt>
                <c:pt idx="72">
                  <c:v>32.94880000000002</c:v>
                </c:pt>
                <c:pt idx="73">
                  <c:v>38.516049999999986</c:v>
                </c:pt>
                <c:pt idx="74">
                  <c:v>44.69680000000001</c:v>
                </c:pt>
                <c:pt idx="75">
                  <c:v>51.531250000000014</c:v>
                </c:pt>
                <c:pt idx="76">
                  <c:v>59.060800000000029</c:v>
                </c:pt>
                <c:pt idx="77">
                  <c:v>67.328050000000019</c:v>
                </c:pt>
                <c:pt idx="78">
                  <c:v>76.376800000000003</c:v>
                </c:pt>
                <c:pt idx="79">
                  <c:v>86.252049999999997</c:v>
                </c:pt>
                <c:pt idx="80">
                  <c:v>96.999999999999943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72-488B-8134-E3B786E2032D}"/>
            </c:ext>
          </c:extLst>
        </c:ser>
        <c:ser>
          <c:idx val="4"/>
          <c:order val="4"/>
          <c:tx>
            <c:strRef>
              <c:f>Chebt!$F$6</c:f>
              <c:strCache>
                <c:ptCount val="1"/>
                <c:pt idx="0">
                  <c:v>T5(x)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Chebt!$A$7:$A$87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Chebt!$F$7:$F$87</c:f>
              <c:numCache>
                <c:formatCode>General</c:formatCode>
                <c:ptCount val="81"/>
                <c:pt idx="0">
                  <c:v>-361.99999999999977</c:v>
                </c:pt>
                <c:pt idx="1">
                  <c:v>-312.57349500000015</c:v>
                </c:pt>
                <c:pt idx="2">
                  <c:v>-268.49583999999999</c:v>
                </c:pt>
                <c:pt idx="3">
                  <c:v>-229.33728500000007</c:v>
                </c:pt>
                <c:pt idx="4">
                  <c:v>-194.69088000000002</c:v>
                </c:pt>
                <c:pt idx="5">
                  <c:v>-164.17187500000011</c:v>
                </c:pt>
                <c:pt idx="6">
                  <c:v>-137.41712000000007</c:v>
                </c:pt>
                <c:pt idx="7">
                  <c:v>-114.08446499999999</c:v>
                </c:pt>
                <c:pt idx="8">
                  <c:v>-93.852160000000026</c:v>
                </c:pt>
                <c:pt idx="9">
                  <c:v>-76.418254999999988</c:v>
                </c:pt>
                <c:pt idx="10">
                  <c:v>-61.5</c:v>
                </c:pt>
                <c:pt idx="11">
                  <c:v>-48.833245000000012</c:v>
                </c:pt>
                <c:pt idx="12">
                  <c:v>-38.171839999999968</c:v>
                </c:pt>
                <c:pt idx="13">
                  <c:v>-29.287035000000028</c:v>
                </c:pt>
                <c:pt idx="14">
                  <c:v>-21.96688000000001</c:v>
                </c:pt>
                <c:pt idx="15">
                  <c:v>-16.015625</c:v>
                </c:pt>
                <c:pt idx="16">
                  <c:v>-11.253119999999999</c:v>
                </c:pt>
                <c:pt idx="17">
                  <c:v>-7.5142149999999956</c:v>
                </c:pt>
                <c:pt idx="18">
                  <c:v>-4.6481600000000034</c:v>
                </c:pt>
                <c:pt idx="19">
                  <c:v>-2.5180050000000014</c:v>
                </c:pt>
                <c:pt idx="20">
                  <c:v>-1</c:v>
                </c:pt>
                <c:pt idx="21">
                  <c:v>1.7005000000000048E-2</c:v>
                </c:pt>
                <c:pt idx="22">
                  <c:v>0.63215999999999961</c:v>
                </c:pt>
                <c:pt idx="23">
                  <c:v>0.93321500000000002</c:v>
                </c:pt>
                <c:pt idx="24">
                  <c:v>0.99712000000000001</c:v>
                </c:pt>
                <c:pt idx="25">
                  <c:v>0.890625</c:v>
                </c:pt>
                <c:pt idx="26">
                  <c:v>0.67087999999999981</c:v>
                </c:pt>
                <c:pt idx="27">
                  <c:v>0.38603500000000013</c:v>
                </c:pt>
                <c:pt idx="28">
                  <c:v>7.5839999999999907E-2</c:v>
                </c:pt>
                <c:pt idx="29">
                  <c:v>-0.22775499999999971</c:v>
                </c:pt>
                <c:pt idx="30">
                  <c:v>-0.5</c:v>
                </c:pt>
                <c:pt idx="31">
                  <c:v>-0.72274499999999997</c:v>
                </c:pt>
                <c:pt idx="32">
                  <c:v>-0.88383999999999996</c:v>
                </c:pt>
                <c:pt idx="33">
                  <c:v>-0.97653500000000004</c:v>
                </c:pt>
                <c:pt idx="34">
                  <c:v>-0.9988800000000001</c:v>
                </c:pt>
                <c:pt idx="35">
                  <c:v>-0.953125</c:v>
                </c:pt>
                <c:pt idx="36">
                  <c:v>-0.84512000000000009</c:v>
                </c:pt>
                <c:pt idx="37">
                  <c:v>-0.68371499999999996</c:v>
                </c:pt>
                <c:pt idx="38">
                  <c:v>-0.48016000000000003</c:v>
                </c:pt>
                <c:pt idx="39">
                  <c:v>-0.24750500000000003</c:v>
                </c:pt>
                <c:pt idx="40">
                  <c:v>0</c:v>
                </c:pt>
                <c:pt idx="41">
                  <c:v>0.24750500000000003</c:v>
                </c:pt>
                <c:pt idx="42">
                  <c:v>0.48016000000000003</c:v>
                </c:pt>
                <c:pt idx="43">
                  <c:v>0.68371499999999996</c:v>
                </c:pt>
                <c:pt idx="44">
                  <c:v>0.84512000000000009</c:v>
                </c:pt>
                <c:pt idx="45">
                  <c:v>0.953125</c:v>
                </c:pt>
                <c:pt idx="46">
                  <c:v>0.9988800000000001</c:v>
                </c:pt>
                <c:pt idx="47">
                  <c:v>0.97653500000000004</c:v>
                </c:pt>
                <c:pt idx="48">
                  <c:v>0.88383999999999996</c:v>
                </c:pt>
                <c:pt idx="49">
                  <c:v>0.72274499999999997</c:v>
                </c:pt>
                <c:pt idx="50">
                  <c:v>0.5</c:v>
                </c:pt>
                <c:pt idx="51">
                  <c:v>0.22775499999999971</c:v>
                </c:pt>
                <c:pt idx="52">
                  <c:v>-7.5839999999999907E-2</c:v>
                </c:pt>
                <c:pt idx="53">
                  <c:v>-0.38603500000000013</c:v>
                </c:pt>
                <c:pt idx="54">
                  <c:v>-0.67087999999999981</c:v>
                </c:pt>
                <c:pt idx="55">
                  <c:v>-0.890625</c:v>
                </c:pt>
                <c:pt idx="56">
                  <c:v>-0.99712000000000001</c:v>
                </c:pt>
                <c:pt idx="57">
                  <c:v>-0.93321500000000002</c:v>
                </c:pt>
                <c:pt idx="58">
                  <c:v>-0.63215999999999961</c:v>
                </c:pt>
                <c:pt idx="59">
                  <c:v>-1.7005000000000048E-2</c:v>
                </c:pt>
                <c:pt idx="60">
                  <c:v>1</c:v>
                </c:pt>
                <c:pt idx="61">
                  <c:v>2.5180050000000014</c:v>
                </c:pt>
                <c:pt idx="62">
                  <c:v>4.6481600000000034</c:v>
                </c:pt>
                <c:pt idx="63">
                  <c:v>7.5142149999999956</c:v>
                </c:pt>
                <c:pt idx="64">
                  <c:v>11.253119999999999</c:v>
                </c:pt>
                <c:pt idx="65">
                  <c:v>16.015625</c:v>
                </c:pt>
                <c:pt idx="66">
                  <c:v>21.96688000000001</c:v>
                </c:pt>
                <c:pt idx="67">
                  <c:v>29.287035000000028</c:v>
                </c:pt>
                <c:pt idx="68">
                  <c:v>38.171839999999968</c:v>
                </c:pt>
                <c:pt idx="69">
                  <c:v>48.833245000000012</c:v>
                </c:pt>
                <c:pt idx="70">
                  <c:v>61.5</c:v>
                </c:pt>
                <c:pt idx="71">
                  <c:v>76.418254999999988</c:v>
                </c:pt>
                <c:pt idx="72">
                  <c:v>93.852160000000026</c:v>
                </c:pt>
                <c:pt idx="73">
                  <c:v>114.08446499999999</c:v>
                </c:pt>
                <c:pt idx="74">
                  <c:v>137.41712000000007</c:v>
                </c:pt>
                <c:pt idx="75">
                  <c:v>164.17187500000011</c:v>
                </c:pt>
                <c:pt idx="76">
                  <c:v>194.69088000000002</c:v>
                </c:pt>
                <c:pt idx="77">
                  <c:v>229.33728500000007</c:v>
                </c:pt>
                <c:pt idx="78">
                  <c:v>268.49583999999999</c:v>
                </c:pt>
                <c:pt idx="79">
                  <c:v>312.57349500000015</c:v>
                </c:pt>
                <c:pt idx="80">
                  <c:v>361.99999999999977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72-488B-8134-E3B786E20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55555555555556"/>
          <c:y val="0.90153037123137947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875992778644387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Chebtd!$B$6</c:f>
              <c:strCache>
                <c:ptCount val="1"/>
                <c:pt idx="0">
                  <c:v>T1'(x)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Chebtd!$B$7:$B$87</c:f>
              <c:numCache>
                <c:formatCode>General</c:formatCode>
                <c:ptCount val="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E5-4A34-824C-6EB614301EFC}"/>
            </c:ext>
          </c:extLst>
        </c:ser>
        <c:ser>
          <c:idx val="1"/>
          <c:order val="1"/>
          <c:tx>
            <c:strRef>
              <c:f>Chebtd!$C$6</c:f>
              <c:strCache>
                <c:ptCount val="1"/>
                <c:pt idx="0">
                  <c:v>T2'(x)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Chebtd!$C$7:$C$87</c:f>
              <c:numCache>
                <c:formatCode>General</c:formatCode>
                <c:ptCount val="81"/>
                <c:pt idx="0">
                  <c:v>-8</c:v>
                </c:pt>
                <c:pt idx="1">
                  <c:v>-7.8</c:v>
                </c:pt>
                <c:pt idx="2">
                  <c:v>-7.6</c:v>
                </c:pt>
                <c:pt idx="3">
                  <c:v>-7.4</c:v>
                </c:pt>
                <c:pt idx="4">
                  <c:v>-7.2</c:v>
                </c:pt>
                <c:pt idx="5">
                  <c:v>-7</c:v>
                </c:pt>
                <c:pt idx="6">
                  <c:v>-6.8</c:v>
                </c:pt>
                <c:pt idx="7">
                  <c:v>-6.6</c:v>
                </c:pt>
                <c:pt idx="8">
                  <c:v>-6.4</c:v>
                </c:pt>
                <c:pt idx="9">
                  <c:v>-6.2</c:v>
                </c:pt>
                <c:pt idx="10">
                  <c:v>-6</c:v>
                </c:pt>
                <c:pt idx="11">
                  <c:v>-5.8</c:v>
                </c:pt>
                <c:pt idx="12">
                  <c:v>-5.6</c:v>
                </c:pt>
                <c:pt idx="13">
                  <c:v>-5.4</c:v>
                </c:pt>
                <c:pt idx="14">
                  <c:v>-5.2</c:v>
                </c:pt>
                <c:pt idx="15">
                  <c:v>-5</c:v>
                </c:pt>
                <c:pt idx="16">
                  <c:v>-4.8</c:v>
                </c:pt>
                <c:pt idx="17">
                  <c:v>-4.5999999999999996</c:v>
                </c:pt>
                <c:pt idx="18">
                  <c:v>-4.4000000000000004</c:v>
                </c:pt>
                <c:pt idx="19">
                  <c:v>-4.2</c:v>
                </c:pt>
                <c:pt idx="20">
                  <c:v>-4</c:v>
                </c:pt>
                <c:pt idx="21">
                  <c:v>-3.8</c:v>
                </c:pt>
                <c:pt idx="22">
                  <c:v>-3.6</c:v>
                </c:pt>
                <c:pt idx="23">
                  <c:v>-3.4</c:v>
                </c:pt>
                <c:pt idx="24">
                  <c:v>-3.2</c:v>
                </c:pt>
                <c:pt idx="25">
                  <c:v>-3</c:v>
                </c:pt>
                <c:pt idx="26">
                  <c:v>-2.8</c:v>
                </c:pt>
                <c:pt idx="27">
                  <c:v>-2.6</c:v>
                </c:pt>
                <c:pt idx="28">
                  <c:v>-2.4</c:v>
                </c:pt>
                <c:pt idx="29">
                  <c:v>-2.2000000000000002</c:v>
                </c:pt>
                <c:pt idx="30">
                  <c:v>-2</c:v>
                </c:pt>
                <c:pt idx="31">
                  <c:v>-1.8</c:v>
                </c:pt>
                <c:pt idx="32">
                  <c:v>-1.6</c:v>
                </c:pt>
                <c:pt idx="33">
                  <c:v>-1.4</c:v>
                </c:pt>
                <c:pt idx="34">
                  <c:v>-1.2</c:v>
                </c:pt>
                <c:pt idx="35">
                  <c:v>-1</c:v>
                </c:pt>
                <c:pt idx="36">
                  <c:v>-0.8</c:v>
                </c:pt>
                <c:pt idx="37">
                  <c:v>-0.6</c:v>
                </c:pt>
                <c:pt idx="38">
                  <c:v>-0.4</c:v>
                </c:pt>
                <c:pt idx="39">
                  <c:v>-0.2</c:v>
                </c:pt>
                <c:pt idx="40">
                  <c:v>0</c:v>
                </c:pt>
                <c:pt idx="41">
                  <c:v>0.2</c:v>
                </c:pt>
                <c:pt idx="42">
                  <c:v>0.4</c:v>
                </c:pt>
                <c:pt idx="43">
                  <c:v>0.6</c:v>
                </c:pt>
                <c:pt idx="44">
                  <c:v>0.8</c:v>
                </c:pt>
                <c:pt idx="45">
                  <c:v>1</c:v>
                </c:pt>
                <c:pt idx="46">
                  <c:v>1.2</c:v>
                </c:pt>
                <c:pt idx="47">
                  <c:v>1.4</c:v>
                </c:pt>
                <c:pt idx="48">
                  <c:v>1.6</c:v>
                </c:pt>
                <c:pt idx="49">
                  <c:v>1.8</c:v>
                </c:pt>
                <c:pt idx="50">
                  <c:v>2</c:v>
                </c:pt>
                <c:pt idx="51">
                  <c:v>2.2000000000000002</c:v>
                </c:pt>
                <c:pt idx="52">
                  <c:v>2.4</c:v>
                </c:pt>
                <c:pt idx="53">
                  <c:v>2.6</c:v>
                </c:pt>
                <c:pt idx="54">
                  <c:v>2.8</c:v>
                </c:pt>
                <c:pt idx="55">
                  <c:v>3</c:v>
                </c:pt>
                <c:pt idx="56">
                  <c:v>3.2</c:v>
                </c:pt>
                <c:pt idx="57">
                  <c:v>3.4</c:v>
                </c:pt>
                <c:pt idx="58">
                  <c:v>3.6</c:v>
                </c:pt>
                <c:pt idx="59">
                  <c:v>3.8</c:v>
                </c:pt>
                <c:pt idx="60">
                  <c:v>4</c:v>
                </c:pt>
                <c:pt idx="61">
                  <c:v>4.2</c:v>
                </c:pt>
                <c:pt idx="62">
                  <c:v>4.4000000000000004</c:v>
                </c:pt>
                <c:pt idx="63">
                  <c:v>4.5999999999999996</c:v>
                </c:pt>
                <c:pt idx="64">
                  <c:v>4.8</c:v>
                </c:pt>
                <c:pt idx="65">
                  <c:v>5</c:v>
                </c:pt>
                <c:pt idx="66">
                  <c:v>5.2</c:v>
                </c:pt>
                <c:pt idx="67">
                  <c:v>5.4</c:v>
                </c:pt>
                <c:pt idx="68">
                  <c:v>5.6</c:v>
                </c:pt>
                <c:pt idx="69">
                  <c:v>5.8</c:v>
                </c:pt>
                <c:pt idx="70">
                  <c:v>6</c:v>
                </c:pt>
                <c:pt idx="71">
                  <c:v>6.2</c:v>
                </c:pt>
                <c:pt idx="72">
                  <c:v>6.4</c:v>
                </c:pt>
                <c:pt idx="73">
                  <c:v>6.6</c:v>
                </c:pt>
                <c:pt idx="74">
                  <c:v>6.8</c:v>
                </c:pt>
                <c:pt idx="75">
                  <c:v>7</c:v>
                </c:pt>
                <c:pt idx="76">
                  <c:v>7.2</c:v>
                </c:pt>
                <c:pt idx="77">
                  <c:v>7.4</c:v>
                </c:pt>
                <c:pt idx="78">
                  <c:v>7.6</c:v>
                </c:pt>
                <c:pt idx="79">
                  <c:v>7.8</c:v>
                </c:pt>
                <c:pt idx="80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E5-4A34-824C-6EB614301EFC}"/>
            </c:ext>
          </c:extLst>
        </c:ser>
        <c:ser>
          <c:idx val="2"/>
          <c:order val="2"/>
          <c:tx>
            <c:strRef>
              <c:f>Chebtd!$D$6</c:f>
              <c:strCache>
                <c:ptCount val="1"/>
                <c:pt idx="0">
                  <c:v>T3'(x)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Chebtd!$D$7:$D$87</c:f>
              <c:numCache>
                <c:formatCode>General</c:formatCode>
                <c:ptCount val="81"/>
                <c:pt idx="0">
                  <c:v>45</c:v>
                </c:pt>
                <c:pt idx="1">
                  <c:v>42.629999999999995</c:v>
                </c:pt>
                <c:pt idx="2">
                  <c:v>40.319999999999993</c:v>
                </c:pt>
                <c:pt idx="3">
                  <c:v>38.070000000000007</c:v>
                </c:pt>
                <c:pt idx="4">
                  <c:v>35.880000000000003</c:v>
                </c:pt>
                <c:pt idx="5">
                  <c:v>33.75</c:v>
                </c:pt>
                <c:pt idx="6">
                  <c:v>31.68</c:v>
                </c:pt>
                <c:pt idx="7">
                  <c:v>29.669999999999998</c:v>
                </c:pt>
                <c:pt idx="8">
                  <c:v>27.720000000000002</c:v>
                </c:pt>
                <c:pt idx="9">
                  <c:v>25.830000000000002</c:v>
                </c:pt>
                <c:pt idx="10">
                  <c:v>24</c:v>
                </c:pt>
                <c:pt idx="11">
                  <c:v>22.229999999999997</c:v>
                </c:pt>
                <c:pt idx="12">
                  <c:v>20.519999999999996</c:v>
                </c:pt>
                <c:pt idx="13">
                  <c:v>18.870000000000005</c:v>
                </c:pt>
                <c:pt idx="14">
                  <c:v>17.28</c:v>
                </c:pt>
                <c:pt idx="15">
                  <c:v>15.75</c:v>
                </c:pt>
                <c:pt idx="16">
                  <c:v>14.28</c:v>
                </c:pt>
                <c:pt idx="17">
                  <c:v>12.869999999999997</c:v>
                </c:pt>
                <c:pt idx="18">
                  <c:v>11.520000000000003</c:v>
                </c:pt>
                <c:pt idx="19">
                  <c:v>10.23</c:v>
                </c:pt>
                <c:pt idx="20">
                  <c:v>9</c:v>
                </c:pt>
                <c:pt idx="21">
                  <c:v>7.8299999999999992</c:v>
                </c:pt>
                <c:pt idx="22">
                  <c:v>6.7200000000000006</c:v>
                </c:pt>
                <c:pt idx="23">
                  <c:v>5.67</c:v>
                </c:pt>
                <c:pt idx="24">
                  <c:v>4.6800000000000006</c:v>
                </c:pt>
                <c:pt idx="25">
                  <c:v>3.75</c:v>
                </c:pt>
                <c:pt idx="26">
                  <c:v>2.8799999999999994</c:v>
                </c:pt>
                <c:pt idx="27">
                  <c:v>2.0700000000000003</c:v>
                </c:pt>
                <c:pt idx="28">
                  <c:v>1.3199999999999996</c:v>
                </c:pt>
                <c:pt idx="29">
                  <c:v>0.63000000000000056</c:v>
                </c:pt>
                <c:pt idx="30">
                  <c:v>0</c:v>
                </c:pt>
                <c:pt idx="31">
                  <c:v>-0.56999999999999984</c:v>
                </c:pt>
                <c:pt idx="32">
                  <c:v>-1.0799999999999998</c:v>
                </c:pt>
                <c:pt idx="33">
                  <c:v>-1.5300000000000002</c:v>
                </c:pt>
                <c:pt idx="34">
                  <c:v>-1.9200000000000002</c:v>
                </c:pt>
                <c:pt idx="35">
                  <c:v>-2.25</c:v>
                </c:pt>
                <c:pt idx="36">
                  <c:v>-2.52</c:v>
                </c:pt>
                <c:pt idx="37">
                  <c:v>-2.73</c:v>
                </c:pt>
                <c:pt idx="38">
                  <c:v>-2.88</c:v>
                </c:pt>
                <c:pt idx="39">
                  <c:v>-2.97</c:v>
                </c:pt>
                <c:pt idx="40">
                  <c:v>-3</c:v>
                </c:pt>
                <c:pt idx="41">
                  <c:v>-2.97</c:v>
                </c:pt>
                <c:pt idx="42">
                  <c:v>-2.88</c:v>
                </c:pt>
                <c:pt idx="43">
                  <c:v>-2.73</c:v>
                </c:pt>
                <c:pt idx="44">
                  <c:v>-2.52</c:v>
                </c:pt>
                <c:pt idx="45">
                  <c:v>-2.25</c:v>
                </c:pt>
                <c:pt idx="46">
                  <c:v>-1.9200000000000002</c:v>
                </c:pt>
                <c:pt idx="47">
                  <c:v>-1.5300000000000002</c:v>
                </c:pt>
                <c:pt idx="48">
                  <c:v>-1.0799999999999998</c:v>
                </c:pt>
                <c:pt idx="49">
                  <c:v>-0.56999999999999984</c:v>
                </c:pt>
                <c:pt idx="50">
                  <c:v>0</c:v>
                </c:pt>
                <c:pt idx="51">
                  <c:v>0.63000000000000056</c:v>
                </c:pt>
                <c:pt idx="52">
                  <c:v>1.3199999999999996</c:v>
                </c:pt>
                <c:pt idx="53">
                  <c:v>2.0700000000000003</c:v>
                </c:pt>
                <c:pt idx="54">
                  <c:v>2.8799999999999994</c:v>
                </c:pt>
                <c:pt idx="55">
                  <c:v>3.75</c:v>
                </c:pt>
                <c:pt idx="56">
                  <c:v>4.6800000000000006</c:v>
                </c:pt>
                <c:pt idx="57">
                  <c:v>5.67</c:v>
                </c:pt>
                <c:pt idx="58">
                  <c:v>6.7200000000000006</c:v>
                </c:pt>
                <c:pt idx="59">
                  <c:v>7.8299999999999992</c:v>
                </c:pt>
                <c:pt idx="60">
                  <c:v>9</c:v>
                </c:pt>
                <c:pt idx="61">
                  <c:v>10.23</c:v>
                </c:pt>
                <c:pt idx="62">
                  <c:v>11.520000000000003</c:v>
                </c:pt>
                <c:pt idx="63">
                  <c:v>12.869999999999997</c:v>
                </c:pt>
                <c:pt idx="64">
                  <c:v>14.28</c:v>
                </c:pt>
                <c:pt idx="65">
                  <c:v>15.75</c:v>
                </c:pt>
                <c:pt idx="66">
                  <c:v>17.28</c:v>
                </c:pt>
                <c:pt idx="67">
                  <c:v>18.870000000000005</c:v>
                </c:pt>
                <c:pt idx="68">
                  <c:v>20.519999999999996</c:v>
                </c:pt>
                <c:pt idx="69">
                  <c:v>22.229999999999997</c:v>
                </c:pt>
                <c:pt idx="70">
                  <c:v>24</c:v>
                </c:pt>
                <c:pt idx="71">
                  <c:v>25.830000000000002</c:v>
                </c:pt>
                <c:pt idx="72">
                  <c:v>27.720000000000002</c:v>
                </c:pt>
                <c:pt idx="73">
                  <c:v>29.669999999999998</c:v>
                </c:pt>
                <c:pt idx="74">
                  <c:v>31.68</c:v>
                </c:pt>
                <c:pt idx="75">
                  <c:v>33.75</c:v>
                </c:pt>
                <c:pt idx="76">
                  <c:v>35.880000000000003</c:v>
                </c:pt>
                <c:pt idx="77">
                  <c:v>38.070000000000007</c:v>
                </c:pt>
                <c:pt idx="78">
                  <c:v>40.319999999999993</c:v>
                </c:pt>
                <c:pt idx="79">
                  <c:v>42.629999999999995</c:v>
                </c:pt>
                <c:pt idx="80">
                  <c:v>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E5-4A34-824C-6EB614301EFC}"/>
            </c:ext>
          </c:extLst>
        </c:ser>
        <c:ser>
          <c:idx val="3"/>
          <c:order val="3"/>
          <c:tx>
            <c:strRef>
              <c:f>Chebtd!$E$6</c:f>
              <c:strCache>
                <c:ptCount val="1"/>
                <c:pt idx="0">
                  <c:v>T4'(x)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Chebtd!$E$7:$E$87</c:f>
              <c:numCache>
                <c:formatCode>General</c:formatCode>
                <c:ptCount val="81"/>
                <c:pt idx="0">
                  <c:v>-224</c:v>
                </c:pt>
                <c:pt idx="1">
                  <c:v>-206.07599999999999</c:v>
                </c:pt>
                <c:pt idx="2">
                  <c:v>-189.08799999999997</c:v>
                </c:pt>
                <c:pt idx="3">
                  <c:v>-173.01200000000003</c:v>
                </c:pt>
                <c:pt idx="4">
                  <c:v>-157.82400000000001</c:v>
                </c:pt>
                <c:pt idx="5">
                  <c:v>-143.5</c:v>
                </c:pt>
                <c:pt idx="6">
                  <c:v>-130.01599999999999</c:v>
                </c:pt>
                <c:pt idx="7">
                  <c:v>-117.34799999999998</c:v>
                </c:pt>
                <c:pt idx="8">
                  <c:v>-105.47200000000002</c:v>
                </c:pt>
                <c:pt idx="9">
                  <c:v>-94.364000000000004</c:v>
                </c:pt>
                <c:pt idx="10">
                  <c:v>-84</c:v>
                </c:pt>
                <c:pt idx="11">
                  <c:v>-74.355999999999995</c:v>
                </c:pt>
                <c:pt idx="12">
                  <c:v>-65.407999999999987</c:v>
                </c:pt>
                <c:pt idx="13">
                  <c:v>-57.132000000000012</c:v>
                </c:pt>
                <c:pt idx="14">
                  <c:v>-49.504000000000005</c:v>
                </c:pt>
                <c:pt idx="15">
                  <c:v>-42.5</c:v>
                </c:pt>
                <c:pt idx="16">
                  <c:v>-36.095999999999997</c:v>
                </c:pt>
                <c:pt idx="17">
                  <c:v>-30.26799999999999</c:v>
                </c:pt>
                <c:pt idx="18">
                  <c:v>-24.992000000000008</c:v>
                </c:pt>
                <c:pt idx="19">
                  <c:v>-20.244000000000003</c:v>
                </c:pt>
                <c:pt idx="20">
                  <c:v>-16</c:v>
                </c:pt>
                <c:pt idx="21">
                  <c:v>-12.235999999999997</c:v>
                </c:pt>
                <c:pt idx="22">
                  <c:v>-8.9280000000000008</c:v>
                </c:pt>
                <c:pt idx="23">
                  <c:v>-6.0519999999999987</c:v>
                </c:pt>
                <c:pt idx="24">
                  <c:v>-3.5840000000000019</c:v>
                </c:pt>
                <c:pt idx="25">
                  <c:v>-1.5</c:v>
                </c:pt>
                <c:pt idx="26">
                  <c:v>0.22400000000000136</c:v>
                </c:pt>
                <c:pt idx="27">
                  <c:v>1.6119999999999994</c:v>
                </c:pt>
                <c:pt idx="28">
                  <c:v>2.6880000000000006</c:v>
                </c:pt>
                <c:pt idx="29">
                  <c:v>3.4759999999999995</c:v>
                </c:pt>
                <c:pt idx="30">
                  <c:v>4</c:v>
                </c:pt>
                <c:pt idx="31">
                  <c:v>4.2839999999999998</c:v>
                </c:pt>
                <c:pt idx="32">
                  <c:v>4.3520000000000003</c:v>
                </c:pt>
                <c:pt idx="33">
                  <c:v>4.2279999999999998</c:v>
                </c:pt>
                <c:pt idx="34">
                  <c:v>3.9359999999999999</c:v>
                </c:pt>
                <c:pt idx="35">
                  <c:v>3.5</c:v>
                </c:pt>
                <c:pt idx="36">
                  <c:v>2.944</c:v>
                </c:pt>
                <c:pt idx="37">
                  <c:v>2.2919999999999998</c:v>
                </c:pt>
                <c:pt idx="38">
                  <c:v>1.5680000000000001</c:v>
                </c:pt>
                <c:pt idx="39">
                  <c:v>0.79600000000000004</c:v>
                </c:pt>
                <c:pt idx="40">
                  <c:v>0</c:v>
                </c:pt>
                <c:pt idx="41">
                  <c:v>-0.79600000000000004</c:v>
                </c:pt>
                <c:pt idx="42">
                  <c:v>-1.5680000000000001</c:v>
                </c:pt>
                <c:pt idx="43">
                  <c:v>-2.2919999999999998</c:v>
                </c:pt>
                <c:pt idx="44">
                  <c:v>-2.944</c:v>
                </c:pt>
                <c:pt idx="45">
                  <c:v>-3.5</c:v>
                </c:pt>
                <c:pt idx="46">
                  <c:v>-3.9359999999999999</c:v>
                </c:pt>
                <c:pt idx="47">
                  <c:v>-4.2279999999999998</c:v>
                </c:pt>
                <c:pt idx="48">
                  <c:v>-4.3520000000000003</c:v>
                </c:pt>
                <c:pt idx="49">
                  <c:v>-4.2839999999999998</c:v>
                </c:pt>
                <c:pt idx="50">
                  <c:v>-4</c:v>
                </c:pt>
                <c:pt idx="51">
                  <c:v>-3.4759999999999995</c:v>
                </c:pt>
                <c:pt idx="52">
                  <c:v>-2.6880000000000006</c:v>
                </c:pt>
                <c:pt idx="53">
                  <c:v>-1.6119999999999994</c:v>
                </c:pt>
                <c:pt idx="54">
                  <c:v>-0.22400000000000136</c:v>
                </c:pt>
                <c:pt idx="55">
                  <c:v>1.5</c:v>
                </c:pt>
                <c:pt idx="56">
                  <c:v>3.5840000000000019</c:v>
                </c:pt>
                <c:pt idx="57">
                  <c:v>6.0519999999999987</c:v>
                </c:pt>
                <c:pt idx="58">
                  <c:v>8.9280000000000008</c:v>
                </c:pt>
                <c:pt idx="59">
                  <c:v>12.235999999999997</c:v>
                </c:pt>
                <c:pt idx="60">
                  <c:v>16</c:v>
                </c:pt>
                <c:pt idx="61">
                  <c:v>20.244000000000003</c:v>
                </c:pt>
                <c:pt idx="62">
                  <c:v>24.992000000000008</c:v>
                </c:pt>
                <c:pt idx="63">
                  <c:v>30.26799999999999</c:v>
                </c:pt>
                <c:pt idx="64">
                  <c:v>36.095999999999997</c:v>
                </c:pt>
                <c:pt idx="65">
                  <c:v>42.5</c:v>
                </c:pt>
                <c:pt idx="66">
                  <c:v>49.504000000000005</c:v>
                </c:pt>
                <c:pt idx="67">
                  <c:v>57.132000000000012</c:v>
                </c:pt>
                <c:pt idx="68">
                  <c:v>65.407999999999987</c:v>
                </c:pt>
                <c:pt idx="69">
                  <c:v>74.355999999999995</c:v>
                </c:pt>
                <c:pt idx="70">
                  <c:v>84</c:v>
                </c:pt>
                <c:pt idx="71">
                  <c:v>94.364000000000004</c:v>
                </c:pt>
                <c:pt idx="72">
                  <c:v>105.47200000000002</c:v>
                </c:pt>
                <c:pt idx="73">
                  <c:v>117.34799999999998</c:v>
                </c:pt>
                <c:pt idx="74">
                  <c:v>130.01599999999999</c:v>
                </c:pt>
                <c:pt idx="75">
                  <c:v>143.5</c:v>
                </c:pt>
                <c:pt idx="76">
                  <c:v>157.82400000000001</c:v>
                </c:pt>
                <c:pt idx="77">
                  <c:v>173.01200000000003</c:v>
                </c:pt>
                <c:pt idx="78">
                  <c:v>189.08799999999997</c:v>
                </c:pt>
                <c:pt idx="79">
                  <c:v>206.07599999999999</c:v>
                </c:pt>
                <c:pt idx="80">
                  <c:v>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E5-4A34-824C-6EB614301EFC}"/>
            </c:ext>
          </c:extLst>
        </c:ser>
        <c:ser>
          <c:idx val="4"/>
          <c:order val="4"/>
          <c:tx>
            <c:strRef>
              <c:f>Chebtd!$F$6</c:f>
              <c:strCache>
                <c:ptCount val="1"/>
                <c:pt idx="0">
                  <c:v>T5'(x)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Chebtd!$A$7:$A$87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Chebtd!$F$7:$F$87</c:f>
              <c:numCache>
                <c:formatCode>General</c:formatCode>
                <c:ptCount val="81"/>
                <c:pt idx="0">
                  <c:v>1045</c:v>
                </c:pt>
                <c:pt idx="1">
                  <c:v>933.57049999999992</c:v>
                </c:pt>
                <c:pt idx="2">
                  <c:v>830.96799999999985</c:v>
                </c:pt>
                <c:pt idx="3">
                  <c:v>736.73050000000012</c:v>
                </c:pt>
                <c:pt idx="4">
                  <c:v>650.40800000000013</c:v>
                </c:pt>
                <c:pt idx="5">
                  <c:v>571.5625</c:v>
                </c:pt>
                <c:pt idx="6">
                  <c:v>499.76799999999992</c:v>
                </c:pt>
                <c:pt idx="7">
                  <c:v>434.61049999999989</c:v>
                </c:pt>
                <c:pt idx="8">
                  <c:v>375.6880000000001</c:v>
                </c:pt>
                <c:pt idx="9">
                  <c:v>322.61050000000006</c:v>
                </c:pt>
                <c:pt idx="10">
                  <c:v>275</c:v>
                </c:pt>
                <c:pt idx="11">
                  <c:v>232.49049999999997</c:v>
                </c:pt>
                <c:pt idx="12">
                  <c:v>194.72799999999992</c:v>
                </c:pt>
                <c:pt idx="13">
                  <c:v>161.37050000000005</c:v>
                </c:pt>
                <c:pt idx="14">
                  <c:v>132.08800000000002</c:v>
                </c:pt>
                <c:pt idx="15">
                  <c:v>106.5625</c:v>
                </c:pt>
                <c:pt idx="16">
                  <c:v>84.487999999999985</c:v>
                </c:pt>
                <c:pt idx="17">
                  <c:v>65.570499999999967</c:v>
                </c:pt>
                <c:pt idx="18">
                  <c:v>49.528000000000027</c:v>
                </c:pt>
                <c:pt idx="19">
                  <c:v>36.090500000000013</c:v>
                </c:pt>
                <c:pt idx="20">
                  <c:v>25</c:v>
                </c:pt>
                <c:pt idx="21">
                  <c:v>16.010499999999993</c:v>
                </c:pt>
                <c:pt idx="22">
                  <c:v>8.8880000000000035</c:v>
                </c:pt>
                <c:pt idx="23">
                  <c:v>3.4104999999999981</c:v>
                </c:pt>
                <c:pt idx="24">
                  <c:v>-0.63199999999999701</c:v>
                </c:pt>
                <c:pt idx="25">
                  <c:v>-3.4375</c:v>
                </c:pt>
                <c:pt idx="26">
                  <c:v>-5.1920000000000011</c:v>
                </c:pt>
                <c:pt idx="27">
                  <c:v>-6.0694999999999997</c:v>
                </c:pt>
                <c:pt idx="28">
                  <c:v>-6.2320000000000002</c:v>
                </c:pt>
                <c:pt idx="29">
                  <c:v>-5.8295000000000003</c:v>
                </c:pt>
                <c:pt idx="30">
                  <c:v>-5</c:v>
                </c:pt>
                <c:pt idx="31">
                  <c:v>-3.8695000000000004</c:v>
                </c:pt>
                <c:pt idx="32">
                  <c:v>-2.5520000000000005</c:v>
                </c:pt>
                <c:pt idx="33">
                  <c:v>-1.1494999999999993</c:v>
                </c:pt>
                <c:pt idx="34">
                  <c:v>0.2480000000000003</c:v>
                </c:pt>
                <c:pt idx="35">
                  <c:v>1.5625</c:v>
                </c:pt>
                <c:pt idx="36">
                  <c:v>2.7279999999999998</c:v>
                </c:pt>
                <c:pt idx="37">
                  <c:v>3.6905000000000001</c:v>
                </c:pt>
                <c:pt idx="38">
                  <c:v>4.4080000000000004</c:v>
                </c:pt>
                <c:pt idx="39">
                  <c:v>4.8505000000000003</c:v>
                </c:pt>
                <c:pt idx="40">
                  <c:v>5</c:v>
                </c:pt>
                <c:pt idx="41">
                  <c:v>4.8505000000000003</c:v>
                </c:pt>
                <c:pt idx="42">
                  <c:v>4.4080000000000004</c:v>
                </c:pt>
                <c:pt idx="43">
                  <c:v>3.6905000000000001</c:v>
                </c:pt>
                <c:pt idx="44">
                  <c:v>2.7279999999999998</c:v>
                </c:pt>
                <c:pt idx="45">
                  <c:v>1.5625</c:v>
                </c:pt>
                <c:pt idx="46">
                  <c:v>0.2480000000000003</c:v>
                </c:pt>
                <c:pt idx="47">
                  <c:v>-1.1494999999999993</c:v>
                </c:pt>
                <c:pt idx="48">
                  <c:v>-2.5520000000000005</c:v>
                </c:pt>
                <c:pt idx="49">
                  <c:v>-3.8695000000000004</c:v>
                </c:pt>
                <c:pt idx="50">
                  <c:v>-5</c:v>
                </c:pt>
                <c:pt idx="51">
                  <c:v>-5.8295000000000003</c:v>
                </c:pt>
                <c:pt idx="52">
                  <c:v>-6.2320000000000002</c:v>
                </c:pt>
                <c:pt idx="53">
                  <c:v>-6.0694999999999997</c:v>
                </c:pt>
                <c:pt idx="54">
                  <c:v>-5.1920000000000011</c:v>
                </c:pt>
                <c:pt idx="55">
                  <c:v>-3.4375</c:v>
                </c:pt>
                <c:pt idx="56">
                  <c:v>-0.63199999999999701</c:v>
                </c:pt>
                <c:pt idx="57">
                  <c:v>3.4104999999999981</c:v>
                </c:pt>
                <c:pt idx="58">
                  <c:v>8.8880000000000035</c:v>
                </c:pt>
                <c:pt idx="59">
                  <c:v>16.010499999999993</c:v>
                </c:pt>
                <c:pt idx="60">
                  <c:v>25</c:v>
                </c:pt>
                <c:pt idx="61">
                  <c:v>36.090500000000013</c:v>
                </c:pt>
                <c:pt idx="62">
                  <c:v>49.528000000000027</c:v>
                </c:pt>
                <c:pt idx="63">
                  <c:v>65.570499999999967</c:v>
                </c:pt>
                <c:pt idx="64">
                  <c:v>84.487999999999985</c:v>
                </c:pt>
                <c:pt idx="65">
                  <c:v>106.5625</c:v>
                </c:pt>
                <c:pt idx="66">
                  <c:v>132.08800000000002</c:v>
                </c:pt>
                <c:pt idx="67">
                  <c:v>161.37050000000005</c:v>
                </c:pt>
                <c:pt idx="68">
                  <c:v>194.72799999999992</c:v>
                </c:pt>
                <c:pt idx="69">
                  <c:v>232.49049999999997</c:v>
                </c:pt>
                <c:pt idx="70">
                  <c:v>275</c:v>
                </c:pt>
                <c:pt idx="71">
                  <c:v>322.61050000000006</c:v>
                </c:pt>
                <c:pt idx="72">
                  <c:v>375.6880000000001</c:v>
                </c:pt>
                <c:pt idx="73">
                  <c:v>434.61049999999989</c:v>
                </c:pt>
                <c:pt idx="74">
                  <c:v>499.76799999999992</c:v>
                </c:pt>
                <c:pt idx="75">
                  <c:v>571.5625</c:v>
                </c:pt>
                <c:pt idx="76">
                  <c:v>650.40800000000013</c:v>
                </c:pt>
                <c:pt idx="77">
                  <c:v>736.73050000000012</c:v>
                </c:pt>
                <c:pt idx="78">
                  <c:v>830.96799999999985</c:v>
                </c:pt>
                <c:pt idx="79">
                  <c:v>933.57049999999992</c:v>
                </c:pt>
                <c:pt idx="80">
                  <c:v>1045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E5-4A34-824C-6EB614301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55555555555556"/>
          <c:y val="0.90153037123137947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201443569553805E-2"/>
          <c:y val="3.0397233307795597E-2"/>
          <c:w val="0.90342366579177602"/>
          <c:h val="0.8759927786443877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Chebu!$B$6</c:f>
              <c:strCache>
                <c:ptCount val="1"/>
                <c:pt idx="0">
                  <c:v>U1(x)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Chebu!$B$7:$B$87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0.1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</c:v>
                </c:pt>
                <c:pt idx="56">
                  <c:v>1.6</c:v>
                </c:pt>
                <c:pt idx="57">
                  <c:v>1.7</c:v>
                </c:pt>
                <c:pt idx="58">
                  <c:v>1.8</c:v>
                </c:pt>
                <c:pt idx="59">
                  <c:v>1.9</c:v>
                </c:pt>
                <c:pt idx="60">
                  <c:v>2</c:v>
                </c:pt>
                <c:pt idx="61">
                  <c:v>2.1</c:v>
                </c:pt>
                <c:pt idx="62">
                  <c:v>2.2000000000000002</c:v>
                </c:pt>
                <c:pt idx="63">
                  <c:v>2.2999999999999998</c:v>
                </c:pt>
                <c:pt idx="64">
                  <c:v>2.4</c:v>
                </c:pt>
                <c:pt idx="65">
                  <c:v>2.5</c:v>
                </c:pt>
                <c:pt idx="66">
                  <c:v>2.6</c:v>
                </c:pt>
                <c:pt idx="67">
                  <c:v>2.7</c:v>
                </c:pt>
                <c:pt idx="68">
                  <c:v>2.8</c:v>
                </c:pt>
                <c:pt idx="69">
                  <c:v>2.9</c:v>
                </c:pt>
                <c:pt idx="70">
                  <c:v>3</c:v>
                </c:pt>
                <c:pt idx="71">
                  <c:v>3.1</c:v>
                </c:pt>
                <c:pt idx="72">
                  <c:v>3.2</c:v>
                </c:pt>
                <c:pt idx="73">
                  <c:v>3.3</c:v>
                </c:pt>
                <c:pt idx="74">
                  <c:v>3.4</c:v>
                </c:pt>
                <c:pt idx="75">
                  <c:v>3.5</c:v>
                </c:pt>
                <c:pt idx="76">
                  <c:v>3.6</c:v>
                </c:pt>
                <c:pt idx="77">
                  <c:v>3.7</c:v>
                </c:pt>
                <c:pt idx="78">
                  <c:v>3.8</c:v>
                </c:pt>
                <c:pt idx="79">
                  <c:v>3.9</c:v>
                </c:pt>
                <c:pt idx="80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94-49D4-8643-DE16068BB0D8}"/>
            </c:ext>
          </c:extLst>
        </c:ser>
        <c:ser>
          <c:idx val="1"/>
          <c:order val="1"/>
          <c:tx>
            <c:strRef>
              <c:f>Chebu!$C$6</c:f>
              <c:strCache>
                <c:ptCount val="1"/>
                <c:pt idx="0">
                  <c:v>U2(x)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Chebu!$C$7:$C$87</c:f>
              <c:numCache>
                <c:formatCode>General</c:formatCode>
                <c:ptCount val="81"/>
                <c:pt idx="0">
                  <c:v>15</c:v>
                </c:pt>
                <c:pt idx="1">
                  <c:v>14.209999999999999</c:v>
                </c:pt>
                <c:pt idx="2">
                  <c:v>13.44</c:v>
                </c:pt>
                <c:pt idx="3">
                  <c:v>12.690000000000001</c:v>
                </c:pt>
                <c:pt idx="4">
                  <c:v>11.96</c:v>
                </c:pt>
                <c:pt idx="5">
                  <c:v>11.25</c:v>
                </c:pt>
                <c:pt idx="6">
                  <c:v>10.559999999999999</c:v>
                </c:pt>
                <c:pt idx="7">
                  <c:v>9.8899999999999988</c:v>
                </c:pt>
                <c:pt idx="8">
                  <c:v>9.240000000000002</c:v>
                </c:pt>
                <c:pt idx="9">
                  <c:v>8.6100000000000012</c:v>
                </c:pt>
                <c:pt idx="10">
                  <c:v>8</c:v>
                </c:pt>
                <c:pt idx="11">
                  <c:v>7.4099999999999993</c:v>
                </c:pt>
                <c:pt idx="12">
                  <c:v>6.839999999999999</c:v>
                </c:pt>
                <c:pt idx="13">
                  <c:v>6.2900000000000009</c:v>
                </c:pt>
                <c:pt idx="14">
                  <c:v>5.7600000000000007</c:v>
                </c:pt>
                <c:pt idx="15">
                  <c:v>5.25</c:v>
                </c:pt>
                <c:pt idx="16">
                  <c:v>4.76</c:v>
                </c:pt>
                <c:pt idx="17">
                  <c:v>4.2899999999999991</c:v>
                </c:pt>
                <c:pt idx="18">
                  <c:v>3.8400000000000007</c:v>
                </c:pt>
                <c:pt idx="19">
                  <c:v>3.4100000000000006</c:v>
                </c:pt>
                <c:pt idx="20">
                  <c:v>3</c:v>
                </c:pt>
                <c:pt idx="21">
                  <c:v>2.61</c:v>
                </c:pt>
                <c:pt idx="22">
                  <c:v>2.2400000000000002</c:v>
                </c:pt>
                <c:pt idx="23">
                  <c:v>1.89</c:v>
                </c:pt>
                <c:pt idx="24">
                  <c:v>1.5600000000000003</c:v>
                </c:pt>
                <c:pt idx="25">
                  <c:v>1.25</c:v>
                </c:pt>
                <c:pt idx="26">
                  <c:v>0.95999999999999974</c:v>
                </c:pt>
                <c:pt idx="27">
                  <c:v>0.69000000000000017</c:v>
                </c:pt>
                <c:pt idx="28">
                  <c:v>0.43999999999999989</c:v>
                </c:pt>
                <c:pt idx="29">
                  <c:v>0.21000000000000019</c:v>
                </c:pt>
                <c:pt idx="30">
                  <c:v>0</c:v>
                </c:pt>
                <c:pt idx="31">
                  <c:v>-0.18999999999999995</c:v>
                </c:pt>
                <c:pt idx="32">
                  <c:v>-0.35999999999999993</c:v>
                </c:pt>
                <c:pt idx="33">
                  <c:v>-0.51</c:v>
                </c:pt>
                <c:pt idx="34">
                  <c:v>-0.64</c:v>
                </c:pt>
                <c:pt idx="35">
                  <c:v>-0.75</c:v>
                </c:pt>
                <c:pt idx="36">
                  <c:v>-0.84</c:v>
                </c:pt>
                <c:pt idx="37">
                  <c:v>-0.91</c:v>
                </c:pt>
                <c:pt idx="38">
                  <c:v>-0.96</c:v>
                </c:pt>
                <c:pt idx="39">
                  <c:v>-0.99</c:v>
                </c:pt>
                <c:pt idx="40">
                  <c:v>-1</c:v>
                </c:pt>
                <c:pt idx="41">
                  <c:v>-0.99</c:v>
                </c:pt>
                <c:pt idx="42">
                  <c:v>-0.96</c:v>
                </c:pt>
                <c:pt idx="43">
                  <c:v>-0.91</c:v>
                </c:pt>
                <c:pt idx="44">
                  <c:v>-0.84</c:v>
                </c:pt>
                <c:pt idx="45">
                  <c:v>-0.75</c:v>
                </c:pt>
                <c:pt idx="46">
                  <c:v>-0.64</c:v>
                </c:pt>
                <c:pt idx="47">
                  <c:v>-0.51</c:v>
                </c:pt>
                <c:pt idx="48">
                  <c:v>-0.35999999999999993</c:v>
                </c:pt>
                <c:pt idx="49">
                  <c:v>-0.18999999999999995</c:v>
                </c:pt>
                <c:pt idx="50">
                  <c:v>0</c:v>
                </c:pt>
                <c:pt idx="51">
                  <c:v>0.21000000000000019</c:v>
                </c:pt>
                <c:pt idx="52">
                  <c:v>0.43999999999999989</c:v>
                </c:pt>
                <c:pt idx="53">
                  <c:v>0.69000000000000017</c:v>
                </c:pt>
                <c:pt idx="54">
                  <c:v>0.95999999999999974</c:v>
                </c:pt>
                <c:pt idx="55">
                  <c:v>1.25</c:v>
                </c:pt>
                <c:pt idx="56">
                  <c:v>1.5600000000000003</c:v>
                </c:pt>
                <c:pt idx="57">
                  <c:v>1.89</c:v>
                </c:pt>
                <c:pt idx="58">
                  <c:v>2.2400000000000002</c:v>
                </c:pt>
                <c:pt idx="59">
                  <c:v>2.61</c:v>
                </c:pt>
                <c:pt idx="60">
                  <c:v>3</c:v>
                </c:pt>
                <c:pt idx="61">
                  <c:v>3.4100000000000006</c:v>
                </c:pt>
                <c:pt idx="62">
                  <c:v>3.8400000000000007</c:v>
                </c:pt>
                <c:pt idx="63">
                  <c:v>4.2899999999999991</c:v>
                </c:pt>
                <c:pt idx="64">
                  <c:v>4.76</c:v>
                </c:pt>
                <c:pt idx="65">
                  <c:v>5.25</c:v>
                </c:pt>
                <c:pt idx="66">
                  <c:v>5.7600000000000007</c:v>
                </c:pt>
                <c:pt idx="67">
                  <c:v>6.2900000000000009</c:v>
                </c:pt>
                <c:pt idx="68">
                  <c:v>6.839999999999999</c:v>
                </c:pt>
                <c:pt idx="69">
                  <c:v>7.4099999999999993</c:v>
                </c:pt>
                <c:pt idx="70">
                  <c:v>8</c:v>
                </c:pt>
                <c:pt idx="71">
                  <c:v>8.6100000000000012</c:v>
                </c:pt>
                <c:pt idx="72">
                  <c:v>9.240000000000002</c:v>
                </c:pt>
                <c:pt idx="73">
                  <c:v>9.8899999999999988</c:v>
                </c:pt>
                <c:pt idx="74">
                  <c:v>10.559999999999999</c:v>
                </c:pt>
                <c:pt idx="75">
                  <c:v>11.25</c:v>
                </c:pt>
                <c:pt idx="76">
                  <c:v>11.96</c:v>
                </c:pt>
                <c:pt idx="77">
                  <c:v>12.690000000000001</c:v>
                </c:pt>
                <c:pt idx="78">
                  <c:v>13.44</c:v>
                </c:pt>
                <c:pt idx="79">
                  <c:v>14.209999999999999</c:v>
                </c:pt>
                <c:pt idx="80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94-49D4-8643-DE16068BB0D8}"/>
            </c:ext>
          </c:extLst>
        </c:ser>
        <c:ser>
          <c:idx val="2"/>
          <c:order val="2"/>
          <c:tx>
            <c:strRef>
              <c:f>Chebu!$D$6</c:f>
              <c:strCache>
                <c:ptCount val="1"/>
                <c:pt idx="0">
                  <c:v>U3(x)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Chebu!$D$7:$D$87</c:f>
              <c:numCache>
                <c:formatCode>General</c:formatCode>
                <c:ptCount val="81"/>
                <c:pt idx="0">
                  <c:v>-56</c:v>
                </c:pt>
                <c:pt idx="1">
                  <c:v>-51.518999999999998</c:v>
                </c:pt>
                <c:pt idx="2">
                  <c:v>-47.271999999999991</c:v>
                </c:pt>
                <c:pt idx="3">
                  <c:v>-43.253000000000007</c:v>
                </c:pt>
                <c:pt idx="4">
                  <c:v>-39.456000000000003</c:v>
                </c:pt>
                <c:pt idx="5">
                  <c:v>-35.875</c:v>
                </c:pt>
                <c:pt idx="6">
                  <c:v>-32.503999999999998</c:v>
                </c:pt>
                <c:pt idx="7">
                  <c:v>-29.336999999999996</c:v>
                </c:pt>
                <c:pt idx="8">
                  <c:v>-26.368000000000006</c:v>
                </c:pt>
                <c:pt idx="9">
                  <c:v>-23.591000000000001</c:v>
                </c:pt>
                <c:pt idx="10">
                  <c:v>-21</c:v>
                </c:pt>
                <c:pt idx="11">
                  <c:v>-18.588999999999999</c:v>
                </c:pt>
                <c:pt idx="12">
                  <c:v>-16.351999999999997</c:v>
                </c:pt>
                <c:pt idx="13">
                  <c:v>-14.283000000000003</c:v>
                </c:pt>
                <c:pt idx="14">
                  <c:v>-12.376000000000001</c:v>
                </c:pt>
                <c:pt idx="15">
                  <c:v>-10.625</c:v>
                </c:pt>
                <c:pt idx="16">
                  <c:v>-9.0239999999999991</c:v>
                </c:pt>
                <c:pt idx="17">
                  <c:v>-7.5669999999999975</c:v>
                </c:pt>
                <c:pt idx="18">
                  <c:v>-6.248000000000002</c:v>
                </c:pt>
                <c:pt idx="19">
                  <c:v>-5.0610000000000008</c:v>
                </c:pt>
                <c:pt idx="20">
                  <c:v>-4</c:v>
                </c:pt>
                <c:pt idx="21">
                  <c:v>-3.0589999999999993</c:v>
                </c:pt>
                <c:pt idx="22">
                  <c:v>-2.2320000000000002</c:v>
                </c:pt>
                <c:pt idx="23">
                  <c:v>-1.5129999999999997</c:v>
                </c:pt>
                <c:pt idx="24">
                  <c:v>-0.89600000000000046</c:v>
                </c:pt>
                <c:pt idx="25">
                  <c:v>-0.375</c:v>
                </c:pt>
                <c:pt idx="26">
                  <c:v>5.6000000000000341E-2</c:v>
                </c:pt>
                <c:pt idx="27">
                  <c:v>0.40299999999999986</c:v>
                </c:pt>
                <c:pt idx="28">
                  <c:v>0.67200000000000015</c:v>
                </c:pt>
                <c:pt idx="29">
                  <c:v>0.86899999999999988</c:v>
                </c:pt>
                <c:pt idx="30">
                  <c:v>1</c:v>
                </c:pt>
                <c:pt idx="31">
                  <c:v>1.071</c:v>
                </c:pt>
                <c:pt idx="32">
                  <c:v>1.0880000000000001</c:v>
                </c:pt>
                <c:pt idx="33">
                  <c:v>1.0569999999999999</c:v>
                </c:pt>
                <c:pt idx="34">
                  <c:v>0.98399999999999999</c:v>
                </c:pt>
                <c:pt idx="35">
                  <c:v>0.875</c:v>
                </c:pt>
                <c:pt idx="36">
                  <c:v>0.73599999999999999</c:v>
                </c:pt>
                <c:pt idx="37">
                  <c:v>0.57299999999999995</c:v>
                </c:pt>
                <c:pt idx="38">
                  <c:v>0.39200000000000002</c:v>
                </c:pt>
                <c:pt idx="39">
                  <c:v>0.19900000000000001</c:v>
                </c:pt>
                <c:pt idx="40">
                  <c:v>0</c:v>
                </c:pt>
                <c:pt idx="41">
                  <c:v>-0.19900000000000001</c:v>
                </c:pt>
                <c:pt idx="42">
                  <c:v>-0.39200000000000002</c:v>
                </c:pt>
                <c:pt idx="43">
                  <c:v>-0.57299999999999995</c:v>
                </c:pt>
                <c:pt idx="44">
                  <c:v>-0.73599999999999999</c:v>
                </c:pt>
                <c:pt idx="45">
                  <c:v>-0.875</c:v>
                </c:pt>
                <c:pt idx="46">
                  <c:v>-0.98399999999999999</c:v>
                </c:pt>
                <c:pt idx="47">
                  <c:v>-1.0569999999999999</c:v>
                </c:pt>
                <c:pt idx="48">
                  <c:v>-1.0880000000000001</c:v>
                </c:pt>
                <c:pt idx="49">
                  <c:v>-1.071</c:v>
                </c:pt>
                <c:pt idx="50">
                  <c:v>-1</c:v>
                </c:pt>
                <c:pt idx="51">
                  <c:v>-0.86899999999999988</c:v>
                </c:pt>
                <c:pt idx="52">
                  <c:v>-0.67200000000000015</c:v>
                </c:pt>
                <c:pt idx="53">
                  <c:v>-0.40299999999999986</c:v>
                </c:pt>
                <c:pt idx="54">
                  <c:v>-5.6000000000000341E-2</c:v>
                </c:pt>
                <c:pt idx="55">
                  <c:v>0.375</c:v>
                </c:pt>
                <c:pt idx="56">
                  <c:v>0.89600000000000046</c:v>
                </c:pt>
                <c:pt idx="57">
                  <c:v>1.5129999999999997</c:v>
                </c:pt>
                <c:pt idx="58">
                  <c:v>2.2320000000000002</c:v>
                </c:pt>
                <c:pt idx="59">
                  <c:v>3.0589999999999993</c:v>
                </c:pt>
                <c:pt idx="60">
                  <c:v>4</c:v>
                </c:pt>
                <c:pt idx="61">
                  <c:v>5.0610000000000008</c:v>
                </c:pt>
                <c:pt idx="62">
                  <c:v>6.248000000000002</c:v>
                </c:pt>
                <c:pt idx="63">
                  <c:v>7.5669999999999975</c:v>
                </c:pt>
                <c:pt idx="64">
                  <c:v>9.0239999999999991</c:v>
                </c:pt>
                <c:pt idx="65">
                  <c:v>10.625</c:v>
                </c:pt>
                <c:pt idx="66">
                  <c:v>12.376000000000001</c:v>
                </c:pt>
                <c:pt idx="67">
                  <c:v>14.283000000000003</c:v>
                </c:pt>
                <c:pt idx="68">
                  <c:v>16.351999999999997</c:v>
                </c:pt>
                <c:pt idx="69">
                  <c:v>18.588999999999999</c:v>
                </c:pt>
                <c:pt idx="70">
                  <c:v>21</c:v>
                </c:pt>
                <c:pt idx="71">
                  <c:v>23.591000000000001</c:v>
                </c:pt>
                <c:pt idx="72">
                  <c:v>26.368000000000006</c:v>
                </c:pt>
                <c:pt idx="73">
                  <c:v>29.336999999999996</c:v>
                </c:pt>
                <c:pt idx="74">
                  <c:v>32.503999999999998</c:v>
                </c:pt>
                <c:pt idx="75">
                  <c:v>35.875</c:v>
                </c:pt>
                <c:pt idx="76">
                  <c:v>39.456000000000003</c:v>
                </c:pt>
                <c:pt idx="77">
                  <c:v>43.253000000000007</c:v>
                </c:pt>
                <c:pt idx="78">
                  <c:v>47.271999999999991</c:v>
                </c:pt>
                <c:pt idx="79">
                  <c:v>51.518999999999998</c:v>
                </c:pt>
                <c:pt idx="80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94-49D4-8643-DE16068BB0D8}"/>
            </c:ext>
          </c:extLst>
        </c:ser>
        <c:ser>
          <c:idx val="3"/>
          <c:order val="3"/>
          <c:tx>
            <c:strRef>
              <c:f>Chebu!$E$6</c:f>
              <c:strCache>
                <c:ptCount val="1"/>
                <c:pt idx="0">
                  <c:v>U4(x)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Chebu!$E$7:$E$87</c:f>
              <c:numCache>
                <c:formatCode>General</c:formatCode>
                <c:ptCount val="81"/>
                <c:pt idx="0">
                  <c:v>209</c:v>
                </c:pt>
                <c:pt idx="1">
                  <c:v>186.71409999999997</c:v>
                </c:pt>
                <c:pt idx="2">
                  <c:v>166.19359999999998</c:v>
                </c:pt>
                <c:pt idx="3">
                  <c:v>147.34610000000004</c:v>
                </c:pt>
                <c:pt idx="4">
                  <c:v>130.08160000000001</c:v>
                </c:pt>
                <c:pt idx="5">
                  <c:v>114.3125</c:v>
                </c:pt>
                <c:pt idx="6">
                  <c:v>99.953599999999994</c:v>
                </c:pt>
                <c:pt idx="7">
                  <c:v>86.922099999999972</c:v>
                </c:pt>
                <c:pt idx="8">
                  <c:v>75.13760000000002</c:v>
                </c:pt>
                <c:pt idx="9">
                  <c:v>64.522100000000009</c:v>
                </c:pt>
                <c:pt idx="10">
                  <c:v>55</c:v>
                </c:pt>
                <c:pt idx="11">
                  <c:v>46.498099999999994</c:v>
                </c:pt>
                <c:pt idx="12">
                  <c:v>38.945599999999985</c:v>
                </c:pt>
                <c:pt idx="13">
                  <c:v>32.274100000000011</c:v>
                </c:pt>
                <c:pt idx="14">
                  <c:v>26.417600000000004</c:v>
                </c:pt>
                <c:pt idx="15">
                  <c:v>21.3125</c:v>
                </c:pt>
                <c:pt idx="16">
                  <c:v>16.897599999999997</c:v>
                </c:pt>
                <c:pt idx="17">
                  <c:v>13.114099999999993</c:v>
                </c:pt>
                <c:pt idx="18">
                  <c:v>9.9056000000000051</c:v>
                </c:pt>
                <c:pt idx="19">
                  <c:v>7.2181000000000024</c:v>
                </c:pt>
                <c:pt idx="20">
                  <c:v>5</c:v>
                </c:pt>
                <c:pt idx="21">
                  <c:v>3.2020999999999984</c:v>
                </c:pt>
                <c:pt idx="22">
                  <c:v>1.7776000000000005</c:v>
                </c:pt>
                <c:pt idx="23">
                  <c:v>0.6820999999999996</c:v>
                </c:pt>
                <c:pt idx="24">
                  <c:v>-0.1263999999999994</c:v>
                </c:pt>
                <c:pt idx="25">
                  <c:v>-0.6875</c:v>
                </c:pt>
                <c:pt idx="26">
                  <c:v>-1.0384000000000002</c:v>
                </c:pt>
                <c:pt idx="27">
                  <c:v>-1.2139</c:v>
                </c:pt>
                <c:pt idx="28">
                  <c:v>-1.2464</c:v>
                </c:pt>
                <c:pt idx="29">
                  <c:v>-1.1659000000000002</c:v>
                </c:pt>
                <c:pt idx="30">
                  <c:v>-1</c:v>
                </c:pt>
                <c:pt idx="31">
                  <c:v>-0.77390000000000003</c:v>
                </c:pt>
                <c:pt idx="32">
                  <c:v>-0.51040000000000008</c:v>
                </c:pt>
                <c:pt idx="33">
                  <c:v>-0.22989999999999988</c:v>
                </c:pt>
                <c:pt idx="34">
                  <c:v>4.9600000000000061E-2</c:v>
                </c:pt>
                <c:pt idx="35">
                  <c:v>0.3125</c:v>
                </c:pt>
                <c:pt idx="36">
                  <c:v>0.54559999999999997</c:v>
                </c:pt>
                <c:pt idx="37">
                  <c:v>0.73809999999999998</c:v>
                </c:pt>
                <c:pt idx="38">
                  <c:v>0.88159999999999994</c:v>
                </c:pt>
                <c:pt idx="39">
                  <c:v>0.97009999999999996</c:v>
                </c:pt>
                <c:pt idx="40">
                  <c:v>1</c:v>
                </c:pt>
                <c:pt idx="41">
                  <c:v>0.97009999999999996</c:v>
                </c:pt>
                <c:pt idx="42">
                  <c:v>0.88159999999999994</c:v>
                </c:pt>
                <c:pt idx="43">
                  <c:v>0.73809999999999998</c:v>
                </c:pt>
                <c:pt idx="44">
                  <c:v>0.54559999999999997</c:v>
                </c:pt>
                <c:pt idx="45">
                  <c:v>0.3125</c:v>
                </c:pt>
                <c:pt idx="46">
                  <c:v>4.9600000000000061E-2</c:v>
                </c:pt>
                <c:pt idx="47">
                  <c:v>-0.22989999999999988</c:v>
                </c:pt>
                <c:pt idx="48">
                  <c:v>-0.51040000000000008</c:v>
                </c:pt>
                <c:pt idx="49">
                  <c:v>-0.77390000000000003</c:v>
                </c:pt>
                <c:pt idx="50">
                  <c:v>-1</c:v>
                </c:pt>
                <c:pt idx="51">
                  <c:v>-1.1659000000000002</c:v>
                </c:pt>
                <c:pt idx="52">
                  <c:v>-1.2464</c:v>
                </c:pt>
                <c:pt idx="53">
                  <c:v>-1.2139</c:v>
                </c:pt>
                <c:pt idx="54">
                  <c:v>-1.0384000000000002</c:v>
                </c:pt>
                <c:pt idx="55">
                  <c:v>-0.6875</c:v>
                </c:pt>
                <c:pt idx="56">
                  <c:v>-0.1263999999999994</c:v>
                </c:pt>
                <c:pt idx="57">
                  <c:v>0.6820999999999996</c:v>
                </c:pt>
                <c:pt idx="58">
                  <c:v>1.7776000000000005</c:v>
                </c:pt>
                <c:pt idx="59">
                  <c:v>3.2020999999999984</c:v>
                </c:pt>
                <c:pt idx="60">
                  <c:v>5</c:v>
                </c:pt>
                <c:pt idx="61">
                  <c:v>7.2181000000000024</c:v>
                </c:pt>
                <c:pt idx="62">
                  <c:v>9.9056000000000051</c:v>
                </c:pt>
                <c:pt idx="63">
                  <c:v>13.114099999999993</c:v>
                </c:pt>
                <c:pt idx="64">
                  <c:v>16.897599999999997</c:v>
                </c:pt>
                <c:pt idx="65">
                  <c:v>21.3125</c:v>
                </c:pt>
                <c:pt idx="66">
                  <c:v>26.417600000000004</c:v>
                </c:pt>
                <c:pt idx="67">
                  <c:v>32.274100000000011</c:v>
                </c:pt>
                <c:pt idx="68">
                  <c:v>38.945599999999985</c:v>
                </c:pt>
                <c:pt idx="69">
                  <c:v>46.498099999999994</c:v>
                </c:pt>
                <c:pt idx="70">
                  <c:v>55</c:v>
                </c:pt>
                <c:pt idx="71">
                  <c:v>64.522100000000009</c:v>
                </c:pt>
                <c:pt idx="72">
                  <c:v>75.13760000000002</c:v>
                </c:pt>
                <c:pt idx="73">
                  <c:v>86.922099999999972</c:v>
                </c:pt>
                <c:pt idx="74">
                  <c:v>99.953599999999994</c:v>
                </c:pt>
                <c:pt idx="75">
                  <c:v>114.3125</c:v>
                </c:pt>
                <c:pt idx="76">
                  <c:v>130.08160000000001</c:v>
                </c:pt>
                <c:pt idx="77">
                  <c:v>147.34610000000004</c:v>
                </c:pt>
                <c:pt idx="78">
                  <c:v>166.19359999999998</c:v>
                </c:pt>
                <c:pt idx="79">
                  <c:v>186.71409999999997</c:v>
                </c:pt>
                <c:pt idx="80">
                  <c:v>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94-49D4-8643-DE16068BB0D8}"/>
            </c:ext>
          </c:extLst>
        </c:ser>
        <c:ser>
          <c:idx val="4"/>
          <c:order val="4"/>
          <c:tx>
            <c:strRef>
              <c:f>Chebu!$F$6</c:f>
              <c:strCache>
                <c:ptCount val="1"/>
                <c:pt idx="0">
                  <c:v>U5(x)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Chebu!$A$7:$A$87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-1.85</c:v>
                </c:pt>
                <c:pt idx="4">
                  <c:v>-1.8</c:v>
                </c:pt>
                <c:pt idx="5">
                  <c:v>-1.75</c:v>
                </c:pt>
                <c:pt idx="6">
                  <c:v>-1.7</c:v>
                </c:pt>
                <c:pt idx="7">
                  <c:v>-1.65</c:v>
                </c:pt>
                <c:pt idx="8">
                  <c:v>-1.6</c:v>
                </c:pt>
                <c:pt idx="9">
                  <c:v>-1.55</c:v>
                </c:pt>
                <c:pt idx="10">
                  <c:v>-1.5</c:v>
                </c:pt>
                <c:pt idx="11">
                  <c:v>-1.45</c:v>
                </c:pt>
                <c:pt idx="12">
                  <c:v>-1.4</c:v>
                </c:pt>
                <c:pt idx="13">
                  <c:v>-1.35</c:v>
                </c:pt>
                <c:pt idx="14">
                  <c:v>-1.3</c:v>
                </c:pt>
                <c:pt idx="15">
                  <c:v>-1.25</c:v>
                </c:pt>
                <c:pt idx="16">
                  <c:v>-1.2</c:v>
                </c:pt>
                <c:pt idx="17">
                  <c:v>-1.1499999999999999</c:v>
                </c:pt>
                <c:pt idx="18">
                  <c:v>-1.1000000000000001</c:v>
                </c:pt>
                <c:pt idx="19">
                  <c:v>-1.05</c:v>
                </c:pt>
                <c:pt idx="20">
                  <c:v>-1</c:v>
                </c:pt>
                <c:pt idx="21">
                  <c:v>-0.95</c:v>
                </c:pt>
                <c:pt idx="22">
                  <c:v>-0.9</c:v>
                </c:pt>
                <c:pt idx="23">
                  <c:v>-0.85</c:v>
                </c:pt>
                <c:pt idx="24">
                  <c:v>-0.8</c:v>
                </c:pt>
                <c:pt idx="25">
                  <c:v>-0.75</c:v>
                </c:pt>
                <c:pt idx="26">
                  <c:v>-0.7</c:v>
                </c:pt>
                <c:pt idx="27">
                  <c:v>-0.65</c:v>
                </c:pt>
                <c:pt idx="28">
                  <c:v>-0.6</c:v>
                </c:pt>
                <c:pt idx="29">
                  <c:v>-0.55000000000000004</c:v>
                </c:pt>
                <c:pt idx="30">
                  <c:v>-0.5</c:v>
                </c:pt>
                <c:pt idx="31">
                  <c:v>-0.45</c:v>
                </c:pt>
                <c:pt idx="32">
                  <c:v>-0.4</c:v>
                </c:pt>
                <c:pt idx="33">
                  <c:v>-0.35</c:v>
                </c:pt>
                <c:pt idx="34">
                  <c:v>-0.3</c:v>
                </c:pt>
                <c:pt idx="35">
                  <c:v>-0.25</c:v>
                </c:pt>
                <c:pt idx="36">
                  <c:v>-0.2</c:v>
                </c:pt>
                <c:pt idx="37">
                  <c:v>-0.15</c:v>
                </c:pt>
                <c:pt idx="38">
                  <c:v>-0.1</c:v>
                </c:pt>
                <c:pt idx="39">
                  <c:v>-0.05</c:v>
                </c:pt>
                <c:pt idx="40" formatCode="0_ ">
                  <c:v>0</c:v>
                </c:pt>
                <c:pt idx="41">
                  <c:v>0.05</c:v>
                </c:pt>
                <c:pt idx="42">
                  <c:v>0.1</c:v>
                </c:pt>
                <c:pt idx="43">
                  <c:v>0.15</c:v>
                </c:pt>
                <c:pt idx="44">
                  <c:v>0.2</c:v>
                </c:pt>
                <c:pt idx="45">
                  <c:v>0.25</c:v>
                </c:pt>
                <c:pt idx="46">
                  <c:v>0.3</c:v>
                </c:pt>
                <c:pt idx="47">
                  <c:v>0.35</c:v>
                </c:pt>
                <c:pt idx="48">
                  <c:v>0.4</c:v>
                </c:pt>
                <c:pt idx="49">
                  <c:v>0.45</c:v>
                </c:pt>
                <c:pt idx="50">
                  <c:v>0.5</c:v>
                </c:pt>
                <c:pt idx="51">
                  <c:v>0.55000000000000004</c:v>
                </c:pt>
                <c:pt idx="52">
                  <c:v>0.6</c:v>
                </c:pt>
                <c:pt idx="53">
                  <c:v>0.65</c:v>
                </c:pt>
                <c:pt idx="54">
                  <c:v>0.7</c:v>
                </c:pt>
                <c:pt idx="55">
                  <c:v>0.75</c:v>
                </c:pt>
                <c:pt idx="56">
                  <c:v>0.8</c:v>
                </c:pt>
                <c:pt idx="57">
                  <c:v>0.85</c:v>
                </c:pt>
                <c:pt idx="58">
                  <c:v>0.9</c:v>
                </c:pt>
                <c:pt idx="59">
                  <c:v>0.95</c:v>
                </c:pt>
                <c:pt idx="60">
                  <c:v>1</c:v>
                </c:pt>
                <c:pt idx="61">
                  <c:v>1.05</c:v>
                </c:pt>
                <c:pt idx="62">
                  <c:v>1.1000000000000001</c:v>
                </c:pt>
                <c:pt idx="63">
                  <c:v>1.1499999999999999</c:v>
                </c:pt>
                <c:pt idx="64">
                  <c:v>1.2</c:v>
                </c:pt>
                <c:pt idx="65">
                  <c:v>1.25</c:v>
                </c:pt>
                <c:pt idx="66">
                  <c:v>1.3</c:v>
                </c:pt>
                <c:pt idx="67">
                  <c:v>1.35</c:v>
                </c:pt>
                <c:pt idx="68">
                  <c:v>1.4</c:v>
                </c:pt>
                <c:pt idx="69">
                  <c:v>1.45</c:v>
                </c:pt>
                <c:pt idx="70">
                  <c:v>1.5</c:v>
                </c:pt>
                <c:pt idx="71">
                  <c:v>1.55</c:v>
                </c:pt>
                <c:pt idx="72">
                  <c:v>1.6</c:v>
                </c:pt>
                <c:pt idx="73">
                  <c:v>1.65</c:v>
                </c:pt>
                <c:pt idx="74">
                  <c:v>1.7</c:v>
                </c:pt>
                <c:pt idx="75">
                  <c:v>1.75</c:v>
                </c:pt>
                <c:pt idx="76">
                  <c:v>1.8</c:v>
                </c:pt>
                <c:pt idx="77">
                  <c:v>1.85</c:v>
                </c:pt>
                <c:pt idx="78">
                  <c:v>1.9</c:v>
                </c:pt>
                <c:pt idx="79">
                  <c:v>1.95</c:v>
                </c:pt>
                <c:pt idx="80">
                  <c:v>2</c:v>
                </c:pt>
              </c:numCache>
            </c:numRef>
          </c:xVal>
          <c:yVal>
            <c:numRef>
              <c:f>Chebu!$F$7:$F$87</c:f>
              <c:numCache>
                <c:formatCode>General</c:formatCode>
                <c:ptCount val="81"/>
                <c:pt idx="0">
                  <c:v>-780</c:v>
                </c:pt>
                <c:pt idx="1">
                  <c:v>-676.66598999999997</c:v>
                </c:pt>
                <c:pt idx="2">
                  <c:v>-584.26367999999979</c:v>
                </c:pt>
                <c:pt idx="3">
                  <c:v>-501.92757000000012</c:v>
                </c:pt>
                <c:pt idx="4">
                  <c:v>-428.83776000000006</c:v>
                </c:pt>
                <c:pt idx="5">
                  <c:v>-364.21875</c:v>
                </c:pt>
                <c:pt idx="6">
                  <c:v>-307.33823999999993</c:v>
                </c:pt>
                <c:pt idx="7">
                  <c:v>-257.50592999999992</c:v>
                </c:pt>
                <c:pt idx="8">
                  <c:v>-214.07232000000008</c:v>
                </c:pt>
                <c:pt idx="9">
                  <c:v>-176.42751000000004</c:v>
                </c:pt>
                <c:pt idx="10">
                  <c:v>-144</c:v>
                </c:pt>
                <c:pt idx="11">
                  <c:v>-116.25548999999998</c:v>
                </c:pt>
                <c:pt idx="12">
                  <c:v>-92.695679999999967</c:v>
                </c:pt>
                <c:pt idx="13">
                  <c:v>-72.857070000000036</c:v>
                </c:pt>
                <c:pt idx="14">
                  <c:v>-56.309760000000011</c:v>
                </c:pt>
                <c:pt idx="15">
                  <c:v>-42.65625</c:v>
                </c:pt>
                <c:pt idx="16">
                  <c:v>-31.530239999999992</c:v>
                </c:pt>
                <c:pt idx="17">
                  <c:v>-22.595429999999986</c:v>
                </c:pt>
                <c:pt idx="18">
                  <c:v>-15.544320000000011</c:v>
                </c:pt>
                <c:pt idx="19">
                  <c:v>-10.097010000000004</c:v>
                </c:pt>
                <c:pt idx="20">
                  <c:v>-6</c:v>
                </c:pt>
                <c:pt idx="21">
                  <c:v>-3.0249899999999976</c:v>
                </c:pt>
                <c:pt idx="22">
                  <c:v>-0.96768000000000076</c:v>
                </c:pt>
                <c:pt idx="23">
                  <c:v>0.35343000000000047</c:v>
                </c:pt>
                <c:pt idx="24">
                  <c:v>1.0982399999999997</c:v>
                </c:pt>
                <c:pt idx="25">
                  <c:v>1.40625</c:v>
                </c:pt>
                <c:pt idx="26">
                  <c:v>1.3977599999999999</c:v>
                </c:pt>
                <c:pt idx="27">
                  <c:v>1.1750700000000001</c:v>
                </c:pt>
                <c:pt idx="28">
                  <c:v>0.82367999999999986</c:v>
                </c:pt>
                <c:pt idx="29">
                  <c:v>0.41349000000000036</c:v>
                </c:pt>
                <c:pt idx="30">
                  <c:v>0</c:v>
                </c:pt>
                <c:pt idx="31">
                  <c:v>-0.37448999999999993</c:v>
                </c:pt>
                <c:pt idx="32">
                  <c:v>-0.67967999999999984</c:v>
                </c:pt>
                <c:pt idx="33">
                  <c:v>-0.89607000000000003</c:v>
                </c:pt>
                <c:pt idx="34">
                  <c:v>-1.01376</c:v>
                </c:pt>
                <c:pt idx="35">
                  <c:v>-1.03125</c:v>
                </c:pt>
                <c:pt idx="36">
                  <c:v>-0.95423999999999998</c:v>
                </c:pt>
                <c:pt idx="37">
                  <c:v>-0.79442999999999997</c:v>
                </c:pt>
                <c:pt idx="38">
                  <c:v>-0.56832000000000005</c:v>
                </c:pt>
                <c:pt idx="39">
                  <c:v>-0.29601</c:v>
                </c:pt>
                <c:pt idx="40">
                  <c:v>0</c:v>
                </c:pt>
                <c:pt idx="41">
                  <c:v>0.29601</c:v>
                </c:pt>
                <c:pt idx="42">
                  <c:v>0.56832000000000005</c:v>
                </c:pt>
                <c:pt idx="43">
                  <c:v>0.79442999999999997</c:v>
                </c:pt>
                <c:pt idx="44">
                  <c:v>0.95423999999999998</c:v>
                </c:pt>
                <c:pt idx="45">
                  <c:v>1.03125</c:v>
                </c:pt>
                <c:pt idx="46">
                  <c:v>1.01376</c:v>
                </c:pt>
                <c:pt idx="47">
                  <c:v>0.89607000000000003</c:v>
                </c:pt>
                <c:pt idx="48">
                  <c:v>0.67967999999999984</c:v>
                </c:pt>
                <c:pt idx="49">
                  <c:v>0.37448999999999993</c:v>
                </c:pt>
                <c:pt idx="50">
                  <c:v>0</c:v>
                </c:pt>
                <c:pt idx="51">
                  <c:v>-0.41349000000000036</c:v>
                </c:pt>
                <c:pt idx="52">
                  <c:v>-0.82367999999999986</c:v>
                </c:pt>
                <c:pt idx="53">
                  <c:v>-1.1750700000000001</c:v>
                </c:pt>
                <c:pt idx="54">
                  <c:v>-1.3977599999999999</c:v>
                </c:pt>
                <c:pt idx="55">
                  <c:v>-1.40625</c:v>
                </c:pt>
                <c:pt idx="56">
                  <c:v>-1.0982399999999997</c:v>
                </c:pt>
                <c:pt idx="57">
                  <c:v>-0.35343000000000047</c:v>
                </c:pt>
                <c:pt idx="58">
                  <c:v>0.96768000000000076</c:v>
                </c:pt>
                <c:pt idx="59">
                  <c:v>3.0249899999999976</c:v>
                </c:pt>
                <c:pt idx="60">
                  <c:v>6</c:v>
                </c:pt>
                <c:pt idx="61">
                  <c:v>10.097010000000004</c:v>
                </c:pt>
                <c:pt idx="62">
                  <c:v>15.544320000000011</c:v>
                </c:pt>
                <c:pt idx="63">
                  <c:v>22.595429999999986</c:v>
                </c:pt>
                <c:pt idx="64">
                  <c:v>31.530239999999992</c:v>
                </c:pt>
                <c:pt idx="65">
                  <c:v>42.65625</c:v>
                </c:pt>
                <c:pt idx="66">
                  <c:v>56.309760000000011</c:v>
                </c:pt>
                <c:pt idx="67">
                  <c:v>72.857070000000036</c:v>
                </c:pt>
                <c:pt idx="68">
                  <c:v>92.695679999999967</c:v>
                </c:pt>
                <c:pt idx="69">
                  <c:v>116.25548999999998</c:v>
                </c:pt>
                <c:pt idx="70">
                  <c:v>144</c:v>
                </c:pt>
                <c:pt idx="71">
                  <c:v>176.42751000000004</c:v>
                </c:pt>
                <c:pt idx="72">
                  <c:v>214.07232000000008</c:v>
                </c:pt>
                <c:pt idx="73">
                  <c:v>257.50592999999992</c:v>
                </c:pt>
                <c:pt idx="74">
                  <c:v>307.33823999999993</c:v>
                </c:pt>
                <c:pt idx="75">
                  <c:v>364.21875</c:v>
                </c:pt>
                <c:pt idx="76">
                  <c:v>428.83776000000006</c:v>
                </c:pt>
                <c:pt idx="77">
                  <c:v>501.92757000000012</c:v>
                </c:pt>
                <c:pt idx="78">
                  <c:v>584.26367999999979</c:v>
                </c:pt>
                <c:pt idx="79">
                  <c:v>676.66598999999997</c:v>
                </c:pt>
                <c:pt idx="80">
                  <c:v>780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694-49D4-8643-DE16068BB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3731999"/>
        <c:axId val="1824669631"/>
      </c:scatterChart>
      <c:valAx>
        <c:axId val="1903731999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4669631"/>
        <c:crosses val="autoZero"/>
        <c:crossBetween val="midCat"/>
      </c:valAx>
      <c:valAx>
        <c:axId val="1824669631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03731999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55555555555556"/>
          <c:y val="0.90153037123137947"/>
          <c:w val="0.6704444444444444"/>
          <c:h val="9.6795496248433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339882019698029E-2"/>
          <c:y val="4.5477997823106166E-2"/>
          <c:w val="0.92739939190769471"/>
          <c:h val="0.90904394245352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ExpLog!$B$6</c:f>
              <c:strCache>
                <c:ptCount val="1"/>
                <c:pt idx="0">
                  <c:v>Ei(x)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ExpLog!$B$7:$B$96</c:f>
              <c:numCache>
                <c:formatCode>General</c:formatCode>
                <c:ptCount val="90"/>
                <c:pt idx="0">
                  <c:v>-1.304838109419703E-2</c:v>
                </c:pt>
                <c:pt idx="1">
                  <c:v>-1.6855292445216045E-2</c:v>
                </c:pt>
                <c:pt idx="2">
                  <c:v>-2.1850221804082193E-2</c:v>
                </c:pt>
                <c:pt idx="3">
                  <c:v>-2.8440260935795676E-2</c:v>
                </c:pt>
                <c:pt idx="4">
                  <c:v>-3.7191137051932589E-2</c:v>
                </c:pt>
                <c:pt idx="5">
                  <c:v>-4.8900510708061132E-2</c:v>
                </c:pt>
                <c:pt idx="6">
                  <c:v>-6.4713129363868874E-2</c:v>
                </c:pt>
                <c:pt idx="7">
                  <c:v>-8.6308333697539805E-2</c:v>
                </c:pt>
                <c:pt idx="8">
                  <c:v>-0.11621931257135791</c:v>
                </c:pt>
                <c:pt idx="9">
                  <c:v>-0.15840843685146258</c:v>
                </c:pt>
                <c:pt idx="10">
                  <c:v>-0.21938393439552031</c:v>
                </c:pt>
                <c:pt idx="11">
                  <c:v>-0.2601839393259997</c:v>
                </c:pt>
                <c:pt idx="12">
                  <c:v>-0.31059657854554307</c:v>
                </c:pt>
                <c:pt idx="13">
                  <c:v>-0.37376884323350917</c:v>
                </c:pt>
                <c:pt idx="14">
                  <c:v>-0.45437950318940212</c:v>
                </c:pt>
                <c:pt idx="15">
                  <c:v>-0.55977359477616084</c:v>
                </c:pt>
                <c:pt idx="16">
                  <c:v>-0.65461344754372519</c:v>
                </c:pt>
                <c:pt idx="17">
                  <c:v>-0.73711214415499859</c:v>
                </c:pt>
                <c:pt idx="18">
                  <c:v>-0.83610116145500257</c:v>
                </c:pt>
                <c:pt idx="19">
                  <c:v>-0.95730830035678816</c:v>
                </c:pt>
                <c:pt idx="20">
                  <c:v>-1.1098831388953021</c:v>
                </c:pt>
                <c:pt idx="21">
                  <c:v>-1.2648584244126204</c:v>
                </c:pt>
                <c:pt idx="22">
                  <c:v>-1.4644616705202764</c:v>
                </c:pt>
                <c:pt idx="23">
                  <c:v>-1.5888993048587967</c:v>
                </c:pt>
                <c:pt idx="24">
                  <c:v>-1.7371066940656734</c:v>
                </c:pt>
                <c:pt idx="25">
                  <c:v>-1.8229239584193908</c:v>
                </c:pt>
                <c:pt idx="26">
                  <c:v>-1.918744770032663</c:v>
                </c:pt>
                <c:pt idx="27">
                  <c:v>-2.0269410025857413</c:v>
                </c:pt>
                <c:pt idx="28">
                  <c:v>-2.1508381802567986</c:v>
                </c:pt>
                <c:pt idx="29">
                  <c:v>-2.2953069181437824</c:v>
                </c:pt>
                <c:pt idx="30">
                  <c:v>-2.4678984885099742</c:v>
                </c:pt>
                <c:pt idx="31">
                  <c:v>-2.6812636890252799</c:v>
                </c:pt>
                <c:pt idx="32">
                  <c:v>-2.9591187240212808</c:v>
                </c:pt>
                <c:pt idx="33">
                  <c:v>-3.3547077833097094</c:v>
                </c:pt>
                <c:pt idx="34">
                  <c:v>-4.0379295765381142</c:v>
                </c:pt>
                <c:pt idx="35">
                  <c:v>-68.500337124919838</c:v>
                </c:pt>
                <c:pt idx="36">
                  <c:v>-4.0179294654266693</c:v>
                </c:pt>
                <c:pt idx="37">
                  <c:v>-3.3147068944101541</c:v>
                </c:pt>
                <c:pt idx="38">
                  <c:v>-2.8991157239402794</c:v>
                </c:pt>
                <c:pt idx="39">
                  <c:v>-2.6012565775728262</c:v>
                </c:pt>
                <c:pt idx="40">
                  <c:v>-2.3678845985793746</c:v>
                </c:pt>
                <c:pt idx="41">
                  <c:v>-2.1752829155516236</c:v>
                </c:pt>
                <c:pt idx="42">
                  <c:v>-2.0108000635428875</c:v>
                </c:pt>
                <c:pt idx="43">
                  <c:v>-1.866884102772997</c:v>
                </c:pt>
                <c:pt idx="44">
                  <c:v>-1.6228128139692766</c:v>
                </c:pt>
                <c:pt idx="45">
                  <c:v>-0.82176058790240025</c:v>
                </c:pt>
                <c:pt idx="46">
                  <c:v>-0.30266853926582571</c:v>
                </c:pt>
                <c:pt idx="47">
                  <c:v>0.10476521861932488</c:v>
                </c:pt>
                <c:pt idx="48">
                  <c:v>0.4542199048631736</c:v>
                </c:pt>
                <c:pt idx="49">
                  <c:v>0.76988128993735938</c:v>
                </c:pt>
                <c:pt idx="50">
                  <c:v>0.91938646824544323</c:v>
                </c:pt>
                <c:pt idx="51">
                  <c:v>1.0649071946242907</c:v>
                </c:pt>
                <c:pt idx="52">
                  <c:v>1.2073328160012222</c:v>
                </c:pt>
                <c:pt idx="53">
                  <c:v>1.3473965482123265</c:v>
                </c:pt>
                <c:pt idx="54">
                  <c:v>1.4857141762252544</c:v>
                </c:pt>
                <c:pt idx="55">
                  <c:v>1.4925939826851831</c:v>
                </c:pt>
                <c:pt idx="56">
                  <c:v>1.4994708138882269</c:v>
                </c:pt>
                <c:pt idx="57">
                  <c:v>1.5063447300629746</c:v>
                </c:pt>
                <c:pt idx="58">
                  <c:v>1.5132157910189583</c:v>
                </c:pt>
                <c:pt idx="59">
                  <c:v>1.5406726644642919</c:v>
                </c:pt>
                <c:pt idx="60">
                  <c:v>1.568088533644542</c:v>
                </c:pt>
                <c:pt idx="61">
                  <c:v>1.5954670359288243</c:v>
                </c:pt>
                <c:pt idx="62">
                  <c:v>1.6228117136968676</c:v>
                </c:pt>
                <c:pt idx="63">
                  <c:v>1.6501260188054072</c:v>
                </c:pt>
                <c:pt idx="64">
                  <c:v>1.6774133168131622</c:v>
                </c:pt>
                <c:pt idx="65">
                  <c:v>1.7046768909800787</c:v>
                </c:pt>
                <c:pt idx="66">
                  <c:v>1.7319199460553558</c:v>
                </c:pt>
                <c:pt idx="67">
                  <c:v>1.7591456118676905</c:v>
                </c:pt>
                <c:pt idx="68">
                  <c:v>1.7863569467301947</c:v>
                </c:pt>
                <c:pt idx="69">
                  <c:v>1.8135569406715359</c:v>
                </c:pt>
                <c:pt idx="70">
                  <c:v>1.8407485185040218</c:v>
                </c:pt>
                <c:pt idx="71">
                  <c:v>1.8679345427385856</c:v>
                </c:pt>
                <c:pt idx="72">
                  <c:v>1.8951178163559368</c:v>
                </c:pt>
                <c:pt idx="73">
                  <c:v>1.9223010854424862</c:v>
                </c:pt>
                <c:pt idx="74">
                  <c:v>1.9494870416990673</c:v>
                </c:pt>
                <c:pt idx="75">
                  <c:v>1.976678324829928</c:v>
                </c:pt>
                <c:pt idx="76">
                  <c:v>2.0038775248189595</c:v>
                </c:pt>
                <c:pt idx="77">
                  <c:v>2.0310871840996643</c:v>
                </c:pt>
                <c:pt idx="78">
                  <c:v>2.0583097996249289</c:v>
                </c:pt>
                <c:pt idx="79">
                  <c:v>2.0855478248422825</c:v>
                </c:pt>
                <c:pt idx="80">
                  <c:v>2.1128036715799321</c:v>
                </c:pt>
                <c:pt idx="81">
                  <c:v>2.1400797118485428</c:v>
                </c:pt>
                <c:pt idx="82">
                  <c:v>2.1673782795634029</c:v>
                </c:pt>
                <c:pt idx="83">
                  <c:v>2.1947016721913277</c:v>
                </c:pt>
                <c:pt idx="84">
                  <c:v>2.2220521523263712</c:v>
                </c:pt>
                <c:pt idx="85">
                  <c:v>3.0072074641506461</c:v>
                </c:pt>
                <c:pt idx="86">
                  <c:v>3.9209632013549047</c:v>
                </c:pt>
                <c:pt idx="87">
                  <c:v>4.9542343560018898</c:v>
                </c:pt>
                <c:pt idx="88">
                  <c:v>7.0737658945786004</c:v>
                </c:pt>
                <c:pt idx="89">
                  <c:v>9.933832570625416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1B-43C6-AB63-CA49B3C54257}"/>
            </c:ext>
          </c:extLst>
        </c:ser>
        <c:ser>
          <c:idx val="1"/>
          <c:order val="1"/>
          <c:tx>
            <c:strRef>
              <c:f>ExpLog!$C$6</c:f>
              <c:strCache>
                <c:ptCount val="1"/>
                <c:pt idx="0">
                  <c:v>E1(x)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ExpLog!$A$7:$A$96</c:f>
              <c:numCache>
                <c:formatCode>General</c:formatCode>
                <c:ptCount val="90"/>
                <c:pt idx="0">
                  <c:v>-3.0000000000000004</c:v>
                </c:pt>
                <c:pt idx="1">
                  <c:v>-2.8000000000000003</c:v>
                </c:pt>
                <c:pt idx="2">
                  <c:v>-2.6</c:v>
                </c:pt>
                <c:pt idx="3">
                  <c:v>-2.4</c:v>
                </c:pt>
                <c:pt idx="4">
                  <c:v>-2.1999999999999997</c:v>
                </c:pt>
                <c:pt idx="5">
                  <c:v>-1.9999999999999998</c:v>
                </c:pt>
                <c:pt idx="6">
                  <c:v>-1.7999999999999998</c:v>
                </c:pt>
                <c:pt idx="7">
                  <c:v>-1.5999999999999999</c:v>
                </c:pt>
                <c:pt idx="8">
                  <c:v>-1.4</c:v>
                </c:pt>
                <c:pt idx="9">
                  <c:v>-1.2</c:v>
                </c:pt>
                <c:pt idx="10">
                  <c:v>-0.99999999999999989</c:v>
                </c:pt>
                <c:pt idx="11">
                  <c:v>-0.89999999999999991</c:v>
                </c:pt>
                <c:pt idx="12">
                  <c:v>-0.79999999999999993</c:v>
                </c:pt>
                <c:pt idx="13">
                  <c:v>-0.7</c:v>
                </c:pt>
                <c:pt idx="14">
                  <c:v>-0.6</c:v>
                </c:pt>
                <c:pt idx="15">
                  <c:v>-0.49999999999999994</c:v>
                </c:pt>
                <c:pt idx="16">
                  <c:v>-0.42999999999999994</c:v>
                </c:pt>
                <c:pt idx="17">
                  <c:v>-0.37999999999999995</c:v>
                </c:pt>
                <c:pt idx="18">
                  <c:v>-0.32999999999999996</c:v>
                </c:pt>
                <c:pt idx="19">
                  <c:v>-0.27999999999999997</c:v>
                </c:pt>
                <c:pt idx="20">
                  <c:v>-0.22999999999999998</c:v>
                </c:pt>
                <c:pt idx="21">
                  <c:v>-0.18999999999999997</c:v>
                </c:pt>
                <c:pt idx="22">
                  <c:v>-0.14999999999999997</c:v>
                </c:pt>
                <c:pt idx="23">
                  <c:v>-0.12999999999999998</c:v>
                </c:pt>
                <c:pt idx="24">
                  <c:v>-0.10999999999999999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 formatCode="0.00E+00">
                  <c:v>1.0000000000000001E-30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 formatCode="0.00E+0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0.1</c:v>
                </c:pt>
                <c:pt idx="45">
                  <c:v>0.2</c:v>
                </c:pt>
                <c:pt idx="46">
                  <c:v>0.30000000000000004</c:v>
                </c:pt>
                <c:pt idx="47">
                  <c:v>0.4</c:v>
                </c:pt>
                <c:pt idx="48">
                  <c:v>0.5</c:v>
                </c:pt>
                <c:pt idx="49">
                  <c:v>0.6</c:v>
                </c:pt>
                <c:pt idx="50">
                  <c:v>0.65</c:v>
                </c:pt>
                <c:pt idx="51">
                  <c:v>0.70000000000000007</c:v>
                </c:pt>
                <c:pt idx="52">
                  <c:v>0.75000000000000011</c:v>
                </c:pt>
                <c:pt idx="53">
                  <c:v>0.80000000000000016</c:v>
                </c:pt>
                <c:pt idx="54">
                  <c:v>0.8500000000000002</c:v>
                </c:pt>
                <c:pt idx="55">
                  <c:v>0.85250000000000015</c:v>
                </c:pt>
                <c:pt idx="56">
                  <c:v>0.85500000000000009</c:v>
                </c:pt>
                <c:pt idx="57">
                  <c:v>0.85750000000000004</c:v>
                </c:pt>
                <c:pt idx="58">
                  <c:v>0.86</c:v>
                </c:pt>
                <c:pt idx="59">
                  <c:v>0.87</c:v>
                </c:pt>
                <c:pt idx="60">
                  <c:v>0.88</c:v>
                </c:pt>
                <c:pt idx="61">
                  <c:v>0.89</c:v>
                </c:pt>
                <c:pt idx="62">
                  <c:v>0.9</c:v>
                </c:pt>
                <c:pt idx="63">
                  <c:v>0.91</c:v>
                </c:pt>
                <c:pt idx="64">
                  <c:v>0.92</c:v>
                </c:pt>
                <c:pt idx="65">
                  <c:v>0.93</c:v>
                </c:pt>
                <c:pt idx="66">
                  <c:v>0.94000000000000006</c:v>
                </c:pt>
                <c:pt idx="67">
                  <c:v>0.95000000000000007</c:v>
                </c:pt>
                <c:pt idx="68">
                  <c:v>0.96000000000000008</c:v>
                </c:pt>
                <c:pt idx="69">
                  <c:v>0.97000000000000008</c:v>
                </c:pt>
                <c:pt idx="70">
                  <c:v>0.98000000000000009</c:v>
                </c:pt>
                <c:pt idx="71">
                  <c:v>0.9900000000000001</c:v>
                </c:pt>
                <c:pt idx="72">
                  <c:v>1</c:v>
                </c:pt>
                <c:pt idx="73">
                  <c:v>1.01</c:v>
                </c:pt>
                <c:pt idx="74">
                  <c:v>1.02</c:v>
                </c:pt>
                <c:pt idx="75">
                  <c:v>1.03</c:v>
                </c:pt>
                <c:pt idx="76">
                  <c:v>1.04</c:v>
                </c:pt>
                <c:pt idx="77">
                  <c:v>1.05</c:v>
                </c:pt>
                <c:pt idx="78">
                  <c:v>1.06</c:v>
                </c:pt>
                <c:pt idx="79">
                  <c:v>1.07</c:v>
                </c:pt>
                <c:pt idx="80">
                  <c:v>1.08</c:v>
                </c:pt>
                <c:pt idx="81">
                  <c:v>1.0900000000000001</c:v>
                </c:pt>
                <c:pt idx="82">
                  <c:v>1.1000000000000001</c:v>
                </c:pt>
                <c:pt idx="83">
                  <c:v>1.1100000000000001</c:v>
                </c:pt>
                <c:pt idx="84">
                  <c:v>1.1200000000000001</c:v>
                </c:pt>
                <c:pt idx="85">
                  <c:v>1.4000000000000001</c:v>
                </c:pt>
                <c:pt idx="86">
                  <c:v>1.7000000000000002</c:v>
                </c:pt>
                <c:pt idx="87">
                  <c:v>2</c:v>
                </c:pt>
                <c:pt idx="88">
                  <c:v>2.5</c:v>
                </c:pt>
                <c:pt idx="89">
                  <c:v>3</c:v>
                </c:pt>
              </c:numCache>
            </c:numRef>
          </c:xVal>
          <c:yVal>
            <c:numRef>
              <c:f>ExpLog!$C$7:$C$96</c:f>
              <c:numCache>
                <c:formatCode>General</c:formatCode>
                <c:ptCount val="90"/>
                <c:pt idx="0">
                  <c:v>-9.9338325706254196</c:v>
                </c:pt>
                <c:pt idx="1">
                  <c:v>-8.6792977238091673</c:v>
                </c:pt>
                <c:pt idx="2">
                  <c:v>-7.5761147697875995</c:v>
                </c:pt>
                <c:pt idx="3">
                  <c:v>-6.6006702763505389</c:v>
                </c:pt>
                <c:pt idx="4">
                  <c:v>-5.7326146998143797</c:v>
                </c:pt>
                <c:pt idx="5">
                  <c:v>-4.9542343560018898</c:v>
                </c:pt>
                <c:pt idx="6">
                  <c:v>-4.2498675574879332</c:v>
                </c:pt>
                <c:pt idx="7">
                  <c:v>-3.605319949019469</c:v>
                </c:pt>
                <c:pt idx="8">
                  <c:v>-3.0072074641506452</c:v>
                </c:pt>
                <c:pt idx="9">
                  <c:v>-2.4420922851926514</c:v>
                </c:pt>
                <c:pt idx="10">
                  <c:v>-1.8951178163559363</c:v>
                </c:pt>
                <c:pt idx="11">
                  <c:v>-1.6228117136968672</c:v>
                </c:pt>
                <c:pt idx="12">
                  <c:v>-1.3473965482123258</c:v>
                </c:pt>
                <c:pt idx="13">
                  <c:v>-1.0649071946242905</c:v>
                </c:pt>
                <c:pt idx="14">
                  <c:v>-0.76988128993735938</c:v>
                </c:pt>
                <c:pt idx="15">
                  <c:v>-0.45421990486317337</c:v>
                </c:pt>
                <c:pt idx="16">
                  <c:v>-0.21426982078210613</c:v>
                </c:pt>
                <c:pt idx="17">
                  <c:v>-2.9011221419282824E-2</c:v>
                </c:pt>
                <c:pt idx="18">
                  <c:v>0.17209509213544286</c:v>
                </c:pt>
                <c:pt idx="19">
                  <c:v>0.39486344480080943</c:v>
                </c:pt>
                <c:pt idx="20">
                  <c:v>0.64852910262746988</c:v>
                </c:pt>
                <c:pt idx="21">
                  <c:v>0.88409548742824828</c:v>
                </c:pt>
                <c:pt idx="22">
                  <c:v>1.164086417298394</c:v>
                </c:pt>
                <c:pt idx="23">
                  <c:v>1.3286550699477742</c:v>
                </c:pt>
                <c:pt idx="24">
                  <c:v>1.5169587514820693</c:v>
                </c:pt>
                <c:pt idx="25">
                  <c:v>1.6228128139692768</c:v>
                </c:pt>
                <c:pt idx="26">
                  <c:v>1.7386637503469513</c:v>
                </c:pt>
                <c:pt idx="27">
                  <c:v>1.866884102772997</c:v>
                </c:pt>
                <c:pt idx="28">
                  <c:v>2.0108000635428875</c:v>
                </c:pt>
                <c:pt idx="29">
                  <c:v>2.1752829155516236</c:v>
                </c:pt>
                <c:pt idx="30">
                  <c:v>2.3678845985793746</c:v>
                </c:pt>
                <c:pt idx="31">
                  <c:v>2.6012565775728262</c:v>
                </c:pt>
                <c:pt idx="32">
                  <c:v>2.8991157239402794</c:v>
                </c:pt>
                <c:pt idx="33">
                  <c:v>3.3147068944101541</c:v>
                </c:pt>
                <c:pt idx="34">
                  <c:v>4.0179294654266693</c:v>
                </c:pt>
                <c:pt idx="35">
                  <c:v>68.500337124919838</c:v>
                </c:pt>
                <c:pt idx="36">
                  <c:v>4.0379295765381142</c:v>
                </c:pt>
                <c:pt idx="37">
                  <c:v>3.3547077833097094</c:v>
                </c:pt>
                <c:pt idx="38">
                  <c:v>2.9591187240212808</c:v>
                </c:pt>
                <c:pt idx="39">
                  <c:v>2.6812636890252799</c:v>
                </c:pt>
                <c:pt idx="40">
                  <c:v>2.4678984885099742</c:v>
                </c:pt>
                <c:pt idx="41">
                  <c:v>2.2953069181437824</c:v>
                </c:pt>
                <c:pt idx="42">
                  <c:v>2.1508381802567986</c:v>
                </c:pt>
                <c:pt idx="43">
                  <c:v>2.0269410025857413</c:v>
                </c:pt>
                <c:pt idx="44">
                  <c:v>1.8229239584193906</c:v>
                </c:pt>
                <c:pt idx="45">
                  <c:v>1.2226505441838931</c:v>
                </c:pt>
                <c:pt idx="46">
                  <c:v>0.90567665167584666</c:v>
                </c:pt>
                <c:pt idx="47">
                  <c:v>0.70238011886566243</c:v>
                </c:pt>
                <c:pt idx="48">
                  <c:v>0.55977359477616084</c:v>
                </c:pt>
                <c:pt idx="49">
                  <c:v>0.45437950318940212</c:v>
                </c:pt>
                <c:pt idx="50">
                  <c:v>0.4115169759494795</c:v>
                </c:pt>
                <c:pt idx="51">
                  <c:v>0.37376884323350912</c:v>
                </c:pt>
                <c:pt idx="52">
                  <c:v>0.34034081291122992</c:v>
                </c:pt>
                <c:pt idx="53">
                  <c:v>0.31059657854554296</c:v>
                </c:pt>
                <c:pt idx="54">
                  <c:v>0.2840192685024614</c:v>
                </c:pt>
                <c:pt idx="55">
                  <c:v>0.28276557782333944</c:v>
                </c:pt>
                <c:pt idx="56">
                  <c:v>0.28151867942687686</c:v>
                </c:pt>
                <c:pt idx="57">
                  <c:v>0.28027852587964813</c:v>
                </c:pt>
                <c:pt idx="58">
                  <c:v>0.27904507018183955</c:v>
                </c:pt>
                <c:pt idx="59">
                  <c:v>0.27417730078237224</c:v>
                </c:pt>
                <c:pt idx="60">
                  <c:v>0.26941304633432023</c:v>
                </c:pt>
                <c:pt idx="61">
                  <c:v>0.26474949638510148</c:v>
                </c:pt>
                <c:pt idx="62">
                  <c:v>0.26018393932599965</c:v>
                </c:pt>
                <c:pt idx="63">
                  <c:v>0.25571375797753931</c:v>
                </c:pt>
                <c:pt idx="64">
                  <c:v>0.25133642541656159</c:v>
                </c:pt>
                <c:pt idx="65">
                  <c:v>0.24704950102931611</c:v>
                </c:pt>
                <c:pt idx="66">
                  <c:v>0.24285062677606076</c:v>
                </c:pt>
                <c:pt idx="67">
                  <c:v>0.23873752365373463</c:v>
                </c:pt>
                <c:pt idx="68">
                  <c:v>0.23470798834425488</c:v>
                </c:pt>
                <c:pt idx="69">
                  <c:v>0.23075989003689162</c:v>
                </c:pt>
                <c:pt idx="70">
                  <c:v>0.22689116741400334</c:v>
                </c:pt>
                <c:pt idx="71">
                  <c:v>0.2230998257901772</c:v>
                </c:pt>
                <c:pt idx="72">
                  <c:v>0.21938393439552026</c:v>
                </c:pt>
                <c:pt idx="73">
                  <c:v>0.21574162379448997</c:v>
                </c:pt>
                <c:pt idx="74">
                  <c:v>0.21217108343224886</c:v>
                </c:pt>
                <c:pt idx="75">
                  <c:v>0.2086705593010737</c:v>
                </c:pt>
                <c:pt idx="76">
                  <c:v>0.20523835171985602</c:v>
                </c:pt>
                <c:pt idx="77">
                  <c:v>0.20187281322019657</c:v>
                </c:pt>
                <c:pt idx="78">
                  <c:v>0.19857234653302808</c:v>
                </c:pt>
                <c:pt idx="79">
                  <c:v>0.19533540267009863</c:v>
                </c:pt>
                <c:pt idx="80">
                  <c:v>0.19216047909501835</c:v>
                </c:pt>
                <c:pt idx="81">
                  <c:v>0.18904611797891216</c:v>
                </c:pt>
                <c:pt idx="82">
                  <c:v>0.18599090453604014</c:v>
                </c:pt>
                <c:pt idx="83">
                  <c:v>0.18299346543503944</c:v>
                </c:pt>
                <c:pt idx="84">
                  <c:v>0.18005246728171567</c:v>
                </c:pt>
                <c:pt idx="85">
                  <c:v>0.11621931257135787</c:v>
                </c:pt>
                <c:pt idx="86">
                  <c:v>7.4654644401253023E-2</c:v>
                </c:pt>
                <c:pt idx="87">
                  <c:v>4.8900510708061118E-2</c:v>
                </c:pt>
                <c:pt idx="88">
                  <c:v>2.4914917870269736E-2</c:v>
                </c:pt>
                <c:pt idx="89">
                  <c:v>1.3048381094197037E-2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C2-4A1B-B24E-33B36BF5C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07904"/>
        <c:axId val="26454416"/>
      </c:scatterChart>
      <c:valAx>
        <c:axId val="29607904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6454416"/>
        <c:crosses val="autoZero"/>
        <c:crossBetween val="midCat"/>
      </c:valAx>
      <c:valAx>
        <c:axId val="26454416"/>
        <c:scaling>
          <c:orientation val="minMax"/>
          <c:max val="1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60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251485148514852"/>
          <c:y val="0.10552449917324677"/>
          <c:w val="0.12756446038304617"/>
          <c:h val="0.125174710402723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749064667115418E-2"/>
          <c:y val="4.7389182452989134E-2"/>
          <c:w val="0.89231080707356913"/>
          <c:h val="0.9033559346748323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ExpLog!$D$6</c:f>
              <c:strCache>
                <c:ptCount val="1"/>
                <c:pt idx="0">
                  <c:v>li(x)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ExpLog!$A$42:$A$96</c:f>
              <c:numCache>
                <c:formatCode>General</c:formatCode>
                <c:ptCount val="55"/>
                <c:pt idx="0" formatCode="0.00E+00">
                  <c:v>1.0000000000000001E-30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 formatCode="0.00E+00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0.1</c:v>
                </c:pt>
                <c:pt idx="10">
                  <c:v>0.2</c:v>
                </c:pt>
                <c:pt idx="11">
                  <c:v>0.30000000000000004</c:v>
                </c:pt>
                <c:pt idx="12">
                  <c:v>0.4</c:v>
                </c:pt>
                <c:pt idx="13">
                  <c:v>0.5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0.85250000000000015</c:v>
                </c:pt>
                <c:pt idx="21">
                  <c:v>0.85500000000000009</c:v>
                </c:pt>
                <c:pt idx="22">
                  <c:v>0.85750000000000004</c:v>
                </c:pt>
                <c:pt idx="23">
                  <c:v>0.86</c:v>
                </c:pt>
                <c:pt idx="24">
                  <c:v>0.87</c:v>
                </c:pt>
                <c:pt idx="25">
                  <c:v>0.88</c:v>
                </c:pt>
                <c:pt idx="26">
                  <c:v>0.89</c:v>
                </c:pt>
                <c:pt idx="27">
                  <c:v>0.9</c:v>
                </c:pt>
                <c:pt idx="28">
                  <c:v>0.91</c:v>
                </c:pt>
                <c:pt idx="29">
                  <c:v>0.92</c:v>
                </c:pt>
                <c:pt idx="30">
                  <c:v>0.93</c:v>
                </c:pt>
                <c:pt idx="31">
                  <c:v>0.94000000000000006</c:v>
                </c:pt>
                <c:pt idx="32">
                  <c:v>0.95000000000000007</c:v>
                </c:pt>
                <c:pt idx="33">
                  <c:v>0.96000000000000008</c:v>
                </c:pt>
                <c:pt idx="34">
                  <c:v>0.97000000000000008</c:v>
                </c:pt>
                <c:pt idx="35">
                  <c:v>0.98000000000000009</c:v>
                </c:pt>
                <c:pt idx="36">
                  <c:v>0.9900000000000001</c:v>
                </c:pt>
                <c:pt idx="37">
                  <c:v>1</c:v>
                </c:pt>
                <c:pt idx="38">
                  <c:v>1.01</c:v>
                </c:pt>
                <c:pt idx="39">
                  <c:v>1.02</c:v>
                </c:pt>
                <c:pt idx="40">
                  <c:v>1.03</c:v>
                </c:pt>
                <c:pt idx="41">
                  <c:v>1.04</c:v>
                </c:pt>
                <c:pt idx="42">
                  <c:v>1.05</c:v>
                </c:pt>
                <c:pt idx="43">
                  <c:v>1.06</c:v>
                </c:pt>
                <c:pt idx="44">
                  <c:v>1.07</c:v>
                </c:pt>
                <c:pt idx="45">
                  <c:v>1.08</c:v>
                </c:pt>
                <c:pt idx="46">
                  <c:v>1.0900000000000001</c:v>
                </c:pt>
                <c:pt idx="47">
                  <c:v>1.1000000000000001</c:v>
                </c:pt>
                <c:pt idx="48">
                  <c:v>1.1100000000000001</c:v>
                </c:pt>
                <c:pt idx="49">
                  <c:v>1.1200000000000001</c:v>
                </c:pt>
                <c:pt idx="50">
                  <c:v>1.4000000000000001</c:v>
                </c:pt>
                <c:pt idx="51">
                  <c:v>1.7000000000000002</c:v>
                </c:pt>
                <c:pt idx="52">
                  <c:v>2</c:v>
                </c:pt>
                <c:pt idx="53">
                  <c:v>2.5</c:v>
                </c:pt>
                <c:pt idx="54">
                  <c:v>3</c:v>
                </c:pt>
              </c:numCache>
            </c:numRef>
          </c:xVal>
          <c:yVal>
            <c:numRef>
              <c:f>ExpLog!$D$42:$D$96</c:f>
              <c:numCache>
                <c:formatCode>General</c:formatCode>
                <c:ptCount val="55"/>
                <c:pt idx="0">
                  <c:v>-1.4272732536800955E-32</c:v>
                </c:pt>
                <c:pt idx="1">
                  <c:v>-1.8297434996255167E-3</c:v>
                </c:pt>
                <c:pt idx="2">
                  <c:v>-4.2052119298480514E-3</c:v>
                </c:pt>
                <c:pt idx="3">
                  <c:v>-6.9137973039660539E-3</c:v>
                </c:pt>
                <c:pt idx="4">
                  <c:v>-9.8955013100430252E-3</c:v>
                </c:pt>
                <c:pt idx="5">
                  <c:v>-1.3119408874020091E-2</c:v>
                </c:pt>
                <c:pt idx="6">
                  <c:v>-1.6566673445876808E-2</c:v>
                </c:pt>
                <c:pt idx="7">
                  <c:v>-2.0224808842481901E-2</c:v>
                </c:pt>
                <c:pt idx="8">
                  <c:v>-2.408516252218813E-2</c:v>
                </c:pt>
                <c:pt idx="9">
                  <c:v>-3.238978959329103E-2</c:v>
                </c:pt>
                <c:pt idx="10">
                  <c:v>-8.5126486728794068E-2</c:v>
                </c:pt>
                <c:pt idx="11">
                  <c:v>-0.15741490289468951</c:v>
                </c:pt>
                <c:pt idx="12">
                  <c:v>-0.25294941921262132</c:v>
                </c:pt>
                <c:pt idx="13">
                  <c:v>-0.37867104306108801</c:v>
                </c:pt>
                <c:pt idx="14">
                  <c:v>-0.54685141421041694</c:v>
                </c:pt>
                <c:pt idx="15">
                  <c:v>-0.65343058270148802</c:v>
                </c:pt>
                <c:pt idx="16">
                  <c:v>-0.78094687754556091</c:v>
                </c:pt>
                <c:pt idx="17">
                  <c:v>-0.93693001101264584</c:v>
                </c:pt>
                <c:pt idx="18">
                  <c:v>-1.134011957382328</c:v>
                </c:pt>
                <c:pt idx="19">
                  <c:v>-1.3958923497953828</c:v>
                </c:pt>
                <c:pt idx="20">
                  <c:v>-1.4114159305703333</c:v>
                </c:pt>
                <c:pt idx="21">
                  <c:v>-1.4272274365600559</c:v>
                </c:pt>
                <c:pt idx="22">
                  <c:v>-1.4433368603182177</c:v>
                </c:pt>
                <c:pt idx="23">
                  <c:v>-1.4597547251334388</c:v>
                </c:pt>
                <c:pt idx="24">
                  <c:v>-1.5287418802519219</c:v>
                </c:pt>
                <c:pt idx="25">
                  <c:v>-1.6036733403489716</c:v>
                </c:pt>
                <c:pt idx="26">
                  <c:v>-1.6855829319163032</c:v>
                </c:pt>
                <c:pt idx="27">
                  <c:v>-1.7758006834235252</c:v>
                </c:pt>
                <c:pt idx="28">
                  <c:v>-1.8760780250844067</c:v>
                </c:pt>
                <c:pt idx="29">
                  <c:v>-1.9887870403542967</c:v>
                </c:pt>
                <c:pt idx="30">
                  <c:v>-2.1172534675826098</c:v>
                </c:pt>
                <c:pt idx="31">
                  <c:v>-2.266348140390213</c:v>
                </c:pt>
                <c:pt idx="32">
                  <c:v>-2.4436225538732268</c:v>
                </c:pt>
                <c:pt idx="33">
                  <c:v>-2.6617277328051294</c:v>
                </c:pt>
                <c:pt idx="34">
                  <c:v>-2.9443801128550966</c:v>
                </c:pt>
                <c:pt idx="35">
                  <c:v>-3.3448241193721056</c:v>
                </c:pt>
                <c:pt idx="36">
                  <c:v>-4.0329587017084743</c:v>
                </c:pt>
                <c:pt idx="38">
                  <c:v>-4.022958673929935</c:v>
                </c:pt>
                <c:pt idx="39">
                  <c:v>-3.3248238971258735</c:v>
                </c:pt>
                <c:pt idx="40">
                  <c:v>-2.9143793626727716</c:v>
                </c:pt>
                <c:pt idx="41">
                  <c:v>-2.621725954258816</c:v>
                </c:pt>
                <c:pt idx="42">
                  <c:v>-2.3936190793047114</c:v>
                </c:pt>
                <c:pt idx="43">
                  <c:v>-2.2063421345491019</c:v>
                </c:pt>
                <c:pt idx="44">
                  <c:v>-2.047243927172762</c:v>
                </c:pt>
                <c:pt idx="45">
                  <c:v>-1.9087727934877248</c:v>
                </c:pt>
                <c:pt idx="46">
                  <c:v>-1.7860577306416301</c:v>
                </c:pt>
                <c:pt idx="47">
                  <c:v>-1.6757728303191988</c:v>
                </c:pt>
                <c:pt idx="48">
                  <c:v>-1.5755458382687535</c:v>
                </c:pt>
                <c:pt idx="49">
                  <c:v>-1.4836251525520849</c:v>
                </c:pt>
                <c:pt idx="50">
                  <c:v>-0.14499100479030624</c:v>
                </c:pt>
                <c:pt idx="51">
                  <c:v>0.55374376411047244</c:v>
                </c:pt>
                <c:pt idx="52">
                  <c:v>1.0451637801174927</c:v>
                </c:pt>
                <c:pt idx="53">
                  <c:v>1.667294667506324</c:v>
                </c:pt>
                <c:pt idx="54">
                  <c:v>2.1635885946671922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E-454C-8B17-3967BDFF1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529632"/>
        <c:axId val="1937701376"/>
      </c:scatterChart>
      <c:valAx>
        <c:axId val="193852963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7701376"/>
        <c:crosses val="autoZero"/>
        <c:crossBetween val="midCat"/>
      </c:valAx>
      <c:valAx>
        <c:axId val="1937701376"/>
        <c:scaling>
          <c:orientation val="minMax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3852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264731819059398"/>
          <c:y val="0.35931911694062124"/>
          <c:w val="0.11925256857803311"/>
          <c:h val="5.96821153324004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934217891271878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ExpInt!$B$6</c:f>
              <c:strCache>
                <c:ptCount val="1"/>
                <c:pt idx="0">
                  <c:v>En(x, 0)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ExpInt!$B$7:$B$31</c:f>
              <c:numCache>
                <c:formatCode>General</c:formatCode>
                <c:ptCount val="25"/>
                <c:pt idx="0">
                  <c:v>9.9999999999999988E+29</c:v>
                </c:pt>
                <c:pt idx="1">
                  <c:v>9.0483741803595947</c:v>
                </c:pt>
                <c:pt idx="2">
                  <c:v>4.0936537653899094</c:v>
                </c:pt>
                <c:pt idx="3">
                  <c:v>2.4693940689390592</c:v>
                </c:pt>
                <c:pt idx="4">
                  <c:v>1.6758001150890982</c:v>
                </c:pt>
                <c:pt idx="5">
                  <c:v>1.2130613194252668</c:v>
                </c:pt>
                <c:pt idx="6">
                  <c:v>0.91468606015671072</c:v>
                </c:pt>
                <c:pt idx="7">
                  <c:v>0.70940757684487077</c:v>
                </c:pt>
                <c:pt idx="8">
                  <c:v>0.56166120514652706</c:v>
                </c:pt>
                <c:pt idx="9">
                  <c:v>0.45174406637844355</c:v>
                </c:pt>
                <c:pt idx="10">
                  <c:v>0.36787944117144239</c:v>
                </c:pt>
                <c:pt idx="11">
                  <c:v>0.30261007608916329</c:v>
                </c:pt>
                <c:pt idx="12">
                  <c:v>0.25099517659350179</c:v>
                </c:pt>
                <c:pt idx="13">
                  <c:v>0.2096398407953943</c:v>
                </c:pt>
                <c:pt idx="14">
                  <c:v>0.17614068852971887</c:v>
                </c:pt>
                <c:pt idx="15">
                  <c:v>0.14875344009895317</c:v>
                </c:pt>
                <c:pt idx="16">
                  <c:v>0.12618532374665956</c:v>
                </c:pt>
                <c:pt idx="17">
                  <c:v>0.10746089650160855</c:v>
                </c:pt>
                <c:pt idx="18">
                  <c:v>9.1832715678659124E-2</c:v>
                </c:pt>
                <c:pt idx="19">
                  <c:v>7.8720325906649957E-2</c:v>
                </c:pt>
                <c:pt idx="20">
                  <c:v>6.7667641618306296E-2</c:v>
                </c:pt>
                <c:pt idx="21">
                  <c:v>5.0365071982878991E-2</c:v>
                </c:pt>
                <c:pt idx="22">
                  <c:v>3.7799147203921836E-2</c:v>
                </c:pt>
                <c:pt idx="23">
                  <c:v>2.4890930644351744E-2</c:v>
                </c:pt>
                <c:pt idx="24">
                  <c:v>1.6595689455954639E-2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70-4928-9F6E-2C0271475284}"/>
            </c:ext>
          </c:extLst>
        </c:ser>
        <c:ser>
          <c:idx val="3"/>
          <c:order val="1"/>
          <c:tx>
            <c:strRef>
              <c:f>ExpInt!$C$6</c:f>
              <c:strCache>
                <c:ptCount val="1"/>
                <c:pt idx="0">
                  <c:v>En(x, 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ExpInt!$C$7:$C$31</c:f>
              <c:numCache>
                <c:formatCode>General</c:formatCode>
                <c:ptCount val="25"/>
                <c:pt idx="0">
                  <c:v>68.500337124919838</c:v>
                </c:pt>
                <c:pt idx="1">
                  <c:v>1.8229239584193906</c:v>
                </c:pt>
                <c:pt idx="2">
                  <c:v>1.2226505441838931</c:v>
                </c:pt>
                <c:pt idx="3">
                  <c:v>0.90567665167584666</c:v>
                </c:pt>
                <c:pt idx="4">
                  <c:v>0.70238011886566243</c:v>
                </c:pt>
                <c:pt idx="5">
                  <c:v>0.55977359477616084</c:v>
                </c:pt>
                <c:pt idx="6">
                  <c:v>0.45437950318940212</c:v>
                </c:pt>
                <c:pt idx="7">
                  <c:v>0.37376884323350917</c:v>
                </c:pt>
                <c:pt idx="8">
                  <c:v>0.31059657854554307</c:v>
                </c:pt>
                <c:pt idx="9">
                  <c:v>0.2601839393259997</c:v>
                </c:pt>
                <c:pt idx="10">
                  <c:v>0.21938393439552031</c:v>
                </c:pt>
                <c:pt idx="11">
                  <c:v>0.1859909045360402</c:v>
                </c:pt>
                <c:pt idx="12">
                  <c:v>0.15840843685146258</c:v>
                </c:pt>
                <c:pt idx="13">
                  <c:v>0.13545095784912914</c:v>
                </c:pt>
                <c:pt idx="14">
                  <c:v>0.11621931257135787</c:v>
                </c:pt>
                <c:pt idx="15">
                  <c:v>0.10001958240663261</c:v>
                </c:pt>
                <c:pt idx="16">
                  <c:v>8.6308333697539749E-2</c:v>
                </c:pt>
                <c:pt idx="17">
                  <c:v>7.4654644401253009E-2</c:v>
                </c:pt>
                <c:pt idx="18">
                  <c:v>6.4713129363868818E-2</c:v>
                </c:pt>
                <c:pt idx="19">
                  <c:v>5.6204378174534803E-2</c:v>
                </c:pt>
                <c:pt idx="20">
                  <c:v>4.890051070806109E-2</c:v>
                </c:pt>
                <c:pt idx="21">
                  <c:v>3.7191137051932541E-2</c:v>
                </c:pt>
                <c:pt idx="22">
                  <c:v>2.8440260935795641E-2</c:v>
                </c:pt>
                <c:pt idx="23">
                  <c:v>1.9181871826586365E-2</c:v>
                </c:pt>
                <c:pt idx="24">
                  <c:v>1.304838109419703E-2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70-4928-9F6E-2C0271475284}"/>
            </c:ext>
          </c:extLst>
        </c:ser>
        <c:ser>
          <c:idx val="4"/>
          <c:order val="2"/>
          <c:tx>
            <c:strRef>
              <c:f>ExpInt!$D$6</c:f>
              <c:strCache>
                <c:ptCount val="1"/>
                <c:pt idx="0">
                  <c:v>En(x, 2)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ExpInt!$D$7:$D$31</c:f>
              <c:numCache>
                <c:formatCode>General</c:formatCode>
                <c:ptCount val="25"/>
                <c:pt idx="0">
                  <c:v>1</c:v>
                </c:pt>
                <c:pt idx="1">
                  <c:v>0.7225450221940205</c:v>
                </c:pt>
                <c:pt idx="2">
                  <c:v>0.57420064424120321</c:v>
                </c:pt>
                <c:pt idx="3">
                  <c:v>0.46911522517896381</c:v>
                </c:pt>
                <c:pt idx="4">
                  <c:v>0.38936799848937431</c:v>
                </c:pt>
                <c:pt idx="5">
                  <c:v>0.326643862324553</c:v>
                </c:pt>
                <c:pt idx="6">
                  <c:v>0.27618393418038517</c:v>
                </c:pt>
                <c:pt idx="7">
                  <c:v>0.23494711352795314</c:v>
                </c:pt>
                <c:pt idx="8">
                  <c:v>0.20085170128078719</c:v>
                </c:pt>
                <c:pt idx="9">
                  <c:v>0.17240411434719946</c:v>
                </c:pt>
                <c:pt idx="10">
                  <c:v>0.14849550677592208</c:v>
                </c:pt>
                <c:pt idx="11">
                  <c:v>0.12828108870843541</c:v>
                </c:pt>
                <c:pt idx="12">
                  <c:v>0.11110408769044704</c:v>
                </c:pt>
                <c:pt idx="13">
                  <c:v>9.6445547830144709E-2</c:v>
                </c:pt>
                <c:pt idx="14">
                  <c:v>8.3889926341705418E-2</c:v>
                </c:pt>
                <c:pt idx="15">
                  <c:v>7.310078653848083E-2</c:v>
                </c:pt>
                <c:pt idx="16">
                  <c:v>6.3803184078591729E-2</c:v>
                </c:pt>
                <c:pt idx="17">
                  <c:v>5.5770628570604441E-2</c:v>
                </c:pt>
                <c:pt idx="18">
                  <c:v>4.8815255366622561E-2</c:v>
                </c:pt>
                <c:pt idx="19">
                  <c:v>4.2780300691018805E-2</c:v>
                </c:pt>
                <c:pt idx="20">
                  <c:v>3.7534261820490432E-2</c:v>
                </c:pt>
                <c:pt idx="21">
                  <c:v>2.8982656848082197E-2</c:v>
                </c:pt>
                <c:pt idx="22">
                  <c:v>2.2461327043502868E-2</c:v>
                </c:pt>
                <c:pt idx="23">
                  <c:v>1.5414458807966522E-2</c:v>
                </c:pt>
                <c:pt idx="24">
                  <c:v>1.0641925085272825E-2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470-4928-9F6E-2C0271475284}"/>
            </c:ext>
          </c:extLst>
        </c:ser>
        <c:ser>
          <c:idx val="5"/>
          <c:order val="3"/>
          <c:tx>
            <c:strRef>
              <c:f>ExpInt!$E$6</c:f>
              <c:strCache>
                <c:ptCount val="1"/>
                <c:pt idx="0">
                  <c:v>En(x, 3)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ExpInt!$A$7:$A$31</c:f>
              <c:numCache>
                <c:formatCode>General</c:formatCode>
                <c:ptCount val="25"/>
                <c:pt idx="0">
                  <c:v>1.0000000000000001E-30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2.2000000000000006</c:v>
                </c:pt>
                <c:pt idx="22">
                  <c:v>2.4000000000000008</c:v>
                </c:pt>
                <c:pt idx="23">
                  <c:v>2.7000000000000006</c:v>
                </c:pt>
                <c:pt idx="24">
                  <c:v>3.0000000000000004</c:v>
                </c:pt>
              </c:numCache>
            </c:numRef>
          </c:xVal>
          <c:yVal>
            <c:numRef>
              <c:f>ExpInt!$E$7:$E$31</c:f>
              <c:numCache>
                <c:formatCode>General</c:formatCode>
                <c:ptCount val="25"/>
                <c:pt idx="0">
                  <c:v>0.5</c:v>
                </c:pt>
                <c:pt idx="1">
                  <c:v>0.41629145790827876</c:v>
                </c:pt>
                <c:pt idx="2">
                  <c:v>0.35194531211487062</c:v>
                </c:pt>
                <c:pt idx="3">
                  <c:v>0.30004182656401435</c:v>
                </c:pt>
                <c:pt idx="4">
                  <c:v>0.25728642331994478</c:v>
                </c:pt>
                <c:pt idx="5">
                  <c:v>0.22160436427517846</c:v>
                </c:pt>
                <c:pt idx="6">
                  <c:v>0.19155063779289766</c:v>
                </c:pt>
                <c:pt idx="7">
                  <c:v>0.16606116216092118</c:v>
                </c:pt>
                <c:pt idx="8">
                  <c:v>0.14432380154629595</c:v>
                </c:pt>
                <c:pt idx="9">
                  <c:v>0.12570297841405983</c:v>
                </c:pt>
                <c:pt idx="10">
                  <c:v>0.10969196719776016</c:v>
                </c:pt>
                <c:pt idx="11">
                  <c:v>9.5880943059400328E-2</c:v>
                </c:pt>
                <c:pt idx="12">
                  <c:v>8.3934653341832838E-2</c:v>
                </c:pt>
                <c:pt idx="13">
                  <c:v>7.3576290427412233E-2</c:v>
                </c:pt>
                <c:pt idx="14">
                  <c:v>6.4575533531609428E-2</c:v>
                </c:pt>
                <c:pt idx="15">
                  <c:v>5.6739490170354262E-2</c:v>
                </c:pt>
                <c:pt idx="16">
                  <c:v>4.9905711734454281E-2</c:v>
                </c:pt>
                <c:pt idx="17">
                  <c:v>4.3936727741353501E-2</c:v>
                </c:pt>
                <c:pt idx="18">
                  <c:v>3.8715714280832911E-2</c:v>
                </c:pt>
                <c:pt idx="19">
                  <c:v>3.4143023954849604E-2</c:v>
                </c:pt>
                <c:pt idx="20">
                  <c:v>3.0133379797815878E-2</c:v>
                </c:pt>
                <c:pt idx="21">
                  <c:v>2.3520656648276482E-2</c:v>
                </c:pt>
                <c:pt idx="22">
                  <c:v>1.8405384192502764E-2</c:v>
                </c:pt>
                <c:pt idx="23">
                  <c:v>1.2793236979120052E-2</c:v>
                </c:pt>
                <c:pt idx="24">
                  <c:v>8.9306465560227213E-3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470-4928-9F6E-2C0271475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395938924106685"/>
          <c:y val="8.339491755360065E-2"/>
          <c:w val="0.1727147249031882"/>
          <c:h val="0.344956850780289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Spence!$B$6</c:f>
              <c:strCache>
                <c:ptCount val="1"/>
                <c:pt idx="0">
                  <c:v>Li2(x)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Spence!$A$7:$A$71</c:f>
              <c:numCache>
                <c:formatCode>General</c:formatCode>
                <c:ptCount val="65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1.2500000000000016</c:v>
                </c:pt>
                <c:pt idx="42">
                  <c:v>1.5000000000000016</c:v>
                </c:pt>
                <c:pt idx="43">
                  <c:v>1.7500000000000016</c:v>
                </c:pt>
                <c:pt idx="44">
                  <c:v>2.0000000000000018</c:v>
                </c:pt>
                <c:pt idx="45">
                  <c:v>2.2500000000000018</c:v>
                </c:pt>
                <c:pt idx="46">
                  <c:v>2.5000000000000018</c:v>
                </c:pt>
                <c:pt idx="47">
                  <c:v>2.7500000000000018</c:v>
                </c:pt>
                <c:pt idx="48">
                  <c:v>3.0000000000000018</c:v>
                </c:pt>
                <c:pt idx="49">
                  <c:v>3.2500000000000018</c:v>
                </c:pt>
                <c:pt idx="50">
                  <c:v>3.5000000000000018</c:v>
                </c:pt>
                <c:pt idx="51">
                  <c:v>3.7500000000000018</c:v>
                </c:pt>
                <c:pt idx="52">
                  <c:v>4.0000000000000018</c:v>
                </c:pt>
                <c:pt idx="53">
                  <c:v>4.2500000000000018</c:v>
                </c:pt>
                <c:pt idx="54">
                  <c:v>4.5000000000000018</c:v>
                </c:pt>
                <c:pt idx="55">
                  <c:v>4.7500000000000018</c:v>
                </c:pt>
                <c:pt idx="56">
                  <c:v>5.0000000000000018</c:v>
                </c:pt>
                <c:pt idx="57">
                  <c:v>5.2500000000000018</c:v>
                </c:pt>
                <c:pt idx="58">
                  <c:v>5.5000000000000018</c:v>
                </c:pt>
                <c:pt idx="59">
                  <c:v>5.7500000000000018</c:v>
                </c:pt>
                <c:pt idx="60">
                  <c:v>6.0000000000000018</c:v>
                </c:pt>
                <c:pt idx="61">
                  <c:v>6.2500000000000018</c:v>
                </c:pt>
                <c:pt idx="62">
                  <c:v>6.5000000000000018</c:v>
                </c:pt>
                <c:pt idx="63">
                  <c:v>6.7500000000000018</c:v>
                </c:pt>
                <c:pt idx="64">
                  <c:v>7.0000000000000018</c:v>
                </c:pt>
              </c:numCache>
            </c:numRef>
          </c:xVal>
          <c:yVal>
            <c:numRef>
              <c:f>Spence!$B$7:$B$71</c:f>
              <c:numCache>
                <c:formatCode>General</c:formatCode>
                <c:ptCount val="65"/>
                <c:pt idx="0">
                  <c:v>-1.9393754207667087</c:v>
                </c:pt>
                <c:pt idx="1">
                  <c:v>-1.8928076612853566</c:v>
                </c:pt>
                <c:pt idx="2">
                  <c:v>-1.8455056472766962</c:v>
                </c:pt>
                <c:pt idx="3">
                  <c:v>-1.7974405180829141</c:v>
                </c:pt>
                <c:pt idx="4">
                  <c:v>-1.748581522597636</c:v>
                </c:pt>
                <c:pt idx="5">
                  <c:v>-1.6988958419950135</c:v>
                </c:pt>
                <c:pt idx="6">
                  <c:v>-1.6483483904746903</c:v>
                </c:pt>
                <c:pt idx="7">
                  <c:v>-1.5969015905871107</c:v>
                </c:pt>
                <c:pt idx="8">
                  <c:v>-1.5445151190485944</c:v>
                </c:pt>
                <c:pt idx="9">
                  <c:v>-1.4911456181516796</c:v>
                </c:pt>
                <c:pt idx="10">
                  <c:v>-1.4367463668836797</c:v>
                </c:pt>
                <c:pt idx="11">
                  <c:v>-1.3812669046333776</c:v>
                </c:pt>
                <c:pt idx="12">
                  <c:v>-1.324652598823731</c:v>
                </c:pt>
                <c:pt idx="13">
                  <c:v>-1.2668441458663622</c:v>
                </c:pt>
                <c:pt idx="14">
                  <c:v>-1.207776992369137</c:v>
                </c:pt>
                <c:pt idx="15">
                  <c:v>-1.1473806603755694</c:v>
                </c:pt>
                <c:pt idx="16">
                  <c:v>-1.0855779563471237</c:v>
                </c:pt>
                <c:pt idx="17">
                  <c:v>-1.022284038302274</c:v>
                </c:pt>
                <c:pt idx="18">
                  <c:v>-0.9574053085587797</c:v>
                </c:pt>
                <c:pt idx="19">
                  <c:v>-0.89083809026228089</c:v>
                </c:pt>
                <c:pt idx="20">
                  <c:v>-0.82246703342411198</c:v>
                </c:pt>
                <c:pt idx="21">
                  <c:v>-0.75216317921726061</c:v>
                </c:pt>
                <c:pt idx="22">
                  <c:v>-0.67978158783468001</c:v>
                </c:pt>
                <c:pt idx="23">
                  <c:v>-0.60515840233770413</c:v>
                </c:pt>
                <c:pt idx="24">
                  <c:v>-0.52810717404466534</c:v>
                </c:pt>
                <c:pt idx="25">
                  <c:v>-0.44841420692364503</c:v>
                </c:pt>
                <c:pt idx="26">
                  <c:v>-0.36583257751244841</c:v>
                </c:pt>
                <c:pt idx="27">
                  <c:v>-0.28007433375958157</c:v>
                </c:pt>
                <c:pt idx="28">
                  <c:v>-0.19080013777753424</c:v>
                </c:pt>
                <c:pt idx="29">
                  <c:v>-9.7605235229320117E-2</c:v>
                </c:pt>
                <c:pt idx="30">
                  <c:v>1.5265566588595908E-15</c:v>
                </c:pt>
                <c:pt idx="31">
                  <c:v>0.10261779109939274</c:v>
                </c:pt>
                <c:pt idx="32">
                  <c:v>0.21100377543970647</c:v>
                </c:pt>
                <c:pt idx="33">
                  <c:v>0.32612951007547791</c:v>
                </c:pt>
                <c:pt idx="34">
                  <c:v>0.44928297447128368</c:v>
                </c:pt>
                <c:pt idx="35">
                  <c:v>0.58224052646501434</c:v>
                </c:pt>
                <c:pt idx="36">
                  <c:v>0.72758630771633526</c:v>
                </c:pt>
                <c:pt idx="37">
                  <c:v>0.88937762428604095</c:v>
                </c:pt>
                <c:pt idx="38">
                  <c:v>1.0747946000082507</c:v>
                </c:pt>
                <c:pt idx="39">
                  <c:v>1.2997147230049619</c:v>
                </c:pt>
                <c:pt idx="40">
                  <c:v>1.6449340668482806</c:v>
                </c:pt>
                <c:pt idx="41">
                  <c:v>2.190177011441647</c:v>
                </c:pt>
                <c:pt idx="42">
                  <c:v>2.3743952702724802</c:v>
                </c:pt>
                <c:pt idx="43">
                  <c:v>2.4486867653382038</c:v>
                </c:pt>
                <c:pt idx="44">
                  <c:v>2.4674011002723391</c:v>
                </c:pt>
                <c:pt idx="45">
                  <c:v>2.4540292197938176</c:v>
                </c:pt>
                <c:pt idx="46">
                  <c:v>2.4207908065659329</c:v>
                </c:pt>
                <c:pt idx="47">
                  <c:v>2.374727770472191</c:v>
                </c:pt>
                <c:pt idx="48">
                  <c:v>2.3201804233130972</c:v>
                </c:pt>
                <c:pt idx="49">
                  <c:v>2.2599555646906446</c:v>
                </c:pt>
                <c:pt idx="50">
                  <c:v>2.1959348115757793</c:v>
                </c:pt>
                <c:pt idx="51">
                  <c:v>2.1294150018428177</c:v>
                </c:pt>
                <c:pt idx="52">
                  <c:v>2.061309466777316</c:v>
                </c:pt>
                <c:pt idx="53">
                  <c:v>1.992272381213561</c:v>
                </c:pt>
                <c:pt idx="54">
                  <c:v>1.9227784014939695</c:v>
                </c:pt>
                <c:pt idx="55">
                  <c:v>1.8531752230542937</c:v>
                </c:pt>
                <c:pt idx="56">
                  <c:v>1.7837191612666292</c:v>
                </c:pt>
                <c:pt idx="57">
                  <c:v>1.7145997722448256</c:v>
                </c:pt>
                <c:pt idx="58">
                  <c:v>1.6459572161914902</c:v>
                </c:pt>
                <c:pt idx="59">
                  <c:v>1.5778947074978269</c:v>
                </c:pt>
                <c:pt idx="60">
                  <c:v>1.5104875731706005</c:v>
                </c:pt>
                <c:pt idx="61">
                  <c:v>1.4437899291418379</c:v>
                </c:pt>
                <c:pt idx="62">
                  <c:v>1.3778396575194081</c:v>
                </c:pt>
                <c:pt idx="63">
                  <c:v>1.3126621550956818</c:v>
                </c:pt>
                <c:pt idx="64">
                  <c:v>1.2482731820994233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25-459A-BF3C-3CA0BB8A5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  <c:majorUnit val="1"/>
      </c:valAx>
      <c:valAx>
        <c:axId val="455277840"/>
        <c:scaling>
          <c:orientation val="minMax"/>
          <c:max val="3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044400699912508E-2"/>
          <c:y val="8.1922220303155227E-2"/>
          <c:w val="0.19763342082239721"/>
          <c:h val="9.06591498379423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567147856517936E-2"/>
          <c:y val="5.0925925925925923E-2"/>
          <c:w val="0.89205796150481187"/>
          <c:h val="0.89872630504520268"/>
        </c:manualLayout>
      </c:layout>
      <c:scatterChart>
        <c:scatterStyle val="smoothMarker"/>
        <c:varyColors val="0"/>
        <c:ser>
          <c:idx val="0"/>
          <c:order val="0"/>
          <c:tx>
            <c:v>Ci(x)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SinCos!$B$7:$B$76</c:f>
              <c:numCache>
                <c:formatCode>General</c:formatCode>
                <c:ptCount val="70"/>
                <c:pt idx="0">
                  <c:v>-0.19002974965664376</c:v>
                </c:pt>
                <c:pt idx="1">
                  <c:v>-0.1976036133099352</c:v>
                </c:pt>
                <c:pt idx="2">
                  <c:v>-0.19704707972235624</c:v>
                </c:pt>
                <c:pt idx="3">
                  <c:v>-0.18766028680044078</c:v>
                </c:pt>
                <c:pt idx="4">
                  <c:v>-0.16901315676715686</c:v>
                </c:pt>
                <c:pt idx="5">
                  <c:v>-0.14098169788693052</c:v>
                </c:pt>
                <c:pt idx="6">
                  <c:v>-0.10377815035689797</c:v>
                </c:pt>
                <c:pt idx="7">
                  <c:v>-5.7974351859801043E-2</c:v>
                </c:pt>
                <c:pt idx="8">
                  <c:v>-4.5180779307423258E-3</c:v>
                </c:pt>
                <c:pt idx="9">
                  <c:v>5.5257411719942362E-2</c:v>
                </c:pt>
                <c:pt idx="10">
                  <c:v>0.11962978600800006</c:v>
                </c:pt>
                <c:pt idx="11">
                  <c:v>0.18648838964317571</c:v>
                </c:pt>
                <c:pt idx="12">
                  <c:v>0.25333661606258412</c:v>
                </c:pt>
                <c:pt idx="13">
                  <c:v>0.31729161743669798</c:v>
                </c:pt>
                <c:pt idx="14">
                  <c:v>0.37507459904983226</c:v>
                </c:pt>
                <c:pt idx="15">
                  <c:v>0.42298082877486504</c:v>
                </c:pt>
                <c:pt idx="16">
                  <c:v>0.45681112941833707</c:v>
                </c:pt>
                <c:pt idx="17">
                  <c:v>0.47173251693187779</c:v>
                </c:pt>
                <c:pt idx="18">
                  <c:v>0.46200658509467724</c:v>
                </c:pt>
                <c:pt idx="19">
                  <c:v>0.42045918289424045</c:v>
                </c:pt>
                <c:pt idx="20">
                  <c:v>0.33740392290096821</c:v>
                </c:pt>
                <c:pt idx="21">
                  <c:v>0.19827861595246721</c:v>
                </c:pt>
                <c:pt idx="22">
                  <c:v>-2.2270706959279574E-2</c:v>
                </c:pt>
                <c:pt idx="23">
                  <c:v>-0.37880934642524444</c:v>
                </c:pt>
                <c:pt idx="24">
                  <c:v>-1.042205595672782</c:v>
                </c:pt>
                <c:pt idx="25">
                  <c:v>-1.7278683866572968</c:v>
                </c:pt>
                <c:pt idx="26">
                  <c:v>-1.8327542604358447</c:v>
                </c:pt>
                <c:pt idx="27">
                  <c:v>-1.9501125528007326</c:v>
                </c:pt>
                <c:pt idx="28">
                  <c:v>-2.0832691219543102</c:v>
                </c:pt>
                <c:pt idx="29">
                  <c:v>-2.2370949168693031</c:v>
                </c:pt>
                <c:pt idx="30">
                  <c:v>-2.4191415435519081</c:v>
                </c:pt>
                <c:pt idx="31">
                  <c:v>-2.6420601333009488</c:v>
                </c:pt>
                <c:pt idx="32">
                  <c:v>-2.9295672239811177</c:v>
                </c:pt>
                <c:pt idx="33">
                  <c:v>-3.3349073388599617</c:v>
                </c:pt>
                <c:pt idx="34">
                  <c:v>-4.0279795209823916</c:v>
                </c:pt>
                <c:pt idx="35">
                  <c:v>-33.961560730009154</c:v>
                </c:pt>
                <c:pt idx="36">
                  <c:v>-4.0279795209823916</c:v>
                </c:pt>
                <c:pt idx="37">
                  <c:v>-3.3349073388599617</c:v>
                </c:pt>
                <c:pt idx="38">
                  <c:v>-2.9295672239811177</c:v>
                </c:pt>
                <c:pt idx="39">
                  <c:v>-2.6420601333009488</c:v>
                </c:pt>
                <c:pt idx="40">
                  <c:v>-2.4191415435519081</c:v>
                </c:pt>
                <c:pt idx="41">
                  <c:v>-2.2370949168693031</c:v>
                </c:pt>
                <c:pt idx="42">
                  <c:v>-2.0832691219543102</c:v>
                </c:pt>
                <c:pt idx="43">
                  <c:v>-1.9501125528007326</c:v>
                </c:pt>
                <c:pt idx="44">
                  <c:v>-1.8327542604358447</c:v>
                </c:pt>
                <c:pt idx="45">
                  <c:v>-1.7278683866572968</c:v>
                </c:pt>
                <c:pt idx="46">
                  <c:v>-1.042205595672782</c:v>
                </c:pt>
                <c:pt idx="47">
                  <c:v>-0.37880934642524444</c:v>
                </c:pt>
                <c:pt idx="48">
                  <c:v>-2.2270706959279574E-2</c:v>
                </c:pt>
                <c:pt idx="49">
                  <c:v>0.19827861595246721</c:v>
                </c:pt>
                <c:pt idx="50">
                  <c:v>0.33740392290096821</c:v>
                </c:pt>
                <c:pt idx="51">
                  <c:v>0.42045918289424045</c:v>
                </c:pt>
                <c:pt idx="52">
                  <c:v>0.46200658509467724</c:v>
                </c:pt>
                <c:pt idx="53">
                  <c:v>0.47173251693187779</c:v>
                </c:pt>
                <c:pt idx="54">
                  <c:v>0.45681112941833707</c:v>
                </c:pt>
                <c:pt idx="55">
                  <c:v>0.42298082877486504</c:v>
                </c:pt>
                <c:pt idx="56">
                  <c:v>0.37507459904983226</c:v>
                </c:pt>
                <c:pt idx="57">
                  <c:v>0.31729161743669798</c:v>
                </c:pt>
                <c:pt idx="58">
                  <c:v>0.25333661606258412</c:v>
                </c:pt>
                <c:pt idx="59">
                  <c:v>0.18648838964317571</c:v>
                </c:pt>
                <c:pt idx="60">
                  <c:v>0.11962978600800006</c:v>
                </c:pt>
                <c:pt idx="61">
                  <c:v>5.5257411719942362E-2</c:v>
                </c:pt>
                <c:pt idx="62">
                  <c:v>-4.5180779307423258E-3</c:v>
                </c:pt>
                <c:pt idx="63">
                  <c:v>-5.7974351859801043E-2</c:v>
                </c:pt>
                <c:pt idx="64">
                  <c:v>-0.10377815035689797</c:v>
                </c:pt>
                <c:pt idx="65">
                  <c:v>-0.14098169788693052</c:v>
                </c:pt>
                <c:pt idx="66">
                  <c:v>-0.16901315676715686</c:v>
                </c:pt>
                <c:pt idx="67">
                  <c:v>-0.18766028680044078</c:v>
                </c:pt>
                <c:pt idx="68">
                  <c:v>-0.19839124684247286</c:v>
                </c:pt>
                <c:pt idx="69">
                  <c:v>-0.19002974965664385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19-41DD-9F84-D1A20A436AC2}"/>
            </c:ext>
          </c:extLst>
        </c:ser>
        <c:ser>
          <c:idx val="1"/>
          <c:order val="1"/>
          <c:tx>
            <c:v>Si(x)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SinCos!$C$7:$C$76</c:f>
              <c:numCache>
                <c:formatCode>General</c:formatCode>
                <c:ptCount val="70"/>
                <c:pt idx="0">
                  <c:v>-1.5499312449446736</c:v>
                </c:pt>
                <c:pt idx="1">
                  <c:v>-1.5899752781723651</c:v>
                </c:pt>
                <c:pt idx="2">
                  <c:v>-1.6324603525003494</c:v>
                </c:pt>
                <c:pt idx="3">
                  <c:v>-1.675833959408374</c:v>
                </c:pt>
                <c:pt idx="4">
                  <c:v>-1.7183685636908683</c:v>
                </c:pt>
                <c:pt idx="5">
                  <c:v>-1.7582031389490529</c:v>
                </c:pt>
                <c:pt idx="6">
                  <c:v>-1.79339035484957</c:v>
                </c:pt>
                <c:pt idx="7">
                  <c:v>-1.8219481156495037</c:v>
                </c:pt>
                <c:pt idx="8">
                  <c:v>-1.8419139833261429</c:v>
                </c:pt>
                <c:pt idx="9">
                  <c:v>-1.8514008970184404</c:v>
                </c:pt>
                <c:pt idx="10">
                  <c:v>-1.8486525279994683</c:v>
                </c:pt>
                <c:pt idx="11">
                  <c:v>-1.8320965890813223</c:v>
                </c:pt>
                <c:pt idx="12">
                  <c:v>-1.8003944505267702</c:v>
                </c:pt>
                <c:pt idx="13">
                  <c:v>-1.7524855007617672</c:v>
                </c:pt>
                <c:pt idx="14">
                  <c:v>-1.6876248272410985</c:v>
                </c:pt>
                <c:pt idx="15">
                  <c:v>-1.6054129768026948</c:v>
                </c:pt>
                <c:pt idx="16">
                  <c:v>-1.5058167802555784</c:v>
                </c:pt>
                <c:pt idx="17">
                  <c:v>-1.3891804858704384</c:v>
                </c:pt>
                <c:pt idx="18">
                  <c:v>-1.256226732779218</c:v>
                </c:pt>
                <c:pt idx="19">
                  <c:v>-1.1080471990137186</c:v>
                </c:pt>
                <c:pt idx="20">
                  <c:v>-0.94608307036718298</c:v>
                </c:pt>
                <c:pt idx="21">
                  <c:v>-0.77209578548199664</c:v>
                </c:pt>
                <c:pt idx="22">
                  <c:v>-0.58812880960808012</c:v>
                </c:pt>
                <c:pt idx="23">
                  <c:v>-0.39646146475137289</c:v>
                </c:pt>
                <c:pt idx="24">
                  <c:v>-0.19955608852623385</c:v>
                </c:pt>
                <c:pt idx="25">
                  <c:v>-9.9944461108276955E-2</c:v>
                </c:pt>
                <c:pt idx="26">
                  <c:v>-8.9959509840144405E-2</c:v>
                </c:pt>
                <c:pt idx="27">
                  <c:v>-7.9971561016294504E-2</c:v>
                </c:pt>
                <c:pt idx="28">
                  <c:v>-6.9980947245377706E-2</c:v>
                </c:pt>
                <c:pt idx="29">
                  <c:v>-5.9988001295920655E-2</c:v>
                </c:pt>
                <c:pt idx="30">
                  <c:v>-4.9993056076366754E-2</c:v>
                </c:pt>
                <c:pt idx="31">
                  <c:v>-3.9996444615106465E-2</c:v>
                </c:pt>
                <c:pt idx="32">
                  <c:v>-2.9998500040499379E-2</c:v>
                </c:pt>
                <c:pt idx="33">
                  <c:v>-1.9999555560888851E-2</c:v>
                </c:pt>
                <c:pt idx="34">
                  <c:v>-9.9999444446111103E-3</c:v>
                </c:pt>
                <c:pt idx="35">
                  <c:v>1.0000000000000001E-15</c:v>
                </c:pt>
                <c:pt idx="36">
                  <c:v>9.9999444446111103E-3</c:v>
                </c:pt>
                <c:pt idx="37">
                  <c:v>1.9999555560888851E-2</c:v>
                </c:pt>
                <c:pt idx="38">
                  <c:v>2.9998500040499379E-2</c:v>
                </c:pt>
                <c:pt idx="39">
                  <c:v>3.9996444615106465E-2</c:v>
                </c:pt>
                <c:pt idx="40">
                  <c:v>4.9993056076366754E-2</c:v>
                </c:pt>
                <c:pt idx="41">
                  <c:v>5.9988001295920655E-2</c:v>
                </c:pt>
                <c:pt idx="42">
                  <c:v>6.9980947245377706E-2</c:v>
                </c:pt>
                <c:pt idx="43">
                  <c:v>7.9971561016294504E-2</c:v>
                </c:pt>
                <c:pt idx="44">
                  <c:v>8.9959509840144405E-2</c:v>
                </c:pt>
                <c:pt idx="45">
                  <c:v>9.9944461108276955E-2</c:v>
                </c:pt>
                <c:pt idx="46">
                  <c:v>0.19955608852623385</c:v>
                </c:pt>
                <c:pt idx="47">
                  <c:v>0.39646146475137289</c:v>
                </c:pt>
                <c:pt idx="48">
                  <c:v>0.58812880960808012</c:v>
                </c:pt>
                <c:pt idx="49">
                  <c:v>0.77209578548199664</c:v>
                </c:pt>
                <c:pt idx="50">
                  <c:v>0.94608307036718298</c:v>
                </c:pt>
                <c:pt idx="51">
                  <c:v>1.1080471990137186</c:v>
                </c:pt>
                <c:pt idx="52">
                  <c:v>1.256226732779218</c:v>
                </c:pt>
                <c:pt idx="53">
                  <c:v>1.3891804858704384</c:v>
                </c:pt>
                <c:pt idx="54">
                  <c:v>1.5058167802555784</c:v>
                </c:pt>
                <c:pt idx="55">
                  <c:v>1.6054129768026948</c:v>
                </c:pt>
                <c:pt idx="56">
                  <c:v>1.6876248272410985</c:v>
                </c:pt>
                <c:pt idx="57">
                  <c:v>1.7524855007617672</c:v>
                </c:pt>
                <c:pt idx="58">
                  <c:v>1.8003944505267702</c:v>
                </c:pt>
                <c:pt idx="59">
                  <c:v>1.8320965890813223</c:v>
                </c:pt>
                <c:pt idx="60">
                  <c:v>1.8486525279994683</c:v>
                </c:pt>
                <c:pt idx="61">
                  <c:v>1.8514008970184404</c:v>
                </c:pt>
                <c:pt idx="62">
                  <c:v>1.8419139833261429</c:v>
                </c:pt>
                <c:pt idx="63">
                  <c:v>1.8219481156495037</c:v>
                </c:pt>
                <c:pt idx="64">
                  <c:v>1.79339035484957</c:v>
                </c:pt>
                <c:pt idx="65">
                  <c:v>1.7582031389490529</c:v>
                </c:pt>
                <c:pt idx="66">
                  <c:v>1.7183685636908683</c:v>
                </c:pt>
                <c:pt idx="67">
                  <c:v>1.675833959408374</c:v>
                </c:pt>
                <c:pt idx="68">
                  <c:v>1.6110051718097811</c:v>
                </c:pt>
                <c:pt idx="69">
                  <c:v>1.5499312449446738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419-41DD-9F84-D1A20A436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476176"/>
        <c:axId val="10134811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v>Chi(x)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SinCos!$D$7:$D$76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20.092063530105975</c:v>
                      </c:pt>
                      <c:pt idx="1">
                        <c:v>17.348218439919243</c:v>
                      </c:pt>
                      <c:pt idx="2">
                        <c:v>15.006129145329243</c:v>
                      </c:pt>
                      <c:pt idx="3">
                        <c:v>13.003318630782257</c:v>
                      </c:pt>
                      <c:pt idx="4">
                        <c:v>11.287215942800078</c:v>
                      </c:pt>
                      <c:pt idx="5">
                        <c:v>9.8135475588231902</c:v>
                      </c:pt>
                      <c:pt idx="6">
                        <c:v>8.5449910091722092</c:v>
                      </c:pt>
                      <c:pt idx="7">
                        <c:v>7.450046842602652</c:v>
                      </c:pt>
                      <c:pt idx="8">
                        <c:v>6.5020921653174435</c:v>
                      </c:pt>
                      <c:pt idx="9">
                        <c:v>5.6785848322346926</c:v>
                      </c:pt>
                      <c:pt idx="10">
                        <c:v>4.960392094765611</c:v>
                      </c:pt>
                      <c:pt idx="11">
                        <c:v>4.3312212156819756</c:v>
                      </c:pt>
                      <c:pt idx="12">
                        <c:v>3.7771322739917585</c:v>
                      </c:pt>
                      <c:pt idx="13">
                        <c:v>3.2861150077073717</c:v>
                      </c:pt>
                      <c:pt idx="14">
                        <c:v>2.8477117813812236</c:v>
                      </c:pt>
                      <c:pt idx="15">
                        <c:v>2.4526669226469142</c:v>
                      </c:pt>
                      <c:pt idx="16">
                        <c:v>2.092577214062032</c:v>
                      </c:pt>
                      <c:pt idx="17">
                        <c:v>1.7595058076609646</c:v>
                      </c:pt>
                      <c:pt idx="18">
                        <c:v>1.4454940757896437</c:v>
                      </c:pt>
                      <c:pt idx="19">
                        <c:v>1.1418419241705944</c:v>
                      </c:pt>
                      <c:pt idx="20">
                        <c:v>0.83786694098020831</c:v>
                      </c:pt>
                      <c:pt idx="21">
                        <c:v>0.51839998483339156</c:v>
                      </c:pt>
                      <c:pt idx="22">
                        <c:v>0.15775089337397885</c:v>
                      </c:pt>
                      <c:pt idx="23">
                        <c:v>-0.29880745012316878</c:v>
                      </c:pt>
                      <c:pt idx="24">
                        <c:v>-1.0222055660431466</c:v>
                      </c:pt>
                      <c:pt idx="25">
                        <c:v>-1.7228683861943339</c:v>
                      </c:pt>
                      <c:pt idx="26">
                        <c:v>-1.8287042601898071</c:v>
                      </c:pt>
                      <c:pt idx="27">
                        <c:v>-1.9469125526793691</c:v>
                      </c:pt>
                      <c:pt idx="28">
                        <c:v>-2.0808191218998431</c:v>
                      </c:pt>
                      <c:pt idx="29">
                        <c:v>-2.2352949168477032</c:v>
                      </c:pt>
                      <c:pt idx="30">
                        <c:v>-2.4178915435446742</c:v>
                      </c:pt>
                      <c:pt idx="31">
                        <c:v>-2.6412601332990531</c:v>
                      </c:pt>
                      <c:pt idx="32">
                        <c:v>-2.9291172239807803</c:v>
                      </c:pt>
                      <c:pt idx="33">
                        <c:v>-3.334707338859932</c:v>
                      </c:pt>
                      <c:pt idx="34">
                        <c:v>-4.0279295209823918</c:v>
                      </c:pt>
                      <c:pt idx="35">
                        <c:v>-33.961560730009154</c:v>
                      </c:pt>
                      <c:pt idx="36">
                        <c:v>-4.0279295209823918</c:v>
                      </c:pt>
                      <c:pt idx="37">
                        <c:v>-3.334707338859932</c:v>
                      </c:pt>
                      <c:pt idx="38">
                        <c:v>-2.9291172239807803</c:v>
                      </c:pt>
                      <c:pt idx="39">
                        <c:v>-2.6412601332990531</c:v>
                      </c:pt>
                      <c:pt idx="40">
                        <c:v>-2.4178915435446742</c:v>
                      </c:pt>
                      <c:pt idx="41">
                        <c:v>-2.2352949168477032</c:v>
                      </c:pt>
                      <c:pt idx="42">
                        <c:v>-2.0808191218998431</c:v>
                      </c:pt>
                      <c:pt idx="43">
                        <c:v>-1.9469125526793691</c:v>
                      </c:pt>
                      <c:pt idx="44">
                        <c:v>-1.8287042601898071</c:v>
                      </c:pt>
                      <c:pt idx="45">
                        <c:v>-1.7228683861943339</c:v>
                      </c:pt>
                      <c:pt idx="46">
                        <c:v>-1.0222055660431466</c:v>
                      </c:pt>
                      <c:pt idx="47">
                        <c:v>-0.29880745012316878</c:v>
                      </c:pt>
                      <c:pt idx="48">
                        <c:v>0.15775089337397885</c:v>
                      </c:pt>
                      <c:pt idx="49">
                        <c:v>0.51839998483339156</c:v>
                      </c:pt>
                      <c:pt idx="50">
                        <c:v>0.83786694098020831</c:v>
                      </c:pt>
                      <c:pt idx="51">
                        <c:v>1.1418419241705944</c:v>
                      </c:pt>
                      <c:pt idx="52">
                        <c:v>1.4454940757896437</c:v>
                      </c:pt>
                      <c:pt idx="53">
                        <c:v>1.7595058076609646</c:v>
                      </c:pt>
                      <c:pt idx="54">
                        <c:v>2.092577214062032</c:v>
                      </c:pt>
                      <c:pt idx="55">
                        <c:v>2.4526669226469142</c:v>
                      </c:pt>
                      <c:pt idx="56">
                        <c:v>2.8477117813812236</c:v>
                      </c:pt>
                      <c:pt idx="57">
                        <c:v>3.2861150077073717</c:v>
                      </c:pt>
                      <c:pt idx="58">
                        <c:v>3.7771322739917585</c:v>
                      </c:pt>
                      <c:pt idx="59">
                        <c:v>4.3312212156819756</c:v>
                      </c:pt>
                      <c:pt idx="60">
                        <c:v>4.960392094765611</c:v>
                      </c:pt>
                      <c:pt idx="61">
                        <c:v>5.6785848322346926</c:v>
                      </c:pt>
                      <c:pt idx="62">
                        <c:v>6.5020921653174435</c:v>
                      </c:pt>
                      <c:pt idx="63">
                        <c:v>7.450046842602652</c:v>
                      </c:pt>
                      <c:pt idx="64">
                        <c:v>8.5449910091722092</c:v>
                      </c:pt>
                      <c:pt idx="65">
                        <c:v>9.8135475588231902</c:v>
                      </c:pt>
                      <c:pt idx="66">
                        <c:v>11.287215942800078</c:v>
                      </c:pt>
                      <c:pt idx="67">
                        <c:v>13.003318630782257</c:v>
                      </c:pt>
                      <c:pt idx="68">
                        <c:v>16.131112166562637</c:v>
                      </c:pt>
                      <c:pt idx="69">
                        <c:v>20.092063530105964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8419-41DD-9F84-D1A20A436AC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Shi(x)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SinCos!$E$7:$E$76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-20.093211825697253</c:v>
                      </c:pt>
                      <c:pt idx="1">
                        <c:v>-17.349671433856123</c:v>
                      </c:pt>
                      <c:pt idx="2">
                        <c:v>-15.007970151146484</c:v>
                      </c:pt>
                      <c:pt idx="3">
                        <c:v>-13.005654640822911</c:v>
                      </c:pt>
                      <c:pt idx="4">
                        <c:v>-11.290184704982021</c:v>
                      </c:pt>
                      <c:pt idx="5">
                        <c:v>-9.8173269112330406</c:v>
                      </c:pt>
                      <c:pt idx="6">
                        <c:v>-8.5498112559887058</c:v>
                      </c:pt>
                      <c:pt idx="7">
                        <c:v>-7.4562072569344489</c:v>
                      </c:pt>
                      <c:pt idx="8">
                        <c:v>-6.5099831388230092</c:v>
                      </c:pt>
                      <c:pt idx="9">
                        <c:v>-5.6887178247340415</c:v>
                      </c:pt>
                      <c:pt idx="10">
                        <c:v>-4.9734404758598085</c:v>
                      </c:pt>
                      <c:pt idx="11">
                        <c:v>-4.3480765081271917</c:v>
                      </c:pt>
                      <c:pt idx="12">
                        <c:v>-3.7989824957958409</c:v>
                      </c:pt>
                      <c:pt idx="13">
                        <c:v>-3.3145552686431672</c:v>
                      </c:pt>
                      <c:pt idx="14">
                        <c:v>-2.884902918433156</c:v>
                      </c:pt>
                      <c:pt idx="15">
                        <c:v>-2.5015674333549756</c:v>
                      </c:pt>
                      <c:pt idx="16">
                        <c:v>-2.1572903434259012</c:v>
                      </c:pt>
                      <c:pt idx="17">
                        <c:v>-1.8458141413585043</c:v>
                      </c:pt>
                      <c:pt idx="18">
                        <c:v>-1.5617133883610015</c:v>
                      </c:pt>
                      <c:pt idx="19">
                        <c:v>-1.300250361022057</c:v>
                      </c:pt>
                      <c:pt idx="20">
                        <c:v>-1.0572508753757286</c:v>
                      </c:pt>
                      <c:pt idx="21">
                        <c:v>-0.82899656337893446</c:v>
                      </c:pt>
                      <c:pt idx="22">
                        <c:v>-0.61213039656338086</c:v>
                      </c:pt>
                      <c:pt idx="23">
                        <c:v>-0.40357266874249365</c:v>
                      </c:pt>
                      <c:pt idx="24">
                        <c:v>-0.20044497814074638</c:v>
                      </c:pt>
                      <c:pt idx="25">
                        <c:v>-0.10005557222505698</c:v>
                      </c:pt>
                      <c:pt idx="26">
                        <c:v>-9.0040509842855831E-2</c:v>
                      </c:pt>
                      <c:pt idx="27">
                        <c:v>-8.0028449906372257E-2</c:v>
                      </c:pt>
                      <c:pt idx="28">
                        <c:v>-7.0019058356955668E-2</c:v>
                      </c:pt>
                      <c:pt idx="29">
                        <c:v>-6.0012001296079351E-2</c:v>
                      </c:pt>
                      <c:pt idx="30">
                        <c:v>-5.0006944965299928E-2</c:v>
                      </c:pt>
                      <c:pt idx="31">
                        <c:v>-4.0003555726226873E-2</c:v>
                      </c:pt>
                      <c:pt idx="32">
                        <c:v>-3.0001500040500617E-2</c:v>
                      </c:pt>
                      <c:pt idx="33">
                        <c:v>-2.0000444449777811E-2</c:v>
                      </c:pt>
                      <c:pt idx="34">
                        <c:v>-1.0000055555722222E-2</c:v>
                      </c:pt>
                      <c:pt idx="35">
                        <c:v>1.0000000000000001E-15</c:v>
                      </c:pt>
                      <c:pt idx="36">
                        <c:v>1.0000055555722222E-2</c:v>
                      </c:pt>
                      <c:pt idx="37">
                        <c:v>2.0000444449777811E-2</c:v>
                      </c:pt>
                      <c:pt idx="38">
                        <c:v>3.0001500040500617E-2</c:v>
                      </c:pt>
                      <c:pt idx="39">
                        <c:v>4.0003555726226873E-2</c:v>
                      </c:pt>
                      <c:pt idx="40">
                        <c:v>5.0006944965299928E-2</c:v>
                      </c:pt>
                      <c:pt idx="41">
                        <c:v>6.0012001296079351E-2</c:v>
                      </c:pt>
                      <c:pt idx="42">
                        <c:v>7.0019058356955668E-2</c:v>
                      </c:pt>
                      <c:pt idx="43">
                        <c:v>8.0028449906372257E-2</c:v>
                      </c:pt>
                      <c:pt idx="44">
                        <c:v>9.0040509842855831E-2</c:v>
                      </c:pt>
                      <c:pt idx="45">
                        <c:v>0.10005557222505698</c:v>
                      </c:pt>
                      <c:pt idx="46">
                        <c:v>0.20044497814074638</c:v>
                      </c:pt>
                      <c:pt idx="47">
                        <c:v>0.40357266874249365</c:v>
                      </c:pt>
                      <c:pt idx="48">
                        <c:v>0.61213039656338086</c:v>
                      </c:pt>
                      <c:pt idx="49">
                        <c:v>0.82899656337893446</c:v>
                      </c:pt>
                      <c:pt idx="50">
                        <c:v>1.0572508753757286</c:v>
                      </c:pt>
                      <c:pt idx="51">
                        <c:v>1.300250361022057</c:v>
                      </c:pt>
                      <c:pt idx="52">
                        <c:v>1.5617133883610015</c:v>
                      </c:pt>
                      <c:pt idx="53">
                        <c:v>1.8458141413585043</c:v>
                      </c:pt>
                      <c:pt idx="54">
                        <c:v>2.1572903434259012</c:v>
                      </c:pt>
                      <c:pt idx="55">
                        <c:v>2.5015674333549756</c:v>
                      </c:pt>
                      <c:pt idx="56">
                        <c:v>2.884902918433156</c:v>
                      </c:pt>
                      <c:pt idx="57">
                        <c:v>3.3145552686431672</c:v>
                      </c:pt>
                      <c:pt idx="58">
                        <c:v>3.7989824957958409</c:v>
                      </c:pt>
                      <c:pt idx="59">
                        <c:v>4.3480765081271917</c:v>
                      </c:pt>
                      <c:pt idx="60">
                        <c:v>4.9734404758598085</c:v>
                      </c:pt>
                      <c:pt idx="61">
                        <c:v>5.6887178247340415</c:v>
                      </c:pt>
                      <c:pt idx="62">
                        <c:v>6.5099831388230092</c:v>
                      </c:pt>
                      <c:pt idx="63">
                        <c:v>7.4562072569344489</c:v>
                      </c:pt>
                      <c:pt idx="64">
                        <c:v>8.5498112559887058</c:v>
                      </c:pt>
                      <c:pt idx="65">
                        <c:v>9.8173269112330406</c:v>
                      </c:pt>
                      <c:pt idx="66">
                        <c:v>11.290184704982021</c:v>
                      </c:pt>
                      <c:pt idx="67">
                        <c:v>13.005654640822911</c:v>
                      </c:pt>
                      <c:pt idx="68">
                        <c:v>16.132747416050144</c:v>
                      </c:pt>
                      <c:pt idx="69">
                        <c:v>20.093211825697242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419-41DD-9F84-D1A20A436AC2}"/>
                  </c:ext>
                </c:extLst>
              </c15:ser>
            </c15:filteredScatterSeries>
          </c:ext>
        </c:extLst>
      </c:scatterChart>
      <c:valAx>
        <c:axId val="1013476176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81168"/>
        <c:crosses val="autoZero"/>
        <c:crossBetween val="midCat"/>
      </c:valAx>
      <c:valAx>
        <c:axId val="1013481168"/>
        <c:scaling>
          <c:orientation val="minMax"/>
          <c:max val="2.5"/>
          <c:min val="-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7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348884514435694"/>
          <c:y val="8.3911490230387867E-2"/>
          <c:w val="0.16799475065616792"/>
          <c:h val="0.17534776902887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567147856517936E-2"/>
          <c:y val="5.0925925925925923E-2"/>
          <c:w val="0.89205796150481187"/>
          <c:h val="0.89872630504520268"/>
        </c:manualLayout>
      </c:layout>
      <c:scatterChart>
        <c:scatterStyle val="smoothMarker"/>
        <c:varyColors val="0"/>
        <c:ser>
          <c:idx val="2"/>
          <c:order val="2"/>
          <c:tx>
            <c:v>Chi(x)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SinCos!$D$7:$D$76</c:f>
              <c:numCache>
                <c:formatCode>General</c:formatCode>
                <c:ptCount val="70"/>
                <c:pt idx="0">
                  <c:v>20.092063530105975</c:v>
                </c:pt>
                <c:pt idx="1">
                  <c:v>17.348218439919243</c:v>
                </c:pt>
                <c:pt idx="2">
                  <c:v>15.006129145329243</c:v>
                </c:pt>
                <c:pt idx="3">
                  <c:v>13.003318630782257</c:v>
                </c:pt>
                <c:pt idx="4">
                  <c:v>11.287215942800078</c:v>
                </c:pt>
                <c:pt idx="5">
                  <c:v>9.8135475588231902</c:v>
                </c:pt>
                <c:pt idx="6">
                  <c:v>8.5449910091722092</c:v>
                </c:pt>
                <c:pt idx="7">
                  <c:v>7.450046842602652</c:v>
                </c:pt>
                <c:pt idx="8">
                  <c:v>6.5020921653174435</c:v>
                </c:pt>
                <c:pt idx="9">
                  <c:v>5.6785848322346926</c:v>
                </c:pt>
                <c:pt idx="10">
                  <c:v>4.960392094765611</c:v>
                </c:pt>
                <c:pt idx="11">
                  <c:v>4.3312212156819756</c:v>
                </c:pt>
                <c:pt idx="12">
                  <c:v>3.7771322739917585</c:v>
                </c:pt>
                <c:pt idx="13">
                  <c:v>3.2861150077073717</c:v>
                </c:pt>
                <c:pt idx="14">
                  <c:v>2.8477117813812236</c:v>
                </c:pt>
                <c:pt idx="15">
                  <c:v>2.4526669226469142</c:v>
                </c:pt>
                <c:pt idx="16">
                  <c:v>2.092577214062032</c:v>
                </c:pt>
                <c:pt idx="17">
                  <c:v>1.7595058076609646</c:v>
                </c:pt>
                <c:pt idx="18">
                  <c:v>1.4454940757896437</c:v>
                </c:pt>
                <c:pt idx="19">
                  <c:v>1.1418419241705944</c:v>
                </c:pt>
                <c:pt idx="20">
                  <c:v>0.83786694098020831</c:v>
                </c:pt>
                <c:pt idx="21">
                  <c:v>0.51839998483339156</c:v>
                </c:pt>
                <c:pt idx="22">
                  <c:v>0.15775089337397885</c:v>
                </c:pt>
                <c:pt idx="23">
                  <c:v>-0.29880745012316878</c:v>
                </c:pt>
                <c:pt idx="24">
                  <c:v>-1.0222055660431466</c:v>
                </c:pt>
                <c:pt idx="25">
                  <c:v>-1.7228683861943339</c:v>
                </c:pt>
                <c:pt idx="26">
                  <c:v>-1.8287042601898071</c:v>
                </c:pt>
                <c:pt idx="27">
                  <c:v>-1.9469125526793691</c:v>
                </c:pt>
                <c:pt idx="28">
                  <c:v>-2.0808191218998431</c:v>
                </c:pt>
                <c:pt idx="29">
                  <c:v>-2.2352949168477032</c:v>
                </c:pt>
                <c:pt idx="30">
                  <c:v>-2.4178915435446742</c:v>
                </c:pt>
                <c:pt idx="31">
                  <c:v>-2.6412601332990531</c:v>
                </c:pt>
                <c:pt idx="32">
                  <c:v>-2.9291172239807803</c:v>
                </c:pt>
                <c:pt idx="33">
                  <c:v>-3.334707338859932</c:v>
                </c:pt>
                <c:pt idx="34">
                  <c:v>-4.0279295209823918</c:v>
                </c:pt>
                <c:pt idx="35">
                  <c:v>-33.961560730009154</c:v>
                </c:pt>
                <c:pt idx="36">
                  <c:v>-4.0279295209823918</c:v>
                </c:pt>
                <c:pt idx="37">
                  <c:v>-3.334707338859932</c:v>
                </c:pt>
                <c:pt idx="38">
                  <c:v>-2.9291172239807803</c:v>
                </c:pt>
                <c:pt idx="39">
                  <c:v>-2.6412601332990531</c:v>
                </c:pt>
                <c:pt idx="40">
                  <c:v>-2.4178915435446742</c:v>
                </c:pt>
                <c:pt idx="41">
                  <c:v>-2.2352949168477032</c:v>
                </c:pt>
                <c:pt idx="42">
                  <c:v>-2.0808191218998431</c:v>
                </c:pt>
                <c:pt idx="43">
                  <c:v>-1.9469125526793691</c:v>
                </c:pt>
                <c:pt idx="44">
                  <c:v>-1.8287042601898071</c:v>
                </c:pt>
                <c:pt idx="45">
                  <c:v>-1.7228683861943339</c:v>
                </c:pt>
                <c:pt idx="46">
                  <c:v>-1.0222055660431466</c:v>
                </c:pt>
                <c:pt idx="47">
                  <c:v>-0.29880745012316878</c:v>
                </c:pt>
                <c:pt idx="48">
                  <c:v>0.15775089337397885</c:v>
                </c:pt>
                <c:pt idx="49">
                  <c:v>0.51839998483339156</c:v>
                </c:pt>
                <c:pt idx="50">
                  <c:v>0.83786694098020831</c:v>
                </c:pt>
                <c:pt idx="51">
                  <c:v>1.1418419241705944</c:v>
                </c:pt>
                <c:pt idx="52">
                  <c:v>1.4454940757896437</c:v>
                </c:pt>
                <c:pt idx="53">
                  <c:v>1.7595058076609646</c:v>
                </c:pt>
                <c:pt idx="54">
                  <c:v>2.092577214062032</c:v>
                </c:pt>
                <c:pt idx="55">
                  <c:v>2.4526669226469142</c:v>
                </c:pt>
                <c:pt idx="56">
                  <c:v>2.8477117813812236</c:v>
                </c:pt>
                <c:pt idx="57">
                  <c:v>3.2861150077073717</c:v>
                </c:pt>
                <c:pt idx="58">
                  <c:v>3.7771322739917585</c:v>
                </c:pt>
                <c:pt idx="59">
                  <c:v>4.3312212156819756</c:v>
                </c:pt>
                <c:pt idx="60">
                  <c:v>4.960392094765611</c:v>
                </c:pt>
                <c:pt idx="61">
                  <c:v>5.6785848322346926</c:v>
                </c:pt>
                <c:pt idx="62">
                  <c:v>6.5020921653174435</c:v>
                </c:pt>
                <c:pt idx="63">
                  <c:v>7.450046842602652</c:v>
                </c:pt>
                <c:pt idx="64">
                  <c:v>8.5449910091722092</c:v>
                </c:pt>
                <c:pt idx="65">
                  <c:v>9.8135475588231902</c:v>
                </c:pt>
                <c:pt idx="66">
                  <c:v>11.287215942800078</c:v>
                </c:pt>
                <c:pt idx="67">
                  <c:v>13.003318630782257</c:v>
                </c:pt>
                <c:pt idx="68">
                  <c:v>16.131112166562637</c:v>
                </c:pt>
                <c:pt idx="69">
                  <c:v>20.092063530105964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09B-46D6-ADAF-345633CD839B}"/>
            </c:ext>
          </c:extLst>
        </c:ser>
        <c:ser>
          <c:idx val="3"/>
          <c:order val="3"/>
          <c:tx>
            <c:v>Shi(x)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SinCos!$A$7:$A$76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SinCos!$E$7:$E$76</c:f>
              <c:numCache>
                <c:formatCode>General</c:formatCode>
                <c:ptCount val="70"/>
                <c:pt idx="0">
                  <c:v>-20.093211825697253</c:v>
                </c:pt>
                <c:pt idx="1">
                  <c:v>-17.349671433856123</c:v>
                </c:pt>
                <c:pt idx="2">
                  <c:v>-15.007970151146484</c:v>
                </c:pt>
                <c:pt idx="3">
                  <c:v>-13.005654640822911</c:v>
                </c:pt>
                <c:pt idx="4">
                  <c:v>-11.290184704982021</c:v>
                </c:pt>
                <c:pt idx="5">
                  <c:v>-9.8173269112330406</c:v>
                </c:pt>
                <c:pt idx="6">
                  <c:v>-8.5498112559887058</c:v>
                </c:pt>
                <c:pt idx="7">
                  <c:v>-7.4562072569344489</c:v>
                </c:pt>
                <c:pt idx="8">
                  <c:v>-6.5099831388230092</c:v>
                </c:pt>
                <c:pt idx="9">
                  <c:v>-5.6887178247340415</c:v>
                </c:pt>
                <c:pt idx="10">
                  <c:v>-4.9734404758598085</c:v>
                </c:pt>
                <c:pt idx="11">
                  <c:v>-4.3480765081271917</c:v>
                </c:pt>
                <c:pt idx="12">
                  <c:v>-3.7989824957958409</c:v>
                </c:pt>
                <c:pt idx="13">
                  <c:v>-3.3145552686431672</c:v>
                </c:pt>
                <c:pt idx="14">
                  <c:v>-2.884902918433156</c:v>
                </c:pt>
                <c:pt idx="15">
                  <c:v>-2.5015674333549756</c:v>
                </c:pt>
                <c:pt idx="16">
                  <c:v>-2.1572903434259012</c:v>
                </c:pt>
                <c:pt idx="17">
                  <c:v>-1.8458141413585043</c:v>
                </c:pt>
                <c:pt idx="18">
                  <c:v>-1.5617133883610015</c:v>
                </c:pt>
                <c:pt idx="19">
                  <c:v>-1.300250361022057</c:v>
                </c:pt>
                <c:pt idx="20">
                  <c:v>-1.0572508753757286</c:v>
                </c:pt>
                <c:pt idx="21">
                  <c:v>-0.82899656337893446</c:v>
                </c:pt>
                <c:pt idx="22">
                  <c:v>-0.61213039656338086</c:v>
                </c:pt>
                <c:pt idx="23">
                  <c:v>-0.40357266874249365</c:v>
                </c:pt>
                <c:pt idx="24">
                  <c:v>-0.20044497814074638</c:v>
                </c:pt>
                <c:pt idx="25">
                  <c:v>-0.10005557222505698</c:v>
                </c:pt>
                <c:pt idx="26">
                  <c:v>-9.0040509842855831E-2</c:v>
                </c:pt>
                <c:pt idx="27">
                  <c:v>-8.0028449906372257E-2</c:v>
                </c:pt>
                <c:pt idx="28">
                  <c:v>-7.0019058356955668E-2</c:v>
                </c:pt>
                <c:pt idx="29">
                  <c:v>-6.0012001296079351E-2</c:v>
                </c:pt>
                <c:pt idx="30">
                  <c:v>-5.0006944965299928E-2</c:v>
                </c:pt>
                <c:pt idx="31">
                  <c:v>-4.0003555726226873E-2</c:v>
                </c:pt>
                <c:pt idx="32">
                  <c:v>-3.0001500040500617E-2</c:v>
                </c:pt>
                <c:pt idx="33">
                  <c:v>-2.0000444449777811E-2</c:v>
                </c:pt>
                <c:pt idx="34">
                  <c:v>-1.0000055555722222E-2</c:v>
                </c:pt>
                <c:pt idx="35">
                  <c:v>1.0000000000000001E-15</c:v>
                </c:pt>
                <c:pt idx="36">
                  <c:v>1.0000055555722222E-2</c:v>
                </c:pt>
                <c:pt idx="37">
                  <c:v>2.0000444449777811E-2</c:v>
                </c:pt>
                <c:pt idx="38">
                  <c:v>3.0001500040500617E-2</c:v>
                </c:pt>
                <c:pt idx="39">
                  <c:v>4.0003555726226873E-2</c:v>
                </c:pt>
                <c:pt idx="40">
                  <c:v>5.0006944965299928E-2</c:v>
                </c:pt>
                <c:pt idx="41">
                  <c:v>6.0012001296079351E-2</c:v>
                </c:pt>
                <c:pt idx="42">
                  <c:v>7.0019058356955668E-2</c:v>
                </c:pt>
                <c:pt idx="43">
                  <c:v>8.0028449906372257E-2</c:v>
                </c:pt>
                <c:pt idx="44">
                  <c:v>9.0040509842855831E-2</c:v>
                </c:pt>
                <c:pt idx="45">
                  <c:v>0.10005557222505698</c:v>
                </c:pt>
                <c:pt idx="46">
                  <c:v>0.20044497814074638</c:v>
                </c:pt>
                <c:pt idx="47">
                  <c:v>0.40357266874249365</c:v>
                </c:pt>
                <c:pt idx="48">
                  <c:v>0.61213039656338086</c:v>
                </c:pt>
                <c:pt idx="49">
                  <c:v>0.82899656337893446</c:v>
                </c:pt>
                <c:pt idx="50">
                  <c:v>1.0572508753757286</c:v>
                </c:pt>
                <c:pt idx="51">
                  <c:v>1.300250361022057</c:v>
                </c:pt>
                <c:pt idx="52">
                  <c:v>1.5617133883610015</c:v>
                </c:pt>
                <c:pt idx="53">
                  <c:v>1.8458141413585043</c:v>
                </c:pt>
                <c:pt idx="54">
                  <c:v>2.1572903434259012</c:v>
                </c:pt>
                <c:pt idx="55">
                  <c:v>2.5015674333549756</c:v>
                </c:pt>
                <c:pt idx="56">
                  <c:v>2.884902918433156</c:v>
                </c:pt>
                <c:pt idx="57">
                  <c:v>3.3145552686431672</c:v>
                </c:pt>
                <c:pt idx="58">
                  <c:v>3.7989824957958409</c:v>
                </c:pt>
                <c:pt idx="59">
                  <c:v>4.3480765081271917</c:v>
                </c:pt>
                <c:pt idx="60">
                  <c:v>4.9734404758598085</c:v>
                </c:pt>
                <c:pt idx="61">
                  <c:v>5.6887178247340415</c:v>
                </c:pt>
                <c:pt idx="62">
                  <c:v>6.5099831388230092</c:v>
                </c:pt>
                <c:pt idx="63">
                  <c:v>7.4562072569344489</c:v>
                </c:pt>
                <c:pt idx="64">
                  <c:v>8.5498112559887058</c:v>
                </c:pt>
                <c:pt idx="65">
                  <c:v>9.8173269112330406</c:v>
                </c:pt>
                <c:pt idx="66">
                  <c:v>11.290184704982021</c:v>
                </c:pt>
                <c:pt idx="67">
                  <c:v>13.005654640822911</c:v>
                </c:pt>
                <c:pt idx="68">
                  <c:v>16.132747416050144</c:v>
                </c:pt>
                <c:pt idx="69">
                  <c:v>20.093211825697242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09B-46D6-ADAF-345633CD8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476176"/>
        <c:axId val="10134811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Ci(x)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SinCos!$B$7:$B$76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-0.19002974965664376</c:v>
                      </c:pt>
                      <c:pt idx="1">
                        <c:v>-0.1976036133099352</c:v>
                      </c:pt>
                      <c:pt idx="2">
                        <c:v>-0.19704707972235624</c:v>
                      </c:pt>
                      <c:pt idx="3">
                        <c:v>-0.18766028680044078</c:v>
                      </c:pt>
                      <c:pt idx="4">
                        <c:v>-0.16901315676715686</c:v>
                      </c:pt>
                      <c:pt idx="5">
                        <c:v>-0.14098169788693052</c:v>
                      </c:pt>
                      <c:pt idx="6">
                        <c:v>-0.10377815035689797</c:v>
                      </c:pt>
                      <c:pt idx="7">
                        <c:v>-5.7974351859801043E-2</c:v>
                      </c:pt>
                      <c:pt idx="8">
                        <c:v>-4.5180779307423258E-3</c:v>
                      </c:pt>
                      <c:pt idx="9">
                        <c:v>5.5257411719942362E-2</c:v>
                      </c:pt>
                      <c:pt idx="10">
                        <c:v>0.11962978600800006</c:v>
                      </c:pt>
                      <c:pt idx="11">
                        <c:v>0.18648838964317571</c:v>
                      </c:pt>
                      <c:pt idx="12">
                        <c:v>0.25333661606258412</c:v>
                      </c:pt>
                      <c:pt idx="13">
                        <c:v>0.31729161743669798</c:v>
                      </c:pt>
                      <c:pt idx="14">
                        <c:v>0.37507459904983226</c:v>
                      </c:pt>
                      <c:pt idx="15">
                        <c:v>0.42298082877486504</c:v>
                      </c:pt>
                      <c:pt idx="16">
                        <c:v>0.45681112941833707</c:v>
                      </c:pt>
                      <c:pt idx="17">
                        <c:v>0.47173251693187779</c:v>
                      </c:pt>
                      <c:pt idx="18">
                        <c:v>0.46200658509467724</c:v>
                      </c:pt>
                      <c:pt idx="19">
                        <c:v>0.42045918289424045</c:v>
                      </c:pt>
                      <c:pt idx="20">
                        <c:v>0.33740392290096821</c:v>
                      </c:pt>
                      <c:pt idx="21">
                        <c:v>0.19827861595246721</c:v>
                      </c:pt>
                      <c:pt idx="22">
                        <c:v>-2.2270706959279574E-2</c:v>
                      </c:pt>
                      <c:pt idx="23">
                        <c:v>-0.37880934642524444</c:v>
                      </c:pt>
                      <c:pt idx="24">
                        <c:v>-1.042205595672782</c:v>
                      </c:pt>
                      <c:pt idx="25">
                        <c:v>-1.7278683866572968</c:v>
                      </c:pt>
                      <c:pt idx="26">
                        <c:v>-1.8327542604358447</c:v>
                      </c:pt>
                      <c:pt idx="27">
                        <c:v>-1.9501125528007326</c:v>
                      </c:pt>
                      <c:pt idx="28">
                        <c:v>-2.0832691219543102</c:v>
                      </c:pt>
                      <c:pt idx="29">
                        <c:v>-2.2370949168693031</c:v>
                      </c:pt>
                      <c:pt idx="30">
                        <c:v>-2.4191415435519081</c:v>
                      </c:pt>
                      <c:pt idx="31">
                        <c:v>-2.6420601333009488</c:v>
                      </c:pt>
                      <c:pt idx="32">
                        <c:v>-2.9295672239811177</c:v>
                      </c:pt>
                      <c:pt idx="33">
                        <c:v>-3.3349073388599617</c:v>
                      </c:pt>
                      <c:pt idx="34">
                        <c:v>-4.0279795209823916</c:v>
                      </c:pt>
                      <c:pt idx="35">
                        <c:v>-33.961560730009154</c:v>
                      </c:pt>
                      <c:pt idx="36">
                        <c:v>-4.0279795209823916</c:v>
                      </c:pt>
                      <c:pt idx="37">
                        <c:v>-3.3349073388599617</c:v>
                      </c:pt>
                      <c:pt idx="38">
                        <c:v>-2.9295672239811177</c:v>
                      </c:pt>
                      <c:pt idx="39">
                        <c:v>-2.6420601333009488</c:v>
                      </c:pt>
                      <c:pt idx="40">
                        <c:v>-2.4191415435519081</c:v>
                      </c:pt>
                      <c:pt idx="41">
                        <c:v>-2.2370949168693031</c:v>
                      </c:pt>
                      <c:pt idx="42">
                        <c:v>-2.0832691219543102</c:v>
                      </c:pt>
                      <c:pt idx="43">
                        <c:v>-1.9501125528007326</c:v>
                      </c:pt>
                      <c:pt idx="44">
                        <c:v>-1.8327542604358447</c:v>
                      </c:pt>
                      <c:pt idx="45">
                        <c:v>-1.7278683866572968</c:v>
                      </c:pt>
                      <c:pt idx="46">
                        <c:v>-1.042205595672782</c:v>
                      </c:pt>
                      <c:pt idx="47">
                        <c:v>-0.37880934642524444</c:v>
                      </c:pt>
                      <c:pt idx="48">
                        <c:v>-2.2270706959279574E-2</c:v>
                      </c:pt>
                      <c:pt idx="49">
                        <c:v>0.19827861595246721</c:v>
                      </c:pt>
                      <c:pt idx="50">
                        <c:v>0.33740392290096821</c:v>
                      </c:pt>
                      <c:pt idx="51">
                        <c:v>0.42045918289424045</c:v>
                      </c:pt>
                      <c:pt idx="52">
                        <c:v>0.46200658509467724</c:v>
                      </c:pt>
                      <c:pt idx="53">
                        <c:v>0.47173251693187779</c:v>
                      </c:pt>
                      <c:pt idx="54">
                        <c:v>0.45681112941833707</c:v>
                      </c:pt>
                      <c:pt idx="55">
                        <c:v>0.42298082877486504</c:v>
                      </c:pt>
                      <c:pt idx="56">
                        <c:v>0.37507459904983226</c:v>
                      </c:pt>
                      <c:pt idx="57">
                        <c:v>0.31729161743669798</c:v>
                      </c:pt>
                      <c:pt idx="58">
                        <c:v>0.25333661606258412</c:v>
                      </c:pt>
                      <c:pt idx="59">
                        <c:v>0.18648838964317571</c:v>
                      </c:pt>
                      <c:pt idx="60">
                        <c:v>0.11962978600800006</c:v>
                      </c:pt>
                      <c:pt idx="61">
                        <c:v>5.5257411719942362E-2</c:v>
                      </c:pt>
                      <c:pt idx="62">
                        <c:v>-4.5180779307423258E-3</c:v>
                      </c:pt>
                      <c:pt idx="63">
                        <c:v>-5.7974351859801043E-2</c:v>
                      </c:pt>
                      <c:pt idx="64">
                        <c:v>-0.10377815035689797</c:v>
                      </c:pt>
                      <c:pt idx="65">
                        <c:v>-0.14098169788693052</c:v>
                      </c:pt>
                      <c:pt idx="66">
                        <c:v>-0.16901315676715686</c:v>
                      </c:pt>
                      <c:pt idx="67">
                        <c:v>-0.18766028680044078</c:v>
                      </c:pt>
                      <c:pt idx="68">
                        <c:v>-0.19839124684247286</c:v>
                      </c:pt>
                      <c:pt idx="69">
                        <c:v>-0.19002974965664385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409B-46D6-ADAF-345633CD839B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Si(x)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SinCos!$A$7:$A$76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-5.0000000000000018</c:v>
                      </c:pt>
                      <c:pt idx="1">
                        <c:v>-4.8000000000000016</c:v>
                      </c:pt>
                      <c:pt idx="2">
                        <c:v>-4.6000000000000014</c:v>
                      </c:pt>
                      <c:pt idx="3">
                        <c:v>-4.4000000000000012</c:v>
                      </c:pt>
                      <c:pt idx="4">
                        <c:v>-4.2000000000000011</c:v>
                      </c:pt>
                      <c:pt idx="5">
                        <c:v>-4.0000000000000009</c:v>
                      </c:pt>
                      <c:pt idx="6">
                        <c:v>-3.8000000000000012</c:v>
                      </c:pt>
                      <c:pt idx="7">
                        <c:v>-3.600000000000001</c:v>
                      </c:pt>
                      <c:pt idx="8">
                        <c:v>-3.4000000000000008</c:v>
                      </c:pt>
                      <c:pt idx="9">
                        <c:v>-3.2000000000000006</c:v>
                      </c:pt>
                      <c:pt idx="10">
                        <c:v>-3.0000000000000004</c:v>
                      </c:pt>
                      <c:pt idx="11">
                        <c:v>-2.8000000000000003</c:v>
                      </c:pt>
                      <c:pt idx="12">
                        <c:v>-2.6</c:v>
                      </c:pt>
                      <c:pt idx="13">
                        <c:v>-2.4</c:v>
                      </c:pt>
                      <c:pt idx="14">
                        <c:v>-2.1999999999999997</c:v>
                      </c:pt>
                      <c:pt idx="15">
                        <c:v>-1.9999999999999998</c:v>
                      </c:pt>
                      <c:pt idx="16">
                        <c:v>-1.7999999999999998</c:v>
                      </c:pt>
                      <c:pt idx="17">
                        <c:v>-1.5999999999999999</c:v>
                      </c:pt>
                      <c:pt idx="18">
                        <c:v>-1.4</c:v>
                      </c:pt>
                      <c:pt idx="19">
                        <c:v>-1.2</c:v>
                      </c:pt>
                      <c:pt idx="20">
                        <c:v>-1</c:v>
                      </c:pt>
                      <c:pt idx="21">
                        <c:v>-0.8</c:v>
                      </c:pt>
                      <c:pt idx="22">
                        <c:v>-0.60000000000000009</c:v>
                      </c:pt>
                      <c:pt idx="23">
                        <c:v>-0.4</c:v>
                      </c:pt>
                      <c:pt idx="24">
                        <c:v>-0.2</c:v>
                      </c:pt>
                      <c:pt idx="25">
                        <c:v>-9.9999999999999992E-2</c:v>
                      </c:pt>
                      <c:pt idx="26">
                        <c:v>-0.09</c:v>
                      </c:pt>
                      <c:pt idx="27">
                        <c:v>-0.08</c:v>
                      </c:pt>
                      <c:pt idx="28">
                        <c:v>-7.0000000000000007E-2</c:v>
                      </c:pt>
                      <c:pt idx="29">
                        <c:v>-6.0000000000000005E-2</c:v>
                      </c:pt>
                      <c:pt idx="30">
                        <c:v>-0.05</c:v>
                      </c:pt>
                      <c:pt idx="31">
                        <c:v>-0.04</c:v>
                      </c:pt>
                      <c:pt idx="32">
                        <c:v>-0.03</c:v>
                      </c:pt>
                      <c:pt idx="33">
                        <c:v>-0.02</c:v>
                      </c:pt>
                      <c:pt idx="34">
                        <c:v>-0.01</c:v>
                      </c:pt>
                      <c:pt idx="35">
                        <c:v>1.0000000000000001E-15</c:v>
                      </c:pt>
                      <c:pt idx="36">
                        <c:v>0.01</c:v>
                      </c:pt>
                      <c:pt idx="37">
                        <c:v>0.02</c:v>
                      </c:pt>
                      <c:pt idx="38">
                        <c:v>0.03</c:v>
                      </c:pt>
                      <c:pt idx="39">
                        <c:v>0.04</c:v>
                      </c:pt>
                      <c:pt idx="40">
                        <c:v>0.05</c:v>
                      </c:pt>
                      <c:pt idx="41">
                        <c:v>6.0000000000000005E-2</c:v>
                      </c:pt>
                      <c:pt idx="42">
                        <c:v>7.0000000000000007E-2</c:v>
                      </c:pt>
                      <c:pt idx="43">
                        <c:v>0.08</c:v>
                      </c:pt>
                      <c:pt idx="44">
                        <c:v>0.09</c:v>
                      </c:pt>
                      <c:pt idx="45">
                        <c:v>9.9999999999999992E-2</c:v>
                      </c:pt>
                      <c:pt idx="46">
                        <c:v>0.2</c:v>
                      </c:pt>
                      <c:pt idx="47">
                        <c:v>0.4</c:v>
                      </c:pt>
                      <c:pt idx="48">
                        <c:v>0.60000000000000009</c:v>
                      </c:pt>
                      <c:pt idx="49">
                        <c:v>0.8</c:v>
                      </c:pt>
                      <c:pt idx="50">
                        <c:v>1</c:v>
                      </c:pt>
                      <c:pt idx="51">
                        <c:v>1.2</c:v>
                      </c:pt>
                      <c:pt idx="52">
                        <c:v>1.4</c:v>
                      </c:pt>
                      <c:pt idx="53">
                        <c:v>1.5999999999999999</c:v>
                      </c:pt>
                      <c:pt idx="54">
                        <c:v>1.7999999999999998</c:v>
                      </c:pt>
                      <c:pt idx="55">
                        <c:v>1.9999999999999998</c:v>
                      </c:pt>
                      <c:pt idx="56">
                        <c:v>2.1999999999999997</c:v>
                      </c:pt>
                      <c:pt idx="57">
                        <c:v>2.4</c:v>
                      </c:pt>
                      <c:pt idx="58">
                        <c:v>2.6</c:v>
                      </c:pt>
                      <c:pt idx="59">
                        <c:v>2.8000000000000003</c:v>
                      </c:pt>
                      <c:pt idx="60">
                        <c:v>3.0000000000000004</c:v>
                      </c:pt>
                      <c:pt idx="61">
                        <c:v>3.2000000000000006</c:v>
                      </c:pt>
                      <c:pt idx="62">
                        <c:v>3.4000000000000008</c:v>
                      </c:pt>
                      <c:pt idx="63">
                        <c:v>3.600000000000001</c:v>
                      </c:pt>
                      <c:pt idx="64">
                        <c:v>3.8000000000000012</c:v>
                      </c:pt>
                      <c:pt idx="65">
                        <c:v>4.0000000000000009</c:v>
                      </c:pt>
                      <c:pt idx="66">
                        <c:v>4.2000000000000011</c:v>
                      </c:pt>
                      <c:pt idx="67">
                        <c:v>4.4000000000000012</c:v>
                      </c:pt>
                      <c:pt idx="68">
                        <c:v>4.7000000000000011</c:v>
                      </c:pt>
                      <c:pt idx="69">
                        <c:v>5.0000000000000009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SinCos!$C$7:$C$76</c15:sqref>
                        </c15:formulaRef>
                      </c:ext>
                    </c:extLst>
                    <c:numCache>
                      <c:formatCode>General</c:formatCode>
                      <c:ptCount val="70"/>
                      <c:pt idx="0">
                        <c:v>-1.5499312449446736</c:v>
                      </c:pt>
                      <c:pt idx="1">
                        <c:v>-1.5899752781723651</c:v>
                      </c:pt>
                      <c:pt idx="2">
                        <c:v>-1.6324603525003494</c:v>
                      </c:pt>
                      <c:pt idx="3">
                        <c:v>-1.675833959408374</c:v>
                      </c:pt>
                      <c:pt idx="4">
                        <c:v>-1.7183685636908683</c:v>
                      </c:pt>
                      <c:pt idx="5">
                        <c:v>-1.7582031389490529</c:v>
                      </c:pt>
                      <c:pt idx="6">
                        <c:v>-1.79339035484957</c:v>
                      </c:pt>
                      <c:pt idx="7">
                        <c:v>-1.8219481156495037</c:v>
                      </c:pt>
                      <c:pt idx="8">
                        <c:v>-1.8419139833261429</c:v>
                      </c:pt>
                      <c:pt idx="9">
                        <c:v>-1.8514008970184404</c:v>
                      </c:pt>
                      <c:pt idx="10">
                        <c:v>-1.8486525279994683</c:v>
                      </c:pt>
                      <c:pt idx="11">
                        <c:v>-1.8320965890813223</c:v>
                      </c:pt>
                      <c:pt idx="12">
                        <c:v>-1.8003944505267702</c:v>
                      </c:pt>
                      <c:pt idx="13">
                        <c:v>-1.7524855007617672</c:v>
                      </c:pt>
                      <c:pt idx="14">
                        <c:v>-1.6876248272410985</c:v>
                      </c:pt>
                      <c:pt idx="15">
                        <c:v>-1.6054129768026948</c:v>
                      </c:pt>
                      <c:pt idx="16">
                        <c:v>-1.5058167802555784</c:v>
                      </c:pt>
                      <c:pt idx="17">
                        <c:v>-1.3891804858704384</c:v>
                      </c:pt>
                      <c:pt idx="18">
                        <c:v>-1.256226732779218</c:v>
                      </c:pt>
                      <c:pt idx="19">
                        <c:v>-1.1080471990137186</c:v>
                      </c:pt>
                      <c:pt idx="20">
                        <c:v>-0.94608307036718298</c:v>
                      </c:pt>
                      <c:pt idx="21">
                        <c:v>-0.77209578548199664</c:v>
                      </c:pt>
                      <c:pt idx="22">
                        <c:v>-0.58812880960808012</c:v>
                      </c:pt>
                      <c:pt idx="23">
                        <c:v>-0.39646146475137289</c:v>
                      </c:pt>
                      <c:pt idx="24">
                        <c:v>-0.19955608852623385</c:v>
                      </c:pt>
                      <c:pt idx="25">
                        <c:v>-9.9944461108276955E-2</c:v>
                      </c:pt>
                      <c:pt idx="26">
                        <c:v>-8.9959509840144405E-2</c:v>
                      </c:pt>
                      <c:pt idx="27">
                        <c:v>-7.9971561016294504E-2</c:v>
                      </c:pt>
                      <c:pt idx="28">
                        <c:v>-6.9980947245377706E-2</c:v>
                      </c:pt>
                      <c:pt idx="29">
                        <c:v>-5.9988001295920655E-2</c:v>
                      </c:pt>
                      <c:pt idx="30">
                        <c:v>-4.9993056076366754E-2</c:v>
                      </c:pt>
                      <c:pt idx="31">
                        <c:v>-3.9996444615106465E-2</c:v>
                      </c:pt>
                      <c:pt idx="32">
                        <c:v>-2.9998500040499379E-2</c:v>
                      </c:pt>
                      <c:pt idx="33">
                        <c:v>-1.9999555560888851E-2</c:v>
                      </c:pt>
                      <c:pt idx="34">
                        <c:v>-9.9999444446111103E-3</c:v>
                      </c:pt>
                      <c:pt idx="35">
                        <c:v>1.0000000000000001E-15</c:v>
                      </c:pt>
                      <c:pt idx="36">
                        <c:v>9.9999444446111103E-3</c:v>
                      </c:pt>
                      <c:pt idx="37">
                        <c:v>1.9999555560888851E-2</c:v>
                      </c:pt>
                      <c:pt idx="38">
                        <c:v>2.9998500040499379E-2</c:v>
                      </c:pt>
                      <c:pt idx="39">
                        <c:v>3.9996444615106465E-2</c:v>
                      </c:pt>
                      <c:pt idx="40">
                        <c:v>4.9993056076366754E-2</c:v>
                      </c:pt>
                      <c:pt idx="41">
                        <c:v>5.9988001295920655E-2</c:v>
                      </c:pt>
                      <c:pt idx="42">
                        <c:v>6.9980947245377706E-2</c:v>
                      </c:pt>
                      <c:pt idx="43">
                        <c:v>7.9971561016294504E-2</c:v>
                      </c:pt>
                      <c:pt idx="44">
                        <c:v>8.9959509840144405E-2</c:v>
                      </c:pt>
                      <c:pt idx="45">
                        <c:v>9.9944461108276955E-2</c:v>
                      </c:pt>
                      <c:pt idx="46">
                        <c:v>0.19955608852623385</c:v>
                      </c:pt>
                      <c:pt idx="47">
                        <c:v>0.39646146475137289</c:v>
                      </c:pt>
                      <c:pt idx="48">
                        <c:v>0.58812880960808012</c:v>
                      </c:pt>
                      <c:pt idx="49">
                        <c:v>0.77209578548199664</c:v>
                      </c:pt>
                      <c:pt idx="50">
                        <c:v>0.94608307036718298</c:v>
                      </c:pt>
                      <c:pt idx="51">
                        <c:v>1.1080471990137186</c:v>
                      </c:pt>
                      <c:pt idx="52">
                        <c:v>1.256226732779218</c:v>
                      </c:pt>
                      <c:pt idx="53">
                        <c:v>1.3891804858704384</c:v>
                      </c:pt>
                      <c:pt idx="54">
                        <c:v>1.5058167802555784</c:v>
                      </c:pt>
                      <c:pt idx="55">
                        <c:v>1.6054129768026948</c:v>
                      </c:pt>
                      <c:pt idx="56">
                        <c:v>1.6876248272410985</c:v>
                      </c:pt>
                      <c:pt idx="57">
                        <c:v>1.7524855007617672</c:v>
                      </c:pt>
                      <c:pt idx="58">
                        <c:v>1.8003944505267702</c:v>
                      </c:pt>
                      <c:pt idx="59">
                        <c:v>1.8320965890813223</c:v>
                      </c:pt>
                      <c:pt idx="60">
                        <c:v>1.8486525279994683</c:v>
                      </c:pt>
                      <c:pt idx="61">
                        <c:v>1.8514008970184404</c:v>
                      </c:pt>
                      <c:pt idx="62">
                        <c:v>1.8419139833261429</c:v>
                      </c:pt>
                      <c:pt idx="63">
                        <c:v>1.8219481156495037</c:v>
                      </c:pt>
                      <c:pt idx="64">
                        <c:v>1.79339035484957</c:v>
                      </c:pt>
                      <c:pt idx="65">
                        <c:v>1.7582031389490529</c:v>
                      </c:pt>
                      <c:pt idx="66">
                        <c:v>1.7183685636908683</c:v>
                      </c:pt>
                      <c:pt idx="67">
                        <c:v>1.675833959408374</c:v>
                      </c:pt>
                      <c:pt idx="68">
                        <c:v>1.6110051718097811</c:v>
                      </c:pt>
                      <c:pt idx="69">
                        <c:v>1.5499312449446738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09B-46D6-ADAF-345633CD839B}"/>
                  </c:ext>
                </c:extLst>
              </c15:ser>
            </c15:filteredScatterSeries>
          </c:ext>
        </c:extLst>
      </c:scatterChart>
      <c:valAx>
        <c:axId val="1013476176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81168"/>
        <c:crosses val="autoZero"/>
        <c:crossBetween val="midCat"/>
      </c:valAx>
      <c:valAx>
        <c:axId val="1013481168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47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04440069991251"/>
          <c:y val="7.0022601341498986E-2"/>
          <c:w val="0.16799475065616792"/>
          <c:h val="0.179977398658501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RGam!$B$6</c:f>
              <c:strCache>
                <c:ptCount val="1"/>
                <c:pt idx="0">
                  <c:v>1/Γ(x)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RGam!$A$7:$A$71</c:f>
              <c:numCache>
                <c:formatCode>General</c:formatCode>
                <c:ptCount val="65"/>
                <c:pt idx="0">
                  <c:v>-2.9999999999999991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1.2500000000000016</c:v>
                </c:pt>
                <c:pt idx="42">
                  <c:v>1.5000000000000016</c:v>
                </c:pt>
                <c:pt idx="43">
                  <c:v>1.7500000000000016</c:v>
                </c:pt>
                <c:pt idx="44">
                  <c:v>2.0000000000000018</c:v>
                </c:pt>
                <c:pt idx="45">
                  <c:v>2.2500000000000018</c:v>
                </c:pt>
                <c:pt idx="46">
                  <c:v>2.5000000000000018</c:v>
                </c:pt>
                <c:pt idx="47">
                  <c:v>2.7500000000000018</c:v>
                </c:pt>
                <c:pt idx="48">
                  <c:v>3.0000000000000018</c:v>
                </c:pt>
                <c:pt idx="49">
                  <c:v>3.2500000000000018</c:v>
                </c:pt>
                <c:pt idx="50">
                  <c:v>3.5000000000000018</c:v>
                </c:pt>
                <c:pt idx="51">
                  <c:v>3.7500000000000018</c:v>
                </c:pt>
                <c:pt idx="52">
                  <c:v>4.0000000000000018</c:v>
                </c:pt>
                <c:pt idx="53">
                  <c:v>4.2500000000000018</c:v>
                </c:pt>
                <c:pt idx="54">
                  <c:v>4.5000000000000018</c:v>
                </c:pt>
                <c:pt idx="55">
                  <c:v>4.7500000000000018</c:v>
                </c:pt>
                <c:pt idx="56">
                  <c:v>5.0000000000000018</c:v>
                </c:pt>
                <c:pt idx="57">
                  <c:v>5.2500000000000018</c:v>
                </c:pt>
                <c:pt idx="58">
                  <c:v>5.5000000000000018</c:v>
                </c:pt>
                <c:pt idx="59">
                  <c:v>5.7500000000000018</c:v>
                </c:pt>
                <c:pt idx="60">
                  <c:v>6.0000000000000018</c:v>
                </c:pt>
                <c:pt idx="61">
                  <c:v>6.2500000000000018</c:v>
                </c:pt>
                <c:pt idx="62">
                  <c:v>6.5000000000000018</c:v>
                </c:pt>
                <c:pt idx="63">
                  <c:v>6.7500000000000018</c:v>
                </c:pt>
                <c:pt idx="64">
                  <c:v>7.0000000000000018</c:v>
                </c:pt>
              </c:numCache>
            </c:numRef>
          </c:xVal>
          <c:yVal>
            <c:numRef>
              <c:f>RGam!$B$7:$B$71</c:f>
              <c:numCache>
                <c:formatCode>General</c:formatCode>
                <c:ptCount val="65"/>
                <c:pt idx="0">
                  <c:v>-5.3290705182007451E-15</c:v>
                </c:pt>
                <c:pt idx="1">
                  <c:v>-0.52125884133083089</c:v>
                </c:pt>
                <c:pt idx="2">
                  <c:v>-0.87826993314144308</c:v>
                </c:pt>
                <c:pt idx="3">
                  <c:v>-1.0740183539887447</c:v>
                </c:pt>
                <c:pt idx="4">
                  <c:v>-1.1252572011892499</c:v>
                </c:pt>
                <c:pt idx="5">
                  <c:v>-1.0578554691520428</c:v>
                </c:pt>
                <c:pt idx="6">
                  <c:v>-0.90250268296214564</c:v>
                </c:pt>
                <c:pt idx="7">
                  <c:v>-0.69103371592830831</c:v>
                </c:pt>
                <c:pt idx="8">
                  <c:v>-0.45351874615062271</c:v>
                </c:pt>
                <c:pt idx="9">
                  <c:v>-0.21616488453087176</c:v>
                </c:pt>
                <c:pt idx="10">
                  <c:v>1.7763568394002489E-15</c:v>
                </c:pt>
                <c:pt idx="11">
                  <c:v>0.17974442804511553</c:v>
                </c:pt>
                <c:pt idx="12">
                  <c:v>0.31366783326480197</c:v>
                </c:pt>
                <c:pt idx="13">
                  <c:v>0.39778457555138741</c:v>
                </c:pt>
                <c:pt idx="14">
                  <c:v>0.43279123122663476</c:v>
                </c:pt>
                <c:pt idx="15">
                  <c:v>0.42314218766081685</c:v>
                </c:pt>
                <c:pt idx="16">
                  <c:v>0.37604278456756024</c:v>
                </c:pt>
                <c:pt idx="17">
                  <c:v>0.3004494417079594</c:v>
                </c:pt>
                <c:pt idx="18">
                  <c:v>0.20614488461391856</c:v>
                </c:pt>
                <c:pt idx="19">
                  <c:v>0.10293565930041423</c:v>
                </c:pt>
                <c:pt idx="20">
                  <c:v>-1.6653345369377334E-15</c:v>
                </c:pt>
                <c:pt idx="21">
                  <c:v>-9.4602330550061453E-2</c:v>
                </c:pt>
                <c:pt idx="22">
                  <c:v>-0.17425990736933497</c:v>
                </c:pt>
                <c:pt idx="23">
                  <c:v>-0.23399092679493413</c:v>
                </c:pt>
                <c:pt idx="24">
                  <c:v>-0.27049451951664699</c:v>
                </c:pt>
                <c:pt idx="25">
                  <c:v>-0.28209479177387814</c:v>
                </c:pt>
                <c:pt idx="26">
                  <c:v>-0.26860198897682891</c:v>
                </c:pt>
                <c:pt idx="27">
                  <c:v>-0.23111495515996908</c:v>
                </c:pt>
                <c:pt idx="28">
                  <c:v>-0.17178740384493243</c:v>
                </c:pt>
                <c:pt idx="29">
                  <c:v>-9.3577872091285971E-2</c:v>
                </c:pt>
                <c:pt idx="30">
                  <c:v>1.5265566588595916E-15</c:v>
                </c:pt>
                <c:pt idx="31">
                  <c:v>0.10511370061117944</c:v>
                </c:pt>
                <c:pt idx="32">
                  <c:v>0.21782488421166904</c:v>
                </c:pt>
                <c:pt idx="33">
                  <c:v>0.33427275256419237</c:v>
                </c:pt>
                <c:pt idx="34">
                  <c:v>0.45082419919441286</c:v>
                </c:pt>
                <c:pt idx="35">
                  <c:v>0.56418958354775806</c:v>
                </c:pt>
                <c:pt idx="36">
                  <c:v>0.67150497244207497</c:v>
                </c:pt>
                <c:pt idx="37">
                  <c:v>0.77038318386656746</c:v>
                </c:pt>
                <c:pt idx="38">
                  <c:v>0.8589370192246687</c:v>
                </c:pt>
                <c:pt idx="39">
                  <c:v>0.93577872091287395</c:v>
                </c:pt>
                <c:pt idx="40">
                  <c:v>1.0000000000000009</c:v>
                </c:pt>
                <c:pt idx="41">
                  <c:v>1.1032626513208377</c:v>
                </c:pt>
                <c:pt idx="42">
                  <c:v>1.1283791670955126</c:v>
                </c:pt>
                <c:pt idx="43">
                  <c:v>1.0880652521310168</c:v>
                </c:pt>
                <c:pt idx="44">
                  <c:v>0.99999999999999933</c:v>
                </c:pt>
                <c:pt idx="45">
                  <c:v>0.88261012105666881</c:v>
                </c:pt>
                <c:pt idx="46">
                  <c:v>0.75225277806367419</c:v>
                </c:pt>
                <c:pt idx="47">
                  <c:v>0.62175157264629466</c:v>
                </c:pt>
                <c:pt idx="48">
                  <c:v>0.49999999999999922</c:v>
                </c:pt>
                <c:pt idx="49">
                  <c:v>0.39227116491407471</c:v>
                </c:pt>
                <c:pt idx="50">
                  <c:v>0.30090111122546942</c:v>
                </c:pt>
                <c:pt idx="51">
                  <c:v>0.22609148096228882</c:v>
                </c:pt>
                <c:pt idx="52">
                  <c:v>0.1666666666666663</c:v>
                </c:pt>
                <c:pt idx="53">
                  <c:v>0.12069881997356138</c:v>
                </c:pt>
                <c:pt idx="54">
                  <c:v>8.5971746064419791E-2</c:v>
                </c:pt>
                <c:pt idx="55">
                  <c:v>6.0291061589943649E-2</c:v>
                </c:pt>
                <c:pt idx="56">
                  <c:v>4.166666666666656E-2</c:v>
                </c:pt>
                <c:pt idx="57">
                  <c:v>2.8399722346720311E-2</c:v>
                </c:pt>
                <c:pt idx="58">
                  <c:v>1.9104832458759945E-2</c:v>
                </c:pt>
                <c:pt idx="59">
                  <c:v>1.2692855071567082E-2</c:v>
                </c:pt>
                <c:pt idx="60">
                  <c:v>8.3333333333333072E-3</c:v>
                </c:pt>
                <c:pt idx="61">
                  <c:v>5.4094709231848198E-3</c:v>
                </c:pt>
                <c:pt idx="62">
                  <c:v>3.4736059015927174E-3</c:v>
                </c:pt>
                <c:pt idx="63">
                  <c:v>2.2074530559247087E-3</c:v>
                </c:pt>
                <c:pt idx="64">
                  <c:v>1.3888888888888844E-3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89-4BEE-B8F2-C4363401A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7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  <c:majorUnit val="1"/>
      </c:valAx>
      <c:valAx>
        <c:axId val="455277840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53493213944677E-2"/>
          <c:y val="3.699032717507493E-2"/>
          <c:w val="0.92594438617638009"/>
          <c:h val="0.92307653608489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Poch!$B$6</c:f>
              <c:strCache>
                <c:ptCount val="1"/>
                <c:pt idx="0">
                  <c:v>(2)x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Poch!$A$7:$A$76</c:f>
              <c:numCache>
                <c:formatCode>General</c:formatCode>
                <c:ptCount val="70"/>
                <c:pt idx="0">
                  <c:v>-4</c:v>
                </c:pt>
                <c:pt idx="1">
                  <c:v>-3.9990000000000001</c:v>
                </c:pt>
                <c:pt idx="2">
                  <c:v>-3.9950000000000001</c:v>
                </c:pt>
                <c:pt idx="3">
                  <c:v>-3.95</c:v>
                </c:pt>
                <c:pt idx="4">
                  <c:v>-3.9000000000000008</c:v>
                </c:pt>
                <c:pt idx="5">
                  <c:v>-3.8000000000000007</c:v>
                </c:pt>
                <c:pt idx="6">
                  <c:v>-3.7000000000000006</c:v>
                </c:pt>
                <c:pt idx="7">
                  <c:v>-3.6000000000000005</c:v>
                </c:pt>
                <c:pt idx="8">
                  <c:v>-3.5000000000000004</c:v>
                </c:pt>
                <c:pt idx="9">
                  <c:v>-3.4000000000000004</c:v>
                </c:pt>
                <c:pt idx="10">
                  <c:v>-3.3000000000000003</c:v>
                </c:pt>
                <c:pt idx="11">
                  <c:v>-3.2</c:v>
                </c:pt>
                <c:pt idx="12">
                  <c:v>-3.1</c:v>
                </c:pt>
                <c:pt idx="13">
                  <c:v>-3.05</c:v>
                </c:pt>
                <c:pt idx="14">
                  <c:v>-3.0049999999999999</c:v>
                </c:pt>
                <c:pt idx="15">
                  <c:v>-3.0019999999999998</c:v>
                </c:pt>
                <c:pt idx="16">
                  <c:v>-3</c:v>
                </c:pt>
                <c:pt idx="17">
                  <c:v>-2.9990000000000001</c:v>
                </c:pt>
                <c:pt idx="18">
                  <c:v>-2.9950000000000001</c:v>
                </c:pt>
                <c:pt idx="19">
                  <c:v>-2.95</c:v>
                </c:pt>
                <c:pt idx="20">
                  <c:v>-2.9000000000000008</c:v>
                </c:pt>
                <c:pt idx="21">
                  <c:v>-2.8000000000000007</c:v>
                </c:pt>
                <c:pt idx="22">
                  <c:v>-2.7000000000000006</c:v>
                </c:pt>
                <c:pt idx="23">
                  <c:v>-2.6000000000000005</c:v>
                </c:pt>
                <c:pt idx="24">
                  <c:v>-2.5000000000000004</c:v>
                </c:pt>
                <c:pt idx="25">
                  <c:v>-2.4000000000000004</c:v>
                </c:pt>
                <c:pt idx="26">
                  <c:v>-2.3000000000000003</c:v>
                </c:pt>
                <c:pt idx="27">
                  <c:v>-2.2000000000000002</c:v>
                </c:pt>
                <c:pt idx="28">
                  <c:v>-2.1</c:v>
                </c:pt>
                <c:pt idx="29">
                  <c:v>-2.0499999999999998</c:v>
                </c:pt>
                <c:pt idx="30">
                  <c:v>-2.0049999999999999</c:v>
                </c:pt>
                <c:pt idx="31">
                  <c:v>-2.0019999999999998</c:v>
                </c:pt>
                <c:pt idx="32">
                  <c:v>-1.9999999999999998</c:v>
                </c:pt>
                <c:pt idx="33">
                  <c:v>-1.9990000000000001</c:v>
                </c:pt>
                <c:pt idx="34">
                  <c:v>-1.9950000000000001</c:v>
                </c:pt>
                <c:pt idx="35">
                  <c:v>-1.95</c:v>
                </c:pt>
                <c:pt idx="36">
                  <c:v>-1.7999999999999998</c:v>
                </c:pt>
                <c:pt idx="37">
                  <c:v>-1.5999999999999999</c:v>
                </c:pt>
                <c:pt idx="38">
                  <c:v>-1.4</c:v>
                </c:pt>
                <c:pt idx="39">
                  <c:v>-1.2</c:v>
                </c:pt>
                <c:pt idx="40">
                  <c:v>-1</c:v>
                </c:pt>
                <c:pt idx="41">
                  <c:v>-0.8</c:v>
                </c:pt>
                <c:pt idx="42">
                  <c:v>-0.60000000000000009</c:v>
                </c:pt>
                <c:pt idx="43">
                  <c:v>-0.4</c:v>
                </c:pt>
                <c:pt idx="44">
                  <c:v>-0.2</c:v>
                </c:pt>
                <c:pt idx="45">
                  <c:v>0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Poch!$B$7:$B$76</c:f>
              <c:numCache>
                <c:formatCode>General</c:formatCode>
                <c:ptCount val="70"/>
                <c:pt idx="1">
                  <c:v>500.46232950544618</c:v>
                </c:pt>
                <c:pt idx="2">
                  <c:v>100.46609339943215</c:v>
                </c:pt>
                <c:pt idx="3">
                  <c:v>10.510167509449706</c:v>
                </c:pt>
                <c:pt idx="4">
                  <c:v>5.5634547945431567</c:v>
                </c:pt>
                <c:pt idx="5">
                  <c:v>3.1880859111102877</c:v>
                </c:pt>
                <c:pt idx="6">
                  <c:v>2.5139235190652043</c:v>
                </c:pt>
                <c:pt idx="7">
                  <c:v>2.3105828580809256</c:v>
                </c:pt>
                <c:pt idx="8">
                  <c:v>2.3632718012073539</c:v>
                </c:pt>
                <c:pt idx="9">
                  <c:v>2.6592718728800286</c:v>
                </c:pt>
                <c:pt idx="10">
                  <c:v>3.3283470067886074</c:v>
                </c:pt>
                <c:pt idx="11">
                  <c:v>4.8509571405220937</c:v>
                </c:pt>
                <c:pt idx="12">
                  <c:v>9.7148063829028946</c:v>
                </c:pt>
                <c:pt idx="13">
                  <c:v>19.646729850076873</c:v>
                </c:pt>
                <c:pt idx="14">
                  <c:v>199.58426244297735</c:v>
                </c:pt>
                <c:pt idx="15">
                  <c:v>499.58003734005308</c:v>
                </c:pt>
                <c:pt idx="17">
                  <c:v>-1000.4241966813868</c:v>
                </c:pt>
                <c:pt idx="18">
                  <c:v>-200.42985633186714</c:v>
                </c:pt>
                <c:pt idx="19">
                  <c:v>-20.494826643426929</c:v>
                </c:pt>
                <c:pt idx="20">
                  <c:v>-10.570564109632002</c:v>
                </c:pt>
                <c:pt idx="21">
                  <c:v>-5.7385546399985206</c:v>
                </c:pt>
                <c:pt idx="22">
                  <c:v>-4.2736699824108495</c:v>
                </c:pt>
                <c:pt idx="23">
                  <c:v>-3.6969325729294824</c:v>
                </c:pt>
                <c:pt idx="24">
                  <c:v>-3.5449077018110318</c:v>
                </c:pt>
                <c:pt idx="25">
                  <c:v>-3.7229806220320412</c:v>
                </c:pt>
                <c:pt idx="26">
                  <c:v>-4.3268511088251902</c:v>
                </c:pt>
                <c:pt idx="27">
                  <c:v>-5.8211485686265121</c:v>
                </c:pt>
                <c:pt idx="28">
                  <c:v>-10.686287021193186</c:v>
                </c:pt>
                <c:pt idx="29">
                  <c:v>-20.629066342580714</c:v>
                </c:pt>
                <c:pt idx="30">
                  <c:v>-200.5821837551922</c:v>
                </c:pt>
                <c:pt idx="31">
                  <c:v>-500.57919741473319</c:v>
                </c:pt>
                <c:pt idx="33">
                  <c:v>999.42377248470564</c:v>
                </c:pt>
                <c:pt idx="34">
                  <c:v>199.42770705020783</c:v>
                </c:pt>
                <c:pt idx="35">
                  <c:v>19.470085311255495</c:v>
                </c:pt>
                <c:pt idx="36">
                  <c:v>4.590843711998799</c:v>
                </c:pt>
                <c:pt idx="37">
                  <c:v>2.2181595437576873</c:v>
                </c:pt>
                <c:pt idx="38">
                  <c:v>1.4891922488128169</c:v>
                </c:pt>
                <c:pt idx="39">
                  <c:v>1.1642297137253033</c:v>
                </c:pt>
                <c:pt idx="40">
                  <c:v>1</c:v>
                </c:pt>
                <c:pt idx="41">
                  <c:v>0.91816874239976054</c:v>
                </c:pt>
                <c:pt idx="42">
                  <c:v>0.88726381750307537</c:v>
                </c:pt>
                <c:pt idx="43">
                  <c:v>0.89351534928769027</c:v>
                </c:pt>
                <c:pt idx="44">
                  <c:v>0.93138377098024272</c:v>
                </c:pt>
                <c:pt idx="45">
                  <c:v>1</c:v>
                </c:pt>
                <c:pt idx="46">
                  <c:v>1.1018024908797128</c:v>
                </c:pt>
                <c:pt idx="47">
                  <c:v>1.2421693445043054</c:v>
                </c:pt>
                <c:pt idx="48">
                  <c:v>1.4296245588603045</c:v>
                </c:pt>
                <c:pt idx="49">
                  <c:v>1.6764907877644366</c:v>
                </c:pt>
                <c:pt idx="50">
                  <c:v>2</c:v>
                </c:pt>
                <c:pt idx="51">
                  <c:v>2.4239654799353683</c:v>
                </c:pt>
                <c:pt idx="52">
                  <c:v>2.9812064268103327</c:v>
                </c:pt>
                <c:pt idx="53">
                  <c:v>3.7170238530367898</c:v>
                </c:pt>
                <c:pt idx="54">
                  <c:v>4.6941742057404223</c:v>
                </c:pt>
                <c:pt idx="55">
                  <c:v>6</c:v>
                </c:pt>
                <c:pt idx="56">
                  <c:v>7.7566895357931713</c:v>
                </c:pt>
                <c:pt idx="57">
                  <c:v>10.136101851155136</c:v>
                </c:pt>
                <c:pt idx="58">
                  <c:v>13.381285870932443</c:v>
                </c:pt>
                <c:pt idx="59">
                  <c:v>17.837861981813624</c:v>
                </c:pt>
                <c:pt idx="60">
                  <c:v>24</c:v>
                </c:pt>
                <c:pt idx="61">
                  <c:v>32.578096050331396</c:v>
                </c:pt>
                <c:pt idx="62">
                  <c:v>44.598848145082599</c:v>
                </c:pt>
                <c:pt idx="63">
                  <c:v>61.553915006289408</c:v>
                </c:pt>
                <c:pt idx="64">
                  <c:v>85.621737512705423</c:v>
                </c:pt>
                <c:pt idx="65">
                  <c:v>120.0000000000002</c:v>
                </c:pt>
                <c:pt idx="66">
                  <c:v>169.4060994617233</c:v>
                </c:pt>
                <c:pt idx="67">
                  <c:v>240.83377998344645</c:v>
                </c:pt>
                <c:pt idx="68">
                  <c:v>413.40751676527157</c:v>
                </c:pt>
                <c:pt idx="69">
                  <c:v>720.00000000000125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D9-46C7-81D4-311E8A9E0086}"/>
            </c:ext>
          </c:extLst>
        </c:ser>
        <c:ser>
          <c:idx val="1"/>
          <c:order val="1"/>
          <c:tx>
            <c:strRef>
              <c:f>Poch!$C$6</c:f>
              <c:strCache>
                <c:ptCount val="1"/>
                <c:pt idx="0">
                  <c:v>((2)x - 2)/x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Poch!$A$7:$A$76</c:f>
              <c:numCache>
                <c:formatCode>General</c:formatCode>
                <c:ptCount val="70"/>
                <c:pt idx="0">
                  <c:v>-4</c:v>
                </c:pt>
                <c:pt idx="1">
                  <c:v>-3.9990000000000001</c:v>
                </c:pt>
                <c:pt idx="2">
                  <c:v>-3.9950000000000001</c:v>
                </c:pt>
                <c:pt idx="3">
                  <c:v>-3.95</c:v>
                </c:pt>
                <c:pt idx="4">
                  <c:v>-3.9000000000000008</c:v>
                </c:pt>
                <c:pt idx="5">
                  <c:v>-3.8000000000000007</c:v>
                </c:pt>
                <c:pt idx="6">
                  <c:v>-3.7000000000000006</c:v>
                </c:pt>
                <c:pt idx="7">
                  <c:v>-3.6000000000000005</c:v>
                </c:pt>
                <c:pt idx="8">
                  <c:v>-3.5000000000000004</c:v>
                </c:pt>
                <c:pt idx="9">
                  <c:v>-3.4000000000000004</c:v>
                </c:pt>
                <c:pt idx="10">
                  <c:v>-3.3000000000000003</c:v>
                </c:pt>
                <c:pt idx="11">
                  <c:v>-3.2</c:v>
                </c:pt>
                <c:pt idx="12">
                  <c:v>-3.1</c:v>
                </c:pt>
                <c:pt idx="13">
                  <c:v>-3.05</c:v>
                </c:pt>
                <c:pt idx="14">
                  <c:v>-3.0049999999999999</c:v>
                </c:pt>
                <c:pt idx="15">
                  <c:v>-3.0019999999999998</c:v>
                </c:pt>
                <c:pt idx="16">
                  <c:v>-3</c:v>
                </c:pt>
                <c:pt idx="17">
                  <c:v>-2.9990000000000001</c:v>
                </c:pt>
                <c:pt idx="18">
                  <c:v>-2.9950000000000001</c:v>
                </c:pt>
                <c:pt idx="19">
                  <c:v>-2.95</c:v>
                </c:pt>
                <c:pt idx="20">
                  <c:v>-2.9000000000000008</c:v>
                </c:pt>
                <c:pt idx="21">
                  <c:v>-2.8000000000000007</c:v>
                </c:pt>
                <c:pt idx="22">
                  <c:v>-2.7000000000000006</c:v>
                </c:pt>
                <c:pt idx="23">
                  <c:v>-2.6000000000000005</c:v>
                </c:pt>
                <c:pt idx="24">
                  <c:v>-2.5000000000000004</c:v>
                </c:pt>
                <c:pt idx="25">
                  <c:v>-2.4000000000000004</c:v>
                </c:pt>
                <c:pt idx="26">
                  <c:v>-2.3000000000000003</c:v>
                </c:pt>
                <c:pt idx="27">
                  <c:v>-2.2000000000000002</c:v>
                </c:pt>
                <c:pt idx="28">
                  <c:v>-2.1</c:v>
                </c:pt>
                <c:pt idx="29">
                  <c:v>-2.0499999999999998</c:v>
                </c:pt>
                <c:pt idx="30">
                  <c:v>-2.0049999999999999</c:v>
                </c:pt>
                <c:pt idx="31">
                  <c:v>-2.0019999999999998</c:v>
                </c:pt>
                <c:pt idx="32">
                  <c:v>-1.9999999999999998</c:v>
                </c:pt>
                <c:pt idx="33">
                  <c:v>-1.9990000000000001</c:v>
                </c:pt>
                <c:pt idx="34">
                  <c:v>-1.9950000000000001</c:v>
                </c:pt>
                <c:pt idx="35">
                  <c:v>-1.95</c:v>
                </c:pt>
                <c:pt idx="36">
                  <c:v>-1.7999999999999998</c:v>
                </c:pt>
                <c:pt idx="37">
                  <c:v>-1.5999999999999999</c:v>
                </c:pt>
                <c:pt idx="38">
                  <c:v>-1.4</c:v>
                </c:pt>
                <c:pt idx="39">
                  <c:v>-1.2</c:v>
                </c:pt>
                <c:pt idx="40">
                  <c:v>-1</c:v>
                </c:pt>
                <c:pt idx="41">
                  <c:v>-0.8</c:v>
                </c:pt>
                <c:pt idx="42">
                  <c:v>-0.60000000000000009</c:v>
                </c:pt>
                <c:pt idx="43">
                  <c:v>-0.4</c:v>
                </c:pt>
                <c:pt idx="44">
                  <c:v>-0.2</c:v>
                </c:pt>
                <c:pt idx="45">
                  <c:v>0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Poch!$C$7:$C$76</c:f>
              <c:numCache>
                <c:formatCode>General</c:formatCode>
                <c:ptCount val="70"/>
                <c:pt idx="1">
                  <c:v>-124.89680657800604</c:v>
                </c:pt>
                <c:pt idx="2">
                  <c:v>-24.897645406616309</c:v>
                </c:pt>
                <c:pt idx="3">
                  <c:v>-2.4076373441644825</c:v>
                </c:pt>
                <c:pt idx="4">
                  <c:v>-1.1701166139854247</c:v>
                </c:pt>
                <c:pt idx="5">
                  <c:v>-0.5758120818711282</c:v>
                </c:pt>
                <c:pt idx="6">
                  <c:v>-0.40916851866627135</c:v>
                </c:pt>
                <c:pt idx="7">
                  <c:v>-0.36405079391136813</c:v>
                </c:pt>
                <c:pt idx="8">
                  <c:v>-0.38950622891638681</c:v>
                </c:pt>
                <c:pt idx="9">
                  <c:v>-0.48802113908236133</c:v>
                </c:pt>
                <c:pt idx="10">
                  <c:v>-0.70555969902685067</c:v>
                </c:pt>
                <c:pt idx="11">
                  <c:v>-1.2034241064131541</c:v>
                </c:pt>
                <c:pt idx="12">
                  <c:v>-2.8112278654525467</c:v>
                </c:pt>
                <c:pt idx="13">
                  <c:v>-6.113681918057992</c:v>
                </c:pt>
                <c:pt idx="14">
                  <c:v>-66.084613125782809</c:v>
                </c:pt>
                <c:pt idx="15">
                  <c:v>-166.08262403066394</c:v>
                </c:pt>
                <c:pt idx="17">
                  <c:v>333.91937201780149</c:v>
                </c:pt>
                <c:pt idx="18">
                  <c:v>67.25537774018936</c:v>
                </c:pt>
                <c:pt idx="19">
                  <c:v>7.2863819130260774</c:v>
                </c:pt>
                <c:pt idx="20">
                  <c:v>3.9898496929765512</c:v>
                </c:pt>
                <c:pt idx="21">
                  <c:v>2.4066266571423283</c:v>
                </c:pt>
                <c:pt idx="22">
                  <c:v>1.9532111045966105</c:v>
                </c:pt>
                <c:pt idx="23">
                  <c:v>1.8065125280498004</c:v>
                </c:pt>
                <c:pt idx="24">
                  <c:v>1.8179630807244125</c:v>
                </c:pt>
                <c:pt idx="25">
                  <c:v>1.9679085925133504</c:v>
                </c:pt>
                <c:pt idx="26">
                  <c:v>2.3160222212283434</c:v>
                </c:pt>
                <c:pt idx="27">
                  <c:v>3.1005220766484145</c:v>
                </c:pt>
                <c:pt idx="28">
                  <c:v>5.5648985815205645</c:v>
                </c:pt>
                <c:pt idx="29">
                  <c:v>10.550764069551569</c:v>
                </c:pt>
                <c:pt idx="30">
                  <c:v>100.53974252129288</c:v>
                </c:pt>
                <c:pt idx="31">
                  <c:v>250.53905964771891</c:v>
                </c:pt>
                <c:pt idx="33">
                  <c:v>-499.4616170508782</c:v>
                </c:pt>
                <c:pt idx="34">
                  <c:v>-99.462509799602913</c:v>
                </c:pt>
                <c:pt idx="35">
                  <c:v>-9.4718386211566639</c:v>
                </c:pt>
                <c:pt idx="36">
                  <c:v>-1.9949131733326664</c:v>
                </c:pt>
                <c:pt idx="37">
                  <c:v>-0.76134971484855463</c:v>
                </c:pt>
                <c:pt idx="38">
                  <c:v>-0.34942303486629778</c:v>
                </c:pt>
                <c:pt idx="39">
                  <c:v>-0.13685809477108607</c:v>
                </c:pt>
                <c:pt idx="40">
                  <c:v>0</c:v>
                </c:pt>
                <c:pt idx="41">
                  <c:v>0.10228907200029932</c:v>
                </c:pt>
                <c:pt idx="42">
                  <c:v>0.18789363749487437</c:v>
                </c:pt>
                <c:pt idx="43">
                  <c:v>0.26621162678077431</c:v>
                </c:pt>
                <c:pt idx="44">
                  <c:v>0.3430811450987864</c:v>
                </c:pt>
                <c:pt idx="45">
                  <c:v>0.42278433509846713</c:v>
                </c:pt>
                <c:pt idx="46">
                  <c:v>0.50901245439856413</c:v>
                </c:pt>
                <c:pt idx="47">
                  <c:v>0.60542336126076346</c:v>
                </c:pt>
                <c:pt idx="48">
                  <c:v>0.71604093143384073</c:v>
                </c:pt>
                <c:pt idx="49">
                  <c:v>0.84561348470554576</c:v>
                </c:pt>
                <c:pt idx="50">
                  <c:v>1</c:v>
                </c:pt>
                <c:pt idx="51">
                  <c:v>1.1866378999461402</c:v>
                </c:pt>
                <c:pt idx="52">
                  <c:v>1.4151474477216663</c:v>
                </c:pt>
                <c:pt idx="53">
                  <c:v>1.6981399081479938</c:v>
                </c:pt>
                <c:pt idx="54">
                  <c:v>2.0523190031891239</c:v>
                </c:pt>
                <c:pt idx="55">
                  <c:v>2.5000000000000004</c:v>
                </c:pt>
                <c:pt idx="56">
                  <c:v>3.0712225162696236</c:v>
                </c:pt>
                <c:pt idx="57">
                  <c:v>3.8067091046479735</c:v>
                </c:pt>
                <c:pt idx="58">
                  <c:v>4.7620330272817082</c:v>
                </c:pt>
                <c:pt idx="59">
                  <c:v>6.0135221363620079</c:v>
                </c:pt>
                <c:pt idx="60">
                  <c:v>7.6666666666666652</c:v>
                </c:pt>
                <c:pt idx="61">
                  <c:v>9.8681550157285596</c:v>
                </c:pt>
                <c:pt idx="62">
                  <c:v>12.823190630906643</c:v>
                </c:pt>
                <c:pt idx="63">
                  <c:v>16.820531946191497</c:v>
                </c:pt>
                <c:pt idx="64">
                  <c:v>22.26887829281721</c:v>
                </c:pt>
                <c:pt idx="65">
                  <c:v>29.750000000000043</c:v>
                </c:pt>
                <c:pt idx="66">
                  <c:v>40.096690348029348</c:v>
                </c:pt>
                <c:pt idx="67">
                  <c:v>54.507677268965089</c:v>
                </c:pt>
                <c:pt idx="68">
                  <c:v>87.746280162823723</c:v>
                </c:pt>
                <c:pt idx="69">
                  <c:v>143.80000000000024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D9-46C7-81D4-311E8A9E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08112"/>
        <c:axId val="489399840"/>
      </c:scatterChart>
      <c:valAx>
        <c:axId val="643708112"/>
        <c:scaling>
          <c:orientation val="minMax"/>
          <c:max val="5"/>
          <c:min val="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399840"/>
        <c:crosses val="autoZero"/>
        <c:crossBetween val="midCat"/>
      </c:valAx>
      <c:valAx>
        <c:axId val="489399840"/>
        <c:scaling>
          <c:orientation val="minMax"/>
          <c:max val="1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370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324186116894425"/>
          <c:y val="0.73026354615483402"/>
          <c:w val="0.25655661829547644"/>
          <c:h val="0.111719193447603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21563847997261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Beta!$B$6</c:f>
              <c:strCache>
                <c:ptCount val="1"/>
                <c:pt idx="0">
                  <c:v>B(0.5,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Beta!$B$7:$B$31</c:f>
              <c:numCache>
                <c:formatCode>General</c:formatCode>
                <c:ptCount val="25"/>
                <c:pt idx="0">
                  <c:v>10000000001.386293</c:v>
                </c:pt>
                <c:pt idx="1">
                  <c:v>101.37951033504427</c:v>
                </c:pt>
                <c:pt idx="2">
                  <c:v>51.372836761198656</c:v>
                </c:pt>
                <c:pt idx="3">
                  <c:v>21.353449332480039</c:v>
                </c:pt>
                <c:pt idx="4">
                  <c:v>11.323086975215753</c:v>
                </c:pt>
                <c:pt idx="5">
                  <c:v>5.2441151085842392</c:v>
                </c:pt>
                <c:pt idx="6">
                  <c:v>3.1415926535897931</c:v>
                </c:pt>
                <c:pt idx="7">
                  <c:v>2.3962804694711846</c:v>
                </c:pt>
                <c:pt idx="8">
                  <c:v>2</c:v>
                </c:pt>
                <c:pt idx="9">
                  <c:v>1.7480383695280799</c:v>
                </c:pt>
                <c:pt idx="10">
                  <c:v>1.5707963267948966</c:v>
                </c:pt>
                <c:pt idx="11">
                  <c:v>1.4377682816827106</c:v>
                </c:pt>
                <c:pt idx="12">
                  <c:v>1.3333333333333333</c:v>
                </c:pt>
                <c:pt idx="13">
                  <c:v>1.2485988353772</c:v>
                </c:pt>
                <c:pt idx="14">
                  <c:v>1.1780972450961724</c:v>
                </c:pt>
                <c:pt idx="15">
                  <c:v>1.1182642190865528</c:v>
                </c:pt>
                <c:pt idx="16">
                  <c:v>1.0666666666666667</c:v>
                </c:pt>
                <c:pt idx="17">
                  <c:v>1.021580865308618</c:v>
                </c:pt>
                <c:pt idx="18">
                  <c:v>0.98174770424681035</c:v>
                </c:pt>
                <c:pt idx="19">
                  <c:v>0.94622356999631385</c:v>
                </c:pt>
                <c:pt idx="20">
                  <c:v>0.91428571428571426</c:v>
                </c:pt>
                <c:pt idx="21">
                  <c:v>0.88537008326746902</c:v>
                </c:pt>
                <c:pt idx="22">
                  <c:v>0.85902924121595914</c:v>
                </c:pt>
                <c:pt idx="23">
                  <c:v>0.83490314999674753</c:v>
                </c:pt>
                <c:pt idx="24">
                  <c:v>0.8126984126984127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91-4B62-8FA1-6120A4BE7876}"/>
            </c:ext>
          </c:extLst>
        </c:ser>
        <c:ser>
          <c:idx val="3"/>
          <c:order val="1"/>
          <c:tx>
            <c:strRef>
              <c:f>Beta!$C$6</c:f>
              <c:strCache>
                <c:ptCount val="1"/>
                <c:pt idx="0">
                  <c:v>B(1,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Beta!$C$7:$C$31</c:f>
              <c:numCache>
                <c:formatCode>General</c:formatCode>
                <c:ptCount val="25"/>
                <c:pt idx="0">
                  <c:v>10000000000</c:v>
                </c:pt>
                <c:pt idx="1">
                  <c:v>100</c:v>
                </c:pt>
                <c:pt idx="2">
                  <c:v>50</c:v>
                </c:pt>
                <c:pt idx="3">
                  <c:v>20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1.3333333333333333</c:v>
                </c:pt>
                <c:pt idx="8">
                  <c:v>1</c:v>
                </c:pt>
                <c:pt idx="9">
                  <c:v>0.8</c:v>
                </c:pt>
                <c:pt idx="10">
                  <c:v>0.66666666666666663</c:v>
                </c:pt>
                <c:pt idx="11">
                  <c:v>0.5714285714285714</c:v>
                </c:pt>
                <c:pt idx="12">
                  <c:v>0.5</c:v>
                </c:pt>
                <c:pt idx="13">
                  <c:v>0.44444444444444442</c:v>
                </c:pt>
                <c:pt idx="14">
                  <c:v>0.4</c:v>
                </c:pt>
                <c:pt idx="15">
                  <c:v>0.36363636363636365</c:v>
                </c:pt>
                <c:pt idx="16">
                  <c:v>0.33333333333333331</c:v>
                </c:pt>
                <c:pt idx="17">
                  <c:v>0.30769230769230771</c:v>
                </c:pt>
                <c:pt idx="18">
                  <c:v>0.2857142857142857</c:v>
                </c:pt>
                <c:pt idx="19">
                  <c:v>0.26666666666666666</c:v>
                </c:pt>
                <c:pt idx="20">
                  <c:v>0.25</c:v>
                </c:pt>
                <c:pt idx="21">
                  <c:v>0.23529411764705882</c:v>
                </c:pt>
                <c:pt idx="22">
                  <c:v>0.22222222222222221</c:v>
                </c:pt>
                <c:pt idx="23">
                  <c:v>0.21052631578947367</c:v>
                </c:pt>
                <c:pt idx="24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91-4B62-8FA1-6120A4BE7876}"/>
            </c:ext>
          </c:extLst>
        </c:ser>
        <c:ser>
          <c:idx val="4"/>
          <c:order val="2"/>
          <c:tx>
            <c:strRef>
              <c:f>Beta!$D$6</c:f>
              <c:strCache>
                <c:ptCount val="1"/>
                <c:pt idx="0">
                  <c:v>B(5,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Beta!$D$7:$D$31</c:f>
              <c:numCache>
                <c:formatCode>General</c:formatCode>
                <c:ptCount val="25"/>
                <c:pt idx="0">
                  <c:v>9999999997.916666</c:v>
                </c:pt>
                <c:pt idx="1">
                  <c:v>97.945151491380145</c:v>
                </c:pt>
                <c:pt idx="2">
                  <c:v>47.972981309899183</c:v>
                </c:pt>
                <c:pt idx="3">
                  <c:v>18.052743629179719</c:v>
                </c:pt>
                <c:pt idx="4">
                  <c:v>8.1743590791584495</c:v>
                </c:pt>
                <c:pt idx="5">
                  <c:v>2.4711915535444948</c:v>
                </c:pt>
                <c:pt idx="6">
                  <c:v>0.8126984126984127</c:v>
                </c:pt>
                <c:pt idx="7">
                  <c:v>0.37329687856003646</c:v>
                </c:pt>
                <c:pt idx="8">
                  <c:v>0.2</c:v>
                </c:pt>
                <c:pt idx="9">
                  <c:v>0.11767578826402356</c:v>
                </c:pt>
                <c:pt idx="10">
                  <c:v>7.3881673881673882E-2</c:v>
                </c:pt>
                <c:pt idx="11">
                  <c:v>4.8690897203483019E-2</c:v>
                </c:pt>
                <c:pt idx="12">
                  <c:v>3.3333333333333333E-2</c:v>
                </c:pt>
                <c:pt idx="13">
                  <c:v>2.3535157652804711E-2</c:v>
                </c:pt>
                <c:pt idx="14">
                  <c:v>1.704961704961705E-2</c:v>
                </c:pt>
                <c:pt idx="15">
                  <c:v>1.2623565941643745E-2</c:v>
                </c:pt>
                <c:pt idx="16">
                  <c:v>9.5238095238095247E-3</c:v>
                </c:pt>
                <c:pt idx="17">
                  <c:v>7.3040144439738761E-3</c:v>
                </c:pt>
                <c:pt idx="18">
                  <c:v>5.6832056832056832E-3</c:v>
                </c:pt>
                <c:pt idx="19">
                  <c:v>4.4793298502606837E-3</c:v>
                </c:pt>
                <c:pt idx="20">
                  <c:v>3.5714285714285713E-3</c:v>
                </c:pt>
                <c:pt idx="21">
                  <c:v>2.8773390233836483E-3</c:v>
                </c:pt>
                <c:pt idx="22">
                  <c:v>2.3401435166141051E-3</c:v>
                </c:pt>
                <c:pt idx="23">
                  <c:v>1.9197127929688645E-3</c:v>
                </c:pt>
                <c:pt idx="24">
                  <c:v>1.5873015873015873E-3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91-4B62-8FA1-6120A4BE7876}"/>
            </c:ext>
          </c:extLst>
        </c:ser>
        <c:ser>
          <c:idx val="5"/>
          <c:order val="3"/>
          <c:tx>
            <c:strRef>
              <c:f>Beta!$E$6</c:f>
              <c:strCache>
                <c:ptCount val="1"/>
                <c:pt idx="0">
                  <c:v>B(10,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Beta!$E$7:$E$31</c:f>
              <c:numCache>
                <c:formatCode>General</c:formatCode>
                <c:ptCount val="25"/>
                <c:pt idx="0">
                  <c:v>9999999997.171032</c:v>
                </c:pt>
                <c:pt idx="1">
                  <c:v>97.218118233524095</c:v>
                </c:pt>
                <c:pt idx="2">
                  <c:v>47.263978231085851</c:v>
                </c:pt>
                <c:pt idx="3">
                  <c:v>17.394609220105249</c:v>
                </c:pt>
                <c:pt idx="4">
                  <c:v>7.5913800009109895</c:v>
                </c:pt>
                <c:pt idx="5">
                  <c:v>2.0581887187972381</c:v>
                </c:pt>
                <c:pt idx="6">
                  <c:v>0.56754638550304182</c:v>
                </c:pt>
                <c:pt idx="7">
                  <c:v>0.21994807272728584</c:v>
                </c:pt>
                <c:pt idx="8">
                  <c:v>0.1</c:v>
                </c:pt>
                <c:pt idx="9">
                  <c:v>5.0199724848713122E-2</c:v>
                </c:pt>
                <c:pt idx="10">
                  <c:v>2.7026018357287709E-2</c:v>
                </c:pt>
                <c:pt idx="11">
                  <c:v>1.5345214376322268E-2</c:v>
                </c:pt>
                <c:pt idx="12">
                  <c:v>9.0909090909090905E-3</c:v>
                </c:pt>
                <c:pt idx="13">
                  <c:v>5.577747205412569E-3</c:v>
                </c:pt>
                <c:pt idx="14">
                  <c:v>3.5251328292114402E-3</c:v>
                </c:pt>
                <c:pt idx="15">
                  <c:v>2.2854574603033166E-3</c:v>
                </c:pt>
                <c:pt idx="16">
                  <c:v>1.5151515151515152E-3</c:v>
                </c:pt>
                <c:pt idx="17">
                  <c:v>1.0244841805859821E-3</c:v>
                </c:pt>
                <c:pt idx="18">
                  <c:v>7.0502656584228805E-4</c:v>
                </c:pt>
                <c:pt idx="19">
                  <c:v>4.9294180516346042E-4</c:v>
                </c:pt>
                <c:pt idx="20">
                  <c:v>3.4965034965034965E-4</c:v>
                </c:pt>
                <c:pt idx="21">
                  <c:v>2.5128857259656165E-4</c:v>
                </c:pt>
                <c:pt idx="22">
                  <c:v>1.8278466521837096E-4</c:v>
                </c:pt>
                <c:pt idx="23">
                  <c:v>1.344386741354892E-4</c:v>
                </c:pt>
                <c:pt idx="24">
                  <c:v>9.99000999000999E-5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91-4B62-8FA1-6120A4BE7876}"/>
            </c:ext>
          </c:extLst>
        </c:ser>
        <c:ser>
          <c:idx val="0"/>
          <c:order val="4"/>
          <c:tx>
            <c:strRef>
              <c:f>Beta!$F$6</c:f>
              <c:strCache>
                <c:ptCount val="1"/>
                <c:pt idx="0">
                  <c:v>ln(B(0.5, x))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Beta!$F$7:$F$31</c:f>
              <c:numCache>
                <c:formatCode>General</c:formatCode>
                <c:ptCount val="25"/>
                <c:pt idx="0">
                  <c:v>23.025850930079088</c:v>
                </c:pt>
                <c:pt idx="1">
                  <c:v>4.6188710030369213</c:v>
                </c:pt>
                <c:pt idx="2">
                  <c:v>3.9391095650918988</c:v>
                </c:pt>
                <c:pt idx="3">
                  <c:v>3.0612132878653049</c:v>
                </c:pt>
                <c:pt idx="4">
                  <c:v>2.4268437365896709</c:v>
                </c:pt>
                <c:pt idx="5">
                  <c:v>1.6571065161914822</c:v>
                </c:pt>
                <c:pt idx="6">
                  <c:v>1.1447298858494004</c:v>
                </c:pt>
                <c:pt idx="7">
                  <c:v>0.87391773077780865</c:v>
                </c:pt>
                <c:pt idx="8">
                  <c:v>0.69314718055994529</c:v>
                </c:pt>
                <c:pt idx="9">
                  <c:v>0.55849422752337252</c:v>
                </c:pt>
                <c:pt idx="10">
                  <c:v>0.45158270528945499</c:v>
                </c:pt>
                <c:pt idx="11">
                  <c:v>0.3630921070118181</c:v>
                </c:pt>
                <c:pt idx="12">
                  <c:v>0.28768207245178101</c:v>
                </c:pt>
                <c:pt idx="13">
                  <c:v>0.2220219909021596</c:v>
                </c:pt>
                <c:pt idx="14">
                  <c:v>0.16390063283767389</c:v>
                </c:pt>
                <c:pt idx="15">
                  <c:v>0.11177767873091195</c:v>
                </c:pt>
                <c:pt idx="16">
                  <c:v>6.4538521137571164E-2</c:v>
                </c:pt>
                <c:pt idx="17">
                  <c:v>2.1351295440008092E-2</c:v>
                </c:pt>
                <c:pt idx="18">
                  <c:v>-1.8420923956280616E-2</c:v>
                </c:pt>
                <c:pt idx="19">
                  <c:v>-5.5276405932254212E-2</c:v>
                </c:pt>
                <c:pt idx="20">
                  <c:v>-8.9612158689687166E-2</c:v>
                </c:pt>
                <c:pt idx="21">
                  <c:v>-0.12174954820066507</c:v>
                </c:pt>
                <c:pt idx="22">
                  <c:v>-0.15195231658080324</c:v>
                </c:pt>
                <c:pt idx="23">
                  <c:v>-0.18043954888626018</c:v>
                </c:pt>
                <c:pt idx="24">
                  <c:v>-0.20739519434607059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91-4B62-8FA1-6120A4BE7876}"/>
            </c:ext>
          </c:extLst>
        </c:ser>
        <c:ser>
          <c:idx val="1"/>
          <c:order val="5"/>
          <c:tx>
            <c:strRef>
              <c:f>Beta!$G$6</c:f>
              <c:strCache>
                <c:ptCount val="1"/>
                <c:pt idx="0">
                  <c:v>ln(B(1, x))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Beta!$G$7:$G$31</c:f>
              <c:numCache>
                <c:formatCode>General</c:formatCode>
                <c:ptCount val="25"/>
                <c:pt idx="0">
                  <c:v>23.025850929940457</c:v>
                </c:pt>
                <c:pt idx="1">
                  <c:v>4.6051701859880909</c:v>
                </c:pt>
                <c:pt idx="2">
                  <c:v>3.9120230054281464</c:v>
                </c:pt>
                <c:pt idx="3">
                  <c:v>2.9957322735539909</c:v>
                </c:pt>
                <c:pt idx="4">
                  <c:v>2.3025850929940455</c:v>
                </c:pt>
                <c:pt idx="5">
                  <c:v>1.3862943611198906</c:v>
                </c:pt>
                <c:pt idx="6">
                  <c:v>0.69314718055994529</c:v>
                </c:pt>
                <c:pt idx="7">
                  <c:v>0.28768207245178085</c:v>
                </c:pt>
                <c:pt idx="8">
                  <c:v>0</c:v>
                </c:pt>
                <c:pt idx="9">
                  <c:v>-0.22314355131420971</c:v>
                </c:pt>
                <c:pt idx="10">
                  <c:v>-0.40546510810816427</c:v>
                </c:pt>
                <c:pt idx="11">
                  <c:v>-0.55961578793542277</c:v>
                </c:pt>
                <c:pt idx="12">
                  <c:v>-0.69314718055994529</c:v>
                </c:pt>
                <c:pt idx="13">
                  <c:v>-0.81093021621632866</c:v>
                </c:pt>
                <c:pt idx="14">
                  <c:v>-0.916290731874155</c:v>
                </c:pt>
                <c:pt idx="15">
                  <c:v>-1.0116009116784799</c:v>
                </c:pt>
                <c:pt idx="16">
                  <c:v>-1.0986122886681098</c:v>
                </c:pt>
                <c:pt idx="17">
                  <c:v>-1.1786549963416462</c:v>
                </c:pt>
                <c:pt idx="18">
                  <c:v>-1.2527629684953681</c:v>
                </c:pt>
                <c:pt idx="19">
                  <c:v>-1.3217558399823195</c:v>
                </c:pt>
                <c:pt idx="20">
                  <c:v>-1.3862943611198906</c:v>
                </c:pt>
                <c:pt idx="21">
                  <c:v>-1.4469189829363254</c:v>
                </c:pt>
                <c:pt idx="22">
                  <c:v>-1.5040773967762742</c:v>
                </c:pt>
                <c:pt idx="23">
                  <c:v>-1.5581446180465499</c:v>
                </c:pt>
                <c:pt idx="24">
                  <c:v>-1.6094379124341003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491-4B62-8FA1-6120A4BE7876}"/>
            </c:ext>
          </c:extLst>
        </c:ser>
        <c:ser>
          <c:idx val="6"/>
          <c:order val="6"/>
          <c:tx>
            <c:strRef>
              <c:f>Beta!$H$6</c:f>
              <c:strCache>
                <c:ptCount val="1"/>
                <c:pt idx="0">
                  <c:v>ln(B(5, x))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Beta!$H$7:$H$31</c:f>
              <c:numCache>
                <c:formatCode>General</c:formatCode>
                <c:ptCount val="25"/>
                <c:pt idx="0">
                  <c:v>23.025850929732123</c:v>
                </c:pt>
                <c:pt idx="1">
                  <c:v>4.5844076433326224</c:v>
                </c:pt>
                <c:pt idx="2">
                  <c:v>3.870637963049091</c:v>
                </c:pt>
                <c:pt idx="3">
                  <c:v>2.8932976748444204</c:v>
                </c:pt>
                <c:pt idx="4">
                  <c:v>2.1010023136069269</c:v>
                </c:pt>
                <c:pt idx="5">
                  <c:v>0.90470044465932598</c:v>
                </c:pt>
                <c:pt idx="6">
                  <c:v>-0.20739519434607059</c:v>
                </c:pt>
                <c:pt idx="7">
                  <c:v>-0.98538125484304528</c:v>
                </c:pt>
                <c:pt idx="8">
                  <c:v>-1.6094379124341003</c:v>
                </c:pt>
                <c:pt idx="9">
                  <c:v>-2.1398219930640967</c:v>
                </c:pt>
                <c:pt idx="10">
                  <c:v>-2.6052904671444415</c:v>
                </c:pt>
                <c:pt idx="11">
                  <c:v>-3.0222631821040853</c:v>
                </c:pt>
                <c:pt idx="12">
                  <c:v>-3.4011973816621555</c:v>
                </c:pt>
                <c:pt idx="13">
                  <c:v>-3.7492599054981972</c:v>
                </c:pt>
                <c:pt idx="14">
                  <c:v>-4.0716275359378677</c:v>
                </c:pt>
                <c:pt idx="15">
                  <c:v>-4.372189899053101</c:v>
                </c:pt>
                <c:pt idx="16">
                  <c:v>-4.6539603501575231</c:v>
                </c:pt>
                <c:pt idx="17">
                  <c:v>-4.9193311581484522</c:v>
                </c:pt>
                <c:pt idx="18">
                  <c:v>-5.1702398246059778</c:v>
                </c:pt>
                <c:pt idx="19">
                  <c:v>-5.4082818307398766</c:v>
                </c:pt>
                <c:pt idx="20">
                  <c:v>-5.6347896031692493</c:v>
                </c:pt>
                <c:pt idx="21">
                  <c:v>-5.8508893621533957</c:v>
                </c:pt>
                <c:pt idx="22">
                  <c:v>-6.0575430196068805</c:v>
                </c:pt>
                <c:pt idx="23">
                  <c:v>-6.25557969112708</c:v>
                </c:pt>
                <c:pt idx="24">
                  <c:v>-6.4457198193855785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491-4B62-8FA1-6120A4BE7876}"/>
            </c:ext>
          </c:extLst>
        </c:ser>
        <c:ser>
          <c:idx val="7"/>
          <c:order val="7"/>
          <c:tx>
            <c:strRef>
              <c:f>Beta!$I$6</c:f>
              <c:strCache>
                <c:ptCount val="1"/>
                <c:pt idx="0">
                  <c:v>ln(B(10, x))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Beta!$A$7:$A$31</c:f>
              <c:numCache>
                <c:formatCode>General</c:formatCode>
                <c:ptCount val="25"/>
                <c:pt idx="0">
                  <c:v>1E-10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0.25</c:v>
                </c:pt>
                <c:pt idx="6">
                  <c:v>0.5</c:v>
                </c:pt>
                <c:pt idx="7">
                  <c:v>0.75</c:v>
                </c:pt>
                <c:pt idx="8">
                  <c:v>1</c:v>
                </c:pt>
                <c:pt idx="9">
                  <c:v>1.25</c:v>
                </c:pt>
                <c:pt idx="10">
                  <c:v>1.5</c:v>
                </c:pt>
                <c:pt idx="11">
                  <c:v>1.75</c:v>
                </c:pt>
                <c:pt idx="12">
                  <c:v>2</c:v>
                </c:pt>
                <c:pt idx="13">
                  <c:v>2.25</c:v>
                </c:pt>
                <c:pt idx="14">
                  <c:v>2.5</c:v>
                </c:pt>
                <c:pt idx="15">
                  <c:v>2.75</c:v>
                </c:pt>
                <c:pt idx="16">
                  <c:v>3</c:v>
                </c:pt>
                <c:pt idx="17">
                  <c:v>3.25</c:v>
                </c:pt>
                <c:pt idx="18">
                  <c:v>3.5</c:v>
                </c:pt>
                <c:pt idx="19">
                  <c:v>3.75</c:v>
                </c:pt>
                <c:pt idx="20">
                  <c:v>4</c:v>
                </c:pt>
                <c:pt idx="21">
                  <c:v>4.25</c:v>
                </c:pt>
                <c:pt idx="22">
                  <c:v>4.5</c:v>
                </c:pt>
                <c:pt idx="23">
                  <c:v>4.75</c:v>
                </c:pt>
                <c:pt idx="24">
                  <c:v>5</c:v>
                </c:pt>
              </c:numCache>
            </c:numRef>
          </c:xVal>
          <c:yVal>
            <c:numRef>
              <c:f>Beta!$I$7:$I$31</c:f>
              <c:numCache>
                <c:formatCode>General</c:formatCode>
                <c:ptCount val="25"/>
                <c:pt idx="0">
                  <c:v>23.025850929657558</c:v>
                </c:pt>
                <c:pt idx="1">
                  <c:v>4.576957095675243</c:v>
                </c:pt>
                <c:pt idx="2">
                  <c:v>3.8557484457675724</c:v>
                </c:pt>
                <c:pt idx="3">
                  <c:v>2.8561603432814406</c:v>
                </c:pt>
                <c:pt idx="4">
                  <c:v>2.0270133931824375</c:v>
                </c:pt>
                <c:pt idx="5">
                  <c:v>0.72182633330350077</c:v>
                </c:pt>
                <c:pt idx="6">
                  <c:v>-0.56643279639759392</c:v>
                </c:pt>
                <c:pt idx="7">
                  <c:v>-1.5143637935477532</c:v>
                </c:pt>
                <c:pt idx="8">
                  <c:v>-2.3025850929940459</c:v>
                </c:pt>
                <c:pt idx="9">
                  <c:v>-2.9917457334008071</c:v>
                </c:pt>
                <c:pt idx="10">
                  <c:v>-3.6109552341210165</c:v>
                </c:pt>
                <c:pt idx="11">
                  <c:v>-4.176951620573206</c:v>
                </c:pt>
                <c:pt idx="12">
                  <c:v>-4.7004803657924157</c:v>
                </c:pt>
                <c:pt idx="13">
                  <c:v>-5.1889703107370266</c:v>
                </c:pt>
                <c:pt idx="14">
                  <c:v>-5.6478371613820579</c:v>
                </c:pt>
                <c:pt idx="15">
                  <c:v>-6.0811890732279519</c:v>
                </c:pt>
                <c:pt idx="16">
                  <c:v>-6.492239835020472</c:v>
                </c:pt>
                <c:pt idx="17">
                  <c:v>-6.8835660315114318</c:v>
                </c:pt>
                <c:pt idx="18">
                  <c:v>-7.2572750738161576</c:v>
                </c:pt>
                <c:pt idx="19">
                  <c:v>-7.6151194331539065</c:v>
                </c:pt>
                <c:pt idx="20">
                  <c:v>-7.9585769038138965</c:v>
                </c:pt>
                <c:pt idx="21">
                  <c:v>-8.2889085876020197</c:v>
                </c:pt>
                <c:pt idx="22">
                  <c:v>-8.6072017907651723</c:v>
                </c:pt>
                <c:pt idx="23">
                  <c:v>-8.9144024172841672</c:v>
                </c:pt>
                <c:pt idx="24">
                  <c:v>-9.2113398723092654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491-4B62-8FA1-6120A4BE7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  <c:majorUnit val="5"/>
        <c:minorUnit val="2.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288151398713452"/>
          <c:y val="6.6560766860664144E-2"/>
          <c:w val="0.46622632422055837"/>
          <c:h val="0.262267260070752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3"/>
          <c:order val="1"/>
          <c:tx>
            <c:strRef>
              <c:f>PolyGam!$C$6</c:f>
              <c:strCache>
                <c:ptCount val="1"/>
                <c:pt idx="0">
                  <c:v>ψ(0,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PolyGam!$C$7:$C$247</c:f>
              <c:numCache>
                <c:formatCode>General</c:formatCode>
                <c:ptCount val="241"/>
                <c:pt idx="1">
                  <c:v>-38.66872248950294</c:v>
                </c:pt>
                <c:pt idx="2">
                  <c:v>-18.593409848684605</c:v>
                </c:pt>
                <c:pt idx="3">
                  <c:v>-11.851072527579799</c:v>
                </c:pt>
                <c:pt idx="4">
                  <c:v>-8.4415004536194207</c:v>
                </c:pt>
                <c:pt idx="5">
                  <c:v>-6.3644761001488863</c:v>
                </c:pt>
                <c:pt idx="6">
                  <c:v>-4.9531050228846807</c:v>
                </c:pt>
                <c:pt idx="7">
                  <c:v>-3.9214318289791246</c:v>
                </c:pt>
                <c:pt idx="8">
                  <c:v>-3.1263414838937957</c:v>
                </c:pt>
                <c:pt idx="9">
                  <c:v>-2.4881902869022339</c:v>
                </c:pt>
                <c:pt idx="10">
                  <c:v>-1.9590552649780142</c:v>
                </c:pt>
                <c:pt idx="11">
                  <c:v>-1.5082987813449842</c:v>
                </c:pt>
                <c:pt idx="12">
                  <c:v>-1.1153471291407027</c:v>
                </c:pt>
                <c:pt idx="13">
                  <c:v>-0.7657978248859697</c:v>
                </c:pt>
                <c:pt idx="14">
                  <c:v>-0.44919023473777825</c:v>
                </c:pt>
                <c:pt idx="15">
                  <c:v>-0.15766205280815823</c:v>
                </c:pt>
                <c:pt idx="16">
                  <c:v>0.11489750669692009</c:v>
                </c:pt>
                <c:pt idx="17">
                  <c:v>0.37340433807319923</c:v>
                </c:pt>
                <c:pt idx="18">
                  <c:v>0.62196132644081314</c:v>
                </c:pt>
                <c:pt idx="19">
                  <c:v>0.86413324878487552</c:v>
                </c:pt>
                <c:pt idx="20">
                  <c:v>1.1031566406452262</c:v>
                </c:pt>
                <c:pt idx="21">
                  <c:v>1.3421124027597955</c:v>
                </c:pt>
                <c:pt idx="22">
                  <c:v>1.5840814092999449</c:v>
                </c:pt>
                <c:pt idx="23">
                  <c:v>1.8323001160720089</c:v>
                </c:pt>
                <c:pt idx="24">
                  <c:v>2.0903331670591681</c:v>
                </c:pt>
                <c:pt idx="25">
                  <c:v>2.3622832609417497</c:v>
                </c:pt>
                <c:pt idx="26">
                  <c:v>2.6530660518999762</c:v>
                </c:pt>
                <c:pt idx="27">
                  <c:v>2.968792031629782</c:v>
                </c:pt>
                <c:pt idx="28">
                  <c:v>3.3173231575617836</c:v>
                </c:pt>
                <c:pt idx="29">
                  <c:v>3.7091196602748804</c:v>
                </c:pt>
                <c:pt idx="30">
                  <c:v>4.1585835646579206</c:v>
                </c:pt>
                <c:pt idx="31">
                  <c:v>4.6862880630638886</c:v>
                </c:pt>
                <c:pt idx="32">
                  <c:v>5.3228702211725691</c:v>
                </c:pt>
                <c:pt idx="33">
                  <c:v>6.1162523835825651</c:v>
                </c:pt>
                <c:pt idx="34">
                  <c:v>7.146077564437781</c:v>
                </c:pt>
                <c:pt idx="35">
                  <c:v>8.5554600526351035</c:v>
                </c:pt>
                <c:pt idx="36">
                  <c:v>10.630354435334004</c:v>
                </c:pt>
                <c:pt idx="37">
                  <c:v>14.037654290009264</c:v>
                </c:pt>
                <c:pt idx="38">
                  <c:v>20.777576214223046</c:v>
                </c:pt>
                <c:pt idx="39">
                  <c:v>40.850329287910739</c:v>
                </c:pt>
                <c:pt idx="41">
                  <c:v>-39.00485694329015</c:v>
                </c:pt>
                <c:pt idx="42">
                  <c:v>-18.932392899533493</c:v>
                </c:pt>
                <c:pt idx="43">
                  <c:v>-12.192952869460782</c:v>
                </c:pt>
                <c:pt idx="44">
                  <c:v>-8.7863280398266834</c:v>
                </c:pt>
                <c:pt idx="45">
                  <c:v>-6.7123021871056467</c:v>
                </c:pt>
                <c:pt idx="46">
                  <c:v>-5.3039822158673049</c:v>
                </c:pt>
                <c:pt idx="47">
                  <c:v>-4.275414129864207</c:v>
                </c:pt>
                <c:pt idx="48">
                  <c:v>-3.4834843410367529</c:v>
                </c:pt>
                <c:pt idx="49">
                  <c:v>-2.8485506472626758</c:v>
                </c:pt>
                <c:pt idx="50">
                  <c:v>-2.3226916286144466</c:v>
                </c:pt>
                <c:pt idx="51">
                  <c:v>-1.8752712584092632</c:v>
                </c:pt>
                <c:pt idx="52">
                  <c:v>-1.4857174995111249</c:v>
                </c:pt>
                <c:pt idx="53">
                  <c:v>-1.1396296005869508</c:v>
                </c:pt>
                <c:pt idx="54">
                  <c:v>-0.82654872530385837</c:v>
                </c:pt>
                <c:pt idx="55">
                  <c:v>-0.53861443376057838</c:v>
                </c:pt>
                <c:pt idx="56">
                  <c:v>-0.26971787791850144</c:v>
                </c:pt>
                <c:pt idx="57">
                  <c:v>-1.4945176489942756E-2</c:v>
                </c:pt>
                <c:pt idx="58">
                  <c:v>0.22980446369568111</c:v>
                </c:pt>
                <c:pt idx="59">
                  <c:v>0.46809364482444621</c:v>
                </c:pt>
                <c:pt idx="60">
                  <c:v>0.70315664064519323</c:v>
                </c:pt>
                <c:pt idx="61">
                  <c:v>0.93807199871935809</c:v>
                </c:pt>
                <c:pt idx="62">
                  <c:v>1.1759181439937885</c:v>
                </c:pt>
                <c:pt idx="63">
                  <c:v>1.4199289820513554</c:v>
                </c:pt>
                <c:pt idx="64">
                  <c:v>1.6736665003924647</c:v>
                </c:pt>
                <c:pt idx="65">
                  <c:v>1.9412306293627637</c:v>
                </c:pt>
                <c:pt idx="66">
                  <c:v>2.2275341370063173</c:v>
                </c:pt>
                <c:pt idx="67">
                  <c:v>2.5386845047480158</c:v>
                </c:pt>
                <c:pt idx="68">
                  <c:v>2.8825405488660802</c:v>
                </c:pt>
                <c:pt idx="69">
                  <c:v>3.2695592207143824</c:v>
                </c:pt>
                <c:pt idx="70">
                  <c:v>3.7141391202134084</c:v>
                </c:pt>
                <c:pt idx="71">
                  <c:v>4.2368498608166174</c:v>
                </c:pt>
                <c:pt idx="72">
                  <c:v>4.8683247666270155</c:v>
                </c:pt>
                <c:pt idx="73">
                  <c:v>5.6564822686399108</c:v>
                </c:pt>
                <c:pt idx="74">
                  <c:v>6.6809612853678457</c:v>
                </c:pt>
                <c:pt idx="75">
                  <c:v>8.0848718173407494</c:v>
                </c:pt>
                <c:pt idx="76">
                  <c:v>10.154163959143164</c:v>
                </c:pt>
                <c:pt idx="77">
                  <c:v>13.555726579165251</c:v>
                </c:pt>
                <c:pt idx="78">
                  <c:v>20.289771336172837</c:v>
                </c:pt>
                <c:pt idx="79">
                  <c:v>40.356502127411218</c:v>
                </c:pt>
                <c:pt idx="81">
                  <c:v>-39.511186057219717</c:v>
                </c:pt>
                <c:pt idx="82">
                  <c:v>-19.445213412355344</c:v>
                </c:pt>
                <c:pt idx="83">
                  <c:v>-12.712433388941882</c:v>
                </c:pt>
                <c:pt idx="84">
                  <c:v>-9.3126438293006863</c:v>
                </c:pt>
                <c:pt idx="85">
                  <c:v>-7.2456355204391789</c:v>
                </c:pt>
                <c:pt idx="86">
                  <c:v>-5.8445227564079811</c:v>
                </c:pt>
                <c:pt idx="87">
                  <c:v>-4.8233593353437563</c:v>
                </c:pt>
                <c:pt idx="88">
                  <c:v>-4.0390398965923815</c:v>
                </c:pt>
                <c:pt idx="89">
                  <c:v>-3.4119309289528732</c:v>
                </c:pt>
                <c:pt idx="90">
                  <c:v>-2.8941202000430626</c:v>
                </c:pt>
                <c:pt idx="91">
                  <c:v>-2.454981403336836</c:v>
                </c:pt>
                <c:pt idx="92">
                  <c:v>-2.073952793628802</c:v>
                </c:pt>
                <c:pt idx="93">
                  <c:v>-1.7366445259601104</c:v>
                </c:pt>
                <c:pt idx="94">
                  <c:v>-1.4326093313644859</c:v>
                </c:pt>
                <c:pt idx="95">
                  <c:v>-1.1539990491452121</c:v>
                </c:pt>
                <c:pt idx="96">
                  <c:v>-0.89471787791851731</c:v>
                </c:pt>
                <c:pt idx="97">
                  <c:v>-0.64986581141059152</c:v>
                </c:pt>
                <c:pt idx="98">
                  <c:v>-0.4153568266269117</c:v>
                </c:pt>
                <c:pt idx="99">
                  <c:v>-0.18764406009359735</c:v>
                </c:pt>
                <c:pt idx="100">
                  <c:v>3.6489973978517005E-2</c:v>
                </c:pt>
                <c:pt idx="101">
                  <c:v>0.26010589702443443</c:v>
                </c:pt>
                <c:pt idx="102">
                  <c:v>0.48626297157998793</c:v>
                </c:pt>
                <c:pt idx="103">
                  <c:v>0.71817459608643652</c:v>
                </c:pt>
                <c:pt idx="104">
                  <c:v>0.9593807861067446</c:v>
                </c:pt>
                <c:pt idx="105">
                  <c:v>1.2139579020900313</c:v>
                </c:pt>
                <c:pt idx="106">
                  <c:v>1.4867933962655724</c:v>
                </c:pt>
                <c:pt idx="107">
                  <c:v>1.7839675236159367</c:v>
                </c:pt>
                <c:pt idx="108">
                  <c:v>2.1133097796353084</c:v>
                </c:pt>
                <c:pt idx="109">
                  <c:v>2.4852454952241851</c:v>
                </c:pt>
                <c:pt idx="110">
                  <c:v>2.9141391202134086</c:v>
                </c:pt>
                <c:pt idx="111">
                  <c:v>3.4205233302043738</c:v>
                </c:pt>
                <c:pt idx="112">
                  <c:v>4.0349914332936851</c:v>
                </c:pt>
                <c:pt idx="113">
                  <c:v>4.8054184388526826</c:v>
                </c:pt>
                <c:pt idx="114">
                  <c:v>5.8113960679765517</c:v>
                </c:pt>
                <c:pt idx="115">
                  <c:v>7.1959829284518779</c:v>
                </c:pt>
                <c:pt idx="116">
                  <c:v>9.2450730500522891</c:v>
                </c:pt>
                <c:pt idx="117">
                  <c:v>12.625494021025785</c:v>
                </c:pt>
                <c:pt idx="118">
                  <c:v>19.337390383792073</c:v>
                </c:pt>
                <c:pt idx="119">
                  <c:v>39.38089237131453</c:v>
                </c:pt>
                <c:pt idx="121">
                  <c:v>-40.536827082859752</c:v>
                </c:pt>
                <c:pt idx="122">
                  <c:v>-20.497844991302468</c:v>
                </c:pt>
                <c:pt idx="123">
                  <c:v>-13.793514470022853</c:v>
                </c:pt>
                <c:pt idx="124">
                  <c:v>-10.423754940411731</c:v>
                </c:pt>
                <c:pt idx="125">
                  <c:v>-8.3884926632962777</c:v>
                </c:pt>
                <c:pt idx="126">
                  <c:v>-7.0209933446432427</c:v>
                </c:pt>
                <c:pt idx="127">
                  <c:v>-6.0354805474649424</c:v>
                </c:pt>
                <c:pt idx="128">
                  <c:v>-5.2890398965923584</c:v>
                </c:pt>
                <c:pt idx="129">
                  <c:v>-4.7022535095980142</c:v>
                </c:pt>
                <c:pt idx="130">
                  <c:v>-4.2274535333763774</c:v>
                </c:pt>
                <c:pt idx="131">
                  <c:v>-3.8342917481644037</c:v>
                </c:pt>
                <c:pt idx="132">
                  <c:v>-3.5025242222002118</c:v>
                </c:pt>
                <c:pt idx="133">
                  <c:v>-3.218126007441573</c:v>
                </c:pt>
                <c:pt idx="134">
                  <c:v>-2.9710708698260047</c:v>
                </c:pt>
                <c:pt idx="135">
                  <c:v>-2.7539990491451918</c:v>
                </c:pt>
                <c:pt idx="136">
                  <c:v>-2.5613845445851626</c:v>
                </c:pt>
                <c:pt idx="137">
                  <c:v>-2.3889962461931775</c:v>
                </c:pt>
                <c:pt idx="138">
                  <c:v>-2.2335386448087053</c:v>
                </c:pt>
                <c:pt idx="139">
                  <c:v>-2.0924059648554758</c:v>
                </c:pt>
                <c:pt idx="140">
                  <c:v>-1.9635100260214544</c:v>
                </c:pt>
                <c:pt idx="141">
                  <c:v>-1.8451572608702715</c:v>
                </c:pt>
                <c:pt idx="142">
                  <c:v>-1.7359592506422001</c:v>
                </c:pt>
                <c:pt idx="143">
                  <c:v>-1.634766580384114</c:v>
                </c:pt>
                <c:pt idx="144">
                  <c:v>-1.5406192138932131</c:v>
                </c:pt>
                <c:pt idx="145">
                  <c:v>-1.4527087645765877</c:v>
                </c:pt>
                <c:pt idx="146">
                  <c:v>-1.3703494608772304</c:v>
                </c:pt>
                <c:pt idx="147">
                  <c:v>-1.2929555533070778</c:v>
                </c:pt>
                <c:pt idx="148">
                  <c:v>-1.220023553697952</c:v>
                </c:pt>
                <c:pt idx="149">
                  <c:v>-1.1511181411393652</c:v>
                </c:pt>
                <c:pt idx="150">
                  <c:v>-1.0858608797864877</c:v>
                </c:pt>
                <c:pt idx="151">
                  <c:v>-1.0239211142399427</c:v>
                </c:pt>
                <c:pt idx="152">
                  <c:v>-0.96500856670615243</c:v>
                </c:pt>
                <c:pt idx="153">
                  <c:v>-0.90886727543282042</c:v>
                </c:pt>
                <c:pt idx="154">
                  <c:v>-0.85527059868982702</c:v>
                </c:pt>
                <c:pt idx="155">
                  <c:v>-0.80401707154770741</c:v>
                </c:pt>
                <c:pt idx="156">
                  <c:v>-0.75492694994706289</c:v>
                </c:pt>
                <c:pt idx="157">
                  <c:v>-0.70783931230639452</c:v>
                </c:pt>
                <c:pt idx="158">
                  <c:v>-0.66260961620533587</c:v>
                </c:pt>
                <c:pt idx="159">
                  <c:v>-0.61910762867510949</c:v>
                </c:pt>
                <c:pt idx="160">
                  <c:v>-0.57721566490154252</c:v>
                </c:pt>
                <c:pt idx="161">
                  <c:v>-0.53682708284939784</c:v>
                </c:pt>
                <c:pt idx="162">
                  <c:v>-0.49784499129987947</c:v>
                </c:pt>
                <c:pt idx="163">
                  <c:v>-0.46018113668836857</c:v>
                </c:pt>
                <c:pt idx="164">
                  <c:v>-0.42375494041108558</c:v>
                </c:pt>
                <c:pt idx="165">
                  <c:v>-0.38849266329586352</c:v>
                </c:pt>
                <c:pt idx="166">
                  <c:v>-0.35432667797628775</c:v>
                </c:pt>
                <c:pt idx="167">
                  <c:v>-0.32119483317901643</c:v>
                </c:pt>
                <c:pt idx="168">
                  <c:v>-0.28903989659219653</c:v>
                </c:pt>
                <c:pt idx="169">
                  <c:v>-0.25780906515344171</c:v>
                </c:pt>
                <c:pt idx="170">
                  <c:v>-0.22745353337627339</c:v>
                </c:pt>
                <c:pt idx="171">
                  <c:v>-0.19792811180068187</c:v>
                </c:pt>
                <c:pt idx="172">
                  <c:v>-0.16919088886680742</c:v>
                </c:pt>
                <c:pt idx="173">
                  <c:v>-0.14120293051843555</c:v>
                </c:pt>
                <c:pt idx="174">
                  <c:v>-0.11392801268309585</c:v>
                </c:pt>
                <c:pt idx="175">
                  <c:v>-8.733238247848038E-2</c:v>
                </c:pt>
                <c:pt idx="176">
                  <c:v>-6.1384544585123525E-2</c:v>
                </c:pt>
                <c:pt idx="177">
                  <c:v>-3.6055069722554976E-2</c:v>
                </c:pt>
                <c:pt idx="178">
                  <c:v>-1.1316422586453054E-2</c:v>
                </c:pt>
                <c:pt idx="179">
                  <c:v>1.2857193039287852E-2</c:v>
                </c:pt>
                <c:pt idx="180">
                  <c:v>3.6489973978569464E-2</c:v>
                </c:pt>
                <c:pt idx="181">
                  <c:v>5.9604643891654929E-2</c:v>
                </c:pt>
                <c:pt idx="182">
                  <c:v>8.2222567539637428E-2</c:v>
                </c:pt>
                <c:pt idx="183">
                  <c:v>0.10436385439851234</c:v>
                </c:pt>
                <c:pt idx="184">
                  <c:v>0.12604745277346946</c:v>
                </c:pt>
                <c:pt idx="185">
                  <c:v>0.1472912354234267</c:v>
                </c:pt>
                <c:pt idx="186">
                  <c:v>0.16811207758432115</c:v>
                </c:pt>
                <c:pt idx="187">
                  <c:v>0.18852592817441571</c:v>
                </c:pt>
                <c:pt idx="188">
                  <c:v>0.20854787487348742</c:v>
                </c:pt>
                <c:pt idx="189">
                  <c:v>0.22819220368823104</c:v>
                </c:pt>
                <c:pt idx="190">
                  <c:v>0.24747245354685471</c:v>
                </c:pt>
                <c:pt idx="191">
                  <c:v>0.26640146640522699</c:v>
                </c:pt>
                <c:pt idx="192">
                  <c:v>0.28499143329385518</c:v>
                </c:pt>
                <c:pt idx="193">
                  <c:v>0.30325393668839867</c:v>
                </c:pt>
                <c:pt idx="194">
                  <c:v>0.32119998954547346</c:v>
                </c:pt>
                <c:pt idx="195">
                  <c:v>0.33884007130944127</c:v>
                </c:pt>
                <c:pt idx="196">
                  <c:v>0.35618416116405355</c:v>
                </c:pt>
                <c:pt idx="197">
                  <c:v>0.37324176877469145</c:v>
                </c:pt>
                <c:pt idx="198">
                  <c:v>0.39002196274203699</c:v>
                </c:pt>
                <c:pt idx="199">
                  <c:v>0.40653339696592017</c:v>
                </c:pt>
                <c:pt idx="200">
                  <c:v>0.42278433509846114</c:v>
                </c:pt>
                <c:pt idx="201">
                  <c:v>0.4387826732481665</c:v>
                </c:pt>
                <c:pt idx="202">
                  <c:v>0.45453596108107608</c:v>
                </c:pt>
                <c:pt idx="203">
                  <c:v>0.47005142145116929</c:v>
                </c:pt>
                <c:pt idx="204">
                  <c:v>0.48533596867982642</c:v>
                </c:pt>
                <c:pt idx="205">
                  <c:v>0.50039622559302821</c:v>
                </c:pt>
                <c:pt idx="206">
                  <c:v>0.51523853941501929</c:v>
                </c:pt>
                <c:pt idx="207">
                  <c:v>0.52986899660822018</c:v>
                </c:pt>
                <c:pt idx="208">
                  <c:v>0.54429343674113928</c:v>
                </c:pt>
                <c:pt idx="209">
                  <c:v>0.55851746545880554</c:v>
                </c:pt>
                <c:pt idx="210">
                  <c:v>0.57254646662372888</c:v>
                </c:pt>
                <c:pt idx="211">
                  <c:v>0.58638561368951636</c:v>
                </c:pt>
                <c:pt idx="212">
                  <c:v>0.60003988036396394</c:v>
                </c:pt>
                <c:pt idx="213">
                  <c:v>0.61351405061364195</c:v>
                </c:pt>
                <c:pt idx="214">
                  <c:v>0.62681272805764687</c:v>
                </c:pt>
                <c:pt idx="215">
                  <c:v>0.63994034479424877</c:v>
                </c:pt>
                <c:pt idx="216">
                  <c:v>0.65290116970059264</c:v>
                </c:pt>
                <c:pt idx="217">
                  <c:v>0.66569931624235912</c:v>
                </c:pt>
                <c:pt idx="218">
                  <c:v>0.67833874982734177</c:v>
                </c:pt>
                <c:pt idx="219">
                  <c:v>0.69082329473420478</c:v>
                </c:pt>
                <c:pt idx="220">
                  <c:v>0.70315664064523775</c:v>
                </c:pt>
                <c:pt idx="221">
                  <c:v>0.71534234880968928</c:v>
                </c:pt>
                <c:pt idx="222">
                  <c:v>0.7273838578622196</c:v>
                </c:pt>
                <c:pt idx="223">
                  <c:v>0.7392844893191487</c:v>
                </c:pt>
                <c:pt idx="224">
                  <c:v>0.75104745277347085</c:v>
                </c:pt>
                <c:pt idx="225">
                  <c:v>0.76267585080804345</c:v>
                </c:pt>
                <c:pt idx="226">
                  <c:v>0.77417268364492853</c:v>
                </c:pt>
                <c:pt idx="227">
                  <c:v>0.78554085354755132</c:v>
                </c:pt>
                <c:pt idx="228">
                  <c:v>0.79678316899113577</c:v>
                </c:pt>
                <c:pt idx="229">
                  <c:v>0.80790234861576848</c:v>
                </c:pt>
                <c:pt idx="230">
                  <c:v>0.81890102497542738</c:v>
                </c:pt>
                <c:pt idx="231">
                  <c:v>0.82978174809536898</c:v>
                </c:pt>
                <c:pt idx="232">
                  <c:v>0.84054698884941192</c:v>
                </c:pt>
                <c:pt idx="233">
                  <c:v>0.85119914216785186</c:v>
                </c:pt>
                <c:pt idx="234">
                  <c:v>0.86174053008601503</c:v>
                </c:pt>
                <c:pt idx="235">
                  <c:v>0.8721734046427756</c:v>
                </c:pt>
                <c:pt idx="236">
                  <c:v>0.88249995063773878</c:v>
                </c:pt>
                <c:pt idx="237">
                  <c:v>0.89272228825521194</c:v>
                </c:pt>
                <c:pt idx="238">
                  <c:v>0.90284247556255082</c:v>
                </c:pt>
                <c:pt idx="239">
                  <c:v>0.91286251088997172</c:v>
                </c:pt>
                <c:pt idx="240">
                  <c:v>0.92278433509846203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9-4F37-9FE5-3939D9A82D7C}"/>
            </c:ext>
          </c:extLst>
        </c:ser>
        <c:ser>
          <c:idx val="4"/>
          <c:order val="2"/>
          <c:tx>
            <c:strRef>
              <c:f>PolyGam!$D$6</c:f>
              <c:strCache>
                <c:ptCount val="1"/>
                <c:pt idx="0">
                  <c:v>ψ(1,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PolyGam!$D$7:$D$247</c:f>
              <c:numCache>
                <c:formatCode>General</c:formatCode>
                <c:ptCount val="241"/>
                <c:pt idx="2">
                  <c:v>403.01828497024655</c:v>
                </c:pt>
                <c:pt idx="3">
                  <c:v>180.81454392223478</c:v>
                </c:pt>
                <c:pt idx="4">
                  <c:v>103.06378142648661</c:v>
                </c:pt>
                <c:pt idx="5">
                  <c:v>67.09968332518001</c:v>
                </c:pt>
                <c:pt idx="6">
                  <c:v>47.589385721986673</c:v>
                </c:pt>
                <c:pt idx="7">
                  <c:v>35.853215929817047</c:v>
                </c:pt>
                <c:pt idx="8">
                  <c:v>28.26607020114076</c:v>
                </c:pt>
                <c:pt idx="9">
                  <c:v>23.096690138847435</c:v>
                </c:pt>
                <c:pt idx="10">
                  <c:v>19.433868949488573</c:v>
                </c:pt>
                <c:pt idx="11">
                  <c:v>16.761353956405788</c:v>
                </c:pt>
                <c:pt idx="12">
                  <c:v>14.769375845132377</c:v>
                </c:pt>
                <c:pt idx="13">
                  <c:v>13.263444586747863</c:v>
                </c:pt>
                <c:pt idx="14">
                  <c:v>12.117031836152133</c:v>
                </c:pt>
                <c:pt idx="15">
                  <c:v>11.245600574166907</c:v>
                </c:pt>
                <c:pt idx="16">
                  <c:v>10.591688362390247</c:v>
                </c:pt>
                <c:pt idx="17">
                  <c:v>10.116031271328277</c:v>
                </c:pt>
                <c:pt idx="18">
                  <c:v>9.792155613028271</c:v>
                </c:pt>
                <c:pt idx="19">
                  <c:v>9.6030618729920505</c:v>
                </c:pt>
                <c:pt idx="20">
                  <c:v>9.5392466449891238</c:v>
                </c:pt>
                <c:pt idx="21">
                  <c:v>9.5976513162415955</c:v>
                </c:pt>
                <c:pt idx="22">
                  <c:v>9.7813323739766229</c:v>
                </c:pt>
                <c:pt idx="23">
                  <c:v>10.099791096169305</c:v>
                </c:pt>
                <c:pt idx="24">
                  <c:v>10.570024863646074</c:v>
                </c:pt>
                <c:pt idx="25">
                  <c:v>11.218505222545721</c:v>
                </c:pt>
                <c:pt idx="26">
                  <c:v>12.084493949658897</c:v>
                </c:pt>
                <c:pt idx="27">
                  <c:v>13.225451317019425</c:v>
                </c:pt>
                <c:pt idx="28">
                  <c:v>14.725912160961109</c:v>
                </c:pt>
                <c:pt idx="29">
                  <c:v>16.712402624408362</c:v>
                </c:pt>
                <c:pt idx="30">
                  <c:v>19.379410511868809</c:v>
                </c:pt>
                <c:pt idx="31">
                  <c:v>23.036702888194139</c:v>
                </c:pt>
                <c:pt idx="32">
                  <c:v>28.200530152193377</c:v>
                </c:pt>
                <c:pt idx="33">
                  <c:v>35.782096788123333</c:v>
                </c:pt>
                <c:pt idx="34">
                  <c:v>47.512658849367781</c:v>
                </c:pt>
                <c:pt idx="35">
                  <c:v>67.017317701909093</c:v>
                </c:pt>
                <c:pt idx="36">
                  <c:v>102.97574361007706</c:v>
                </c:pt>
                <c:pt idx="37">
                  <c:v>180.7207980027226</c:v>
                </c:pt>
                <c:pt idx="38">
                  <c:v>402.91879252182849</c:v>
                </c:pt>
                <c:pt idx="42">
                  <c:v>402.90337546154154</c:v>
                </c:pt>
                <c:pt idx="43">
                  <c:v>180.69766175408739</c:v>
                </c:pt>
                <c:pt idx="44">
                  <c:v>102.94487536228445</c:v>
                </c:pt>
                <c:pt idx="45">
                  <c:v>66.978700338416161</c:v>
                </c:pt>
                <c:pt idx="46">
                  <c:v>47.466270917433526</c:v>
                </c:pt>
                <c:pt idx="47">
                  <c:v>35.727912460478557</c:v>
                </c:pt>
                <c:pt idx="48">
                  <c:v>28.138519180733475</c:v>
                </c:pt>
                <c:pt idx="49">
                  <c:v>22.966830549529</c:v>
                </c:pt>
                <c:pt idx="50">
                  <c:v>19.301637544530337</c:v>
                </c:pt>
                <c:pt idx="51">
                  <c:v>16.626685157483465</c:v>
                </c:pt>
                <c:pt idx="52">
                  <c:v>14.632201633884335</c:v>
                </c:pt>
                <c:pt idx="53">
                  <c:v>13.123694390224335</c:v>
                </c:pt>
                <c:pt idx="54">
                  <c:v>11.974632405749997</c:v>
                </c:pt>
                <c:pt idx="55">
                  <c:v>11.100475857613727</c:v>
                </c:pt>
                <c:pt idx="56">
                  <c:v>10.443759368307488</c:v>
                </c:pt>
                <c:pt idx="57">
                  <c:v>9.9652159258669339</c:v>
                </c:pt>
                <c:pt idx="58">
                  <c:v>9.6383686080302304</c:v>
                </c:pt>
                <c:pt idx="59">
                  <c:v>9.4462145050869619</c:v>
                </c:pt>
                <c:pt idx="60">
                  <c:v>9.3792466449891254</c:v>
                </c:pt>
                <c:pt idx="61">
                  <c:v>9.4344026681444468</c:v>
                </c:pt>
                <c:pt idx="62">
                  <c:v>9.6147351228312328</c:v>
                </c:pt>
                <c:pt idx="63">
                  <c:v>9.9297411439958001</c:v>
                </c:pt>
                <c:pt idx="64">
                  <c:v>10.396413752534885</c:v>
                </c:pt>
                <c:pt idx="65">
                  <c:v>11.041219903986057</c:v>
                </c:pt>
                <c:pt idx="66">
                  <c:v>11.903416539065729</c:v>
                </c:pt>
                <c:pt idx="67">
                  <c:v>13.040458832338931</c:v>
                </c:pt>
                <c:pt idx="68">
                  <c:v>14.536876244136669</c:v>
                </c:pt>
                <c:pt idx="69">
                  <c:v>16.519189244381472</c:v>
                </c:pt>
                <c:pt idx="70">
                  <c:v>19.181879647670836</c:v>
                </c:pt>
                <c:pt idx="71">
                  <c:v>22.834708190554341</c:v>
                </c:pt>
                <c:pt idx="72">
                  <c:v>27.993918581944566</c:v>
                </c:pt>
                <c:pt idx="73">
                  <c:v>35.570708229527753</c:v>
                </c:pt>
                <c:pt idx="74">
                  <c:v>47.296325696309985</c:v>
                </c:pt>
                <c:pt idx="75">
                  <c:v>66.795864414708234</c:v>
                </c:pt>
                <c:pt idx="76">
                  <c:v>102.74898624045545</c:v>
                </c:pt>
                <c:pt idx="77">
                  <c:v>180.48854368422704</c:v>
                </c:pt>
                <c:pt idx="78">
                  <c:v>402.68083892272347</c:v>
                </c:pt>
                <c:pt idx="82">
                  <c:v>402.64039058322533</c:v>
                </c:pt>
                <c:pt idx="83">
                  <c:v>180.42780174398291</c:v>
                </c:pt>
                <c:pt idx="84">
                  <c:v>102.66786705204136</c:v>
                </c:pt>
                <c:pt idx="85">
                  <c:v>66.694255893974784</c:v>
                </c:pt>
                <c:pt idx="86">
                  <c:v>47.174086841467371</c:v>
                </c:pt>
                <c:pt idx="87">
                  <c:v>35.427668512271673</c:v>
                </c:pt>
                <c:pt idx="88">
                  <c:v>27.829877205425493</c:v>
                </c:pt>
                <c:pt idx="89">
                  <c:v>22.64943320773218</c:v>
                </c:pt>
                <c:pt idx="90">
                  <c:v>18.975106932285748</c:v>
                </c:pt>
                <c:pt idx="91">
                  <c:v>16.290621305351777</c:v>
                </c:pt>
                <c:pt idx="92">
                  <c:v>14.286180872638818</c:v>
                </c:pt>
                <c:pt idx="93">
                  <c:v>12.76726756910616</c:v>
                </c:pt>
                <c:pt idx="94">
                  <c:v>11.60732294753153</c:v>
                </c:pt>
                <c:pt idx="95">
                  <c:v>10.721777632761716</c:v>
                </c:pt>
                <c:pt idx="96">
                  <c:v>10.05313436830753</c:v>
                </c:pt>
                <c:pt idx="97">
                  <c:v>9.5620917132189405</c:v>
                </c:pt>
                <c:pt idx="98">
                  <c:v>9.2221355174995523</c:v>
                </c:pt>
                <c:pt idx="99">
                  <c:v>9.0162225674358041</c:v>
                </c:pt>
                <c:pt idx="100">
                  <c:v>8.9348022005446843</c:v>
                </c:pt>
                <c:pt idx="101">
                  <c:v>8.9747646330970454</c:v>
                </c:pt>
                <c:pt idx="102">
                  <c:v>9.1391108659941267</c:v>
                </c:pt>
                <c:pt idx="103">
                  <c:v>9.4372819257747977</c:v>
                </c:pt>
                <c:pt idx="104">
                  <c:v>9.8862096709022182</c:v>
                </c:pt>
                <c:pt idx="105">
                  <c:v>10.512294284151329</c:v>
                </c:pt>
                <c:pt idx="106">
                  <c:v>11.354719694072566</c:v>
                </c:pt>
                <c:pt idx="107">
                  <c:v>12.470861110729794</c:v>
                </c:pt>
                <c:pt idx="108">
                  <c:v>13.945160267805283</c:v>
                </c:pt>
                <c:pt idx="109">
                  <c:v>15.904041224389138</c:v>
                </c:pt>
                <c:pt idx="110">
                  <c:v>18.541879647670818</c:v>
                </c:pt>
                <c:pt idx="111">
                  <c:v>22.168319185972901</c:v>
                </c:pt>
                <c:pt idx="112">
                  <c:v>27.299474137500116</c:v>
                </c:pt>
                <c:pt idx="113">
                  <c:v>34.846398587155655</c:v>
                </c:pt>
                <c:pt idx="114">
                  <c:v>46.540182029013273</c:v>
                </c:pt>
                <c:pt idx="115">
                  <c:v>66.00574095791832</c:v>
                </c:pt>
                <c:pt idx="116">
                  <c:v>101.92253995946427</c:v>
                </c:pt>
                <c:pt idx="117">
                  <c:v>179.62321107200592</c:v>
                </c:pt>
                <c:pt idx="118">
                  <c:v>401.77380944427267</c:v>
                </c:pt>
                <c:pt idx="122">
                  <c:v>401.53235734221869</c:v>
                </c:pt>
                <c:pt idx="123">
                  <c:v>179.2590654401088</c:v>
                </c:pt>
                <c:pt idx="124">
                  <c:v>101.43329915080569</c:v>
                </c:pt>
                <c:pt idx="125">
                  <c:v>65.388133444994665</c:v>
                </c:pt>
                <c:pt idx="126">
                  <c:v>45.790003796484399</c:v>
                </c:pt>
                <c:pt idx="127">
                  <c:v>33.958430679397324</c:v>
                </c:pt>
                <c:pt idx="128">
                  <c:v>26.267377205425408</c:v>
                </c:pt>
                <c:pt idx="129">
                  <c:v>20.984500845609347</c:v>
                </c:pt>
                <c:pt idx="130">
                  <c:v>17.197329154507951</c:v>
                </c:pt>
                <c:pt idx="131">
                  <c:v>14.38812427800338</c:v>
                </c:pt>
                <c:pt idx="132">
                  <c:v>12.245364546108217</c:v>
                </c:pt>
                <c:pt idx="133">
                  <c:v>10.572480189133616</c:v>
                </c:pt>
                <c:pt idx="134">
                  <c:v>9.2404590422061172</c:v>
                </c:pt>
                <c:pt idx="135">
                  <c:v>8.1617776327617566</c:v>
                </c:pt>
                <c:pt idx="136">
                  <c:v>7.2753565905298023</c:v>
                </c:pt>
                <c:pt idx="137">
                  <c:v>6.5375170440318557</c:v>
                </c:pt>
                <c:pt idx="138">
                  <c:v>5.9163503935326824</c:v>
                </c:pt>
                <c:pt idx="139">
                  <c:v>5.3881046536036896</c:v>
                </c:pt>
                <c:pt idx="140">
                  <c:v>4.9348022005447847</c:v>
                </c:pt>
                <c:pt idx="141">
                  <c:v>4.5426316691082445</c:v>
                </c:pt>
                <c:pt idx="142">
                  <c:v>4.2008392610559966</c:v>
                </c:pt>
                <c:pt idx="143">
                  <c:v>3.9009497458441702</c:v>
                </c:pt>
                <c:pt idx="144">
                  <c:v>3.6362096709024199</c:v>
                </c:pt>
                <c:pt idx="145">
                  <c:v>3.4011831730404638</c:v>
                </c:pt>
                <c:pt idx="146">
                  <c:v>3.1914543879504187</c:v>
                </c:pt>
                <c:pt idx="147">
                  <c:v>3.0034054894283964</c:v>
                </c:pt>
                <c:pt idx="148">
                  <c:v>2.8340491566946504</c:v>
                </c:pt>
                <c:pt idx="149">
                  <c:v>2.6809007285219888</c:v>
                </c:pt>
                <c:pt idx="150">
                  <c:v>2.5418796476716388</c:v>
                </c:pt>
                <c:pt idx="151">
                  <c:v>2.4152327662209441</c:v>
                </c:pt>
                <c:pt idx="152">
                  <c:v>2.2994741375017269</c:v>
                </c:pt>
                <c:pt idx="153">
                  <c:v>2.1933373626682688</c:v>
                </c:pt>
                <c:pt idx="154">
                  <c:v>2.0957375845726536</c:v>
                </c:pt>
                <c:pt idx="155">
                  <c:v>2.0057409579249388</c:v>
                </c:pt>
                <c:pt idx="156">
                  <c:v>1.9225399594772226</c:v>
                </c:pt>
                <c:pt idx="157">
                  <c:v>1.845433294258856</c:v>
                </c:pt>
                <c:pt idx="158">
                  <c:v>1.7738094443762924</c:v>
                </c:pt>
                <c:pt idx="159">
                  <c:v>1.7071331239015521</c:v>
                </c:pt>
                <c:pt idx="160">
                  <c:v>1.6449340668482406</c:v>
                </c:pt>
                <c:pt idx="161">
                  <c:v>1.5867976993523381</c:v>
                </c:pt>
                <c:pt idx="162">
                  <c:v>1.5323573421151317</c:v>
                </c:pt>
                <c:pt idx="163">
                  <c:v>1.4812876623003439</c:v>
                </c:pt>
                <c:pt idx="164">
                  <c:v>1.4332991507927704</c:v>
                </c:pt>
                <c:pt idx="165">
                  <c:v>1.3881334449880454</c:v>
                </c:pt>
                <c:pt idx="166">
                  <c:v>1.3455593520361184</c:v>
                </c:pt>
                <c:pt idx="167">
                  <c:v>1.3053694549051085</c:v>
                </c:pt>
                <c:pt idx="168">
                  <c:v>1.2673772054237886</c:v>
                </c:pt>
                <c:pt idx="169">
                  <c:v>1.2314144258551221</c:v>
                </c:pt>
                <c:pt idx="170">
                  <c:v>1.1973291545071196</c:v>
                </c:pt>
                <c:pt idx="171">
                  <c:v>1.1649837821349891</c:v>
                </c:pt>
                <c:pt idx="172">
                  <c:v>1.1342534349966276</c:v>
                </c:pt>
                <c:pt idx="173">
                  <c:v>1.1050245678314667</c:v>
                </c:pt>
                <c:pt idx="174">
                  <c:v>1.0771937360833703</c:v>
                </c:pt>
                <c:pt idx="175">
                  <c:v>1.0506665216504041</c:v>
                </c:pt>
                <c:pt idx="176">
                  <c:v>1.0253565905296045</c:v>
                </c:pt>
                <c:pt idx="177">
                  <c:v>1.0011848641008958</c:v>
                </c:pt>
                <c:pt idx="178">
                  <c:v>0.97807878859427311</c:v>
                </c:pt>
                <c:pt idx="179">
                  <c:v>0.95597168961465373</c:v>
                </c:pt>
                <c:pt idx="180">
                  <c:v>0.93480220054468555</c:v>
                </c:pt>
                <c:pt idx="181">
                  <c:v>0.9145137552759588</c:v>
                </c:pt>
                <c:pt idx="182">
                  <c:v>0.89505413708897974</c:v>
                </c:pt>
                <c:pt idx="183">
                  <c:v>0.87637507665695979</c:v>
                </c:pt>
                <c:pt idx="184">
                  <c:v>0.85843189312458545</c:v>
                </c:pt>
                <c:pt idx="185">
                  <c:v>0.8411831730404139</c:v>
                </c:pt>
                <c:pt idx="186">
                  <c:v>0.82459048262493106</c:v>
                </c:pt>
                <c:pt idx="187">
                  <c:v>0.80861810945579238</c:v>
                </c:pt>
                <c:pt idx="188">
                  <c:v>0.79323283016400337</c:v>
                </c:pt>
                <c:pt idx="189">
                  <c:v>0.77840370117356306</c:v>
                </c:pt>
                <c:pt idx="190">
                  <c:v>0.76410186989383344</c:v>
                </c:pt>
                <c:pt idx="191">
                  <c:v>0.75030040409813048</c:v>
                </c:pt>
                <c:pt idx="192">
                  <c:v>0.73697413750170471</c:v>
                </c:pt>
                <c:pt idx="193">
                  <c:v>0.72409952979405212</c:v>
                </c:pt>
                <c:pt idx="194">
                  <c:v>0.71165453958993619</c:v>
                </c:pt>
                <c:pt idx="195">
                  <c:v>0.69961850894533051</c:v>
                </c:pt>
                <c:pt idx="196">
                  <c:v>0.68797205824263974</c:v>
                </c:pt>
                <c:pt idx="197">
                  <c:v>0.67669699038740339</c:v>
                </c:pt>
                <c:pt idx="198">
                  <c:v>0.66577620337904997</c:v>
                </c:pt>
                <c:pt idx="199">
                  <c:v>0.65519361042356583</c:v>
                </c:pt>
                <c:pt idx="200">
                  <c:v>0.64493406684823018</c:v>
                </c:pt>
                <c:pt idx="201">
                  <c:v>0.63498330315958618</c:v>
                </c:pt>
                <c:pt idx="202">
                  <c:v>0.62532786365707305</c:v>
                </c:pt>
                <c:pt idx="203">
                  <c:v>0.61595505007751228</c:v>
                </c:pt>
                <c:pt idx="204">
                  <c:v>0.60685286980102671</c:v>
                </c:pt>
                <c:pt idx="205">
                  <c:v>0.5980099881979144</c:v>
                </c:pt>
                <c:pt idx="206">
                  <c:v>0.58941568473932482</c:v>
                </c:pt>
                <c:pt idx="207">
                  <c:v>0.58105981253298766</c:v>
                </c:pt>
                <c:pt idx="208">
                  <c:v>0.57293276097933787</c:v>
                </c:pt>
                <c:pt idx="209">
                  <c:v>0.56502542127369171</c:v>
                </c:pt>
                <c:pt idx="210">
                  <c:v>0.55732915450711384</c:v>
                </c:pt>
                <c:pt idx="211">
                  <c:v>0.54983576214267305</c:v>
                </c:pt>
                <c:pt idx="212">
                  <c:v>0.54253745866526137</c:v>
                </c:pt>
                <c:pt idx="213">
                  <c:v>0.53542684622234815</c:v>
                </c:pt>
                <c:pt idx="214">
                  <c:v>0.52849689109022435</c:v>
                </c:pt>
                <c:pt idx="215">
                  <c:v>0.52174090181568888</c:v>
                </c:pt>
                <c:pt idx="216">
                  <c:v>0.51515250889694719</c:v>
                </c:pt>
                <c:pt idx="217">
                  <c:v>0.50872564587990066</c:v>
                </c:pt>
                <c:pt idx="218">
                  <c:v>0.50245453175717048</c:v>
                </c:pt>
                <c:pt idx="219">
                  <c:v>0.4963336545672497</c:v>
                </c:pt>
                <c:pt idx="220">
                  <c:v>0.49035775610023746</c:v>
                </c:pt>
                <c:pt idx="221">
                  <c:v>0.4845218176247863</c:v>
                </c:pt>
                <c:pt idx="222">
                  <c:v>0.47882104655827917</c:v>
                </c:pt>
                <c:pt idx="223">
                  <c:v>0.4732508640089344</c:v>
                </c:pt>
                <c:pt idx="224">
                  <c:v>0.46780689312458235</c:v>
                </c:pt>
                <c:pt idx="225">
                  <c:v>0.46248494818833991</c:v>
                </c:pt>
                <c:pt idx="226">
                  <c:v>0.45728102440637902</c:v>
                </c:pt>
                <c:pt idx="227">
                  <c:v>0.45219128833750044</c:v>
                </c:pt>
                <c:pt idx="228">
                  <c:v>0.44721206891832599</c:v>
                </c:pt>
                <c:pt idx="229">
                  <c:v>0.44233984904165541</c:v>
                </c:pt>
                <c:pt idx="230">
                  <c:v>0.43757125764893301</c:v>
                </c:pt>
                <c:pt idx="231">
                  <c:v>0.43290306230086562</c:v>
                </c:pt>
                <c:pt idx="232">
                  <c:v>0.42833216219306047</c:v>
                </c:pt>
                <c:pt idx="233">
                  <c:v>0.4238555815861309</c:v>
                </c:pt>
                <c:pt idx="234">
                  <c:v>0.41947046362207424</c:v>
                </c:pt>
                <c:pt idx="235">
                  <c:v>0.41517406450088395</c:v>
                </c:pt>
                <c:pt idx="236">
                  <c:v>0.41096374799333024</c:v>
                </c:pt>
                <c:pt idx="237">
                  <c:v>0.40683698026765108</c:v>
                </c:pt>
                <c:pt idx="238">
                  <c:v>0.40279132500955434</c:v>
                </c:pt>
                <c:pt idx="239">
                  <c:v>0.39882443881644974</c:v>
                </c:pt>
                <c:pt idx="240">
                  <c:v>0.3949340668482284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89-4F37-9FE5-3939D9A82D7C}"/>
            </c:ext>
          </c:extLst>
        </c:ser>
        <c:ser>
          <c:idx val="5"/>
          <c:order val="3"/>
          <c:tx>
            <c:strRef>
              <c:f>PolyGam!$E$6</c:f>
              <c:strCache>
                <c:ptCount val="1"/>
                <c:pt idx="0">
                  <c:v>ψ(2,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PolyGam!$E$7:$E$247</c:f>
              <c:numCache>
                <c:formatCode>General</c:formatCode>
                <c:ptCount val="241"/>
                <c:pt idx="1">
                  <c:v>-127999.75583956088</c:v>
                </c:pt>
                <c:pt idx="2">
                  <c:v>-15999.42782363004</c:v>
                </c:pt>
                <c:pt idx="3">
                  <c:v>-4739.8327931788717</c:v>
                </c:pt>
                <c:pt idx="4">
                  <c:v>-1998.7443812761871</c:v>
                </c:pt>
                <c:pt idx="5">
                  <c:v>-1022.3803458924631</c:v>
                </c:pt>
                <c:pt idx="6">
                  <c:v>-590.58762574128502</c:v>
                </c:pt>
                <c:pt idx="7">
                  <c:v>-370.76077259304617</c:v>
                </c:pt>
                <c:pt idx="8">
                  <c:v>-247.13774271459778</c:v>
                </c:pt>
                <c:pt idx="9">
                  <c:v>-172.23516553993613</c:v>
                </c:pt>
                <c:pt idx="10">
                  <c:v>-124.11765305971656</c:v>
                </c:pt>
                <c:pt idx="11">
                  <c:v>-91.692269528193989</c:v>
                </c:pt>
                <c:pt idx="12">
                  <c:v>-68.932939023264481</c:v>
                </c:pt>
                <c:pt idx="13">
                  <c:v>-52.368657025973967</c:v>
                </c:pt>
                <c:pt idx="14">
                  <c:v>-39.898436889056548</c:v>
                </c:pt>
                <c:pt idx="15">
                  <c:v>-30.193457161527718</c:v>
                </c:pt>
                <c:pt idx="16">
                  <c:v>-22.377796580409623</c:v>
                </c:pt>
                <c:pt idx="17">
                  <c:v>-15.849119045416655</c:v>
                </c:pt>
                <c:pt idx="18">
                  <c:v>-10.172982174031507</c:v>
                </c:pt>
                <c:pt idx="19">
                  <c:v>-5.0171908005301136</c:v>
                </c:pt>
                <c:pt idx="20">
                  <c:v>-0.10820405164207335</c:v>
                </c:pt>
                <c:pt idx="21">
                  <c:v>4.8007401952420219</c:v>
                </c:pt>
                <c:pt idx="22">
                  <c:v>9.9564040086619841</c:v>
                </c:pt>
                <c:pt idx="23">
                  <c:v>15.632328099538546</c:v>
                </c:pt>
                <c:pt idx="24">
                  <c:v>22.160707362542798</c:v>
                </c:pt>
                <c:pt idx="25">
                  <c:v>29.975983799728322</c:v>
                </c:pt>
                <c:pt idx="26">
                  <c:v>39.680493020511484</c:v>
                </c:pt>
                <c:pt idx="27">
                  <c:v>52.150155685308938</c:v>
                </c:pt>
                <c:pt idx="28">
                  <c:v>68.713792529268247</c:v>
                </c:pt>
                <c:pt idx="29">
                  <c:v>91.472389368654461</c:v>
                </c:pt>
                <c:pt idx="30">
                  <c:v>123.89694977405601</c:v>
                </c:pt>
                <c:pt idx="31">
                  <c:v>172.01354859932289</c:v>
                </c:pt>
                <c:pt idx="32">
                  <c:v>246.91512039920045</c:v>
                </c:pt>
                <c:pt idx="33">
                  <c:v>370.53705186608317</c:v>
                </c:pt>
                <c:pt idx="34">
                  <c:v>590.36271211950645</c:v>
                </c:pt>
                <c:pt idx="41">
                  <c:v>-127999.83179683966</c:v>
                </c:pt>
                <c:pt idx="42">
                  <c:v>-15999.505728385153</c:v>
                </c:pt>
                <c:pt idx="43">
                  <c:v>-4739.9127126107687</c:v>
                </c:pt>
                <c:pt idx="44">
                  <c:v>-1998.8263854586135</c:v>
                </c:pt>
                <c:pt idx="45">
                  <c:v>-1022.4645079703017</c:v>
                </c:pt>
                <c:pt idx="46">
                  <c:v>-590.67402209540103</c:v>
                </c:pt>
                <c:pt idx="47">
                  <c:v>-370.84948301384054</c:v>
                </c:pt>
                <c:pt idx="48">
                  <c:v>-247.22885058633128</c:v>
                </c:pt>
                <c:pt idx="49">
                  <c:v>-172.32875803675105</c:v>
                </c:pt>
                <c:pt idx="50">
                  <c:v>-124.2138213542375</c:v>
                </c:pt>
                <c:pt idx="51">
                  <c:v>-91.791109013645624</c:v>
                </c:pt>
                <c:pt idx="52">
                  <c:v>-69.034549550117788</c:v>
                </c:pt>
                <c:pt idx="53">
                  <c:v>-52.473143154218022</c:v>
                </c:pt>
                <c:pt idx="54">
                  <c:v>-40.005908157286235</c:v>
                </c:pt>
                <c:pt idx="55">
                  <c:v>-30.304028374140977</c:v>
                </c:pt>
                <c:pt idx="56">
                  <c:v>-22.491588114320507</c:v>
                </c:pt>
                <c:pt idx="57">
                  <c:v>-15.966257177814718</c:v>
                </c:pt>
                <c:pt idx="58">
                  <c:v>-10.29359943285429</c:v>
                </c:pt>
                <c:pt idx="59">
                  <c:v>-5.1414263394655597</c:v>
                </c:pt>
                <c:pt idx="60">
                  <c:v>-0.23620405164276442</c:v>
                </c:pt>
                <c:pt idx="61">
                  <c:v>4.6688220957688831</c:v>
                </c:pt>
                <c:pt idx="62">
                  <c:v>9.8204062526241955</c:v>
                </c:pt>
                <c:pt idx="63">
                  <c:v>15.492080716301851</c:v>
                </c:pt>
                <c:pt idx="64">
                  <c:v>22.016031436615865</c:v>
                </c:pt>
                <c:pt idx="65">
                  <c:v>29.826690899887467</c:v>
                </c:pt>
                <c:pt idx="66">
                  <c:v>39.526384585962674</c:v>
                </c:pt>
                <c:pt idx="67">
                  <c:v>51.991022365151814</c:v>
                </c:pt>
                <c:pt idx="68">
                  <c:v>68.549413471157521</c:v>
                </c:pt>
                <c:pt idx="69">
                  <c:v>91.302531452143768</c:v>
                </c:pt>
                <c:pt idx="70">
                  <c:v>123.72136678365267</c:v>
                </c:pt>
                <c:pt idx="71">
                  <c:v>171.83198033177368</c:v>
                </c:pt>
                <c:pt idx="72">
                  <c:v>246.72729169896166</c:v>
                </c:pt>
                <c:pt idx="73">
                  <c:v>370.34267158229551</c:v>
                </c:pt>
                <c:pt idx="74">
                  <c:v>590.16147197708688</c:v>
                </c:pt>
                <c:pt idx="81">
                  <c:v>-128000.09141124353</c:v>
                </c:pt>
                <c:pt idx="82">
                  <c:v>-15999.775456468729</c:v>
                </c:pt>
                <c:pt idx="83">
                  <c:v>-4740.1930866478669</c:v>
                </c:pt>
                <c:pt idx="84">
                  <c:v>-1999.1179731537993</c:v>
                </c:pt>
                <c:pt idx="85">
                  <c:v>-1022.7679153777829</c:v>
                </c:pt>
                <c:pt idx="86">
                  <c:v>-590.98989677215729</c:v>
                </c:pt>
                <c:pt idx="87">
                  <c:v>-371.17851747764786</c:v>
                </c:pt>
                <c:pt idx="88">
                  <c:v>-247.57178611446204</c:v>
                </c:pt>
                <c:pt idx="89">
                  <c:v>-172.68638884441597</c:v>
                </c:pt>
                <c:pt idx="90">
                  <c:v>-124.5869991968069</c:v>
                </c:pt>
                <c:pt idx="91">
                  <c:v>-92.180748262496707</c:v>
                </c:pt>
                <c:pt idx="92">
                  <c:v>-69.441632798643823</c:v>
                </c:pt>
                <c:pt idx="93">
                  <c:v>-52.898727418241052</c:v>
                </c:pt>
                <c:pt idx="94">
                  <c:v>-40.451131743006556</c:v>
                </c:pt>
                <c:pt idx="95">
                  <c:v>-30.770118497036478</c:v>
                </c:pt>
                <c:pt idx="96">
                  <c:v>-22.979869364321004</c:v>
                </c:pt>
                <c:pt idx="97">
                  <c:v>-16.478160939907841</c:v>
                </c:pt>
                <c:pt idx="98">
                  <c:v>-10.830674388378096</c:v>
                </c:pt>
                <c:pt idx="99">
                  <c:v>-5.7053501921231113</c:v>
                </c:pt>
                <c:pt idx="100">
                  <c:v>-0.82879664423560839</c:v>
                </c:pt>
                <c:pt idx="101">
                  <c:v>4.0455840821450542</c:v>
                </c:pt>
                <c:pt idx="102">
                  <c:v>9.1643727949176235</c:v>
                </c:pt>
                <c:pt idx="103">
                  <c:v>14.800909883710755</c:v>
                </c:pt>
                <c:pt idx="104">
                  <c:v>21.287168462854691</c:v>
                </c:pt>
                <c:pt idx="105">
                  <c:v>29.057344543763993</c:v>
                </c:pt>
                <c:pt idx="106">
                  <c:v>38.713500371157743</c:v>
                </c:pt>
                <c:pt idx="107">
                  <c:v>51.131252219326434</c:v>
                </c:pt>
                <c:pt idx="108">
                  <c:v>67.639081199878177</c:v>
                </c:pt>
                <c:pt idx="109">
                  <c:v>90.33759338156726</c:v>
                </c:pt>
                <c:pt idx="110">
                  <c:v>122.69736678365234</c:v>
                </c:pt>
                <c:pt idx="111">
                  <c:v>170.74399828347717</c:v>
                </c:pt>
                <c:pt idx="112">
                  <c:v>245.56988429155408</c:v>
                </c:pt>
                <c:pt idx="113">
                  <c:v>369.10980410591765</c:v>
                </c:pt>
                <c:pt idx="114">
                  <c:v>588.84643951222426</c:v>
                </c:pt>
                <c:pt idx="121">
                  <c:v>-128002.24923587717</c:v>
                </c:pt>
                <c:pt idx="122">
                  <c:v>-16002.108158028157</c:v>
                </c:pt>
                <c:pt idx="123">
                  <c:v>-4742.7200840615351</c:v>
                </c:pt>
                <c:pt idx="124">
                  <c:v>-2001.8614573787318</c:v>
                </c:pt>
                <c:pt idx="125">
                  <c:v>-1025.7533381182946</c:v>
                </c:pt>
                <c:pt idx="126">
                  <c:v>-594.24656276034591</c:v>
                </c:pt>
                <c:pt idx="127">
                  <c:v>-374.74030616340036</c:v>
                </c:pt>
                <c:pt idx="128">
                  <c:v>-251.47803611446028</c:v>
                </c:pt>
                <c:pt idx="129">
                  <c:v>-176.98298848860273</c:v>
                </c:pt>
                <c:pt idx="130">
                  <c:v>-129.32773993754691</c:v>
                </c:pt>
                <c:pt idx="131">
                  <c:v>-97.429015924146896</c:v>
                </c:pt>
                <c:pt idx="132">
                  <c:v>-75.27253658873083</c:v>
                </c:pt>
                <c:pt idx="133">
                  <c:v>-59.401801136677875</c:v>
                </c:pt>
                <c:pt idx="134">
                  <c:v>-47.733789913238304</c:v>
                </c:pt>
                <c:pt idx="135">
                  <c:v>-38.962118497036094</c:v>
                </c:pt>
                <c:pt idx="136">
                  <c:v>-32.239128623579859</c:v>
                </c:pt>
                <c:pt idx="137">
                  <c:v>-26.99842065881921</c:v>
                </c:pt>
                <c:pt idx="138">
                  <c:v>-22.851711202802843</c:v>
                </c:pt>
                <c:pt idx="139">
                  <c:v>-19.526751768626156</c:v>
                </c:pt>
                <c:pt idx="140">
                  <c:v>-16.828796644234931</c:v>
                </c:pt>
                <c:pt idx="141">
                  <c:v>-14.616028397807483</c:v>
                </c:pt>
                <c:pt idx="142">
                  <c:v>-12.783501004807038</c:v>
                </c:pt>
                <c:pt idx="143">
                  <c:v>-11.252418021844699</c:v>
                </c:pt>
                <c:pt idx="144">
                  <c:v>-9.9628315371437548</c:v>
                </c:pt>
                <c:pt idx="145">
                  <c:v>-8.8685813821599311</c:v>
                </c:pt>
                <c:pt idx="146">
                  <c:v>-7.9337299495393419</c:v>
                </c:pt>
                <c:pt idx="147">
                  <c:v>-7.1300131425271367</c:v>
                </c:pt>
                <c:pt idx="148">
                  <c:v>-6.4349928741910816</c:v>
                </c:pt>
                <c:pt idx="149">
                  <c:v>-5.8307011338279091</c:v>
                </c:pt>
                <c:pt idx="150">
                  <c:v>-5.3026332163377603</c:v>
                </c:pt>
                <c:pt idx="151">
                  <c:v>-4.8389921143129628</c:v>
                </c:pt>
                <c:pt idx="152">
                  <c:v>-4.4301157084217282</c:v>
                </c:pt>
                <c:pt idx="153">
                  <c:v>-4.0680384596387009</c:v>
                </c:pt>
                <c:pt idx="154">
                  <c:v>-3.746153080291724</c:v>
                </c:pt>
                <c:pt idx="155">
                  <c:v>-3.4589472336670379</c:v>
                </c:pt>
                <c:pt idx="156">
                  <c:v>-3.201797043794778</c:v>
                </c:pt>
                <c:pt idx="157">
                  <c:v>-2.9708039835152271</c:v>
                </c:pt>
                <c:pt idx="158">
                  <c:v>-2.762665147555897</c:v>
                </c:pt>
                <c:pt idx="159">
                  <c:v>-2.5745694118214404</c:v>
                </c:pt>
                <c:pt idx="160">
                  <c:v>-2.4041138063192267</c:v>
                </c:pt>
                <c:pt idx="161">
                  <c:v>-2.2492357777565242</c:v>
                </c:pt>
                <c:pt idx="162">
                  <c:v>-2.1081580219454654</c:v>
                </c:pt>
                <c:pt idx="163">
                  <c:v>-1.9793433195678807</c:v>
                </c:pt>
                <c:pt idx="164">
                  <c:v>-1.861457378344034</c:v>
                </c:pt>
                <c:pt idx="165">
                  <c:v>-1.7533381181357084</c:v>
                </c:pt>
                <c:pt idx="166">
                  <c:v>-1.6539701676765488</c:v>
                </c:pt>
                <c:pt idx="167">
                  <c:v>-1.5624635977612371</c:v>
                </c:pt>
                <c:pt idx="168">
                  <c:v>-1.4780361144359542</c:v>
                </c:pt>
                <c:pt idx="169">
                  <c:v>-1.3999980907823106</c:v>
                </c:pt>
                <c:pt idx="170">
                  <c:v>-1.327739937536939</c:v>
                </c:pt>
                <c:pt idx="171">
                  <c:v>-1.260721408738146</c:v>
                </c:pt>
                <c:pt idx="172">
                  <c:v>-1.198462514651973</c:v>
                </c:pt>
                <c:pt idx="173">
                  <c:v>-1.1405357748173426</c:v>
                </c:pt>
                <c:pt idx="174">
                  <c:v>-1.0865595925360356</c:v>
                </c:pt>
                <c:pt idx="175">
                  <c:v>-1.0361925711082318</c:v>
                </c:pt>
                <c:pt idx="176">
                  <c:v>-0.98912862357837006</c:v>
                </c:pt>
                <c:pt idx="177">
                  <c:v>-0.945092753261359</c:v>
                </c:pt>
                <c:pt idx="178">
                  <c:v>-0.90383740307626947</c:v>
                </c:pt>
                <c:pt idx="179">
                  <c:v>-0.86513928867206824</c:v>
                </c:pt>
                <c:pt idx="180">
                  <c:v>-0.82879664423433064</c:v>
                </c:pt>
                <c:pt idx="181">
                  <c:v>-0.79462682130336859</c:v>
                </c:pt>
                <c:pt idx="182">
                  <c:v>-0.7624641903813828</c:v>
                </c:pt>
                <c:pt idx="183">
                  <c:v>-0.73215830293254658</c:v>
                </c:pt>
                <c:pt idx="184">
                  <c:v>-0.70357227788420773</c:v>
                </c:pt>
                <c:pt idx="185">
                  <c:v>-0.67658138215968844</c:v>
                </c:pt>
                <c:pt idx="186">
                  <c:v>-0.65107177930700122</c:v>
                </c:pt>
                <c:pt idx="187">
                  <c:v>-0.62693942408973014</c:v>
                </c:pt>
                <c:pt idx="188">
                  <c:v>-0.60408908410346629</c:v>
                </c:pt>
                <c:pt idx="189">
                  <c:v>-0.58243347217703345</c:v>
                </c:pt>
                <c:pt idx="190">
                  <c:v>-0.56189247559690569</c:v>
                </c:pt>
                <c:pt idx="191">
                  <c:v>-0.54239247012502112</c:v>
                </c:pt>
                <c:pt idx="192">
                  <c:v>-0.52386570842164082</c:v>
                </c:pt>
                <c:pt idx="193">
                  <c:v>-0.5062497738829963</c:v>
                </c:pt>
                <c:pt idx="194">
                  <c:v>-0.48948709209707097</c:v>
                </c:pt>
                <c:pt idx="195">
                  <c:v>-0.47352449314219724</c:v>
                </c:pt>
                <c:pt idx="196">
                  <c:v>-0.45831281882901881</c:v>
                </c:pt>
                <c:pt idx="197">
                  <c:v>-0.44380656973909582</c:v>
                </c:pt>
                <c:pt idx="198">
                  <c:v>-0.42996358756168684</c:v>
                </c:pt>
                <c:pt idx="199">
                  <c:v>-0.41674476878965938</c:v>
                </c:pt>
                <c:pt idx="200">
                  <c:v>-0.40411380631919319</c:v>
                </c:pt>
                <c:pt idx="201">
                  <c:v>-0.39203695591699672</c:v>
                </c:pt>
                <c:pt idx="202">
                  <c:v>-0.3804828248824853</c:v>
                </c:pt>
                <c:pt idx="203">
                  <c:v>-0.36942218054864912</c:v>
                </c:pt>
                <c:pt idx="204">
                  <c:v>-0.35882777654085479</c:v>
                </c:pt>
                <c:pt idx="205">
                  <c:v>-0.34867419495324475</c:v>
                </c:pt>
                <c:pt idx="206">
                  <c:v>-0.33893770281255231</c:v>
                </c:pt>
                <c:pt idx="207">
                  <c:v>-0.32959612138315181</c:v>
                </c:pt>
                <c:pt idx="208">
                  <c:v>-0.32062870702852919</c:v>
                </c:pt>
                <c:pt idx="209">
                  <c:v>-0.31201604248609127</c:v>
                </c:pt>
                <c:pt idx="210">
                  <c:v>-0.30373993753692363</c:v>
                </c:pt>
                <c:pt idx="211">
                  <c:v>-0.29578333816195823</c:v>
                </c:pt>
                <c:pt idx="212">
                  <c:v>-0.28813024337294285</c:v>
                </c:pt>
                <c:pt idx="213">
                  <c:v>-0.28076562899225299</c:v>
                </c:pt>
                <c:pt idx="214">
                  <c:v>-0.27367537773137007</c:v>
                </c:pt>
                <c:pt idx="215">
                  <c:v>-0.26684621498500533</c:v>
                </c:pt>
                <c:pt idx="216">
                  <c:v>-0.26026564981742678</c:v>
                </c:pt>
                <c:pt idx="217">
                  <c:v>-0.25392192067048458</c:v>
                </c:pt>
                <c:pt idx="218">
                  <c:v>-0.24780394536991729</c:v>
                </c:pt>
                <c:pt idx="219">
                  <c:v>-0.24190127504846617</c:v>
                </c:pt>
                <c:pt idx="220">
                  <c:v>-0.23620405164172989</c:v>
                </c:pt>
                <c:pt idx="221">
                  <c:v>-0.23070296864609005</c:v>
                </c:pt>
                <c:pt idx="222">
                  <c:v>-0.22538923485789525</c:v>
                </c:pt>
                <c:pt idx="223">
                  <c:v>-0.22025454083981311</c:v>
                </c:pt>
                <c:pt idx="224">
                  <c:v>-0.21529102788420112</c:v>
                </c:pt>
                <c:pt idx="225">
                  <c:v>-0.21049125926482562</c:v>
                </c:pt>
                <c:pt idx="226">
                  <c:v>-0.20584819358754181</c:v>
                </c:pt>
                <c:pt idx="227">
                  <c:v>-0.20135516006788676</c:v>
                </c:pt>
                <c:pt idx="228">
                  <c:v>-0.19700583557913778</c:v>
                </c:pt>
                <c:pt idx="229">
                  <c:v>-0.19279422332844276</c:v>
                </c:pt>
                <c:pt idx="230">
                  <c:v>-0.18871463303130315</c:v>
                </c:pt>
                <c:pt idx="231">
                  <c:v>-0.18476166246612927</c:v>
                </c:pt>
                <c:pt idx="232">
                  <c:v>-0.18093018030092314</c:v>
                </c:pt>
                <c:pt idx="233">
                  <c:v>-0.17721531009349192</c:v>
                </c:pt>
                <c:pt idx="234">
                  <c:v>-0.17361241537505642</c:v>
                </c:pt>
                <c:pt idx="235">
                  <c:v>-0.17011708573478601</c:v>
                </c:pt>
                <c:pt idx="236">
                  <c:v>-0.16672512382974414</c:v>
                </c:pt>
                <c:pt idx="237">
                  <c:v>-0.16343253325104001</c:v>
                </c:pt>
                <c:pt idx="238">
                  <c:v>-0.16023550718271556</c:v>
                </c:pt>
                <c:pt idx="239">
                  <c:v>-0.15713041779511011</c:v>
                </c:pt>
                <c:pt idx="240">
                  <c:v>-0.15411380631919011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89-4F37-9FE5-3939D9A82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PolyGam!$B$6</c15:sqref>
                        </c15:formulaRef>
                      </c:ext>
                    </c:extLst>
                    <c:strCache>
                      <c:ptCount val="1"/>
                      <c:pt idx="0">
                        <c:v>ψ(x)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PolyGam!$B$7:$B$247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65535</c:v>
                      </c:pt>
                      <c:pt idx="1">
                        <c:v>-38.66872248950294</c:v>
                      </c:pt>
                      <c:pt idx="2">
                        <c:v>-18.593409848684605</c:v>
                      </c:pt>
                      <c:pt idx="3">
                        <c:v>-11.851072527579799</c:v>
                      </c:pt>
                      <c:pt idx="4">
                        <c:v>-8.4415004536194207</c:v>
                      </c:pt>
                      <c:pt idx="5">
                        <c:v>-6.3644761001488863</c:v>
                      </c:pt>
                      <c:pt idx="6">
                        <c:v>-4.9531050228846807</c:v>
                      </c:pt>
                      <c:pt idx="7">
                        <c:v>-3.9214318289791246</c:v>
                      </c:pt>
                      <c:pt idx="8">
                        <c:v>-3.1263414838937957</c:v>
                      </c:pt>
                      <c:pt idx="9">
                        <c:v>-2.4881902869022339</c:v>
                      </c:pt>
                      <c:pt idx="10">
                        <c:v>-1.9590552649780142</c:v>
                      </c:pt>
                      <c:pt idx="11">
                        <c:v>-1.5082987813449842</c:v>
                      </c:pt>
                      <c:pt idx="12">
                        <c:v>-1.1153471291407027</c:v>
                      </c:pt>
                      <c:pt idx="13">
                        <c:v>-0.7657978248859697</c:v>
                      </c:pt>
                      <c:pt idx="14">
                        <c:v>-0.44919023473777825</c:v>
                      </c:pt>
                      <c:pt idx="15">
                        <c:v>-0.15766205280815823</c:v>
                      </c:pt>
                      <c:pt idx="16">
                        <c:v>0.11489750669692009</c:v>
                      </c:pt>
                      <c:pt idx="17">
                        <c:v>0.37340433807319923</c:v>
                      </c:pt>
                      <c:pt idx="18">
                        <c:v>0.62196132644081314</c:v>
                      </c:pt>
                      <c:pt idx="19">
                        <c:v>0.86413324878487552</c:v>
                      </c:pt>
                      <c:pt idx="20">
                        <c:v>1.1031566406452262</c:v>
                      </c:pt>
                      <c:pt idx="21">
                        <c:v>1.3421124027597955</c:v>
                      </c:pt>
                      <c:pt idx="22">
                        <c:v>1.5840814092999449</c:v>
                      </c:pt>
                      <c:pt idx="23">
                        <c:v>1.8323001160720089</c:v>
                      </c:pt>
                      <c:pt idx="24">
                        <c:v>2.0903331670591681</c:v>
                      </c:pt>
                      <c:pt idx="25">
                        <c:v>2.3622832609417497</c:v>
                      </c:pt>
                      <c:pt idx="26">
                        <c:v>2.6530660518999762</c:v>
                      </c:pt>
                      <c:pt idx="27">
                        <c:v>2.968792031629782</c:v>
                      </c:pt>
                      <c:pt idx="28">
                        <c:v>3.3173231575617836</c:v>
                      </c:pt>
                      <c:pt idx="29">
                        <c:v>3.7091196602748804</c:v>
                      </c:pt>
                      <c:pt idx="30">
                        <c:v>4.1585835646579206</c:v>
                      </c:pt>
                      <c:pt idx="31">
                        <c:v>4.6862880630638886</c:v>
                      </c:pt>
                      <c:pt idx="32">
                        <c:v>5.3228702211725691</c:v>
                      </c:pt>
                      <c:pt idx="33">
                        <c:v>6.1162523835825651</c:v>
                      </c:pt>
                      <c:pt idx="34">
                        <c:v>7.146077564437781</c:v>
                      </c:pt>
                      <c:pt idx="35">
                        <c:v>8.5554600526351035</c:v>
                      </c:pt>
                      <c:pt idx="36">
                        <c:v>10.630354435334004</c:v>
                      </c:pt>
                      <c:pt idx="37">
                        <c:v>14.037654290009264</c:v>
                      </c:pt>
                      <c:pt idx="38">
                        <c:v>20.777576214223046</c:v>
                      </c:pt>
                      <c:pt idx="39">
                        <c:v>40.850329287910739</c:v>
                      </c:pt>
                      <c:pt idx="40">
                        <c:v>281474976710656.94</c:v>
                      </c:pt>
                      <c:pt idx="41">
                        <c:v>-39.00485694329015</c:v>
                      </c:pt>
                      <c:pt idx="42">
                        <c:v>-18.932392899533493</c:v>
                      </c:pt>
                      <c:pt idx="43">
                        <c:v>-12.192952869460782</c:v>
                      </c:pt>
                      <c:pt idx="44">
                        <c:v>-8.7863280398266834</c:v>
                      </c:pt>
                      <c:pt idx="45">
                        <c:v>-6.7123021871056467</c:v>
                      </c:pt>
                      <c:pt idx="46">
                        <c:v>-5.3039822158673049</c:v>
                      </c:pt>
                      <c:pt idx="47">
                        <c:v>-4.275414129864207</c:v>
                      </c:pt>
                      <c:pt idx="48">
                        <c:v>-3.4834843410367529</c:v>
                      </c:pt>
                      <c:pt idx="49">
                        <c:v>-2.8485506472626758</c:v>
                      </c:pt>
                      <c:pt idx="50">
                        <c:v>-2.3226916286144466</c:v>
                      </c:pt>
                      <c:pt idx="51">
                        <c:v>-1.8752712584092632</c:v>
                      </c:pt>
                      <c:pt idx="52">
                        <c:v>-1.4857174995111249</c:v>
                      </c:pt>
                      <c:pt idx="53">
                        <c:v>-1.1396296005869508</c:v>
                      </c:pt>
                      <c:pt idx="54">
                        <c:v>-0.82654872530385837</c:v>
                      </c:pt>
                      <c:pt idx="55">
                        <c:v>-0.53861443376057838</c:v>
                      </c:pt>
                      <c:pt idx="56">
                        <c:v>-0.26971787791850144</c:v>
                      </c:pt>
                      <c:pt idx="57">
                        <c:v>-1.4945176489942756E-2</c:v>
                      </c:pt>
                      <c:pt idx="58">
                        <c:v>0.22980446369568111</c:v>
                      </c:pt>
                      <c:pt idx="59">
                        <c:v>0.46809364482444621</c:v>
                      </c:pt>
                      <c:pt idx="60">
                        <c:v>0.70315664064519323</c:v>
                      </c:pt>
                      <c:pt idx="61">
                        <c:v>0.93807199871935809</c:v>
                      </c:pt>
                      <c:pt idx="62">
                        <c:v>1.1759181439937885</c:v>
                      </c:pt>
                      <c:pt idx="63">
                        <c:v>1.4199289820513554</c:v>
                      </c:pt>
                      <c:pt idx="64">
                        <c:v>1.6736665003924647</c:v>
                      </c:pt>
                      <c:pt idx="65">
                        <c:v>1.9412306293627637</c:v>
                      </c:pt>
                      <c:pt idx="66">
                        <c:v>2.2275341370063173</c:v>
                      </c:pt>
                      <c:pt idx="67">
                        <c:v>2.5386845047480158</c:v>
                      </c:pt>
                      <c:pt idx="68">
                        <c:v>2.8825405488660802</c:v>
                      </c:pt>
                      <c:pt idx="69">
                        <c:v>3.2695592207143824</c:v>
                      </c:pt>
                      <c:pt idx="70">
                        <c:v>3.7141391202134084</c:v>
                      </c:pt>
                      <c:pt idx="71">
                        <c:v>4.2368498608166174</c:v>
                      </c:pt>
                      <c:pt idx="72">
                        <c:v>4.8683247666270155</c:v>
                      </c:pt>
                      <c:pt idx="73">
                        <c:v>5.6564822686399108</c:v>
                      </c:pt>
                      <c:pt idx="74">
                        <c:v>6.6809612853678457</c:v>
                      </c:pt>
                      <c:pt idx="75">
                        <c:v>8.0848718173407494</c:v>
                      </c:pt>
                      <c:pt idx="76">
                        <c:v>10.154163959143164</c:v>
                      </c:pt>
                      <c:pt idx="77">
                        <c:v>13.555726579165251</c:v>
                      </c:pt>
                      <c:pt idx="78">
                        <c:v>20.289771336172837</c:v>
                      </c:pt>
                      <c:pt idx="79">
                        <c:v>40.356502127411218</c:v>
                      </c:pt>
                      <c:pt idx="80">
                        <c:v>140737488355328.44</c:v>
                      </c:pt>
                      <c:pt idx="81">
                        <c:v>-39.511186057219717</c:v>
                      </c:pt>
                      <c:pt idx="82">
                        <c:v>-19.445213412355344</c:v>
                      </c:pt>
                      <c:pt idx="83">
                        <c:v>-12.712433388941882</c:v>
                      </c:pt>
                      <c:pt idx="84">
                        <c:v>-9.3126438293006863</c:v>
                      </c:pt>
                      <c:pt idx="85">
                        <c:v>-7.2456355204391789</c:v>
                      </c:pt>
                      <c:pt idx="86">
                        <c:v>-5.8445227564079811</c:v>
                      </c:pt>
                      <c:pt idx="87">
                        <c:v>-4.8233593353437563</c:v>
                      </c:pt>
                      <c:pt idx="88">
                        <c:v>-4.0390398965923815</c:v>
                      </c:pt>
                      <c:pt idx="89">
                        <c:v>-3.4119309289528732</c:v>
                      </c:pt>
                      <c:pt idx="90">
                        <c:v>-2.8941202000430626</c:v>
                      </c:pt>
                      <c:pt idx="91">
                        <c:v>-2.454981403336836</c:v>
                      </c:pt>
                      <c:pt idx="92">
                        <c:v>-2.073952793628802</c:v>
                      </c:pt>
                      <c:pt idx="93">
                        <c:v>-1.7366445259601104</c:v>
                      </c:pt>
                      <c:pt idx="94">
                        <c:v>-1.4326093313644859</c:v>
                      </c:pt>
                      <c:pt idx="95">
                        <c:v>-1.1539990491452121</c:v>
                      </c:pt>
                      <c:pt idx="96">
                        <c:v>-0.89471787791851731</c:v>
                      </c:pt>
                      <c:pt idx="97">
                        <c:v>-0.64986581141059152</c:v>
                      </c:pt>
                      <c:pt idx="98">
                        <c:v>-0.4153568266269117</c:v>
                      </c:pt>
                      <c:pt idx="99">
                        <c:v>-0.18764406009359735</c:v>
                      </c:pt>
                      <c:pt idx="100">
                        <c:v>3.6489973978517005E-2</c:v>
                      </c:pt>
                      <c:pt idx="101">
                        <c:v>0.26010589702443443</c:v>
                      </c:pt>
                      <c:pt idx="102">
                        <c:v>0.48626297157998793</c:v>
                      </c:pt>
                      <c:pt idx="103">
                        <c:v>0.71817459608643652</c:v>
                      </c:pt>
                      <c:pt idx="104">
                        <c:v>0.9593807861067446</c:v>
                      </c:pt>
                      <c:pt idx="105">
                        <c:v>1.2139579020900313</c:v>
                      </c:pt>
                      <c:pt idx="106">
                        <c:v>1.4867933962655724</c:v>
                      </c:pt>
                      <c:pt idx="107">
                        <c:v>1.7839675236159367</c:v>
                      </c:pt>
                      <c:pt idx="108">
                        <c:v>2.1133097796353084</c:v>
                      </c:pt>
                      <c:pt idx="109">
                        <c:v>2.4852454952241851</c:v>
                      </c:pt>
                      <c:pt idx="110">
                        <c:v>2.9141391202134086</c:v>
                      </c:pt>
                      <c:pt idx="111">
                        <c:v>3.4205233302043738</c:v>
                      </c:pt>
                      <c:pt idx="112">
                        <c:v>4.0349914332936851</c:v>
                      </c:pt>
                      <c:pt idx="113">
                        <c:v>4.8054184388526826</c:v>
                      </c:pt>
                      <c:pt idx="114">
                        <c:v>5.8113960679765517</c:v>
                      </c:pt>
                      <c:pt idx="115">
                        <c:v>7.1959829284518779</c:v>
                      </c:pt>
                      <c:pt idx="116">
                        <c:v>9.2450730500522891</c:v>
                      </c:pt>
                      <c:pt idx="117">
                        <c:v>12.625494021025785</c:v>
                      </c:pt>
                      <c:pt idx="118">
                        <c:v>19.337390383792073</c:v>
                      </c:pt>
                      <c:pt idx="119">
                        <c:v>39.38089237131453</c:v>
                      </c:pt>
                      <c:pt idx="120">
                        <c:v>154464295901238.31</c:v>
                      </c:pt>
                      <c:pt idx="121">
                        <c:v>-40.536827082859752</c:v>
                      </c:pt>
                      <c:pt idx="122">
                        <c:v>-20.497844991302468</c:v>
                      </c:pt>
                      <c:pt idx="123">
                        <c:v>-13.793514470022853</c:v>
                      </c:pt>
                      <c:pt idx="124">
                        <c:v>-10.423754940411731</c:v>
                      </c:pt>
                      <c:pt idx="125">
                        <c:v>-8.3884926632962777</c:v>
                      </c:pt>
                      <c:pt idx="126">
                        <c:v>-7.0209933446432427</c:v>
                      </c:pt>
                      <c:pt idx="127">
                        <c:v>-6.0354805474649424</c:v>
                      </c:pt>
                      <c:pt idx="128">
                        <c:v>-5.2890398965923584</c:v>
                      </c:pt>
                      <c:pt idx="129">
                        <c:v>-4.7022535095980142</c:v>
                      </c:pt>
                      <c:pt idx="130">
                        <c:v>-4.2274535333763774</c:v>
                      </c:pt>
                      <c:pt idx="131">
                        <c:v>-3.8342917481644037</c:v>
                      </c:pt>
                      <c:pt idx="132">
                        <c:v>-3.5025242222002118</c:v>
                      </c:pt>
                      <c:pt idx="133">
                        <c:v>-3.218126007441573</c:v>
                      </c:pt>
                      <c:pt idx="134">
                        <c:v>-2.9710708698260047</c:v>
                      </c:pt>
                      <c:pt idx="135">
                        <c:v>-2.7539990491451918</c:v>
                      </c:pt>
                      <c:pt idx="136">
                        <c:v>-2.5613845445851626</c:v>
                      </c:pt>
                      <c:pt idx="137">
                        <c:v>-2.3889962461931775</c:v>
                      </c:pt>
                      <c:pt idx="138">
                        <c:v>-2.2335386448087053</c:v>
                      </c:pt>
                      <c:pt idx="139">
                        <c:v>-2.0924059648554758</c:v>
                      </c:pt>
                      <c:pt idx="140">
                        <c:v>-1.9635100260214544</c:v>
                      </c:pt>
                      <c:pt idx="141">
                        <c:v>-1.8451572608702715</c:v>
                      </c:pt>
                      <c:pt idx="142">
                        <c:v>-1.7359592506422001</c:v>
                      </c:pt>
                      <c:pt idx="143">
                        <c:v>-1.634766580384114</c:v>
                      </c:pt>
                      <c:pt idx="144">
                        <c:v>-1.5406192138932131</c:v>
                      </c:pt>
                      <c:pt idx="145">
                        <c:v>-1.4527087645765877</c:v>
                      </c:pt>
                      <c:pt idx="146">
                        <c:v>-1.3703494608772304</c:v>
                      </c:pt>
                      <c:pt idx="147">
                        <c:v>-1.2929555533070778</c:v>
                      </c:pt>
                      <c:pt idx="148">
                        <c:v>-1.220023553697952</c:v>
                      </c:pt>
                      <c:pt idx="149">
                        <c:v>-1.1511181411393652</c:v>
                      </c:pt>
                      <c:pt idx="150">
                        <c:v>-1.0858608797864877</c:v>
                      </c:pt>
                      <c:pt idx="151">
                        <c:v>-1.0239211142399427</c:v>
                      </c:pt>
                      <c:pt idx="152">
                        <c:v>-0.96500856670615243</c:v>
                      </c:pt>
                      <c:pt idx="153">
                        <c:v>-0.90886727543282042</c:v>
                      </c:pt>
                      <c:pt idx="154">
                        <c:v>-0.85527059868982702</c:v>
                      </c:pt>
                      <c:pt idx="155">
                        <c:v>-0.80401707154770741</c:v>
                      </c:pt>
                      <c:pt idx="156">
                        <c:v>-0.75492694994706289</c:v>
                      </c:pt>
                      <c:pt idx="157">
                        <c:v>-0.70783931230639452</c:v>
                      </c:pt>
                      <c:pt idx="158">
                        <c:v>-0.66260961620533587</c:v>
                      </c:pt>
                      <c:pt idx="159">
                        <c:v>-0.61910762867510949</c:v>
                      </c:pt>
                      <c:pt idx="160">
                        <c:v>-0.57721566490154252</c:v>
                      </c:pt>
                      <c:pt idx="161">
                        <c:v>-0.53682708284939784</c:v>
                      </c:pt>
                      <c:pt idx="162">
                        <c:v>-0.49784499129987947</c:v>
                      </c:pt>
                      <c:pt idx="163">
                        <c:v>-0.46018113668836857</c:v>
                      </c:pt>
                      <c:pt idx="164">
                        <c:v>-0.42375494041108558</c:v>
                      </c:pt>
                      <c:pt idx="165">
                        <c:v>-0.38849266329586352</c:v>
                      </c:pt>
                      <c:pt idx="166">
                        <c:v>-0.35432667797628775</c:v>
                      </c:pt>
                      <c:pt idx="167">
                        <c:v>-0.32119483317901643</c:v>
                      </c:pt>
                      <c:pt idx="168">
                        <c:v>-0.28903989659219653</c:v>
                      </c:pt>
                      <c:pt idx="169">
                        <c:v>-0.25780906515344171</c:v>
                      </c:pt>
                      <c:pt idx="170">
                        <c:v>-0.22745353337627339</c:v>
                      </c:pt>
                      <c:pt idx="171">
                        <c:v>-0.19792811180068187</c:v>
                      </c:pt>
                      <c:pt idx="172">
                        <c:v>-0.16919088886680742</c:v>
                      </c:pt>
                      <c:pt idx="173">
                        <c:v>-0.14120293051843555</c:v>
                      </c:pt>
                      <c:pt idx="174">
                        <c:v>-0.11392801268309585</c:v>
                      </c:pt>
                      <c:pt idx="175">
                        <c:v>-8.733238247848038E-2</c:v>
                      </c:pt>
                      <c:pt idx="176">
                        <c:v>-6.1384544585123525E-2</c:v>
                      </c:pt>
                      <c:pt idx="177">
                        <c:v>-3.6055069722554976E-2</c:v>
                      </c:pt>
                      <c:pt idx="178">
                        <c:v>-1.1316422586453054E-2</c:v>
                      </c:pt>
                      <c:pt idx="179">
                        <c:v>1.2857193039287852E-2</c:v>
                      </c:pt>
                      <c:pt idx="180">
                        <c:v>3.6489973978569464E-2</c:v>
                      </c:pt>
                      <c:pt idx="181">
                        <c:v>5.9604643891654929E-2</c:v>
                      </c:pt>
                      <c:pt idx="182">
                        <c:v>8.2222567539637428E-2</c:v>
                      </c:pt>
                      <c:pt idx="183">
                        <c:v>0.10436385439851234</c:v>
                      </c:pt>
                      <c:pt idx="184">
                        <c:v>0.12604745277346946</c:v>
                      </c:pt>
                      <c:pt idx="185">
                        <c:v>0.1472912354234267</c:v>
                      </c:pt>
                      <c:pt idx="186">
                        <c:v>0.16811207758432115</c:v>
                      </c:pt>
                      <c:pt idx="187">
                        <c:v>0.18852592817441571</c:v>
                      </c:pt>
                      <c:pt idx="188">
                        <c:v>0.20854787487348742</c:v>
                      </c:pt>
                      <c:pt idx="189">
                        <c:v>0.22819220368823104</c:v>
                      </c:pt>
                      <c:pt idx="190">
                        <c:v>0.24747245354685471</c:v>
                      </c:pt>
                      <c:pt idx="191">
                        <c:v>0.26640146640522699</c:v>
                      </c:pt>
                      <c:pt idx="192">
                        <c:v>0.28499143329385518</c:v>
                      </c:pt>
                      <c:pt idx="193">
                        <c:v>0.30325393668839867</c:v>
                      </c:pt>
                      <c:pt idx="194">
                        <c:v>0.32119998954547346</c:v>
                      </c:pt>
                      <c:pt idx="195">
                        <c:v>0.33884007130944127</c:v>
                      </c:pt>
                      <c:pt idx="196">
                        <c:v>0.35618416116405355</c:v>
                      </c:pt>
                      <c:pt idx="197">
                        <c:v>0.37324176877469145</c:v>
                      </c:pt>
                      <c:pt idx="198">
                        <c:v>0.39002196274203699</c:v>
                      </c:pt>
                      <c:pt idx="199">
                        <c:v>0.40653339696592017</c:v>
                      </c:pt>
                      <c:pt idx="200">
                        <c:v>0.42278433509846114</c:v>
                      </c:pt>
                      <c:pt idx="201">
                        <c:v>0.4387826732481665</c:v>
                      </c:pt>
                      <c:pt idx="202">
                        <c:v>0.45453596108107608</c:v>
                      </c:pt>
                      <c:pt idx="203">
                        <c:v>0.47005142145116929</c:v>
                      </c:pt>
                      <c:pt idx="204">
                        <c:v>0.48533596867982642</c:v>
                      </c:pt>
                      <c:pt idx="205">
                        <c:v>0.50039622559302821</c:v>
                      </c:pt>
                      <c:pt idx="206">
                        <c:v>0.51523853941501929</c:v>
                      </c:pt>
                      <c:pt idx="207">
                        <c:v>0.52986899660822018</c:v>
                      </c:pt>
                      <c:pt idx="208">
                        <c:v>0.54429343674113928</c:v>
                      </c:pt>
                      <c:pt idx="209">
                        <c:v>0.55851746545880554</c:v>
                      </c:pt>
                      <c:pt idx="210">
                        <c:v>0.57254646662372888</c:v>
                      </c:pt>
                      <c:pt idx="211">
                        <c:v>0.58638561368951636</c:v>
                      </c:pt>
                      <c:pt idx="212">
                        <c:v>0.60003988036396394</c:v>
                      </c:pt>
                      <c:pt idx="213">
                        <c:v>0.61351405061364195</c:v>
                      </c:pt>
                      <c:pt idx="214">
                        <c:v>0.62681272805764687</c:v>
                      </c:pt>
                      <c:pt idx="215">
                        <c:v>0.63994034479424877</c:v>
                      </c:pt>
                      <c:pt idx="216">
                        <c:v>0.65290116970059264</c:v>
                      </c:pt>
                      <c:pt idx="217">
                        <c:v>0.66569931624235912</c:v>
                      </c:pt>
                      <c:pt idx="218">
                        <c:v>0.67833874982734177</c:v>
                      </c:pt>
                      <c:pt idx="219">
                        <c:v>0.69082329473420478</c:v>
                      </c:pt>
                      <c:pt idx="220">
                        <c:v>0.70315664064523775</c:v>
                      </c:pt>
                      <c:pt idx="221">
                        <c:v>0.71534234880968928</c:v>
                      </c:pt>
                      <c:pt idx="222">
                        <c:v>0.7273838578622196</c:v>
                      </c:pt>
                      <c:pt idx="223">
                        <c:v>0.7392844893191487</c:v>
                      </c:pt>
                      <c:pt idx="224">
                        <c:v>0.75104745277347085</c:v>
                      </c:pt>
                      <c:pt idx="225">
                        <c:v>0.76267585080804345</c:v>
                      </c:pt>
                      <c:pt idx="226">
                        <c:v>0.77417268364492853</c:v>
                      </c:pt>
                      <c:pt idx="227">
                        <c:v>0.78554085354755132</c:v>
                      </c:pt>
                      <c:pt idx="228">
                        <c:v>0.79678316899113577</c:v>
                      </c:pt>
                      <c:pt idx="229">
                        <c:v>0.80790234861576848</c:v>
                      </c:pt>
                      <c:pt idx="230">
                        <c:v>0.81890102497542738</c:v>
                      </c:pt>
                      <c:pt idx="231">
                        <c:v>0.82978174809536898</c:v>
                      </c:pt>
                      <c:pt idx="232">
                        <c:v>0.84054698884941192</c:v>
                      </c:pt>
                      <c:pt idx="233">
                        <c:v>0.85119914216785186</c:v>
                      </c:pt>
                      <c:pt idx="234">
                        <c:v>0.86174053008601503</c:v>
                      </c:pt>
                      <c:pt idx="235">
                        <c:v>0.8721734046427756</c:v>
                      </c:pt>
                      <c:pt idx="236">
                        <c:v>0.88249995063773878</c:v>
                      </c:pt>
                      <c:pt idx="237">
                        <c:v>0.89272228825521194</c:v>
                      </c:pt>
                      <c:pt idx="238">
                        <c:v>0.90284247556255082</c:v>
                      </c:pt>
                      <c:pt idx="239">
                        <c:v>0.91286251088997172</c:v>
                      </c:pt>
                      <c:pt idx="240">
                        <c:v>0.92278433509846203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889-4F37-9FE5-3939D9A82D7C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PolyGam!$F$6</c15:sqref>
                        </c15:formulaRef>
                      </c:ext>
                    </c:extLst>
                    <c:strCache>
                      <c:ptCount val="1"/>
                      <c:pt idx="0">
                        <c:v>ψ(3, x)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PolyGam!$F$7:$F$247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12">
                        <c:v>768.96263511553127</c:v>
                      </c:pt>
                      <c:pt idx="13">
                        <c:v>569.81392216038273</c:v>
                      </c:pt>
                      <c:pt idx="14">
                        <c:v>436.46154607875923</c:v>
                      </c:pt>
                      <c:pt idx="15">
                        <c:v>345.66253623452297</c:v>
                      </c:pt>
                      <c:pt idx="16">
                        <c:v>283.53838059773847</c:v>
                      </c:pt>
                      <c:pt idx="17">
                        <c:v>241.60994087909276</c:v>
                      </c:pt>
                      <c:pt idx="18">
                        <c:v>214.66750883047229</c:v>
                      </c:pt>
                      <c:pt idx="19">
                        <c:v>199.59875500496995</c:v>
                      </c:pt>
                      <c:pt idx="20">
                        <c:v>194.74787621918762</c:v>
                      </c:pt>
                      <c:pt idx="21">
                        <c:v>199.59535448428426</c:v>
                      </c:pt>
                      <c:pt idx="22">
                        <c:v>214.66070346259428</c:v>
                      </c:pt>
                      <c:pt idx="23">
                        <c:v>241.59972199973527</c:v>
                      </c:pt>
                      <c:pt idx="24">
                        <c:v>283.52473518223655</c:v>
                      </c:pt>
                      <c:pt idx="25">
                        <c:v>345.6454468638147</c:v>
                      </c:pt>
                      <c:pt idx="26">
                        <c:v>436.44099089379478</c:v>
                      </c:pt>
                      <c:pt idx="27">
                        <c:v>569.78987480476201</c:v>
                      </c:pt>
                      <c:pt idx="28">
                        <c:v>768.93506466611632</c:v>
                      </c:pt>
                      <c:pt idx="52">
                        <c:v>768.84973453017631</c:v>
                      </c:pt>
                      <c:pt idx="53">
                        <c:v>569.69674145583508</c:v>
                      </c:pt>
                      <c:pt idx="54">
                        <c:v>436.33988049210137</c:v>
                      </c:pt>
                      <c:pt idx="55">
                        <c:v>345.53616913440555</c:v>
                      </c:pt>
                      <c:pt idx="56">
                        <c:v>283.4070826740035</c:v>
                      </c:pt>
                      <c:pt idx="57">
                        <c:v>241.47346926853771</c:v>
                      </c:pt>
                      <c:pt idx="58">
                        <c:v>214.52560617303754</c:v>
                      </c:pt>
                      <c:pt idx="59">
                        <c:v>199.4511484240588</c:v>
                      </c:pt>
                      <c:pt idx="60">
                        <c:v>194.59427621918763</c:v>
                      </c:pt>
                      <c:pt idx="61">
                        <c:v>199.43545375764964</c:v>
                      </c:pt>
                      <c:pt idx="62">
                        <c:v>214.49417559805622</c:v>
                      </c:pt>
                      <c:pt idx="63">
                        <c:v>241.4262200823253</c:v>
                      </c:pt>
                      <c:pt idx="64">
                        <c:v>283.34389027482189</c:v>
                      </c:pt>
                      <c:pt idx="65">
                        <c:v>345.45686635874347</c:v>
                      </c:pt>
                      <c:pt idx="66">
                        <c:v>436.24425672201681</c:v>
                      </c:pt>
                      <c:pt idx="67">
                        <c:v>569.58454148840985</c:v>
                      </c:pt>
                      <c:pt idx="68">
                        <c:v>768.72065719898433</c:v>
                      </c:pt>
                      <c:pt idx="92">
                        <c:v>768.13135232691968</c:v>
                      </c:pt>
                      <c:pt idx="93">
                        <c:v>568.93450098297376</c:v>
                      </c:pt>
                      <c:pt idx="94">
                        <c:v>435.53038306352931</c:v>
                      </c:pt>
                      <c:pt idx="95">
                        <c:v>344.67569506137454</c:v>
                      </c:pt>
                      <c:pt idx="96">
                        <c:v>282.49155533025714</c:v>
                      </c:pt>
                      <c:pt idx="97">
                        <c:v>240.49841448360144</c:v>
                      </c:pt>
                      <c:pt idx="98">
                        <c:v>213.48610625912244</c:v>
                      </c:pt>
                      <c:pt idx="99">
                        <c:v>198.34179002538934</c:v>
                      </c:pt>
                      <c:pt idx="100">
                        <c:v>193.40909103400247</c:v>
                      </c:pt>
                      <c:pt idx="101">
                        <c:v>198.16785101807577</c:v>
                      </c:pt>
                      <c:pt idx="102">
                        <c:v>213.13686499590426</c:v>
                      </c:pt>
                      <c:pt idx="103">
                        <c:v>239.97112359265901</c:v>
                      </c:pt>
                      <c:pt idx="104">
                        <c:v>281.78204104533239</c:v>
                      </c:pt>
                      <c:pt idx="105">
                        <c:v>343.77829249083601</c:v>
                      </c:pt>
                      <c:pt idx="106">
                        <c:v>434.4378473557814</c:v>
                      </c:pt>
                      <c:pt idx="107">
                        <c:v>567.63789210163259</c:v>
                      </c:pt>
                      <c:pt idx="108">
                        <c:v>766.61989041910533</c:v>
                      </c:pt>
                      <c:pt idx="132">
                        <c:v>743.14176465511343</c:v>
                      </c:pt>
                      <c:pt idx="133">
                        <c:v>540.03195112325136</c:v>
                      </c:pt>
                      <c:pt idx="134">
                        <c:v>401.91811458553445</c:v>
                      </c:pt>
                      <c:pt idx="135">
                        <c:v>305.35409506137501</c:v>
                      </c:pt>
                      <c:pt idx="136">
                        <c:v>236.19525903396203</c:v>
                      </c:pt>
                      <c:pt idx="137">
                        <c:v>185.61010290667215</c:v>
                      </c:pt>
                      <c:pt idx="138">
                        <c:v>147.91681454407833</c:v>
                      </c:pt>
                      <c:pt idx="139">
                        <c:v>119.3623524453723</c:v>
                      </c:pt>
                      <c:pt idx="140">
                        <c:v>97.409091034007275</c:v>
                      </c:pt>
                      <c:pt idx="141">
                        <c:v>80.305035355218919</c:v>
                      </c:pt>
                      <c:pt idx="142">
                        <c:v>66.817706331075044</c:v>
                      </c:pt>
                      <c:pt idx="143">
                        <c:v>56.065279553446629</c:v>
                      </c:pt>
                      <c:pt idx="144">
                        <c:v>47.407041045347718</c:v>
                      </c:pt>
                      <c:pt idx="145">
                        <c:v>40.3708850834497</c:v>
                      </c:pt>
                      <c:pt idx="146">
                        <c:v>34.604444606956491</c:v>
                      </c:pt>
                      <c:pt idx="147">
                        <c:v>29.84159645376409</c:v>
                      </c:pt>
                      <c:pt idx="148">
                        <c:v>25.879149678428622</c:v>
                      </c:pt>
                      <c:pt idx="149">
                        <c:v>22.560390210328819</c:v>
                      </c:pt>
                      <c:pt idx="150">
                        <c:v>19.763312534851227</c:v>
                      </c:pt>
                      <c:pt idx="151">
                        <c:v>17.392100774089425</c:v>
                      </c:pt>
                      <c:pt idx="152">
                        <c:v>15.370892070483192</c:v>
                      </c:pt>
                      <c:pt idx="153">
                        <c:v>13.6391625880748</c:v>
                      </c:pt>
                      <c:pt idx="154">
                        <c:v>12.148280269338875</c:v>
                      </c:pt>
                      <c:pt idx="155">
                        <c:v>10.858905496255588</c:v>
                      </c:pt>
                      <c:pt idx="156">
                        <c:v>9.7390140937769782</c:v>
                      </c:pt>
                      <c:pt idx="157">
                        <c:v>8.7623814027557074</c:v>
                      </c:pt>
                      <c:pt idx="158">
                        <c:v>7.9074109563577721</c:v>
                      </c:pt>
                      <c:pt idx="159">
                        <c:v>7.156222856355452</c:v>
                      </c:pt>
                      <c:pt idx="160">
                        <c:v>6.4939394022669754</c:v>
                      </c:pt>
                      <c:pt idx="161">
                        <c:v>5.9081216559096221</c:v>
                      </c:pt>
                      <c:pt idx="162">
                        <c:v>5.3883223131954034</c:v>
                      </c:pt>
                      <c:pt idx="163">
                        <c:v>4.9257287983579072</c:v>
                      </c:pt>
                      <c:pt idx="164">
                        <c:v>4.5128767902668026</c:v>
                      </c:pt>
                      <c:pt idx="165">
                        <c:v>4.1434190635663057</c:v>
                      </c:pt>
                      <c:pt idx="166">
                        <c:v>3.8119380219877059</c:v>
                      </c:pt>
                      <c:pt idx="167">
                        <c:v>3.513792932645381</c:v>
                      </c:pt>
                      <c:pt idx="168">
                        <c:v>3.2449948647258462</c:v>
                      </c:pt>
                      <c:pt idx="169">
                        <c:v>3.0021038573906127</c:v>
                      </c:pt>
                      <c:pt idx="170">
                        <c:v>2.7821440091884519</c:v>
                      </c:pt>
                      <c:pt idx="171">
                        <c:v>2.582533082314983</c:v>
                      </c:pt>
                      <c:pt idx="172">
                        <c:v>2.4010239143089738</c:v>
                      </c:pt>
                      <c:pt idx="173">
                        <c:v>2.235655475297333</c:v>
                      </c:pt>
                      <c:pt idx="174">
                        <c:v>2.0847118366505613</c:v>
                      </c:pt>
                      <c:pt idx="175">
                        <c:v>1.9466876539469267</c:v>
                      </c:pt>
                      <c:pt idx="176">
                        <c:v>1.8202590339471294</c:v>
                      </c:pt>
                      <c:pt idx="177">
                        <c:v>1.7042588674375225</c:v>
                      </c:pt>
                      <c:pt idx="178">
                        <c:v>1.5976558792324442</c:v>
                      </c:pt>
                      <c:pt idx="179">
                        <c:v>1.499536782502817</c:v>
                      </c:pt>
                      <c:pt idx="180">
                        <c:v>1.4090910340024634</c:v>
                      </c:pt>
                      <c:pt idx="181">
                        <c:v>1.325597775194453</c:v>
                      </c:pt>
                      <c:pt idx="182">
                        <c:v>1.248414616025262</c:v>
                      </c:pt>
                      <c:pt idx="183">
                        <c:v>1.1769679765130583</c:v>
                      </c:pt>
                      <c:pt idx="184">
                        <c:v>1.1107447490494993</c:v>
                      </c:pt>
                      <c:pt idx="185">
                        <c:v>1.0492850834481369</c:v>
                      </c:pt>
                      <c:pt idx="186">
                        <c:v>0.99217612896074925</c:v>
                      </c:pt>
                      <c:pt idx="187">
                        <c:v>0.93904659404201518</c:v>
                      </c:pt>
                      <c:pt idx="188">
                        <c:v>0.88956200662433216</c:v>
                      </c:pt>
                      <c:pt idx="189">
                        <c:v>0.843420575911216</c:v>
                      </c:pt>
                      <c:pt idx="190">
                        <c:v>0.80034957188765088</c:v>
                      </c:pt>
                      <c:pt idx="191">
                        <c:v>0.76010215142629378</c:v>
                      </c:pt>
                      <c:pt idx="192">
                        <c:v>0.72245457048275152</c:v>
                      </c:pt>
                      <c:pt idx="193">
                        <c:v>0.68720373078123309</c:v>
                      </c:pt>
                      <c:pt idx="194">
                        <c:v>0.65416501688707251</c:v>
                      </c:pt>
                      <c:pt idx="195">
                        <c:v>0.62317038588463147</c:v>
                      </c:pt>
                      <c:pt idx="196">
                        <c:v>0.59406667722438489</c:v>
                      </c:pt>
                      <c:pt idx="197">
                        <c:v>0.56671411483306466</c:v>
                      </c:pt>
                      <c:pt idx="198">
                        <c:v>0.54098497742863871</c:v>
                      </c:pt>
                      <c:pt idx="199">
                        <c:v>0.5167624162576212</c:v>
                      </c:pt>
                      <c:pt idx="200">
                        <c:v>0.49393940226683741</c:v>
                      </c:pt>
                      <c:pt idx="201">
                        <c:v>0.47241778711097165</c:v>
                      </c:pt>
                      <c:pt idx="202">
                        <c:v>0.45210746444400257</c:v>
                      </c:pt>
                      <c:pt idx="203">
                        <c:v>0.43292561969955967</c:v>
                      </c:pt>
                      <c:pt idx="204">
                        <c:v>0.41479605807628972</c:v>
                      </c:pt>
                      <c:pt idx="205">
                        <c:v>0.3976486017463805</c:v>
                      </c:pt>
                      <c:pt idx="206">
                        <c:v>0.38141854842943362</c:v>
                      </c:pt>
                      <c:pt idx="207">
                        <c:v>0.36604618444599563</c:v>
                      </c:pt>
                      <c:pt idx="208">
                        <c:v>0.35147634620726731</c:v>
                      </c:pt>
                      <c:pt idx="209">
                        <c:v>0.33765802482842733</c:v>
                      </c:pt>
                      <c:pt idx="210">
                        <c:v>0.32454400918840126</c:v>
                      </c:pt>
                      <c:pt idx="211">
                        <c:v>0.31209056331217538</c:v>
                      </c:pt>
                      <c:pt idx="212">
                        <c:v>0.30025713443427715</c:v>
                      </c:pt>
                      <c:pt idx="213">
                        <c:v>0.28900608852353427</c:v>
                      </c:pt>
                      <c:pt idx="214">
                        <c:v>0.27830247041796108</c:v>
                      </c:pt>
                      <c:pt idx="215">
                        <c:v>0.26811378604169556</c:v>
                      </c:pt>
                      <c:pt idx="216">
                        <c:v>0.25840980445938511</c:v>
                      </c:pt>
                      <c:pt idx="217">
                        <c:v>0.24916237777251571</c:v>
                      </c:pt>
                      <c:pt idx="218">
                        <c:v>0.24034527708136333</c:v>
                      </c:pt>
                      <c:pt idx="219">
                        <c:v>0.23193404292938216</c:v>
                      </c:pt>
                      <c:pt idx="220">
                        <c:v>0.22390584881725553</c:v>
                      </c:pt>
                      <c:pt idx="221">
                        <c:v>0.21623937652439076</c:v>
                      </c:pt>
                      <c:pt idx="222">
                        <c:v>0.20891470210882898</c:v>
                      </c:pt>
                      <c:pt idx="223">
                        <c:v>0.20191319157451301</c:v>
                      </c:pt>
                      <c:pt idx="224">
                        <c:v>0.19521740529948212</c:v>
                      </c:pt>
                      <c:pt idx="225">
                        <c:v>0.18881101041146237</c:v>
                      </c:pt>
                      <c:pt idx="226">
                        <c:v>0.18267870037990969</c:v>
                      </c:pt>
                      <c:pt idx="227">
                        <c:v>0.17680612116706773</c:v>
                      </c:pt>
                      <c:pt idx="228">
                        <c:v>0.17117980334610147</c:v>
                      </c:pt>
                      <c:pt idx="229">
                        <c:v>0.16578709965279392</c:v>
                      </c:pt>
                      <c:pt idx="230">
                        <c:v>0.16061612748947179</c:v>
                      </c:pt>
                      <c:pt idx="231">
                        <c:v>0.15565571594647337</c:v>
                      </c:pt>
                      <c:pt idx="232">
                        <c:v>0.15089535694821909</c:v>
                      </c:pt>
                      <c:pt idx="233">
                        <c:v>0.14632516016834632</c:v>
                      </c:pt>
                      <c:pt idx="234">
                        <c:v>0.14193581139191119</c:v>
                      </c:pt>
                      <c:pt idx="235">
                        <c:v>0.13771853403277101</c:v>
                      </c:pt>
                      <c:pt idx="236">
                        <c:v>0.13366505354131722</c:v>
                      </c:pt>
                      <c:pt idx="237">
                        <c:v>0.12976756446206633</c:v>
                      </c:pt>
                      <c:pt idx="238">
                        <c:v>0.12601869992252696</c:v>
                      </c:pt>
                      <c:pt idx="239">
                        <c:v>0.12241150335450637</c:v>
                      </c:pt>
                      <c:pt idx="240">
                        <c:v>0.1189394022668309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889-4F37-9FE5-3939D9A82D7C}"/>
                  </c:ext>
                </c:extLst>
              </c15:ser>
            </c15:filteredScatterSeries>
          </c:ext>
        </c:extLst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3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55457519374"/>
          <c:y val="5.0072422498957388E-2"/>
          <c:w val="0.18927289912602344"/>
          <c:h val="0.23832132798410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0"/>
          <c:order val="4"/>
          <c:tx>
            <c:strRef>
              <c:f>PolyGam!$F$6</c:f>
              <c:strCache>
                <c:ptCount val="1"/>
                <c:pt idx="0">
                  <c:v>ψ(3,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PolyGam!$A$7:$A$247</c:f>
              <c:numCache>
                <c:formatCode>General</c:formatCode>
                <c:ptCount val="241"/>
                <c:pt idx="0">
                  <c:v>-3</c:v>
                </c:pt>
                <c:pt idx="1">
                  <c:v>-2.9750000000000001</c:v>
                </c:pt>
                <c:pt idx="2">
                  <c:v>-2.95</c:v>
                </c:pt>
                <c:pt idx="3">
                  <c:v>-2.9250000000000003</c:v>
                </c:pt>
                <c:pt idx="4">
                  <c:v>-2.9000000000000004</c:v>
                </c:pt>
                <c:pt idx="5">
                  <c:v>-2.8750000000000004</c:v>
                </c:pt>
                <c:pt idx="6">
                  <c:v>-2.8500000000000005</c:v>
                </c:pt>
                <c:pt idx="7">
                  <c:v>-2.8250000000000006</c:v>
                </c:pt>
                <c:pt idx="8">
                  <c:v>-2.8000000000000007</c:v>
                </c:pt>
                <c:pt idx="9">
                  <c:v>-2.7750000000000008</c:v>
                </c:pt>
                <c:pt idx="10">
                  <c:v>-2.7500000000000009</c:v>
                </c:pt>
                <c:pt idx="11">
                  <c:v>-2.725000000000001</c:v>
                </c:pt>
                <c:pt idx="12">
                  <c:v>-2.7000000000000011</c:v>
                </c:pt>
                <c:pt idx="13">
                  <c:v>-2.6750000000000012</c:v>
                </c:pt>
                <c:pt idx="14">
                  <c:v>-2.6500000000000012</c:v>
                </c:pt>
                <c:pt idx="15">
                  <c:v>-2.6250000000000013</c:v>
                </c:pt>
                <c:pt idx="16">
                  <c:v>-2.6000000000000014</c:v>
                </c:pt>
                <c:pt idx="17">
                  <c:v>-2.5750000000000015</c:v>
                </c:pt>
                <c:pt idx="18">
                  <c:v>-2.5500000000000016</c:v>
                </c:pt>
                <c:pt idx="19">
                  <c:v>-2.5250000000000017</c:v>
                </c:pt>
                <c:pt idx="20">
                  <c:v>-2.5000000000000018</c:v>
                </c:pt>
                <c:pt idx="21">
                  <c:v>-2.4750000000000019</c:v>
                </c:pt>
                <c:pt idx="22">
                  <c:v>-2.450000000000002</c:v>
                </c:pt>
                <c:pt idx="23">
                  <c:v>-2.425000000000002</c:v>
                </c:pt>
                <c:pt idx="24">
                  <c:v>-2.4000000000000021</c:v>
                </c:pt>
                <c:pt idx="25">
                  <c:v>-2.3750000000000022</c:v>
                </c:pt>
                <c:pt idx="26">
                  <c:v>-2.3500000000000023</c:v>
                </c:pt>
                <c:pt idx="27">
                  <c:v>-2.3250000000000024</c:v>
                </c:pt>
                <c:pt idx="28">
                  <c:v>-2.3000000000000025</c:v>
                </c:pt>
                <c:pt idx="29">
                  <c:v>-2.2750000000000026</c:v>
                </c:pt>
                <c:pt idx="30">
                  <c:v>-2.2500000000000027</c:v>
                </c:pt>
                <c:pt idx="31">
                  <c:v>-2.2250000000000028</c:v>
                </c:pt>
                <c:pt idx="32">
                  <c:v>-2.2000000000000028</c:v>
                </c:pt>
                <c:pt idx="33">
                  <c:v>-2.1750000000000029</c:v>
                </c:pt>
                <c:pt idx="34">
                  <c:v>-2.150000000000003</c:v>
                </c:pt>
                <c:pt idx="35">
                  <c:v>-2.1250000000000031</c:v>
                </c:pt>
                <c:pt idx="36">
                  <c:v>-2.1000000000000032</c:v>
                </c:pt>
                <c:pt idx="37">
                  <c:v>-2.0750000000000033</c:v>
                </c:pt>
                <c:pt idx="38">
                  <c:v>-2.0500000000000034</c:v>
                </c:pt>
                <c:pt idx="39">
                  <c:v>-2.0250000000000035</c:v>
                </c:pt>
                <c:pt idx="40">
                  <c:v>-2.0000000000000036</c:v>
                </c:pt>
                <c:pt idx="41">
                  <c:v>-1.9750000000000036</c:v>
                </c:pt>
                <c:pt idx="42">
                  <c:v>-1.9500000000000037</c:v>
                </c:pt>
                <c:pt idx="43">
                  <c:v>-1.9250000000000038</c:v>
                </c:pt>
                <c:pt idx="44">
                  <c:v>-1.9000000000000039</c:v>
                </c:pt>
                <c:pt idx="45">
                  <c:v>-1.875000000000004</c:v>
                </c:pt>
                <c:pt idx="46">
                  <c:v>-1.8500000000000041</c:v>
                </c:pt>
                <c:pt idx="47">
                  <c:v>-1.8250000000000042</c:v>
                </c:pt>
                <c:pt idx="48">
                  <c:v>-1.8000000000000043</c:v>
                </c:pt>
                <c:pt idx="49">
                  <c:v>-1.7750000000000044</c:v>
                </c:pt>
                <c:pt idx="50">
                  <c:v>-1.7500000000000044</c:v>
                </c:pt>
                <c:pt idx="51">
                  <c:v>-1.7250000000000045</c:v>
                </c:pt>
                <c:pt idx="52">
                  <c:v>-1.7000000000000046</c:v>
                </c:pt>
                <c:pt idx="53">
                  <c:v>-1.6750000000000047</c:v>
                </c:pt>
                <c:pt idx="54">
                  <c:v>-1.6500000000000048</c:v>
                </c:pt>
                <c:pt idx="55">
                  <c:v>-1.6250000000000049</c:v>
                </c:pt>
                <c:pt idx="56">
                  <c:v>-1.600000000000005</c:v>
                </c:pt>
                <c:pt idx="57">
                  <c:v>-1.5750000000000051</c:v>
                </c:pt>
                <c:pt idx="58">
                  <c:v>-1.5500000000000052</c:v>
                </c:pt>
                <c:pt idx="59">
                  <c:v>-1.5250000000000052</c:v>
                </c:pt>
                <c:pt idx="60">
                  <c:v>-1.5000000000000053</c:v>
                </c:pt>
                <c:pt idx="61">
                  <c:v>-1.4750000000000054</c:v>
                </c:pt>
                <c:pt idx="62">
                  <c:v>-1.4500000000000055</c:v>
                </c:pt>
                <c:pt idx="63">
                  <c:v>-1.4250000000000056</c:v>
                </c:pt>
                <c:pt idx="64">
                  <c:v>-1.4000000000000057</c:v>
                </c:pt>
                <c:pt idx="65">
                  <c:v>-1.3750000000000058</c:v>
                </c:pt>
                <c:pt idx="66">
                  <c:v>-1.3500000000000059</c:v>
                </c:pt>
                <c:pt idx="67">
                  <c:v>-1.325000000000006</c:v>
                </c:pt>
                <c:pt idx="68">
                  <c:v>-1.300000000000006</c:v>
                </c:pt>
                <c:pt idx="69">
                  <c:v>-1.2750000000000061</c:v>
                </c:pt>
                <c:pt idx="70">
                  <c:v>-1.2500000000000062</c:v>
                </c:pt>
                <c:pt idx="71">
                  <c:v>-1.2250000000000063</c:v>
                </c:pt>
                <c:pt idx="72">
                  <c:v>-1.2000000000000064</c:v>
                </c:pt>
                <c:pt idx="73">
                  <c:v>-1.1750000000000065</c:v>
                </c:pt>
                <c:pt idx="74">
                  <c:v>-1.1500000000000066</c:v>
                </c:pt>
                <c:pt idx="75">
                  <c:v>-1.1250000000000067</c:v>
                </c:pt>
                <c:pt idx="76">
                  <c:v>-1.1000000000000068</c:v>
                </c:pt>
                <c:pt idx="77">
                  <c:v>-1.0750000000000068</c:v>
                </c:pt>
                <c:pt idx="78">
                  <c:v>-1.0500000000000069</c:v>
                </c:pt>
                <c:pt idx="79">
                  <c:v>-1.025000000000007</c:v>
                </c:pt>
                <c:pt idx="80">
                  <c:v>-1.0000000000000071</c:v>
                </c:pt>
                <c:pt idx="81">
                  <c:v>-0.97500000000000708</c:v>
                </c:pt>
                <c:pt idx="82">
                  <c:v>-0.95000000000000706</c:v>
                </c:pt>
                <c:pt idx="83">
                  <c:v>-0.92500000000000704</c:v>
                </c:pt>
                <c:pt idx="84">
                  <c:v>-0.90000000000000702</c:v>
                </c:pt>
                <c:pt idx="85">
                  <c:v>-0.87500000000000699</c:v>
                </c:pt>
                <c:pt idx="86">
                  <c:v>-0.85000000000000697</c:v>
                </c:pt>
                <c:pt idx="87">
                  <c:v>-0.82500000000000695</c:v>
                </c:pt>
                <c:pt idx="88">
                  <c:v>-0.80000000000000693</c:v>
                </c:pt>
                <c:pt idx="89">
                  <c:v>-0.77500000000000691</c:v>
                </c:pt>
                <c:pt idx="90">
                  <c:v>-0.75000000000000688</c:v>
                </c:pt>
                <c:pt idx="91">
                  <c:v>-0.72500000000000686</c:v>
                </c:pt>
                <c:pt idx="92">
                  <c:v>-0.70000000000000684</c:v>
                </c:pt>
                <c:pt idx="93">
                  <c:v>-0.67500000000000682</c:v>
                </c:pt>
                <c:pt idx="94">
                  <c:v>-0.65000000000000679</c:v>
                </c:pt>
                <c:pt idx="95">
                  <c:v>-0.62500000000000677</c:v>
                </c:pt>
                <c:pt idx="96">
                  <c:v>-0.60000000000000675</c:v>
                </c:pt>
                <c:pt idx="97">
                  <c:v>-0.57500000000000673</c:v>
                </c:pt>
                <c:pt idx="98">
                  <c:v>-0.55000000000000671</c:v>
                </c:pt>
                <c:pt idx="99">
                  <c:v>-0.52500000000000668</c:v>
                </c:pt>
                <c:pt idx="100">
                  <c:v>-0.50000000000000666</c:v>
                </c:pt>
                <c:pt idx="101">
                  <c:v>-0.47500000000000664</c:v>
                </c:pt>
                <c:pt idx="102">
                  <c:v>-0.45000000000000662</c:v>
                </c:pt>
                <c:pt idx="103">
                  <c:v>-0.42500000000000659</c:v>
                </c:pt>
                <c:pt idx="104">
                  <c:v>-0.40000000000000657</c:v>
                </c:pt>
                <c:pt idx="105">
                  <c:v>-0.37500000000000655</c:v>
                </c:pt>
                <c:pt idx="106">
                  <c:v>-0.35000000000000653</c:v>
                </c:pt>
                <c:pt idx="107">
                  <c:v>-0.32500000000000651</c:v>
                </c:pt>
                <c:pt idx="108">
                  <c:v>-0.30000000000000648</c:v>
                </c:pt>
                <c:pt idx="109">
                  <c:v>-0.27500000000000646</c:v>
                </c:pt>
                <c:pt idx="110">
                  <c:v>-0.25000000000000644</c:v>
                </c:pt>
                <c:pt idx="111">
                  <c:v>-0.22500000000000644</c:v>
                </c:pt>
                <c:pt idx="112">
                  <c:v>-0.20000000000000645</c:v>
                </c:pt>
                <c:pt idx="113">
                  <c:v>-0.17500000000000646</c:v>
                </c:pt>
                <c:pt idx="114">
                  <c:v>-0.15000000000000646</c:v>
                </c:pt>
                <c:pt idx="115">
                  <c:v>-0.12500000000000647</c:v>
                </c:pt>
                <c:pt idx="116">
                  <c:v>-0.10000000000000647</c:v>
                </c:pt>
                <c:pt idx="117">
                  <c:v>-7.5000000000006478E-2</c:v>
                </c:pt>
                <c:pt idx="118">
                  <c:v>-5.0000000000006477E-2</c:v>
                </c:pt>
                <c:pt idx="119">
                  <c:v>-2.5000000000006475E-2</c:v>
                </c:pt>
                <c:pt idx="120">
                  <c:v>-6.4739880123454441E-15</c:v>
                </c:pt>
                <c:pt idx="121">
                  <c:v>2.4999999999993527E-2</c:v>
                </c:pt>
                <c:pt idx="122">
                  <c:v>4.9999999999993529E-2</c:v>
                </c:pt>
                <c:pt idx="123">
                  <c:v>7.499999999999353E-2</c:v>
                </c:pt>
                <c:pt idx="124">
                  <c:v>9.9999999999993539E-2</c:v>
                </c:pt>
                <c:pt idx="125">
                  <c:v>0.12499999999999353</c:v>
                </c:pt>
                <c:pt idx="126">
                  <c:v>0.14999999999999353</c:v>
                </c:pt>
                <c:pt idx="127">
                  <c:v>0.17499999999999352</c:v>
                </c:pt>
                <c:pt idx="128">
                  <c:v>0.19999999999999352</c:v>
                </c:pt>
                <c:pt idx="129">
                  <c:v>0.22499999999999351</c:v>
                </c:pt>
                <c:pt idx="130">
                  <c:v>0.24999999999999351</c:v>
                </c:pt>
                <c:pt idx="131">
                  <c:v>0.27499999999999353</c:v>
                </c:pt>
                <c:pt idx="132">
                  <c:v>0.29999999999999355</c:v>
                </c:pt>
                <c:pt idx="133">
                  <c:v>0.32499999999999357</c:v>
                </c:pt>
                <c:pt idx="134">
                  <c:v>0.34999999999999359</c:v>
                </c:pt>
                <c:pt idx="135">
                  <c:v>0.37499999999999362</c:v>
                </c:pt>
                <c:pt idx="136">
                  <c:v>0.39999999999999364</c:v>
                </c:pt>
                <c:pt idx="137">
                  <c:v>0.42499999999999366</c:v>
                </c:pt>
                <c:pt idx="138">
                  <c:v>0.44999999999999368</c:v>
                </c:pt>
                <c:pt idx="139">
                  <c:v>0.47499999999999371</c:v>
                </c:pt>
                <c:pt idx="140">
                  <c:v>0.49999999999999373</c:v>
                </c:pt>
                <c:pt idx="141">
                  <c:v>0.52499999999999369</c:v>
                </c:pt>
                <c:pt idx="142">
                  <c:v>0.54999999999999372</c:v>
                </c:pt>
                <c:pt idx="143">
                  <c:v>0.57499999999999374</c:v>
                </c:pt>
                <c:pt idx="144">
                  <c:v>0.59999999999999376</c:v>
                </c:pt>
                <c:pt idx="145">
                  <c:v>0.62499999999999378</c:v>
                </c:pt>
                <c:pt idx="146">
                  <c:v>0.6499999999999938</c:v>
                </c:pt>
                <c:pt idx="147">
                  <c:v>0.67499999999999383</c:v>
                </c:pt>
                <c:pt idx="148">
                  <c:v>0.69999999999999385</c:v>
                </c:pt>
                <c:pt idx="149">
                  <c:v>0.72499999999999387</c:v>
                </c:pt>
                <c:pt idx="150">
                  <c:v>0.74999999999999389</c:v>
                </c:pt>
                <c:pt idx="151">
                  <c:v>0.77499999999999392</c:v>
                </c:pt>
                <c:pt idx="152">
                  <c:v>0.79999999999999394</c:v>
                </c:pt>
                <c:pt idx="153">
                  <c:v>0.82499999999999396</c:v>
                </c:pt>
                <c:pt idx="154">
                  <c:v>0.84999999999999398</c:v>
                </c:pt>
                <c:pt idx="155">
                  <c:v>0.874999999999994</c:v>
                </c:pt>
                <c:pt idx="156">
                  <c:v>0.89999999999999403</c:v>
                </c:pt>
                <c:pt idx="157">
                  <c:v>0.92499999999999405</c:v>
                </c:pt>
                <c:pt idx="158">
                  <c:v>0.94999999999999407</c:v>
                </c:pt>
                <c:pt idx="159">
                  <c:v>0.97499999999999409</c:v>
                </c:pt>
                <c:pt idx="160">
                  <c:v>0.99999999999999412</c:v>
                </c:pt>
                <c:pt idx="161">
                  <c:v>1.0249999999999941</c:v>
                </c:pt>
                <c:pt idx="162">
                  <c:v>1.049999999999994</c:v>
                </c:pt>
                <c:pt idx="163">
                  <c:v>1.074999999999994</c:v>
                </c:pt>
                <c:pt idx="164">
                  <c:v>1.0999999999999939</c:v>
                </c:pt>
                <c:pt idx="165">
                  <c:v>1.1249999999999938</c:v>
                </c:pt>
                <c:pt idx="166">
                  <c:v>1.1499999999999937</c:v>
                </c:pt>
                <c:pt idx="167">
                  <c:v>1.1749999999999936</c:v>
                </c:pt>
                <c:pt idx="168">
                  <c:v>1.1999999999999935</c:v>
                </c:pt>
                <c:pt idx="169">
                  <c:v>1.2249999999999934</c:v>
                </c:pt>
                <c:pt idx="170">
                  <c:v>1.2499999999999933</c:v>
                </c:pt>
                <c:pt idx="171">
                  <c:v>1.2749999999999932</c:v>
                </c:pt>
                <c:pt idx="172">
                  <c:v>1.2999999999999932</c:v>
                </c:pt>
                <c:pt idx="173">
                  <c:v>1.3249999999999931</c:v>
                </c:pt>
                <c:pt idx="174">
                  <c:v>1.349999999999993</c:v>
                </c:pt>
                <c:pt idx="175">
                  <c:v>1.3749999999999929</c:v>
                </c:pt>
                <c:pt idx="176">
                  <c:v>1.3999999999999928</c:v>
                </c:pt>
                <c:pt idx="177">
                  <c:v>1.4249999999999927</c:v>
                </c:pt>
                <c:pt idx="178">
                  <c:v>1.4499999999999926</c:v>
                </c:pt>
                <c:pt idx="179">
                  <c:v>1.4749999999999925</c:v>
                </c:pt>
                <c:pt idx="180">
                  <c:v>1.4999999999999925</c:v>
                </c:pt>
                <c:pt idx="181">
                  <c:v>1.5249999999999924</c:v>
                </c:pt>
                <c:pt idx="182">
                  <c:v>1.5499999999999923</c:v>
                </c:pt>
                <c:pt idx="183">
                  <c:v>1.5749999999999922</c:v>
                </c:pt>
                <c:pt idx="184">
                  <c:v>1.5999999999999921</c:v>
                </c:pt>
                <c:pt idx="185">
                  <c:v>1.624999999999992</c:v>
                </c:pt>
                <c:pt idx="186">
                  <c:v>1.6499999999999919</c:v>
                </c:pt>
                <c:pt idx="187">
                  <c:v>1.6749999999999918</c:v>
                </c:pt>
                <c:pt idx="188">
                  <c:v>1.6999999999999917</c:v>
                </c:pt>
                <c:pt idx="189">
                  <c:v>1.7249999999999917</c:v>
                </c:pt>
                <c:pt idx="190">
                  <c:v>1.7499999999999916</c:v>
                </c:pt>
                <c:pt idx="191">
                  <c:v>1.7749999999999915</c:v>
                </c:pt>
                <c:pt idx="192">
                  <c:v>1.7999999999999914</c:v>
                </c:pt>
                <c:pt idx="193">
                  <c:v>1.8249999999999913</c:v>
                </c:pt>
                <c:pt idx="194">
                  <c:v>1.8499999999999912</c:v>
                </c:pt>
                <c:pt idx="195">
                  <c:v>1.8749999999999911</c:v>
                </c:pt>
                <c:pt idx="196">
                  <c:v>1.899999999999991</c:v>
                </c:pt>
                <c:pt idx="197">
                  <c:v>1.9249999999999909</c:v>
                </c:pt>
                <c:pt idx="198">
                  <c:v>1.9499999999999909</c:v>
                </c:pt>
                <c:pt idx="199">
                  <c:v>1.9749999999999908</c:v>
                </c:pt>
                <c:pt idx="200">
                  <c:v>1.9999999999999907</c:v>
                </c:pt>
                <c:pt idx="201">
                  <c:v>2.0249999999999906</c:v>
                </c:pt>
                <c:pt idx="202">
                  <c:v>2.0499999999999905</c:v>
                </c:pt>
                <c:pt idx="203">
                  <c:v>2.0749999999999904</c:v>
                </c:pt>
                <c:pt idx="204">
                  <c:v>2.0999999999999903</c:v>
                </c:pt>
                <c:pt idx="205">
                  <c:v>2.1249999999999902</c:v>
                </c:pt>
                <c:pt idx="206">
                  <c:v>2.1499999999999901</c:v>
                </c:pt>
                <c:pt idx="207">
                  <c:v>2.1749999999999901</c:v>
                </c:pt>
                <c:pt idx="208">
                  <c:v>2.19999999999999</c:v>
                </c:pt>
                <c:pt idx="209">
                  <c:v>2.2249999999999899</c:v>
                </c:pt>
                <c:pt idx="210">
                  <c:v>2.2499999999999898</c:v>
                </c:pt>
                <c:pt idx="211">
                  <c:v>2.2749999999999897</c:v>
                </c:pt>
                <c:pt idx="212">
                  <c:v>2.2999999999999896</c:v>
                </c:pt>
                <c:pt idx="213">
                  <c:v>2.3249999999999895</c:v>
                </c:pt>
                <c:pt idx="214">
                  <c:v>2.3499999999999894</c:v>
                </c:pt>
                <c:pt idx="215">
                  <c:v>2.3749999999999893</c:v>
                </c:pt>
                <c:pt idx="216">
                  <c:v>2.3999999999999893</c:v>
                </c:pt>
                <c:pt idx="217">
                  <c:v>2.4249999999999892</c:v>
                </c:pt>
                <c:pt idx="218">
                  <c:v>2.4499999999999891</c:v>
                </c:pt>
                <c:pt idx="219">
                  <c:v>2.474999999999989</c:v>
                </c:pt>
                <c:pt idx="220">
                  <c:v>2.4999999999999889</c:v>
                </c:pt>
                <c:pt idx="221">
                  <c:v>2.5249999999999888</c:v>
                </c:pt>
                <c:pt idx="222">
                  <c:v>2.5499999999999887</c:v>
                </c:pt>
                <c:pt idx="223">
                  <c:v>2.5749999999999886</c:v>
                </c:pt>
                <c:pt idx="224">
                  <c:v>2.5999999999999885</c:v>
                </c:pt>
                <c:pt idx="225">
                  <c:v>2.6249999999999885</c:v>
                </c:pt>
                <c:pt idx="226">
                  <c:v>2.6499999999999884</c:v>
                </c:pt>
                <c:pt idx="227">
                  <c:v>2.6749999999999883</c:v>
                </c:pt>
                <c:pt idx="228">
                  <c:v>2.6999999999999882</c:v>
                </c:pt>
                <c:pt idx="229">
                  <c:v>2.7249999999999881</c:v>
                </c:pt>
                <c:pt idx="230">
                  <c:v>2.749999999999988</c:v>
                </c:pt>
                <c:pt idx="231">
                  <c:v>2.7749999999999879</c:v>
                </c:pt>
                <c:pt idx="232">
                  <c:v>2.7999999999999878</c:v>
                </c:pt>
                <c:pt idx="233">
                  <c:v>2.8249999999999877</c:v>
                </c:pt>
                <c:pt idx="234">
                  <c:v>2.8499999999999877</c:v>
                </c:pt>
                <c:pt idx="235">
                  <c:v>2.8749999999999876</c:v>
                </c:pt>
                <c:pt idx="236">
                  <c:v>2.8999999999999875</c:v>
                </c:pt>
                <c:pt idx="237">
                  <c:v>2.9249999999999874</c:v>
                </c:pt>
                <c:pt idx="238">
                  <c:v>2.9499999999999873</c:v>
                </c:pt>
                <c:pt idx="239">
                  <c:v>2.9749999999999872</c:v>
                </c:pt>
                <c:pt idx="240">
                  <c:v>2.9999999999999871</c:v>
                </c:pt>
              </c:numCache>
            </c:numRef>
          </c:xVal>
          <c:yVal>
            <c:numRef>
              <c:f>PolyGam!$F$7:$F$247</c:f>
              <c:numCache>
                <c:formatCode>General</c:formatCode>
                <c:ptCount val="241"/>
                <c:pt idx="12">
                  <c:v>768.96263511553127</c:v>
                </c:pt>
                <c:pt idx="13">
                  <c:v>569.81392216038273</c:v>
                </c:pt>
                <c:pt idx="14">
                  <c:v>436.46154607875923</c:v>
                </c:pt>
                <c:pt idx="15">
                  <c:v>345.66253623452297</c:v>
                </c:pt>
                <c:pt idx="16">
                  <c:v>283.53838059773847</c:v>
                </c:pt>
                <c:pt idx="17">
                  <c:v>241.60994087909276</c:v>
                </c:pt>
                <c:pt idx="18">
                  <c:v>214.66750883047229</c:v>
                </c:pt>
                <c:pt idx="19">
                  <c:v>199.59875500496995</c:v>
                </c:pt>
                <c:pt idx="20">
                  <c:v>194.74787621918762</c:v>
                </c:pt>
                <c:pt idx="21">
                  <c:v>199.59535448428426</c:v>
                </c:pt>
                <c:pt idx="22">
                  <c:v>214.66070346259428</c:v>
                </c:pt>
                <c:pt idx="23">
                  <c:v>241.59972199973527</c:v>
                </c:pt>
                <c:pt idx="24">
                  <c:v>283.52473518223655</c:v>
                </c:pt>
                <c:pt idx="25">
                  <c:v>345.6454468638147</c:v>
                </c:pt>
                <c:pt idx="26">
                  <c:v>436.44099089379478</c:v>
                </c:pt>
                <c:pt idx="27">
                  <c:v>569.78987480476201</c:v>
                </c:pt>
                <c:pt idx="28">
                  <c:v>768.93506466611632</c:v>
                </c:pt>
                <c:pt idx="52">
                  <c:v>768.84973453017631</c:v>
                </c:pt>
                <c:pt idx="53">
                  <c:v>569.69674145583508</c:v>
                </c:pt>
                <c:pt idx="54">
                  <c:v>436.33988049210137</c:v>
                </c:pt>
                <c:pt idx="55">
                  <c:v>345.53616913440555</c:v>
                </c:pt>
                <c:pt idx="56">
                  <c:v>283.4070826740035</c:v>
                </c:pt>
                <c:pt idx="57">
                  <c:v>241.47346926853771</c:v>
                </c:pt>
                <c:pt idx="58">
                  <c:v>214.52560617303754</c:v>
                </c:pt>
                <c:pt idx="59">
                  <c:v>199.4511484240588</c:v>
                </c:pt>
                <c:pt idx="60">
                  <c:v>194.59427621918763</c:v>
                </c:pt>
                <c:pt idx="61">
                  <c:v>199.43545375764964</c:v>
                </c:pt>
                <c:pt idx="62">
                  <c:v>214.49417559805622</c:v>
                </c:pt>
                <c:pt idx="63">
                  <c:v>241.4262200823253</c:v>
                </c:pt>
                <c:pt idx="64">
                  <c:v>283.34389027482189</c:v>
                </c:pt>
                <c:pt idx="65">
                  <c:v>345.45686635874347</c:v>
                </c:pt>
                <c:pt idx="66">
                  <c:v>436.24425672201681</c:v>
                </c:pt>
                <c:pt idx="67">
                  <c:v>569.58454148840985</c:v>
                </c:pt>
                <c:pt idx="68">
                  <c:v>768.72065719898433</c:v>
                </c:pt>
                <c:pt idx="92">
                  <c:v>768.13135232691968</c:v>
                </c:pt>
                <c:pt idx="93">
                  <c:v>568.93450098297376</c:v>
                </c:pt>
                <c:pt idx="94">
                  <c:v>435.53038306352931</c:v>
                </c:pt>
                <c:pt idx="95">
                  <c:v>344.67569506137454</c:v>
                </c:pt>
                <c:pt idx="96">
                  <c:v>282.49155533025714</c:v>
                </c:pt>
                <c:pt idx="97">
                  <c:v>240.49841448360144</c:v>
                </c:pt>
                <c:pt idx="98">
                  <c:v>213.48610625912244</c:v>
                </c:pt>
                <c:pt idx="99">
                  <c:v>198.34179002538934</c:v>
                </c:pt>
                <c:pt idx="100">
                  <c:v>193.40909103400247</c:v>
                </c:pt>
                <c:pt idx="101">
                  <c:v>198.16785101807577</c:v>
                </c:pt>
                <c:pt idx="102">
                  <c:v>213.13686499590426</c:v>
                </c:pt>
                <c:pt idx="103">
                  <c:v>239.97112359265901</c:v>
                </c:pt>
                <c:pt idx="104">
                  <c:v>281.78204104533239</c:v>
                </c:pt>
                <c:pt idx="105">
                  <c:v>343.77829249083601</c:v>
                </c:pt>
                <c:pt idx="106">
                  <c:v>434.4378473557814</c:v>
                </c:pt>
                <c:pt idx="107">
                  <c:v>567.63789210163259</c:v>
                </c:pt>
                <c:pt idx="108">
                  <c:v>766.61989041910533</c:v>
                </c:pt>
                <c:pt idx="132">
                  <c:v>743.14176465511343</c:v>
                </c:pt>
                <c:pt idx="133">
                  <c:v>540.03195112325136</c:v>
                </c:pt>
                <c:pt idx="134">
                  <c:v>401.91811458553445</c:v>
                </c:pt>
                <c:pt idx="135">
                  <c:v>305.35409506137501</c:v>
                </c:pt>
                <c:pt idx="136">
                  <c:v>236.19525903396203</c:v>
                </c:pt>
                <c:pt idx="137">
                  <c:v>185.61010290667215</c:v>
                </c:pt>
                <c:pt idx="138">
                  <c:v>147.91681454407833</c:v>
                </c:pt>
                <c:pt idx="139">
                  <c:v>119.3623524453723</c:v>
                </c:pt>
                <c:pt idx="140">
                  <c:v>97.409091034007275</c:v>
                </c:pt>
                <c:pt idx="141">
                  <c:v>80.305035355218919</c:v>
                </c:pt>
                <c:pt idx="142">
                  <c:v>66.817706331075044</c:v>
                </c:pt>
                <c:pt idx="143">
                  <c:v>56.065279553446629</c:v>
                </c:pt>
                <c:pt idx="144">
                  <c:v>47.407041045347718</c:v>
                </c:pt>
                <c:pt idx="145">
                  <c:v>40.3708850834497</c:v>
                </c:pt>
                <c:pt idx="146">
                  <c:v>34.604444606956491</c:v>
                </c:pt>
                <c:pt idx="147">
                  <c:v>29.84159645376409</c:v>
                </c:pt>
                <c:pt idx="148">
                  <c:v>25.879149678428622</c:v>
                </c:pt>
                <c:pt idx="149">
                  <c:v>22.560390210328819</c:v>
                </c:pt>
                <c:pt idx="150">
                  <c:v>19.763312534851227</c:v>
                </c:pt>
                <c:pt idx="151">
                  <c:v>17.392100774089425</c:v>
                </c:pt>
                <c:pt idx="152">
                  <c:v>15.370892070483192</c:v>
                </c:pt>
                <c:pt idx="153">
                  <c:v>13.6391625880748</c:v>
                </c:pt>
                <c:pt idx="154">
                  <c:v>12.148280269338875</c:v>
                </c:pt>
                <c:pt idx="155">
                  <c:v>10.858905496255588</c:v>
                </c:pt>
                <c:pt idx="156">
                  <c:v>9.7390140937769782</c:v>
                </c:pt>
                <c:pt idx="157">
                  <c:v>8.7623814027557074</c:v>
                </c:pt>
                <c:pt idx="158">
                  <c:v>7.9074109563577721</c:v>
                </c:pt>
                <c:pt idx="159">
                  <c:v>7.156222856355452</c:v>
                </c:pt>
                <c:pt idx="160">
                  <c:v>6.4939394022669754</c:v>
                </c:pt>
                <c:pt idx="161">
                  <c:v>5.9081216559096221</c:v>
                </c:pt>
                <c:pt idx="162">
                  <c:v>5.3883223131954034</c:v>
                </c:pt>
                <c:pt idx="163">
                  <c:v>4.9257287983579072</c:v>
                </c:pt>
                <c:pt idx="164">
                  <c:v>4.5128767902668026</c:v>
                </c:pt>
                <c:pt idx="165">
                  <c:v>4.1434190635663057</c:v>
                </c:pt>
                <c:pt idx="166">
                  <c:v>3.8119380219877059</c:v>
                </c:pt>
                <c:pt idx="167">
                  <c:v>3.513792932645381</c:v>
                </c:pt>
                <c:pt idx="168">
                  <c:v>3.2449948647258462</c:v>
                </c:pt>
                <c:pt idx="169">
                  <c:v>3.0021038573906127</c:v>
                </c:pt>
                <c:pt idx="170">
                  <c:v>2.7821440091884519</c:v>
                </c:pt>
                <c:pt idx="171">
                  <c:v>2.582533082314983</c:v>
                </c:pt>
                <c:pt idx="172">
                  <c:v>2.4010239143089738</c:v>
                </c:pt>
                <c:pt idx="173">
                  <c:v>2.235655475297333</c:v>
                </c:pt>
                <c:pt idx="174">
                  <c:v>2.0847118366505613</c:v>
                </c:pt>
                <c:pt idx="175">
                  <c:v>1.9466876539469267</c:v>
                </c:pt>
                <c:pt idx="176">
                  <c:v>1.8202590339471294</c:v>
                </c:pt>
                <c:pt idx="177">
                  <c:v>1.7042588674375225</c:v>
                </c:pt>
                <c:pt idx="178">
                  <c:v>1.5976558792324442</c:v>
                </c:pt>
                <c:pt idx="179">
                  <c:v>1.499536782502817</c:v>
                </c:pt>
                <c:pt idx="180">
                  <c:v>1.4090910340024634</c:v>
                </c:pt>
                <c:pt idx="181">
                  <c:v>1.325597775194453</c:v>
                </c:pt>
                <c:pt idx="182">
                  <c:v>1.248414616025262</c:v>
                </c:pt>
                <c:pt idx="183">
                  <c:v>1.1769679765130583</c:v>
                </c:pt>
                <c:pt idx="184">
                  <c:v>1.1107447490494993</c:v>
                </c:pt>
                <c:pt idx="185">
                  <c:v>1.0492850834481369</c:v>
                </c:pt>
                <c:pt idx="186">
                  <c:v>0.99217612896074925</c:v>
                </c:pt>
                <c:pt idx="187">
                  <c:v>0.93904659404201518</c:v>
                </c:pt>
                <c:pt idx="188">
                  <c:v>0.88956200662433216</c:v>
                </c:pt>
                <c:pt idx="189">
                  <c:v>0.843420575911216</c:v>
                </c:pt>
                <c:pt idx="190">
                  <c:v>0.80034957188765088</c:v>
                </c:pt>
                <c:pt idx="191">
                  <c:v>0.76010215142629378</c:v>
                </c:pt>
                <c:pt idx="192">
                  <c:v>0.72245457048275152</c:v>
                </c:pt>
                <c:pt idx="193">
                  <c:v>0.68720373078123309</c:v>
                </c:pt>
                <c:pt idx="194">
                  <c:v>0.65416501688707251</c:v>
                </c:pt>
                <c:pt idx="195">
                  <c:v>0.62317038588463147</c:v>
                </c:pt>
                <c:pt idx="196">
                  <c:v>0.59406667722438489</c:v>
                </c:pt>
                <c:pt idx="197">
                  <c:v>0.56671411483306466</c:v>
                </c:pt>
                <c:pt idx="198">
                  <c:v>0.54098497742863871</c:v>
                </c:pt>
                <c:pt idx="199">
                  <c:v>0.5167624162576212</c:v>
                </c:pt>
                <c:pt idx="200">
                  <c:v>0.49393940226683741</c:v>
                </c:pt>
                <c:pt idx="201">
                  <c:v>0.47241778711097165</c:v>
                </c:pt>
                <c:pt idx="202">
                  <c:v>0.45210746444400257</c:v>
                </c:pt>
                <c:pt idx="203">
                  <c:v>0.43292561969955967</c:v>
                </c:pt>
                <c:pt idx="204">
                  <c:v>0.41479605807628972</c:v>
                </c:pt>
                <c:pt idx="205">
                  <c:v>0.3976486017463805</c:v>
                </c:pt>
                <c:pt idx="206">
                  <c:v>0.38141854842943362</c:v>
                </c:pt>
                <c:pt idx="207">
                  <c:v>0.36604618444599563</c:v>
                </c:pt>
                <c:pt idx="208">
                  <c:v>0.35147634620726731</c:v>
                </c:pt>
                <c:pt idx="209">
                  <c:v>0.33765802482842733</c:v>
                </c:pt>
                <c:pt idx="210">
                  <c:v>0.32454400918840126</c:v>
                </c:pt>
                <c:pt idx="211">
                  <c:v>0.31209056331217538</c:v>
                </c:pt>
                <c:pt idx="212">
                  <c:v>0.30025713443427715</c:v>
                </c:pt>
                <c:pt idx="213">
                  <c:v>0.28900608852353427</c:v>
                </c:pt>
                <c:pt idx="214">
                  <c:v>0.27830247041796108</c:v>
                </c:pt>
                <c:pt idx="215">
                  <c:v>0.26811378604169556</c:v>
                </c:pt>
                <c:pt idx="216">
                  <c:v>0.25840980445938511</c:v>
                </c:pt>
                <c:pt idx="217">
                  <c:v>0.24916237777251571</c:v>
                </c:pt>
                <c:pt idx="218">
                  <c:v>0.24034527708136333</c:v>
                </c:pt>
                <c:pt idx="219">
                  <c:v>0.23193404292938216</c:v>
                </c:pt>
                <c:pt idx="220">
                  <c:v>0.22390584881725553</c:v>
                </c:pt>
                <c:pt idx="221">
                  <c:v>0.21623937652439076</c:v>
                </c:pt>
                <c:pt idx="222">
                  <c:v>0.20891470210882898</c:v>
                </c:pt>
                <c:pt idx="223">
                  <c:v>0.20191319157451301</c:v>
                </c:pt>
                <c:pt idx="224">
                  <c:v>0.19521740529948212</c:v>
                </c:pt>
                <c:pt idx="225">
                  <c:v>0.18881101041146237</c:v>
                </c:pt>
                <c:pt idx="226">
                  <c:v>0.18267870037990969</c:v>
                </c:pt>
                <c:pt idx="227">
                  <c:v>0.17680612116706773</c:v>
                </c:pt>
                <c:pt idx="228">
                  <c:v>0.17117980334610147</c:v>
                </c:pt>
                <c:pt idx="229">
                  <c:v>0.16578709965279392</c:v>
                </c:pt>
                <c:pt idx="230">
                  <c:v>0.16061612748947179</c:v>
                </c:pt>
                <c:pt idx="231">
                  <c:v>0.15565571594647337</c:v>
                </c:pt>
                <c:pt idx="232">
                  <c:v>0.15089535694821909</c:v>
                </c:pt>
                <c:pt idx="233">
                  <c:v>0.14632516016834632</c:v>
                </c:pt>
                <c:pt idx="234">
                  <c:v>0.14193581139191119</c:v>
                </c:pt>
                <c:pt idx="235">
                  <c:v>0.13771853403277101</c:v>
                </c:pt>
                <c:pt idx="236">
                  <c:v>0.13366505354131722</c:v>
                </c:pt>
                <c:pt idx="237">
                  <c:v>0.12976756446206633</c:v>
                </c:pt>
                <c:pt idx="238">
                  <c:v>0.12601869992252696</c:v>
                </c:pt>
                <c:pt idx="239">
                  <c:v>0.12241150335450637</c:v>
                </c:pt>
                <c:pt idx="240">
                  <c:v>0.1189394022668309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73-477F-A52F-EDE412D3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PolyGam!$B$6</c15:sqref>
                        </c15:formulaRef>
                      </c:ext>
                    </c:extLst>
                    <c:strCache>
                      <c:ptCount val="1"/>
                      <c:pt idx="0">
                        <c:v>ψ(x)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x"/>
                  <c:size val="6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PolyGam!$B$7:$B$247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65535</c:v>
                      </c:pt>
                      <c:pt idx="1">
                        <c:v>-38.66872248950294</c:v>
                      </c:pt>
                      <c:pt idx="2">
                        <c:v>-18.593409848684605</c:v>
                      </c:pt>
                      <c:pt idx="3">
                        <c:v>-11.851072527579799</c:v>
                      </c:pt>
                      <c:pt idx="4">
                        <c:v>-8.4415004536194207</c:v>
                      </c:pt>
                      <c:pt idx="5">
                        <c:v>-6.3644761001488863</c:v>
                      </c:pt>
                      <c:pt idx="6">
                        <c:v>-4.9531050228846807</c:v>
                      </c:pt>
                      <c:pt idx="7">
                        <c:v>-3.9214318289791246</c:v>
                      </c:pt>
                      <c:pt idx="8">
                        <c:v>-3.1263414838937957</c:v>
                      </c:pt>
                      <c:pt idx="9">
                        <c:v>-2.4881902869022339</c:v>
                      </c:pt>
                      <c:pt idx="10">
                        <c:v>-1.9590552649780142</c:v>
                      </c:pt>
                      <c:pt idx="11">
                        <c:v>-1.5082987813449842</c:v>
                      </c:pt>
                      <c:pt idx="12">
                        <c:v>-1.1153471291407027</c:v>
                      </c:pt>
                      <c:pt idx="13">
                        <c:v>-0.7657978248859697</c:v>
                      </c:pt>
                      <c:pt idx="14">
                        <c:v>-0.44919023473777825</c:v>
                      </c:pt>
                      <c:pt idx="15">
                        <c:v>-0.15766205280815823</c:v>
                      </c:pt>
                      <c:pt idx="16">
                        <c:v>0.11489750669692009</c:v>
                      </c:pt>
                      <c:pt idx="17">
                        <c:v>0.37340433807319923</c:v>
                      </c:pt>
                      <c:pt idx="18">
                        <c:v>0.62196132644081314</c:v>
                      </c:pt>
                      <c:pt idx="19">
                        <c:v>0.86413324878487552</c:v>
                      </c:pt>
                      <c:pt idx="20">
                        <c:v>1.1031566406452262</c:v>
                      </c:pt>
                      <c:pt idx="21">
                        <c:v>1.3421124027597955</c:v>
                      </c:pt>
                      <c:pt idx="22">
                        <c:v>1.5840814092999449</c:v>
                      </c:pt>
                      <c:pt idx="23">
                        <c:v>1.8323001160720089</c:v>
                      </c:pt>
                      <c:pt idx="24">
                        <c:v>2.0903331670591681</c:v>
                      </c:pt>
                      <c:pt idx="25">
                        <c:v>2.3622832609417497</c:v>
                      </c:pt>
                      <c:pt idx="26">
                        <c:v>2.6530660518999762</c:v>
                      </c:pt>
                      <c:pt idx="27">
                        <c:v>2.968792031629782</c:v>
                      </c:pt>
                      <c:pt idx="28">
                        <c:v>3.3173231575617836</c:v>
                      </c:pt>
                      <c:pt idx="29">
                        <c:v>3.7091196602748804</c:v>
                      </c:pt>
                      <c:pt idx="30">
                        <c:v>4.1585835646579206</c:v>
                      </c:pt>
                      <c:pt idx="31">
                        <c:v>4.6862880630638886</c:v>
                      </c:pt>
                      <c:pt idx="32">
                        <c:v>5.3228702211725691</c:v>
                      </c:pt>
                      <c:pt idx="33">
                        <c:v>6.1162523835825651</c:v>
                      </c:pt>
                      <c:pt idx="34">
                        <c:v>7.146077564437781</c:v>
                      </c:pt>
                      <c:pt idx="35">
                        <c:v>8.5554600526351035</c:v>
                      </c:pt>
                      <c:pt idx="36">
                        <c:v>10.630354435334004</c:v>
                      </c:pt>
                      <c:pt idx="37">
                        <c:v>14.037654290009264</c:v>
                      </c:pt>
                      <c:pt idx="38">
                        <c:v>20.777576214223046</c:v>
                      </c:pt>
                      <c:pt idx="39">
                        <c:v>40.850329287910739</c:v>
                      </c:pt>
                      <c:pt idx="40">
                        <c:v>281474976710656.94</c:v>
                      </c:pt>
                      <c:pt idx="41">
                        <c:v>-39.00485694329015</c:v>
                      </c:pt>
                      <c:pt idx="42">
                        <c:v>-18.932392899533493</c:v>
                      </c:pt>
                      <c:pt idx="43">
                        <c:v>-12.192952869460782</c:v>
                      </c:pt>
                      <c:pt idx="44">
                        <c:v>-8.7863280398266834</c:v>
                      </c:pt>
                      <c:pt idx="45">
                        <c:v>-6.7123021871056467</c:v>
                      </c:pt>
                      <c:pt idx="46">
                        <c:v>-5.3039822158673049</c:v>
                      </c:pt>
                      <c:pt idx="47">
                        <c:v>-4.275414129864207</c:v>
                      </c:pt>
                      <c:pt idx="48">
                        <c:v>-3.4834843410367529</c:v>
                      </c:pt>
                      <c:pt idx="49">
                        <c:v>-2.8485506472626758</c:v>
                      </c:pt>
                      <c:pt idx="50">
                        <c:v>-2.3226916286144466</c:v>
                      </c:pt>
                      <c:pt idx="51">
                        <c:v>-1.8752712584092632</c:v>
                      </c:pt>
                      <c:pt idx="52">
                        <c:v>-1.4857174995111249</c:v>
                      </c:pt>
                      <c:pt idx="53">
                        <c:v>-1.1396296005869508</c:v>
                      </c:pt>
                      <c:pt idx="54">
                        <c:v>-0.82654872530385837</c:v>
                      </c:pt>
                      <c:pt idx="55">
                        <c:v>-0.53861443376057838</c:v>
                      </c:pt>
                      <c:pt idx="56">
                        <c:v>-0.26971787791850144</c:v>
                      </c:pt>
                      <c:pt idx="57">
                        <c:v>-1.4945176489942756E-2</c:v>
                      </c:pt>
                      <c:pt idx="58">
                        <c:v>0.22980446369568111</c:v>
                      </c:pt>
                      <c:pt idx="59">
                        <c:v>0.46809364482444621</c:v>
                      </c:pt>
                      <c:pt idx="60">
                        <c:v>0.70315664064519323</c:v>
                      </c:pt>
                      <c:pt idx="61">
                        <c:v>0.93807199871935809</c:v>
                      </c:pt>
                      <c:pt idx="62">
                        <c:v>1.1759181439937885</c:v>
                      </c:pt>
                      <c:pt idx="63">
                        <c:v>1.4199289820513554</c:v>
                      </c:pt>
                      <c:pt idx="64">
                        <c:v>1.6736665003924647</c:v>
                      </c:pt>
                      <c:pt idx="65">
                        <c:v>1.9412306293627637</c:v>
                      </c:pt>
                      <c:pt idx="66">
                        <c:v>2.2275341370063173</c:v>
                      </c:pt>
                      <c:pt idx="67">
                        <c:v>2.5386845047480158</c:v>
                      </c:pt>
                      <c:pt idx="68">
                        <c:v>2.8825405488660802</c:v>
                      </c:pt>
                      <c:pt idx="69">
                        <c:v>3.2695592207143824</c:v>
                      </c:pt>
                      <c:pt idx="70">
                        <c:v>3.7141391202134084</c:v>
                      </c:pt>
                      <c:pt idx="71">
                        <c:v>4.2368498608166174</c:v>
                      </c:pt>
                      <c:pt idx="72">
                        <c:v>4.8683247666270155</c:v>
                      </c:pt>
                      <c:pt idx="73">
                        <c:v>5.6564822686399108</c:v>
                      </c:pt>
                      <c:pt idx="74">
                        <c:v>6.6809612853678457</c:v>
                      </c:pt>
                      <c:pt idx="75">
                        <c:v>8.0848718173407494</c:v>
                      </c:pt>
                      <c:pt idx="76">
                        <c:v>10.154163959143164</c:v>
                      </c:pt>
                      <c:pt idx="77">
                        <c:v>13.555726579165251</c:v>
                      </c:pt>
                      <c:pt idx="78">
                        <c:v>20.289771336172837</c:v>
                      </c:pt>
                      <c:pt idx="79">
                        <c:v>40.356502127411218</c:v>
                      </c:pt>
                      <c:pt idx="80">
                        <c:v>140737488355328.44</c:v>
                      </c:pt>
                      <c:pt idx="81">
                        <c:v>-39.511186057219717</c:v>
                      </c:pt>
                      <c:pt idx="82">
                        <c:v>-19.445213412355344</c:v>
                      </c:pt>
                      <c:pt idx="83">
                        <c:v>-12.712433388941882</c:v>
                      </c:pt>
                      <c:pt idx="84">
                        <c:v>-9.3126438293006863</c:v>
                      </c:pt>
                      <c:pt idx="85">
                        <c:v>-7.2456355204391789</c:v>
                      </c:pt>
                      <c:pt idx="86">
                        <c:v>-5.8445227564079811</c:v>
                      </c:pt>
                      <c:pt idx="87">
                        <c:v>-4.8233593353437563</c:v>
                      </c:pt>
                      <c:pt idx="88">
                        <c:v>-4.0390398965923815</c:v>
                      </c:pt>
                      <c:pt idx="89">
                        <c:v>-3.4119309289528732</c:v>
                      </c:pt>
                      <c:pt idx="90">
                        <c:v>-2.8941202000430626</c:v>
                      </c:pt>
                      <c:pt idx="91">
                        <c:v>-2.454981403336836</c:v>
                      </c:pt>
                      <c:pt idx="92">
                        <c:v>-2.073952793628802</c:v>
                      </c:pt>
                      <c:pt idx="93">
                        <c:v>-1.7366445259601104</c:v>
                      </c:pt>
                      <c:pt idx="94">
                        <c:v>-1.4326093313644859</c:v>
                      </c:pt>
                      <c:pt idx="95">
                        <c:v>-1.1539990491452121</c:v>
                      </c:pt>
                      <c:pt idx="96">
                        <c:v>-0.89471787791851731</c:v>
                      </c:pt>
                      <c:pt idx="97">
                        <c:v>-0.64986581141059152</c:v>
                      </c:pt>
                      <c:pt idx="98">
                        <c:v>-0.4153568266269117</c:v>
                      </c:pt>
                      <c:pt idx="99">
                        <c:v>-0.18764406009359735</c:v>
                      </c:pt>
                      <c:pt idx="100">
                        <c:v>3.6489973978517005E-2</c:v>
                      </c:pt>
                      <c:pt idx="101">
                        <c:v>0.26010589702443443</c:v>
                      </c:pt>
                      <c:pt idx="102">
                        <c:v>0.48626297157998793</c:v>
                      </c:pt>
                      <c:pt idx="103">
                        <c:v>0.71817459608643652</c:v>
                      </c:pt>
                      <c:pt idx="104">
                        <c:v>0.9593807861067446</c:v>
                      </c:pt>
                      <c:pt idx="105">
                        <c:v>1.2139579020900313</c:v>
                      </c:pt>
                      <c:pt idx="106">
                        <c:v>1.4867933962655724</c:v>
                      </c:pt>
                      <c:pt idx="107">
                        <c:v>1.7839675236159367</c:v>
                      </c:pt>
                      <c:pt idx="108">
                        <c:v>2.1133097796353084</c:v>
                      </c:pt>
                      <c:pt idx="109">
                        <c:v>2.4852454952241851</c:v>
                      </c:pt>
                      <c:pt idx="110">
                        <c:v>2.9141391202134086</c:v>
                      </c:pt>
                      <c:pt idx="111">
                        <c:v>3.4205233302043738</c:v>
                      </c:pt>
                      <c:pt idx="112">
                        <c:v>4.0349914332936851</c:v>
                      </c:pt>
                      <c:pt idx="113">
                        <c:v>4.8054184388526826</c:v>
                      </c:pt>
                      <c:pt idx="114">
                        <c:v>5.8113960679765517</c:v>
                      </c:pt>
                      <c:pt idx="115">
                        <c:v>7.1959829284518779</c:v>
                      </c:pt>
                      <c:pt idx="116">
                        <c:v>9.2450730500522891</c:v>
                      </c:pt>
                      <c:pt idx="117">
                        <c:v>12.625494021025785</c:v>
                      </c:pt>
                      <c:pt idx="118">
                        <c:v>19.337390383792073</c:v>
                      </c:pt>
                      <c:pt idx="119">
                        <c:v>39.38089237131453</c:v>
                      </c:pt>
                      <c:pt idx="120">
                        <c:v>154464295901238.31</c:v>
                      </c:pt>
                      <c:pt idx="121">
                        <c:v>-40.536827082859752</c:v>
                      </c:pt>
                      <c:pt idx="122">
                        <c:v>-20.497844991302468</c:v>
                      </c:pt>
                      <c:pt idx="123">
                        <c:v>-13.793514470022853</c:v>
                      </c:pt>
                      <c:pt idx="124">
                        <c:v>-10.423754940411731</c:v>
                      </c:pt>
                      <c:pt idx="125">
                        <c:v>-8.3884926632962777</c:v>
                      </c:pt>
                      <c:pt idx="126">
                        <c:v>-7.0209933446432427</c:v>
                      </c:pt>
                      <c:pt idx="127">
                        <c:v>-6.0354805474649424</c:v>
                      </c:pt>
                      <c:pt idx="128">
                        <c:v>-5.2890398965923584</c:v>
                      </c:pt>
                      <c:pt idx="129">
                        <c:v>-4.7022535095980142</c:v>
                      </c:pt>
                      <c:pt idx="130">
                        <c:v>-4.2274535333763774</c:v>
                      </c:pt>
                      <c:pt idx="131">
                        <c:v>-3.8342917481644037</c:v>
                      </c:pt>
                      <c:pt idx="132">
                        <c:v>-3.5025242222002118</c:v>
                      </c:pt>
                      <c:pt idx="133">
                        <c:v>-3.218126007441573</c:v>
                      </c:pt>
                      <c:pt idx="134">
                        <c:v>-2.9710708698260047</c:v>
                      </c:pt>
                      <c:pt idx="135">
                        <c:v>-2.7539990491451918</c:v>
                      </c:pt>
                      <c:pt idx="136">
                        <c:v>-2.5613845445851626</c:v>
                      </c:pt>
                      <c:pt idx="137">
                        <c:v>-2.3889962461931775</c:v>
                      </c:pt>
                      <c:pt idx="138">
                        <c:v>-2.2335386448087053</c:v>
                      </c:pt>
                      <c:pt idx="139">
                        <c:v>-2.0924059648554758</c:v>
                      </c:pt>
                      <c:pt idx="140">
                        <c:v>-1.9635100260214544</c:v>
                      </c:pt>
                      <c:pt idx="141">
                        <c:v>-1.8451572608702715</c:v>
                      </c:pt>
                      <c:pt idx="142">
                        <c:v>-1.7359592506422001</c:v>
                      </c:pt>
                      <c:pt idx="143">
                        <c:v>-1.634766580384114</c:v>
                      </c:pt>
                      <c:pt idx="144">
                        <c:v>-1.5406192138932131</c:v>
                      </c:pt>
                      <c:pt idx="145">
                        <c:v>-1.4527087645765877</c:v>
                      </c:pt>
                      <c:pt idx="146">
                        <c:v>-1.3703494608772304</c:v>
                      </c:pt>
                      <c:pt idx="147">
                        <c:v>-1.2929555533070778</c:v>
                      </c:pt>
                      <c:pt idx="148">
                        <c:v>-1.220023553697952</c:v>
                      </c:pt>
                      <c:pt idx="149">
                        <c:v>-1.1511181411393652</c:v>
                      </c:pt>
                      <c:pt idx="150">
                        <c:v>-1.0858608797864877</c:v>
                      </c:pt>
                      <c:pt idx="151">
                        <c:v>-1.0239211142399427</c:v>
                      </c:pt>
                      <c:pt idx="152">
                        <c:v>-0.96500856670615243</c:v>
                      </c:pt>
                      <c:pt idx="153">
                        <c:v>-0.90886727543282042</c:v>
                      </c:pt>
                      <c:pt idx="154">
                        <c:v>-0.85527059868982702</c:v>
                      </c:pt>
                      <c:pt idx="155">
                        <c:v>-0.80401707154770741</c:v>
                      </c:pt>
                      <c:pt idx="156">
                        <c:v>-0.75492694994706289</c:v>
                      </c:pt>
                      <c:pt idx="157">
                        <c:v>-0.70783931230639452</c:v>
                      </c:pt>
                      <c:pt idx="158">
                        <c:v>-0.66260961620533587</c:v>
                      </c:pt>
                      <c:pt idx="159">
                        <c:v>-0.61910762867510949</c:v>
                      </c:pt>
                      <c:pt idx="160">
                        <c:v>-0.57721566490154252</c:v>
                      </c:pt>
                      <c:pt idx="161">
                        <c:v>-0.53682708284939784</c:v>
                      </c:pt>
                      <c:pt idx="162">
                        <c:v>-0.49784499129987947</c:v>
                      </c:pt>
                      <c:pt idx="163">
                        <c:v>-0.46018113668836857</c:v>
                      </c:pt>
                      <c:pt idx="164">
                        <c:v>-0.42375494041108558</c:v>
                      </c:pt>
                      <c:pt idx="165">
                        <c:v>-0.38849266329586352</c:v>
                      </c:pt>
                      <c:pt idx="166">
                        <c:v>-0.35432667797628775</c:v>
                      </c:pt>
                      <c:pt idx="167">
                        <c:v>-0.32119483317901643</c:v>
                      </c:pt>
                      <c:pt idx="168">
                        <c:v>-0.28903989659219653</c:v>
                      </c:pt>
                      <c:pt idx="169">
                        <c:v>-0.25780906515344171</c:v>
                      </c:pt>
                      <c:pt idx="170">
                        <c:v>-0.22745353337627339</c:v>
                      </c:pt>
                      <c:pt idx="171">
                        <c:v>-0.19792811180068187</c:v>
                      </c:pt>
                      <c:pt idx="172">
                        <c:v>-0.16919088886680742</c:v>
                      </c:pt>
                      <c:pt idx="173">
                        <c:v>-0.14120293051843555</c:v>
                      </c:pt>
                      <c:pt idx="174">
                        <c:v>-0.11392801268309585</c:v>
                      </c:pt>
                      <c:pt idx="175">
                        <c:v>-8.733238247848038E-2</c:v>
                      </c:pt>
                      <c:pt idx="176">
                        <c:v>-6.1384544585123525E-2</c:v>
                      </c:pt>
                      <c:pt idx="177">
                        <c:v>-3.6055069722554976E-2</c:v>
                      </c:pt>
                      <c:pt idx="178">
                        <c:v>-1.1316422586453054E-2</c:v>
                      </c:pt>
                      <c:pt idx="179">
                        <c:v>1.2857193039287852E-2</c:v>
                      </c:pt>
                      <c:pt idx="180">
                        <c:v>3.6489973978569464E-2</c:v>
                      </c:pt>
                      <c:pt idx="181">
                        <c:v>5.9604643891654929E-2</c:v>
                      </c:pt>
                      <c:pt idx="182">
                        <c:v>8.2222567539637428E-2</c:v>
                      </c:pt>
                      <c:pt idx="183">
                        <c:v>0.10436385439851234</c:v>
                      </c:pt>
                      <c:pt idx="184">
                        <c:v>0.12604745277346946</c:v>
                      </c:pt>
                      <c:pt idx="185">
                        <c:v>0.1472912354234267</c:v>
                      </c:pt>
                      <c:pt idx="186">
                        <c:v>0.16811207758432115</c:v>
                      </c:pt>
                      <c:pt idx="187">
                        <c:v>0.18852592817441571</c:v>
                      </c:pt>
                      <c:pt idx="188">
                        <c:v>0.20854787487348742</c:v>
                      </c:pt>
                      <c:pt idx="189">
                        <c:v>0.22819220368823104</c:v>
                      </c:pt>
                      <c:pt idx="190">
                        <c:v>0.24747245354685471</c:v>
                      </c:pt>
                      <c:pt idx="191">
                        <c:v>0.26640146640522699</c:v>
                      </c:pt>
                      <c:pt idx="192">
                        <c:v>0.28499143329385518</c:v>
                      </c:pt>
                      <c:pt idx="193">
                        <c:v>0.30325393668839867</c:v>
                      </c:pt>
                      <c:pt idx="194">
                        <c:v>0.32119998954547346</c:v>
                      </c:pt>
                      <c:pt idx="195">
                        <c:v>0.33884007130944127</c:v>
                      </c:pt>
                      <c:pt idx="196">
                        <c:v>0.35618416116405355</c:v>
                      </c:pt>
                      <c:pt idx="197">
                        <c:v>0.37324176877469145</c:v>
                      </c:pt>
                      <c:pt idx="198">
                        <c:v>0.39002196274203699</c:v>
                      </c:pt>
                      <c:pt idx="199">
                        <c:v>0.40653339696592017</c:v>
                      </c:pt>
                      <c:pt idx="200">
                        <c:v>0.42278433509846114</c:v>
                      </c:pt>
                      <c:pt idx="201">
                        <c:v>0.4387826732481665</c:v>
                      </c:pt>
                      <c:pt idx="202">
                        <c:v>0.45453596108107608</c:v>
                      </c:pt>
                      <c:pt idx="203">
                        <c:v>0.47005142145116929</c:v>
                      </c:pt>
                      <c:pt idx="204">
                        <c:v>0.48533596867982642</c:v>
                      </c:pt>
                      <c:pt idx="205">
                        <c:v>0.50039622559302821</c:v>
                      </c:pt>
                      <c:pt idx="206">
                        <c:v>0.51523853941501929</c:v>
                      </c:pt>
                      <c:pt idx="207">
                        <c:v>0.52986899660822018</c:v>
                      </c:pt>
                      <c:pt idx="208">
                        <c:v>0.54429343674113928</c:v>
                      </c:pt>
                      <c:pt idx="209">
                        <c:v>0.55851746545880554</c:v>
                      </c:pt>
                      <c:pt idx="210">
                        <c:v>0.57254646662372888</c:v>
                      </c:pt>
                      <c:pt idx="211">
                        <c:v>0.58638561368951636</c:v>
                      </c:pt>
                      <c:pt idx="212">
                        <c:v>0.60003988036396394</c:v>
                      </c:pt>
                      <c:pt idx="213">
                        <c:v>0.61351405061364195</c:v>
                      </c:pt>
                      <c:pt idx="214">
                        <c:v>0.62681272805764687</c:v>
                      </c:pt>
                      <c:pt idx="215">
                        <c:v>0.63994034479424877</c:v>
                      </c:pt>
                      <c:pt idx="216">
                        <c:v>0.65290116970059264</c:v>
                      </c:pt>
                      <c:pt idx="217">
                        <c:v>0.66569931624235912</c:v>
                      </c:pt>
                      <c:pt idx="218">
                        <c:v>0.67833874982734177</c:v>
                      </c:pt>
                      <c:pt idx="219">
                        <c:v>0.69082329473420478</c:v>
                      </c:pt>
                      <c:pt idx="220">
                        <c:v>0.70315664064523775</c:v>
                      </c:pt>
                      <c:pt idx="221">
                        <c:v>0.71534234880968928</c:v>
                      </c:pt>
                      <c:pt idx="222">
                        <c:v>0.7273838578622196</c:v>
                      </c:pt>
                      <c:pt idx="223">
                        <c:v>0.7392844893191487</c:v>
                      </c:pt>
                      <c:pt idx="224">
                        <c:v>0.75104745277347085</c:v>
                      </c:pt>
                      <c:pt idx="225">
                        <c:v>0.76267585080804345</c:v>
                      </c:pt>
                      <c:pt idx="226">
                        <c:v>0.77417268364492853</c:v>
                      </c:pt>
                      <c:pt idx="227">
                        <c:v>0.78554085354755132</c:v>
                      </c:pt>
                      <c:pt idx="228">
                        <c:v>0.79678316899113577</c:v>
                      </c:pt>
                      <c:pt idx="229">
                        <c:v>0.80790234861576848</c:v>
                      </c:pt>
                      <c:pt idx="230">
                        <c:v>0.81890102497542738</c:v>
                      </c:pt>
                      <c:pt idx="231">
                        <c:v>0.82978174809536898</c:v>
                      </c:pt>
                      <c:pt idx="232">
                        <c:v>0.84054698884941192</c:v>
                      </c:pt>
                      <c:pt idx="233">
                        <c:v>0.85119914216785186</c:v>
                      </c:pt>
                      <c:pt idx="234">
                        <c:v>0.86174053008601503</c:v>
                      </c:pt>
                      <c:pt idx="235">
                        <c:v>0.8721734046427756</c:v>
                      </c:pt>
                      <c:pt idx="236">
                        <c:v>0.88249995063773878</c:v>
                      </c:pt>
                      <c:pt idx="237">
                        <c:v>0.89272228825521194</c:v>
                      </c:pt>
                      <c:pt idx="238">
                        <c:v>0.90284247556255082</c:v>
                      </c:pt>
                      <c:pt idx="239">
                        <c:v>0.91286251088997172</c:v>
                      </c:pt>
                      <c:pt idx="240">
                        <c:v>0.92278433509846203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C73-477F-A52F-EDE412D35368}"/>
                  </c:ext>
                </c:extLst>
              </c15:ser>
            </c15:filteredScatterSeries>
            <c15:filteredScatter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PolyGam!$C$6</c15:sqref>
                        </c15:formulaRef>
                      </c:ext>
                    </c:extLst>
                    <c:strCache>
                      <c:ptCount val="1"/>
                      <c:pt idx="0">
                        <c:v>ψ(0, x)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PolyGam!$C$7:$C$247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1">
                        <c:v>-38.66872248950294</c:v>
                      </c:pt>
                      <c:pt idx="2">
                        <c:v>-18.593409848684605</c:v>
                      </c:pt>
                      <c:pt idx="3">
                        <c:v>-11.851072527579799</c:v>
                      </c:pt>
                      <c:pt idx="4">
                        <c:v>-8.4415004536194207</c:v>
                      </c:pt>
                      <c:pt idx="5">
                        <c:v>-6.3644761001488863</c:v>
                      </c:pt>
                      <c:pt idx="6">
                        <c:v>-4.9531050228846807</c:v>
                      </c:pt>
                      <c:pt idx="7">
                        <c:v>-3.9214318289791246</c:v>
                      </c:pt>
                      <c:pt idx="8">
                        <c:v>-3.1263414838937957</c:v>
                      </c:pt>
                      <c:pt idx="9">
                        <c:v>-2.4881902869022339</c:v>
                      </c:pt>
                      <c:pt idx="10">
                        <c:v>-1.9590552649780142</c:v>
                      </c:pt>
                      <c:pt idx="11">
                        <c:v>-1.5082987813449842</c:v>
                      </c:pt>
                      <c:pt idx="12">
                        <c:v>-1.1153471291407027</c:v>
                      </c:pt>
                      <c:pt idx="13">
                        <c:v>-0.7657978248859697</c:v>
                      </c:pt>
                      <c:pt idx="14">
                        <c:v>-0.44919023473777825</c:v>
                      </c:pt>
                      <c:pt idx="15">
                        <c:v>-0.15766205280815823</c:v>
                      </c:pt>
                      <c:pt idx="16">
                        <c:v>0.11489750669692009</c:v>
                      </c:pt>
                      <c:pt idx="17">
                        <c:v>0.37340433807319923</c:v>
                      </c:pt>
                      <c:pt idx="18">
                        <c:v>0.62196132644081314</c:v>
                      </c:pt>
                      <c:pt idx="19">
                        <c:v>0.86413324878487552</c:v>
                      </c:pt>
                      <c:pt idx="20">
                        <c:v>1.1031566406452262</c:v>
                      </c:pt>
                      <c:pt idx="21">
                        <c:v>1.3421124027597955</c:v>
                      </c:pt>
                      <c:pt idx="22">
                        <c:v>1.5840814092999449</c:v>
                      </c:pt>
                      <c:pt idx="23">
                        <c:v>1.8323001160720089</c:v>
                      </c:pt>
                      <c:pt idx="24">
                        <c:v>2.0903331670591681</c:v>
                      </c:pt>
                      <c:pt idx="25">
                        <c:v>2.3622832609417497</c:v>
                      </c:pt>
                      <c:pt idx="26">
                        <c:v>2.6530660518999762</c:v>
                      </c:pt>
                      <c:pt idx="27">
                        <c:v>2.968792031629782</c:v>
                      </c:pt>
                      <c:pt idx="28">
                        <c:v>3.3173231575617836</c:v>
                      </c:pt>
                      <c:pt idx="29">
                        <c:v>3.7091196602748804</c:v>
                      </c:pt>
                      <c:pt idx="30">
                        <c:v>4.1585835646579206</c:v>
                      </c:pt>
                      <c:pt idx="31">
                        <c:v>4.6862880630638886</c:v>
                      </c:pt>
                      <c:pt idx="32">
                        <c:v>5.3228702211725691</c:v>
                      </c:pt>
                      <c:pt idx="33">
                        <c:v>6.1162523835825651</c:v>
                      </c:pt>
                      <c:pt idx="34">
                        <c:v>7.146077564437781</c:v>
                      </c:pt>
                      <c:pt idx="35">
                        <c:v>8.5554600526351035</c:v>
                      </c:pt>
                      <c:pt idx="36">
                        <c:v>10.630354435334004</c:v>
                      </c:pt>
                      <c:pt idx="37">
                        <c:v>14.037654290009264</c:v>
                      </c:pt>
                      <c:pt idx="38">
                        <c:v>20.777576214223046</c:v>
                      </c:pt>
                      <c:pt idx="39">
                        <c:v>40.850329287910739</c:v>
                      </c:pt>
                      <c:pt idx="41">
                        <c:v>-39.00485694329015</c:v>
                      </c:pt>
                      <c:pt idx="42">
                        <c:v>-18.932392899533493</c:v>
                      </c:pt>
                      <c:pt idx="43">
                        <c:v>-12.192952869460782</c:v>
                      </c:pt>
                      <c:pt idx="44">
                        <c:v>-8.7863280398266834</c:v>
                      </c:pt>
                      <c:pt idx="45">
                        <c:v>-6.7123021871056467</c:v>
                      </c:pt>
                      <c:pt idx="46">
                        <c:v>-5.3039822158673049</c:v>
                      </c:pt>
                      <c:pt idx="47">
                        <c:v>-4.275414129864207</c:v>
                      </c:pt>
                      <c:pt idx="48">
                        <c:v>-3.4834843410367529</c:v>
                      </c:pt>
                      <c:pt idx="49">
                        <c:v>-2.8485506472626758</c:v>
                      </c:pt>
                      <c:pt idx="50">
                        <c:v>-2.3226916286144466</c:v>
                      </c:pt>
                      <c:pt idx="51">
                        <c:v>-1.8752712584092632</c:v>
                      </c:pt>
                      <c:pt idx="52">
                        <c:v>-1.4857174995111249</c:v>
                      </c:pt>
                      <c:pt idx="53">
                        <c:v>-1.1396296005869508</c:v>
                      </c:pt>
                      <c:pt idx="54">
                        <c:v>-0.82654872530385837</c:v>
                      </c:pt>
                      <c:pt idx="55">
                        <c:v>-0.53861443376057838</c:v>
                      </c:pt>
                      <c:pt idx="56">
                        <c:v>-0.26971787791850144</c:v>
                      </c:pt>
                      <c:pt idx="57">
                        <c:v>-1.4945176489942756E-2</c:v>
                      </c:pt>
                      <c:pt idx="58">
                        <c:v>0.22980446369568111</c:v>
                      </c:pt>
                      <c:pt idx="59">
                        <c:v>0.46809364482444621</c:v>
                      </c:pt>
                      <c:pt idx="60">
                        <c:v>0.70315664064519323</c:v>
                      </c:pt>
                      <c:pt idx="61">
                        <c:v>0.93807199871935809</c:v>
                      </c:pt>
                      <c:pt idx="62">
                        <c:v>1.1759181439937885</c:v>
                      </c:pt>
                      <c:pt idx="63">
                        <c:v>1.4199289820513554</c:v>
                      </c:pt>
                      <c:pt idx="64">
                        <c:v>1.6736665003924647</c:v>
                      </c:pt>
                      <c:pt idx="65">
                        <c:v>1.9412306293627637</c:v>
                      </c:pt>
                      <c:pt idx="66">
                        <c:v>2.2275341370063173</c:v>
                      </c:pt>
                      <c:pt idx="67">
                        <c:v>2.5386845047480158</c:v>
                      </c:pt>
                      <c:pt idx="68">
                        <c:v>2.8825405488660802</c:v>
                      </c:pt>
                      <c:pt idx="69">
                        <c:v>3.2695592207143824</c:v>
                      </c:pt>
                      <c:pt idx="70">
                        <c:v>3.7141391202134084</c:v>
                      </c:pt>
                      <c:pt idx="71">
                        <c:v>4.2368498608166174</c:v>
                      </c:pt>
                      <c:pt idx="72">
                        <c:v>4.8683247666270155</c:v>
                      </c:pt>
                      <c:pt idx="73">
                        <c:v>5.6564822686399108</c:v>
                      </c:pt>
                      <c:pt idx="74">
                        <c:v>6.6809612853678457</c:v>
                      </c:pt>
                      <c:pt idx="75">
                        <c:v>8.0848718173407494</c:v>
                      </c:pt>
                      <c:pt idx="76">
                        <c:v>10.154163959143164</c:v>
                      </c:pt>
                      <c:pt idx="77">
                        <c:v>13.555726579165251</c:v>
                      </c:pt>
                      <c:pt idx="78">
                        <c:v>20.289771336172837</c:v>
                      </c:pt>
                      <c:pt idx="79">
                        <c:v>40.356502127411218</c:v>
                      </c:pt>
                      <c:pt idx="81">
                        <c:v>-39.511186057219717</c:v>
                      </c:pt>
                      <c:pt idx="82">
                        <c:v>-19.445213412355344</c:v>
                      </c:pt>
                      <c:pt idx="83">
                        <c:v>-12.712433388941882</c:v>
                      </c:pt>
                      <c:pt idx="84">
                        <c:v>-9.3126438293006863</c:v>
                      </c:pt>
                      <c:pt idx="85">
                        <c:v>-7.2456355204391789</c:v>
                      </c:pt>
                      <c:pt idx="86">
                        <c:v>-5.8445227564079811</c:v>
                      </c:pt>
                      <c:pt idx="87">
                        <c:v>-4.8233593353437563</c:v>
                      </c:pt>
                      <c:pt idx="88">
                        <c:v>-4.0390398965923815</c:v>
                      </c:pt>
                      <c:pt idx="89">
                        <c:v>-3.4119309289528732</c:v>
                      </c:pt>
                      <c:pt idx="90">
                        <c:v>-2.8941202000430626</c:v>
                      </c:pt>
                      <c:pt idx="91">
                        <c:v>-2.454981403336836</c:v>
                      </c:pt>
                      <c:pt idx="92">
                        <c:v>-2.073952793628802</c:v>
                      </c:pt>
                      <c:pt idx="93">
                        <c:v>-1.7366445259601104</c:v>
                      </c:pt>
                      <c:pt idx="94">
                        <c:v>-1.4326093313644859</c:v>
                      </c:pt>
                      <c:pt idx="95">
                        <c:v>-1.1539990491452121</c:v>
                      </c:pt>
                      <c:pt idx="96">
                        <c:v>-0.89471787791851731</c:v>
                      </c:pt>
                      <c:pt idx="97">
                        <c:v>-0.64986581141059152</c:v>
                      </c:pt>
                      <c:pt idx="98">
                        <c:v>-0.4153568266269117</c:v>
                      </c:pt>
                      <c:pt idx="99">
                        <c:v>-0.18764406009359735</c:v>
                      </c:pt>
                      <c:pt idx="100">
                        <c:v>3.6489973978517005E-2</c:v>
                      </c:pt>
                      <c:pt idx="101">
                        <c:v>0.26010589702443443</c:v>
                      </c:pt>
                      <c:pt idx="102">
                        <c:v>0.48626297157998793</c:v>
                      </c:pt>
                      <c:pt idx="103">
                        <c:v>0.71817459608643652</c:v>
                      </c:pt>
                      <c:pt idx="104">
                        <c:v>0.9593807861067446</c:v>
                      </c:pt>
                      <c:pt idx="105">
                        <c:v>1.2139579020900313</c:v>
                      </c:pt>
                      <c:pt idx="106">
                        <c:v>1.4867933962655724</c:v>
                      </c:pt>
                      <c:pt idx="107">
                        <c:v>1.7839675236159367</c:v>
                      </c:pt>
                      <c:pt idx="108">
                        <c:v>2.1133097796353084</c:v>
                      </c:pt>
                      <c:pt idx="109">
                        <c:v>2.4852454952241851</c:v>
                      </c:pt>
                      <c:pt idx="110">
                        <c:v>2.9141391202134086</c:v>
                      </c:pt>
                      <c:pt idx="111">
                        <c:v>3.4205233302043738</c:v>
                      </c:pt>
                      <c:pt idx="112">
                        <c:v>4.0349914332936851</c:v>
                      </c:pt>
                      <c:pt idx="113">
                        <c:v>4.8054184388526826</c:v>
                      </c:pt>
                      <c:pt idx="114">
                        <c:v>5.8113960679765517</c:v>
                      </c:pt>
                      <c:pt idx="115">
                        <c:v>7.1959829284518779</c:v>
                      </c:pt>
                      <c:pt idx="116">
                        <c:v>9.2450730500522891</c:v>
                      </c:pt>
                      <c:pt idx="117">
                        <c:v>12.625494021025785</c:v>
                      </c:pt>
                      <c:pt idx="118">
                        <c:v>19.337390383792073</c:v>
                      </c:pt>
                      <c:pt idx="119">
                        <c:v>39.38089237131453</c:v>
                      </c:pt>
                      <c:pt idx="121">
                        <c:v>-40.536827082859752</c:v>
                      </c:pt>
                      <c:pt idx="122">
                        <c:v>-20.497844991302468</c:v>
                      </c:pt>
                      <c:pt idx="123">
                        <c:v>-13.793514470022853</c:v>
                      </c:pt>
                      <c:pt idx="124">
                        <c:v>-10.423754940411731</c:v>
                      </c:pt>
                      <c:pt idx="125">
                        <c:v>-8.3884926632962777</c:v>
                      </c:pt>
                      <c:pt idx="126">
                        <c:v>-7.0209933446432427</c:v>
                      </c:pt>
                      <c:pt idx="127">
                        <c:v>-6.0354805474649424</c:v>
                      </c:pt>
                      <c:pt idx="128">
                        <c:v>-5.2890398965923584</c:v>
                      </c:pt>
                      <c:pt idx="129">
                        <c:v>-4.7022535095980142</c:v>
                      </c:pt>
                      <c:pt idx="130">
                        <c:v>-4.2274535333763774</c:v>
                      </c:pt>
                      <c:pt idx="131">
                        <c:v>-3.8342917481644037</c:v>
                      </c:pt>
                      <c:pt idx="132">
                        <c:v>-3.5025242222002118</c:v>
                      </c:pt>
                      <c:pt idx="133">
                        <c:v>-3.218126007441573</c:v>
                      </c:pt>
                      <c:pt idx="134">
                        <c:v>-2.9710708698260047</c:v>
                      </c:pt>
                      <c:pt idx="135">
                        <c:v>-2.7539990491451918</c:v>
                      </c:pt>
                      <c:pt idx="136">
                        <c:v>-2.5613845445851626</c:v>
                      </c:pt>
                      <c:pt idx="137">
                        <c:v>-2.3889962461931775</c:v>
                      </c:pt>
                      <c:pt idx="138">
                        <c:v>-2.2335386448087053</c:v>
                      </c:pt>
                      <c:pt idx="139">
                        <c:v>-2.0924059648554758</c:v>
                      </c:pt>
                      <c:pt idx="140">
                        <c:v>-1.9635100260214544</c:v>
                      </c:pt>
                      <c:pt idx="141">
                        <c:v>-1.8451572608702715</c:v>
                      </c:pt>
                      <c:pt idx="142">
                        <c:v>-1.7359592506422001</c:v>
                      </c:pt>
                      <c:pt idx="143">
                        <c:v>-1.634766580384114</c:v>
                      </c:pt>
                      <c:pt idx="144">
                        <c:v>-1.5406192138932131</c:v>
                      </c:pt>
                      <c:pt idx="145">
                        <c:v>-1.4527087645765877</c:v>
                      </c:pt>
                      <c:pt idx="146">
                        <c:v>-1.3703494608772304</c:v>
                      </c:pt>
                      <c:pt idx="147">
                        <c:v>-1.2929555533070778</c:v>
                      </c:pt>
                      <c:pt idx="148">
                        <c:v>-1.220023553697952</c:v>
                      </c:pt>
                      <c:pt idx="149">
                        <c:v>-1.1511181411393652</c:v>
                      </c:pt>
                      <c:pt idx="150">
                        <c:v>-1.0858608797864877</c:v>
                      </c:pt>
                      <c:pt idx="151">
                        <c:v>-1.0239211142399427</c:v>
                      </c:pt>
                      <c:pt idx="152">
                        <c:v>-0.96500856670615243</c:v>
                      </c:pt>
                      <c:pt idx="153">
                        <c:v>-0.90886727543282042</c:v>
                      </c:pt>
                      <c:pt idx="154">
                        <c:v>-0.85527059868982702</c:v>
                      </c:pt>
                      <c:pt idx="155">
                        <c:v>-0.80401707154770741</c:v>
                      </c:pt>
                      <c:pt idx="156">
                        <c:v>-0.75492694994706289</c:v>
                      </c:pt>
                      <c:pt idx="157">
                        <c:v>-0.70783931230639452</c:v>
                      </c:pt>
                      <c:pt idx="158">
                        <c:v>-0.66260961620533587</c:v>
                      </c:pt>
                      <c:pt idx="159">
                        <c:v>-0.61910762867510949</c:v>
                      </c:pt>
                      <c:pt idx="160">
                        <c:v>-0.57721566490154252</c:v>
                      </c:pt>
                      <c:pt idx="161">
                        <c:v>-0.53682708284939784</c:v>
                      </c:pt>
                      <c:pt idx="162">
                        <c:v>-0.49784499129987947</c:v>
                      </c:pt>
                      <c:pt idx="163">
                        <c:v>-0.46018113668836857</c:v>
                      </c:pt>
                      <c:pt idx="164">
                        <c:v>-0.42375494041108558</c:v>
                      </c:pt>
                      <c:pt idx="165">
                        <c:v>-0.38849266329586352</c:v>
                      </c:pt>
                      <c:pt idx="166">
                        <c:v>-0.35432667797628775</c:v>
                      </c:pt>
                      <c:pt idx="167">
                        <c:v>-0.32119483317901643</c:v>
                      </c:pt>
                      <c:pt idx="168">
                        <c:v>-0.28903989659219653</c:v>
                      </c:pt>
                      <c:pt idx="169">
                        <c:v>-0.25780906515344171</c:v>
                      </c:pt>
                      <c:pt idx="170">
                        <c:v>-0.22745353337627339</c:v>
                      </c:pt>
                      <c:pt idx="171">
                        <c:v>-0.19792811180068187</c:v>
                      </c:pt>
                      <c:pt idx="172">
                        <c:v>-0.16919088886680742</c:v>
                      </c:pt>
                      <c:pt idx="173">
                        <c:v>-0.14120293051843555</c:v>
                      </c:pt>
                      <c:pt idx="174">
                        <c:v>-0.11392801268309585</c:v>
                      </c:pt>
                      <c:pt idx="175">
                        <c:v>-8.733238247848038E-2</c:v>
                      </c:pt>
                      <c:pt idx="176">
                        <c:v>-6.1384544585123525E-2</c:v>
                      </c:pt>
                      <c:pt idx="177">
                        <c:v>-3.6055069722554976E-2</c:v>
                      </c:pt>
                      <c:pt idx="178">
                        <c:v>-1.1316422586453054E-2</c:v>
                      </c:pt>
                      <c:pt idx="179">
                        <c:v>1.2857193039287852E-2</c:v>
                      </c:pt>
                      <c:pt idx="180">
                        <c:v>3.6489973978569464E-2</c:v>
                      </c:pt>
                      <c:pt idx="181">
                        <c:v>5.9604643891654929E-2</c:v>
                      </c:pt>
                      <c:pt idx="182">
                        <c:v>8.2222567539637428E-2</c:v>
                      </c:pt>
                      <c:pt idx="183">
                        <c:v>0.10436385439851234</c:v>
                      </c:pt>
                      <c:pt idx="184">
                        <c:v>0.12604745277346946</c:v>
                      </c:pt>
                      <c:pt idx="185">
                        <c:v>0.1472912354234267</c:v>
                      </c:pt>
                      <c:pt idx="186">
                        <c:v>0.16811207758432115</c:v>
                      </c:pt>
                      <c:pt idx="187">
                        <c:v>0.18852592817441571</c:v>
                      </c:pt>
                      <c:pt idx="188">
                        <c:v>0.20854787487348742</c:v>
                      </c:pt>
                      <c:pt idx="189">
                        <c:v>0.22819220368823104</c:v>
                      </c:pt>
                      <c:pt idx="190">
                        <c:v>0.24747245354685471</c:v>
                      </c:pt>
                      <c:pt idx="191">
                        <c:v>0.26640146640522699</c:v>
                      </c:pt>
                      <c:pt idx="192">
                        <c:v>0.28499143329385518</c:v>
                      </c:pt>
                      <c:pt idx="193">
                        <c:v>0.30325393668839867</c:v>
                      </c:pt>
                      <c:pt idx="194">
                        <c:v>0.32119998954547346</c:v>
                      </c:pt>
                      <c:pt idx="195">
                        <c:v>0.33884007130944127</c:v>
                      </c:pt>
                      <c:pt idx="196">
                        <c:v>0.35618416116405355</c:v>
                      </c:pt>
                      <c:pt idx="197">
                        <c:v>0.37324176877469145</c:v>
                      </c:pt>
                      <c:pt idx="198">
                        <c:v>0.39002196274203699</c:v>
                      </c:pt>
                      <c:pt idx="199">
                        <c:v>0.40653339696592017</c:v>
                      </c:pt>
                      <c:pt idx="200">
                        <c:v>0.42278433509846114</c:v>
                      </c:pt>
                      <c:pt idx="201">
                        <c:v>0.4387826732481665</c:v>
                      </c:pt>
                      <c:pt idx="202">
                        <c:v>0.45453596108107608</c:v>
                      </c:pt>
                      <c:pt idx="203">
                        <c:v>0.47005142145116929</c:v>
                      </c:pt>
                      <c:pt idx="204">
                        <c:v>0.48533596867982642</c:v>
                      </c:pt>
                      <c:pt idx="205">
                        <c:v>0.50039622559302821</c:v>
                      </c:pt>
                      <c:pt idx="206">
                        <c:v>0.51523853941501929</c:v>
                      </c:pt>
                      <c:pt idx="207">
                        <c:v>0.52986899660822018</c:v>
                      </c:pt>
                      <c:pt idx="208">
                        <c:v>0.54429343674113928</c:v>
                      </c:pt>
                      <c:pt idx="209">
                        <c:v>0.55851746545880554</c:v>
                      </c:pt>
                      <c:pt idx="210">
                        <c:v>0.57254646662372888</c:v>
                      </c:pt>
                      <c:pt idx="211">
                        <c:v>0.58638561368951636</c:v>
                      </c:pt>
                      <c:pt idx="212">
                        <c:v>0.60003988036396394</c:v>
                      </c:pt>
                      <c:pt idx="213">
                        <c:v>0.61351405061364195</c:v>
                      </c:pt>
                      <c:pt idx="214">
                        <c:v>0.62681272805764687</c:v>
                      </c:pt>
                      <c:pt idx="215">
                        <c:v>0.63994034479424877</c:v>
                      </c:pt>
                      <c:pt idx="216">
                        <c:v>0.65290116970059264</c:v>
                      </c:pt>
                      <c:pt idx="217">
                        <c:v>0.66569931624235912</c:v>
                      </c:pt>
                      <c:pt idx="218">
                        <c:v>0.67833874982734177</c:v>
                      </c:pt>
                      <c:pt idx="219">
                        <c:v>0.69082329473420478</c:v>
                      </c:pt>
                      <c:pt idx="220">
                        <c:v>0.70315664064523775</c:v>
                      </c:pt>
                      <c:pt idx="221">
                        <c:v>0.71534234880968928</c:v>
                      </c:pt>
                      <c:pt idx="222">
                        <c:v>0.7273838578622196</c:v>
                      </c:pt>
                      <c:pt idx="223">
                        <c:v>0.7392844893191487</c:v>
                      </c:pt>
                      <c:pt idx="224">
                        <c:v>0.75104745277347085</c:v>
                      </c:pt>
                      <c:pt idx="225">
                        <c:v>0.76267585080804345</c:v>
                      </c:pt>
                      <c:pt idx="226">
                        <c:v>0.77417268364492853</c:v>
                      </c:pt>
                      <c:pt idx="227">
                        <c:v>0.78554085354755132</c:v>
                      </c:pt>
                      <c:pt idx="228">
                        <c:v>0.79678316899113577</c:v>
                      </c:pt>
                      <c:pt idx="229">
                        <c:v>0.80790234861576848</c:v>
                      </c:pt>
                      <c:pt idx="230">
                        <c:v>0.81890102497542738</c:v>
                      </c:pt>
                      <c:pt idx="231">
                        <c:v>0.82978174809536898</c:v>
                      </c:pt>
                      <c:pt idx="232">
                        <c:v>0.84054698884941192</c:v>
                      </c:pt>
                      <c:pt idx="233">
                        <c:v>0.85119914216785186</c:v>
                      </c:pt>
                      <c:pt idx="234">
                        <c:v>0.86174053008601503</c:v>
                      </c:pt>
                      <c:pt idx="235">
                        <c:v>0.8721734046427756</c:v>
                      </c:pt>
                      <c:pt idx="236">
                        <c:v>0.88249995063773878</c:v>
                      </c:pt>
                      <c:pt idx="237">
                        <c:v>0.89272228825521194</c:v>
                      </c:pt>
                      <c:pt idx="238">
                        <c:v>0.90284247556255082</c:v>
                      </c:pt>
                      <c:pt idx="239">
                        <c:v>0.91286251088997172</c:v>
                      </c:pt>
                      <c:pt idx="240">
                        <c:v>0.92278433509846203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C73-477F-A52F-EDE412D35368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PolyGam!$D$6</c15:sqref>
                        </c15:formulaRef>
                      </c:ext>
                    </c:extLst>
                    <c:strCache>
                      <c:ptCount val="1"/>
                      <c:pt idx="0">
                        <c:v>ψ(1, x)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PolyGam!$D$7:$D$247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2">
                        <c:v>403.01828497024655</c:v>
                      </c:pt>
                      <c:pt idx="3">
                        <c:v>180.81454392223478</c:v>
                      </c:pt>
                      <c:pt idx="4">
                        <c:v>103.06378142648661</c:v>
                      </c:pt>
                      <c:pt idx="5">
                        <c:v>67.09968332518001</c:v>
                      </c:pt>
                      <c:pt idx="6">
                        <c:v>47.589385721986673</c:v>
                      </c:pt>
                      <c:pt idx="7">
                        <c:v>35.853215929817047</c:v>
                      </c:pt>
                      <c:pt idx="8">
                        <c:v>28.26607020114076</c:v>
                      </c:pt>
                      <c:pt idx="9">
                        <c:v>23.096690138847435</c:v>
                      </c:pt>
                      <c:pt idx="10">
                        <c:v>19.433868949488573</c:v>
                      </c:pt>
                      <c:pt idx="11">
                        <c:v>16.761353956405788</c:v>
                      </c:pt>
                      <c:pt idx="12">
                        <c:v>14.769375845132377</c:v>
                      </c:pt>
                      <c:pt idx="13">
                        <c:v>13.263444586747863</c:v>
                      </c:pt>
                      <c:pt idx="14">
                        <c:v>12.117031836152133</c:v>
                      </c:pt>
                      <c:pt idx="15">
                        <c:v>11.245600574166907</c:v>
                      </c:pt>
                      <c:pt idx="16">
                        <c:v>10.591688362390247</c:v>
                      </c:pt>
                      <c:pt idx="17">
                        <c:v>10.116031271328277</c:v>
                      </c:pt>
                      <c:pt idx="18">
                        <c:v>9.792155613028271</c:v>
                      </c:pt>
                      <c:pt idx="19">
                        <c:v>9.6030618729920505</c:v>
                      </c:pt>
                      <c:pt idx="20">
                        <c:v>9.5392466449891238</c:v>
                      </c:pt>
                      <c:pt idx="21">
                        <c:v>9.5976513162415955</c:v>
                      </c:pt>
                      <c:pt idx="22">
                        <c:v>9.7813323739766229</c:v>
                      </c:pt>
                      <c:pt idx="23">
                        <c:v>10.099791096169305</c:v>
                      </c:pt>
                      <c:pt idx="24">
                        <c:v>10.570024863646074</c:v>
                      </c:pt>
                      <c:pt idx="25">
                        <c:v>11.218505222545721</c:v>
                      </c:pt>
                      <c:pt idx="26">
                        <c:v>12.084493949658897</c:v>
                      </c:pt>
                      <c:pt idx="27">
                        <c:v>13.225451317019425</c:v>
                      </c:pt>
                      <c:pt idx="28">
                        <c:v>14.725912160961109</c:v>
                      </c:pt>
                      <c:pt idx="29">
                        <c:v>16.712402624408362</c:v>
                      </c:pt>
                      <c:pt idx="30">
                        <c:v>19.379410511868809</c:v>
                      </c:pt>
                      <c:pt idx="31">
                        <c:v>23.036702888194139</c:v>
                      </c:pt>
                      <c:pt idx="32">
                        <c:v>28.200530152193377</c:v>
                      </c:pt>
                      <c:pt idx="33">
                        <c:v>35.782096788123333</c:v>
                      </c:pt>
                      <c:pt idx="34">
                        <c:v>47.512658849367781</c:v>
                      </c:pt>
                      <c:pt idx="35">
                        <c:v>67.017317701909093</c:v>
                      </c:pt>
                      <c:pt idx="36">
                        <c:v>102.97574361007706</c:v>
                      </c:pt>
                      <c:pt idx="37">
                        <c:v>180.7207980027226</c:v>
                      </c:pt>
                      <c:pt idx="38">
                        <c:v>402.91879252182849</c:v>
                      </c:pt>
                      <c:pt idx="42">
                        <c:v>402.90337546154154</c:v>
                      </c:pt>
                      <c:pt idx="43">
                        <c:v>180.69766175408739</c:v>
                      </c:pt>
                      <c:pt idx="44">
                        <c:v>102.94487536228445</c:v>
                      </c:pt>
                      <c:pt idx="45">
                        <c:v>66.978700338416161</c:v>
                      </c:pt>
                      <c:pt idx="46">
                        <c:v>47.466270917433526</c:v>
                      </c:pt>
                      <c:pt idx="47">
                        <c:v>35.727912460478557</c:v>
                      </c:pt>
                      <c:pt idx="48">
                        <c:v>28.138519180733475</c:v>
                      </c:pt>
                      <c:pt idx="49">
                        <c:v>22.966830549529</c:v>
                      </c:pt>
                      <c:pt idx="50">
                        <c:v>19.301637544530337</c:v>
                      </c:pt>
                      <c:pt idx="51">
                        <c:v>16.626685157483465</c:v>
                      </c:pt>
                      <c:pt idx="52">
                        <c:v>14.632201633884335</c:v>
                      </c:pt>
                      <c:pt idx="53">
                        <c:v>13.123694390224335</c:v>
                      </c:pt>
                      <c:pt idx="54">
                        <c:v>11.974632405749997</c:v>
                      </c:pt>
                      <c:pt idx="55">
                        <c:v>11.100475857613727</c:v>
                      </c:pt>
                      <c:pt idx="56">
                        <c:v>10.443759368307488</c:v>
                      </c:pt>
                      <c:pt idx="57">
                        <c:v>9.9652159258669339</c:v>
                      </c:pt>
                      <c:pt idx="58">
                        <c:v>9.6383686080302304</c:v>
                      </c:pt>
                      <c:pt idx="59">
                        <c:v>9.4462145050869619</c:v>
                      </c:pt>
                      <c:pt idx="60">
                        <c:v>9.3792466449891254</c:v>
                      </c:pt>
                      <c:pt idx="61">
                        <c:v>9.4344026681444468</c:v>
                      </c:pt>
                      <c:pt idx="62">
                        <c:v>9.6147351228312328</c:v>
                      </c:pt>
                      <c:pt idx="63">
                        <c:v>9.9297411439958001</c:v>
                      </c:pt>
                      <c:pt idx="64">
                        <c:v>10.396413752534885</c:v>
                      </c:pt>
                      <c:pt idx="65">
                        <c:v>11.041219903986057</c:v>
                      </c:pt>
                      <c:pt idx="66">
                        <c:v>11.903416539065729</c:v>
                      </c:pt>
                      <c:pt idx="67">
                        <c:v>13.040458832338931</c:v>
                      </c:pt>
                      <c:pt idx="68">
                        <c:v>14.536876244136669</c:v>
                      </c:pt>
                      <c:pt idx="69">
                        <c:v>16.519189244381472</c:v>
                      </c:pt>
                      <c:pt idx="70">
                        <c:v>19.181879647670836</c:v>
                      </c:pt>
                      <c:pt idx="71">
                        <c:v>22.834708190554341</c:v>
                      </c:pt>
                      <c:pt idx="72">
                        <c:v>27.993918581944566</c:v>
                      </c:pt>
                      <c:pt idx="73">
                        <c:v>35.570708229527753</c:v>
                      </c:pt>
                      <c:pt idx="74">
                        <c:v>47.296325696309985</c:v>
                      </c:pt>
                      <c:pt idx="75">
                        <c:v>66.795864414708234</c:v>
                      </c:pt>
                      <c:pt idx="76">
                        <c:v>102.74898624045545</c:v>
                      </c:pt>
                      <c:pt idx="77">
                        <c:v>180.48854368422704</c:v>
                      </c:pt>
                      <c:pt idx="78">
                        <c:v>402.68083892272347</c:v>
                      </c:pt>
                      <c:pt idx="82">
                        <c:v>402.64039058322533</c:v>
                      </c:pt>
                      <c:pt idx="83">
                        <c:v>180.42780174398291</c:v>
                      </c:pt>
                      <c:pt idx="84">
                        <c:v>102.66786705204136</c:v>
                      </c:pt>
                      <c:pt idx="85">
                        <c:v>66.694255893974784</c:v>
                      </c:pt>
                      <c:pt idx="86">
                        <c:v>47.174086841467371</c:v>
                      </c:pt>
                      <c:pt idx="87">
                        <c:v>35.427668512271673</c:v>
                      </c:pt>
                      <c:pt idx="88">
                        <c:v>27.829877205425493</c:v>
                      </c:pt>
                      <c:pt idx="89">
                        <c:v>22.64943320773218</c:v>
                      </c:pt>
                      <c:pt idx="90">
                        <c:v>18.975106932285748</c:v>
                      </c:pt>
                      <c:pt idx="91">
                        <c:v>16.290621305351777</c:v>
                      </c:pt>
                      <c:pt idx="92">
                        <c:v>14.286180872638818</c:v>
                      </c:pt>
                      <c:pt idx="93">
                        <c:v>12.76726756910616</c:v>
                      </c:pt>
                      <c:pt idx="94">
                        <c:v>11.60732294753153</c:v>
                      </c:pt>
                      <c:pt idx="95">
                        <c:v>10.721777632761716</c:v>
                      </c:pt>
                      <c:pt idx="96">
                        <c:v>10.05313436830753</c:v>
                      </c:pt>
                      <c:pt idx="97">
                        <c:v>9.5620917132189405</c:v>
                      </c:pt>
                      <c:pt idx="98">
                        <c:v>9.2221355174995523</c:v>
                      </c:pt>
                      <c:pt idx="99">
                        <c:v>9.0162225674358041</c:v>
                      </c:pt>
                      <c:pt idx="100">
                        <c:v>8.9348022005446843</c:v>
                      </c:pt>
                      <c:pt idx="101">
                        <c:v>8.9747646330970454</c:v>
                      </c:pt>
                      <c:pt idx="102">
                        <c:v>9.1391108659941267</c:v>
                      </c:pt>
                      <c:pt idx="103">
                        <c:v>9.4372819257747977</c:v>
                      </c:pt>
                      <c:pt idx="104">
                        <c:v>9.8862096709022182</c:v>
                      </c:pt>
                      <c:pt idx="105">
                        <c:v>10.512294284151329</c:v>
                      </c:pt>
                      <c:pt idx="106">
                        <c:v>11.354719694072566</c:v>
                      </c:pt>
                      <c:pt idx="107">
                        <c:v>12.470861110729794</c:v>
                      </c:pt>
                      <c:pt idx="108">
                        <c:v>13.945160267805283</c:v>
                      </c:pt>
                      <c:pt idx="109">
                        <c:v>15.904041224389138</c:v>
                      </c:pt>
                      <c:pt idx="110">
                        <c:v>18.541879647670818</c:v>
                      </c:pt>
                      <c:pt idx="111">
                        <c:v>22.168319185972901</c:v>
                      </c:pt>
                      <c:pt idx="112">
                        <c:v>27.299474137500116</c:v>
                      </c:pt>
                      <c:pt idx="113">
                        <c:v>34.846398587155655</c:v>
                      </c:pt>
                      <c:pt idx="114">
                        <c:v>46.540182029013273</c:v>
                      </c:pt>
                      <c:pt idx="115">
                        <c:v>66.00574095791832</c:v>
                      </c:pt>
                      <c:pt idx="116">
                        <c:v>101.92253995946427</c:v>
                      </c:pt>
                      <c:pt idx="117">
                        <c:v>179.62321107200592</c:v>
                      </c:pt>
                      <c:pt idx="118">
                        <c:v>401.77380944427267</c:v>
                      </c:pt>
                      <c:pt idx="122">
                        <c:v>401.53235734221869</c:v>
                      </c:pt>
                      <c:pt idx="123">
                        <c:v>179.2590654401088</c:v>
                      </c:pt>
                      <c:pt idx="124">
                        <c:v>101.43329915080569</c:v>
                      </c:pt>
                      <c:pt idx="125">
                        <c:v>65.388133444994665</c:v>
                      </c:pt>
                      <c:pt idx="126">
                        <c:v>45.790003796484399</c:v>
                      </c:pt>
                      <c:pt idx="127">
                        <c:v>33.958430679397324</c:v>
                      </c:pt>
                      <c:pt idx="128">
                        <c:v>26.267377205425408</c:v>
                      </c:pt>
                      <c:pt idx="129">
                        <c:v>20.984500845609347</c:v>
                      </c:pt>
                      <c:pt idx="130">
                        <c:v>17.197329154507951</c:v>
                      </c:pt>
                      <c:pt idx="131">
                        <c:v>14.38812427800338</c:v>
                      </c:pt>
                      <c:pt idx="132">
                        <c:v>12.245364546108217</c:v>
                      </c:pt>
                      <c:pt idx="133">
                        <c:v>10.572480189133616</c:v>
                      </c:pt>
                      <c:pt idx="134">
                        <c:v>9.2404590422061172</c:v>
                      </c:pt>
                      <c:pt idx="135">
                        <c:v>8.1617776327617566</c:v>
                      </c:pt>
                      <c:pt idx="136">
                        <c:v>7.2753565905298023</c:v>
                      </c:pt>
                      <c:pt idx="137">
                        <c:v>6.5375170440318557</c:v>
                      </c:pt>
                      <c:pt idx="138">
                        <c:v>5.9163503935326824</c:v>
                      </c:pt>
                      <c:pt idx="139">
                        <c:v>5.3881046536036896</c:v>
                      </c:pt>
                      <c:pt idx="140">
                        <c:v>4.9348022005447847</c:v>
                      </c:pt>
                      <c:pt idx="141">
                        <c:v>4.5426316691082445</c:v>
                      </c:pt>
                      <c:pt idx="142">
                        <c:v>4.2008392610559966</c:v>
                      </c:pt>
                      <c:pt idx="143">
                        <c:v>3.9009497458441702</c:v>
                      </c:pt>
                      <c:pt idx="144">
                        <c:v>3.6362096709024199</c:v>
                      </c:pt>
                      <c:pt idx="145">
                        <c:v>3.4011831730404638</c:v>
                      </c:pt>
                      <c:pt idx="146">
                        <c:v>3.1914543879504187</c:v>
                      </c:pt>
                      <c:pt idx="147">
                        <c:v>3.0034054894283964</c:v>
                      </c:pt>
                      <c:pt idx="148">
                        <c:v>2.8340491566946504</c:v>
                      </c:pt>
                      <c:pt idx="149">
                        <c:v>2.6809007285219888</c:v>
                      </c:pt>
                      <c:pt idx="150">
                        <c:v>2.5418796476716388</c:v>
                      </c:pt>
                      <c:pt idx="151">
                        <c:v>2.4152327662209441</c:v>
                      </c:pt>
                      <c:pt idx="152">
                        <c:v>2.2994741375017269</c:v>
                      </c:pt>
                      <c:pt idx="153">
                        <c:v>2.1933373626682688</c:v>
                      </c:pt>
                      <c:pt idx="154">
                        <c:v>2.0957375845726536</c:v>
                      </c:pt>
                      <c:pt idx="155">
                        <c:v>2.0057409579249388</c:v>
                      </c:pt>
                      <c:pt idx="156">
                        <c:v>1.9225399594772226</c:v>
                      </c:pt>
                      <c:pt idx="157">
                        <c:v>1.845433294258856</c:v>
                      </c:pt>
                      <c:pt idx="158">
                        <c:v>1.7738094443762924</c:v>
                      </c:pt>
                      <c:pt idx="159">
                        <c:v>1.7071331239015521</c:v>
                      </c:pt>
                      <c:pt idx="160">
                        <c:v>1.6449340668482406</c:v>
                      </c:pt>
                      <c:pt idx="161">
                        <c:v>1.5867976993523381</c:v>
                      </c:pt>
                      <c:pt idx="162">
                        <c:v>1.5323573421151317</c:v>
                      </c:pt>
                      <c:pt idx="163">
                        <c:v>1.4812876623003439</c:v>
                      </c:pt>
                      <c:pt idx="164">
                        <c:v>1.4332991507927704</c:v>
                      </c:pt>
                      <c:pt idx="165">
                        <c:v>1.3881334449880454</c:v>
                      </c:pt>
                      <c:pt idx="166">
                        <c:v>1.3455593520361184</c:v>
                      </c:pt>
                      <c:pt idx="167">
                        <c:v>1.3053694549051085</c:v>
                      </c:pt>
                      <c:pt idx="168">
                        <c:v>1.2673772054237886</c:v>
                      </c:pt>
                      <c:pt idx="169">
                        <c:v>1.2314144258551221</c:v>
                      </c:pt>
                      <c:pt idx="170">
                        <c:v>1.1973291545071196</c:v>
                      </c:pt>
                      <c:pt idx="171">
                        <c:v>1.1649837821349891</c:v>
                      </c:pt>
                      <c:pt idx="172">
                        <c:v>1.1342534349966276</c:v>
                      </c:pt>
                      <c:pt idx="173">
                        <c:v>1.1050245678314667</c:v>
                      </c:pt>
                      <c:pt idx="174">
                        <c:v>1.0771937360833703</c:v>
                      </c:pt>
                      <c:pt idx="175">
                        <c:v>1.0506665216504041</c:v>
                      </c:pt>
                      <c:pt idx="176">
                        <c:v>1.0253565905296045</c:v>
                      </c:pt>
                      <c:pt idx="177">
                        <c:v>1.0011848641008958</c:v>
                      </c:pt>
                      <c:pt idx="178">
                        <c:v>0.97807878859427311</c:v>
                      </c:pt>
                      <c:pt idx="179">
                        <c:v>0.95597168961465373</c:v>
                      </c:pt>
                      <c:pt idx="180">
                        <c:v>0.93480220054468555</c:v>
                      </c:pt>
                      <c:pt idx="181">
                        <c:v>0.9145137552759588</c:v>
                      </c:pt>
                      <c:pt idx="182">
                        <c:v>0.89505413708897974</c:v>
                      </c:pt>
                      <c:pt idx="183">
                        <c:v>0.87637507665695979</c:v>
                      </c:pt>
                      <c:pt idx="184">
                        <c:v>0.85843189312458545</c:v>
                      </c:pt>
                      <c:pt idx="185">
                        <c:v>0.8411831730404139</c:v>
                      </c:pt>
                      <c:pt idx="186">
                        <c:v>0.82459048262493106</c:v>
                      </c:pt>
                      <c:pt idx="187">
                        <c:v>0.80861810945579238</c:v>
                      </c:pt>
                      <c:pt idx="188">
                        <c:v>0.79323283016400337</c:v>
                      </c:pt>
                      <c:pt idx="189">
                        <c:v>0.77840370117356306</c:v>
                      </c:pt>
                      <c:pt idx="190">
                        <c:v>0.76410186989383344</c:v>
                      </c:pt>
                      <c:pt idx="191">
                        <c:v>0.75030040409813048</c:v>
                      </c:pt>
                      <c:pt idx="192">
                        <c:v>0.73697413750170471</c:v>
                      </c:pt>
                      <c:pt idx="193">
                        <c:v>0.72409952979405212</c:v>
                      </c:pt>
                      <c:pt idx="194">
                        <c:v>0.71165453958993619</c:v>
                      </c:pt>
                      <c:pt idx="195">
                        <c:v>0.69961850894533051</c:v>
                      </c:pt>
                      <c:pt idx="196">
                        <c:v>0.68797205824263974</c:v>
                      </c:pt>
                      <c:pt idx="197">
                        <c:v>0.67669699038740339</c:v>
                      </c:pt>
                      <c:pt idx="198">
                        <c:v>0.66577620337904997</c:v>
                      </c:pt>
                      <c:pt idx="199">
                        <c:v>0.65519361042356583</c:v>
                      </c:pt>
                      <c:pt idx="200">
                        <c:v>0.64493406684823018</c:v>
                      </c:pt>
                      <c:pt idx="201">
                        <c:v>0.63498330315958618</c:v>
                      </c:pt>
                      <c:pt idx="202">
                        <c:v>0.62532786365707305</c:v>
                      </c:pt>
                      <c:pt idx="203">
                        <c:v>0.61595505007751228</c:v>
                      </c:pt>
                      <c:pt idx="204">
                        <c:v>0.60685286980102671</c:v>
                      </c:pt>
                      <c:pt idx="205">
                        <c:v>0.5980099881979144</c:v>
                      </c:pt>
                      <c:pt idx="206">
                        <c:v>0.58941568473932482</c:v>
                      </c:pt>
                      <c:pt idx="207">
                        <c:v>0.58105981253298766</c:v>
                      </c:pt>
                      <c:pt idx="208">
                        <c:v>0.57293276097933787</c:v>
                      </c:pt>
                      <c:pt idx="209">
                        <c:v>0.56502542127369171</c:v>
                      </c:pt>
                      <c:pt idx="210">
                        <c:v>0.55732915450711384</c:v>
                      </c:pt>
                      <c:pt idx="211">
                        <c:v>0.54983576214267305</c:v>
                      </c:pt>
                      <c:pt idx="212">
                        <c:v>0.54253745866526137</c:v>
                      </c:pt>
                      <c:pt idx="213">
                        <c:v>0.53542684622234815</c:v>
                      </c:pt>
                      <c:pt idx="214">
                        <c:v>0.52849689109022435</c:v>
                      </c:pt>
                      <c:pt idx="215">
                        <c:v>0.52174090181568888</c:v>
                      </c:pt>
                      <c:pt idx="216">
                        <c:v>0.51515250889694719</c:v>
                      </c:pt>
                      <c:pt idx="217">
                        <c:v>0.50872564587990066</c:v>
                      </c:pt>
                      <c:pt idx="218">
                        <c:v>0.50245453175717048</c:v>
                      </c:pt>
                      <c:pt idx="219">
                        <c:v>0.4963336545672497</c:v>
                      </c:pt>
                      <c:pt idx="220">
                        <c:v>0.49035775610023746</c:v>
                      </c:pt>
                      <c:pt idx="221">
                        <c:v>0.4845218176247863</c:v>
                      </c:pt>
                      <c:pt idx="222">
                        <c:v>0.47882104655827917</c:v>
                      </c:pt>
                      <c:pt idx="223">
                        <c:v>0.4732508640089344</c:v>
                      </c:pt>
                      <c:pt idx="224">
                        <c:v>0.46780689312458235</c:v>
                      </c:pt>
                      <c:pt idx="225">
                        <c:v>0.46248494818833991</c:v>
                      </c:pt>
                      <c:pt idx="226">
                        <c:v>0.45728102440637902</c:v>
                      </c:pt>
                      <c:pt idx="227">
                        <c:v>0.45219128833750044</c:v>
                      </c:pt>
                      <c:pt idx="228">
                        <c:v>0.44721206891832599</c:v>
                      </c:pt>
                      <c:pt idx="229">
                        <c:v>0.44233984904165541</c:v>
                      </c:pt>
                      <c:pt idx="230">
                        <c:v>0.43757125764893301</c:v>
                      </c:pt>
                      <c:pt idx="231">
                        <c:v>0.43290306230086562</c:v>
                      </c:pt>
                      <c:pt idx="232">
                        <c:v>0.42833216219306047</c:v>
                      </c:pt>
                      <c:pt idx="233">
                        <c:v>0.4238555815861309</c:v>
                      </c:pt>
                      <c:pt idx="234">
                        <c:v>0.41947046362207424</c:v>
                      </c:pt>
                      <c:pt idx="235">
                        <c:v>0.41517406450088395</c:v>
                      </c:pt>
                      <c:pt idx="236">
                        <c:v>0.41096374799333024</c:v>
                      </c:pt>
                      <c:pt idx="237">
                        <c:v>0.40683698026765108</c:v>
                      </c:pt>
                      <c:pt idx="238">
                        <c:v>0.40279132500955434</c:v>
                      </c:pt>
                      <c:pt idx="239">
                        <c:v>0.39882443881644974</c:v>
                      </c:pt>
                      <c:pt idx="240">
                        <c:v>0.3949340668482284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C73-477F-A52F-EDE412D35368}"/>
                  </c:ext>
                </c:extLst>
              </c15:ser>
            </c15:filteredScatterSeries>
            <c15:filteredScatter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PolyGam!$E$6</c15:sqref>
                        </c15:formulaRef>
                      </c:ext>
                    </c:extLst>
                    <c:strCache>
                      <c:ptCount val="1"/>
                      <c:pt idx="0">
                        <c:v>ψ(2, x)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PolyGam!$A$7:$A$247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0">
                        <c:v>-3</c:v>
                      </c:pt>
                      <c:pt idx="1">
                        <c:v>-2.9750000000000001</c:v>
                      </c:pt>
                      <c:pt idx="2">
                        <c:v>-2.95</c:v>
                      </c:pt>
                      <c:pt idx="3">
                        <c:v>-2.9250000000000003</c:v>
                      </c:pt>
                      <c:pt idx="4">
                        <c:v>-2.9000000000000004</c:v>
                      </c:pt>
                      <c:pt idx="5">
                        <c:v>-2.8750000000000004</c:v>
                      </c:pt>
                      <c:pt idx="6">
                        <c:v>-2.8500000000000005</c:v>
                      </c:pt>
                      <c:pt idx="7">
                        <c:v>-2.8250000000000006</c:v>
                      </c:pt>
                      <c:pt idx="8">
                        <c:v>-2.8000000000000007</c:v>
                      </c:pt>
                      <c:pt idx="9">
                        <c:v>-2.7750000000000008</c:v>
                      </c:pt>
                      <c:pt idx="10">
                        <c:v>-2.7500000000000009</c:v>
                      </c:pt>
                      <c:pt idx="11">
                        <c:v>-2.725000000000001</c:v>
                      </c:pt>
                      <c:pt idx="12">
                        <c:v>-2.7000000000000011</c:v>
                      </c:pt>
                      <c:pt idx="13">
                        <c:v>-2.6750000000000012</c:v>
                      </c:pt>
                      <c:pt idx="14">
                        <c:v>-2.6500000000000012</c:v>
                      </c:pt>
                      <c:pt idx="15">
                        <c:v>-2.6250000000000013</c:v>
                      </c:pt>
                      <c:pt idx="16">
                        <c:v>-2.6000000000000014</c:v>
                      </c:pt>
                      <c:pt idx="17">
                        <c:v>-2.5750000000000015</c:v>
                      </c:pt>
                      <c:pt idx="18">
                        <c:v>-2.5500000000000016</c:v>
                      </c:pt>
                      <c:pt idx="19">
                        <c:v>-2.5250000000000017</c:v>
                      </c:pt>
                      <c:pt idx="20">
                        <c:v>-2.5000000000000018</c:v>
                      </c:pt>
                      <c:pt idx="21">
                        <c:v>-2.4750000000000019</c:v>
                      </c:pt>
                      <c:pt idx="22">
                        <c:v>-2.450000000000002</c:v>
                      </c:pt>
                      <c:pt idx="23">
                        <c:v>-2.425000000000002</c:v>
                      </c:pt>
                      <c:pt idx="24">
                        <c:v>-2.4000000000000021</c:v>
                      </c:pt>
                      <c:pt idx="25">
                        <c:v>-2.3750000000000022</c:v>
                      </c:pt>
                      <c:pt idx="26">
                        <c:v>-2.3500000000000023</c:v>
                      </c:pt>
                      <c:pt idx="27">
                        <c:v>-2.3250000000000024</c:v>
                      </c:pt>
                      <c:pt idx="28">
                        <c:v>-2.3000000000000025</c:v>
                      </c:pt>
                      <c:pt idx="29">
                        <c:v>-2.2750000000000026</c:v>
                      </c:pt>
                      <c:pt idx="30">
                        <c:v>-2.2500000000000027</c:v>
                      </c:pt>
                      <c:pt idx="31">
                        <c:v>-2.2250000000000028</c:v>
                      </c:pt>
                      <c:pt idx="32">
                        <c:v>-2.2000000000000028</c:v>
                      </c:pt>
                      <c:pt idx="33">
                        <c:v>-2.1750000000000029</c:v>
                      </c:pt>
                      <c:pt idx="34">
                        <c:v>-2.150000000000003</c:v>
                      </c:pt>
                      <c:pt idx="35">
                        <c:v>-2.1250000000000031</c:v>
                      </c:pt>
                      <c:pt idx="36">
                        <c:v>-2.1000000000000032</c:v>
                      </c:pt>
                      <c:pt idx="37">
                        <c:v>-2.0750000000000033</c:v>
                      </c:pt>
                      <c:pt idx="38">
                        <c:v>-2.0500000000000034</c:v>
                      </c:pt>
                      <c:pt idx="39">
                        <c:v>-2.0250000000000035</c:v>
                      </c:pt>
                      <c:pt idx="40">
                        <c:v>-2.0000000000000036</c:v>
                      </c:pt>
                      <c:pt idx="41">
                        <c:v>-1.9750000000000036</c:v>
                      </c:pt>
                      <c:pt idx="42">
                        <c:v>-1.9500000000000037</c:v>
                      </c:pt>
                      <c:pt idx="43">
                        <c:v>-1.9250000000000038</c:v>
                      </c:pt>
                      <c:pt idx="44">
                        <c:v>-1.9000000000000039</c:v>
                      </c:pt>
                      <c:pt idx="45">
                        <c:v>-1.875000000000004</c:v>
                      </c:pt>
                      <c:pt idx="46">
                        <c:v>-1.8500000000000041</c:v>
                      </c:pt>
                      <c:pt idx="47">
                        <c:v>-1.8250000000000042</c:v>
                      </c:pt>
                      <c:pt idx="48">
                        <c:v>-1.8000000000000043</c:v>
                      </c:pt>
                      <c:pt idx="49">
                        <c:v>-1.7750000000000044</c:v>
                      </c:pt>
                      <c:pt idx="50">
                        <c:v>-1.7500000000000044</c:v>
                      </c:pt>
                      <c:pt idx="51">
                        <c:v>-1.7250000000000045</c:v>
                      </c:pt>
                      <c:pt idx="52">
                        <c:v>-1.7000000000000046</c:v>
                      </c:pt>
                      <c:pt idx="53">
                        <c:v>-1.6750000000000047</c:v>
                      </c:pt>
                      <c:pt idx="54">
                        <c:v>-1.6500000000000048</c:v>
                      </c:pt>
                      <c:pt idx="55">
                        <c:v>-1.6250000000000049</c:v>
                      </c:pt>
                      <c:pt idx="56">
                        <c:v>-1.600000000000005</c:v>
                      </c:pt>
                      <c:pt idx="57">
                        <c:v>-1.5750000000000051</c:v>
                      </c:pt>
                      <c:pt idx="58">
                        <c:v>-1.5500000000000052</c:v>
                      </c:pt>
                      <c:pt idx="59">
                        <c:v>-1.5250000000000052</c:v>
                      </c:pt>
                      <c:pt idx="60">
                        <c:v>-1.5000000000000053</c:v>
                      </c:pt>
                      <c:pt idx="61">
                        <c:v>-1.4750000000000054</c:v>
                      </c:pt>
                      <c:pt idx="62">
                        <c:v>-1.4500000000000055</c:v>
                      </c:pt>
                      <c:pt idx="63">
                        <c:v>-1.4250000000000056</c:v>
                      </c:pt>
                      <c:pt idx="64">
                        <c:v>-1.4000000000000057</c:v>
                      </c:pt>
                      <c:pt idx="65">
                        <c:v>-1.3750000000000058</c:v>
                      </c:pt>
                      <c:pt idx="66">
                        <c:v>-1.3500000000000059</c:v>
                      </c:pt>
                      <c:pt idx="67">
                        <c:v>-1.325000000000006</c:v>
                      </c:pt>
                      <c:pt idx="68">
                        <c:v>-1.300000000000006</c:v>
                      </c:pt>
                      <c:pt idx="69">
                        <c:v>-1.2750000000000061</c:v>
                      </c:pt>
                      <c:pt idx="70">
                        <c:v>-1.2500000000000062</c:v>
                      </c:pt>
                      <c:pt idx="71">
                        <c:v>-1.2250000000000063</c:v>
                      </c:pt>
                      <c:pt idx="72">
                        <c:v>-1.2000000000000064</c:v>
                      </c:pt>
                      <c:pt idx="73">
                        <c:v>-1.1750000000000065</c:v>
                      </c:pt>
                      <c:pt idx="74">
                        <c:v>-1.1500000000000066</c:v>
                      </c:pt>
                      <c:pt idx="75">
                        <c:v>-1.1250000000000067</c:v>
                      </c:pt>
                      <c:pt idx="76">
                        <c:v>-1.1000000000000068</c:v>
                      </c:pt>
                      <c:pt idx="77">
                        <c:v>-1.0750000000000068</c:v>
                      </c:pt>
                      <c:pt idx="78">
                        <c:v>-1.0500000000000069</c:v>
                      </c:pt>
                      <c:pt idx="79">
                        <c:v>-1.025000000000007</c:v>
                      </c:pt>
                      <c:pt idx="80">
                        <c:v>-1.0000000000000071</c:v>
                      </c:pt>
                      <c:pt idx="81">
                        <c:v>-0.97500000000000708</c:v>
                      </c:pt>
                      <c:pt idx="82">
                        <c:v>-0.95000000000000706</c:v>
                      </c:pt>
                      <c:pt idx="83">
                        <c:v>-0.92500000000000704</c:v>
                      </c:pt>
                      <c:pt idx="84">
                        <c:v>-0.90000000000000702</c:v>
                      </c:pt>
                      <c:pt idx="85">
                        <c:v>-0.87500000000000699</c:v>
                      </c:pt>
                      <c:pt idx="86">
                        <c:v>-0.85000000000000697</c:v>
                      </c:pt>
                      <c:pt idx="87">
                        <c:v>-0.82500000000000695</c:v>
                      </c:pt>
                      <c:pt idx="88">
                        <c:v>-0.80000000000000693</c:v>
                      </c:pt>
                      <c:pt idx="89">
                        <c:v>-0.77500000000000691</c:v>
                      </c:pt>
                      <c:pt idx="90">
                        <c:v>-0.75000000000000688</c:v>
                      </c:pt>
                      <c:pt idx="91">
                        <c:v>-0.72500000000000686</c:v>
                      </c:pt>
                      <c:pt idx="92">
                        <c:v>-0.70000000000000684</c:v>
                      </c:pt>
                      <c:pt idx="93">
                        <c:v>-0.67500000000000682</c:v>
                      </c:pt>
                      <c:pt idx="94">
                        <c:v>-0.65000000000000679</c:v>
                      </c:pt>
                      <c:pt idx="95">
                        <c:v>-0.62500000000000677</c:v>
                      </c:pt>
                      <c:pt idx="96">
                        <c:v>-0.60000000000000675</c:v>
                      </c:pt>
                      <c:pt idx="97">
                        <c:v>-0.57500000000000673</c:v>
                      </c:pt>
                      <c:pt idx="98">
                        <c:v>-0.55000000000000671</c:v>
                      </c:pt>
                      <c:pt idx="99">
                        <c:v>-0.52500000000000668</c:v>
                      </c:pt>
                      <c:pt idx="100">
                        <c:v>-0.50000000000000666</c:v>
                      </c:pt>
                      <c:pt idx="101">
                        <c:v>-0.47500000000000664</c:v>
                      </c:pt>
                      <c:pt idx="102">
                        <c:v>-0.45000000000000662</c:v>
                      </c:pt>
                      <c:pt idx="103">
                        <c:v>-0.42500000000000659</c:v>
                      </c:pt>
                      <c:pt idx="104">
                        <c:v>-0.40000000000000657</c:v>
                      </c:pt>
                      <c:pt idx="105">
                        <c:v>-0.37500000000000655</c:v>
                      </c:pt>
                      <c:pt idx="106">
                        <c:v>-0.35000000000000653</c:v>
                      </c:pt>
                      <c:pt idx="107">
                        <c:v>-0.32500000000000651</c:v>
                      </c:pt>
                      <c:pt idx="108">
                        <c:v>-0.30000000000000648</c:v>
                      </c:pt>
                      <c:pt idx="109">
                        <c:v>-0.27500000000000646</c:v>
                      </c:pt>
                      <c:pt idx="110">
                        <c:v>-0.25000000000000644</c:v>
                      </c:pt>
                      <c:pt idx="111">
                        <c:v>-0.22500000000000644</c:v>
                      </c:pt>
                      <c:pt idx="112">
                        <c:v>-0.20000000000000645</c:v>
                      </c:pt>
                      <c:pt idx="113">
                        <c:v>-0.17500000000000646</c:v>
                      </c:pt>
                      <c:pt idx="114">
                        <c:v>-0.15000000000000646</c:v>
                      </c:pt>
                      <c:pt idx="115">
                        <c:v>-0.12500000000000647</c:v>
                      </c:pt>
                      <c:pt idx="116">
                        <c:v>-0.10000000000000647</c:v>
                      </c:pt>
                      <c:pt idx="117">
                        <c:v>-7.5000000000006478E-2</c:v>
                      </c:pt>
                      <c:pt idx="118">
                        <c:v>-5.0000000000006477E-2</c:v>
                      </c:pt>
                      <c:pt idx="119">
                        <c:v>-2.5000000000006475E-2</c:v>
                      </c:pt>
                      <c:pt idx="120">
                        <c:v>-6.4739880123454441E-15</c:v>
                      </c:pt>
                      <c:pt idx="121">
                        <c:v>2.4999999999993527E-2</c:v>
                      </c:pt>
                      <c:pt idx="122">
                        <c:v>4.9999999999993529E-2</c:v>
                      </c:pt>
                      <c:pt idx="123">
                        <c:v>7.499999999999353E-2</c:v>
                      </c:pt>
                      <c:pt idx="124">
                        <c:v>9.9999999999993539E-2</c:v>
                      </c:pt>
                      <c:pt idx="125">
                        <c:v>0.12499999999999353</c:v>
                      </c:pt>
                      <c:pt idx="126">
                        <c:v>0.14999999999999353</c:v>
                      </c:pt>
                      <c:pt idx="127">
                        <c:v>0.17499999999999352</c:v>
                      </c:pt>
                      <c:pt idx="128">
                        <c:v>0.19999999999999352</c:v>
                      </c:pt>
                      <c:pt idx="129">
                        <c:v>0.22499999999999351</c:v>
                      </c:pt>
                      <c:pt idx="130">
                        <c:v>0.24999999999999351</c:v>
                      </c:pt>
                      <c:pt idx="131">
                        <c:v>0.27499999999999353</c:v>
                      </c:pt>
                      <c:pt idx="132">
                        <c:v>0.29999999999999355</c:v>
                      </c:pt>
                      <c:pt idx="133">
                        <c:v>0.32499999999999357</c:v>
                      </c:pt>
                      <c:pt idx="134">
                        <c:v>0.34999999999999359</c:v>
                      </c:pt>
                      <c:pt idx="135">
                        <c:v>0.37499999999999362</c:v>
                      </c:pt>
                      <c:pt idx="136">
                        <c:v>0.39999999999999364</c:v>
                      </c:pt>
                      <c:pt idx="137">
                        <c:v>0.42499999999999366</c:v>
                      </c:pt>
                      <c:pt idx="138">
                        <c:v>0.44999999999999368</c:v>
                      </c:pt>
                      <c:pt idx="139">
                        <c:v>0.47499999999999371</c:v>
                      </c:pt>
                      <c:pt idx="140">
                        <c:v>0.49999999999999373</c:v>
                      </c:pt>
                      <c:pt idx="141">
                        <c:v>0.52499999999999369</c:v>
                      </c:pt>
                      <c:pt idx="142">
                        <c:v>0.54999999999999372</c:v>
                      </c:pt>
                      <c:pt idx="143">
                        <c:v>0.57499999999999374</c:v>
                      </c:pt>
                      <c:pt idx="144">
                        <c:v>0.59999999999999376</c:v>
                      </c:pt>
                      <c:pt idx="145">
                        <c:v>0.62499999999999378</c:v>
                      </c:pt>
                      <c:pt idx="146">
                        <c:v>0.6499999999999938</c:v>
                      </c:pt>
                      <c:pt idx="147">
                        <c:v>0.67499999999999383</c:v>
                      </c:pt>
                      <c:pt idx="148">
                        <c:v>0.69999999999999385</c:v>
                      </c:pt>
                      <c:pt idx="149">
                        <c:v>0.72499999999999387</c:v>
                      </c:pt>
                      <c:pt idx="150">
                        <c:v>0.74999999999999389</c:v>
                      </c:pt>
                      <c:pt idx="151">
                        <c:v>0.77499999999999392</c:v>
                      </c:pt>
                      <c:pt idx="152">
                        <c:v>0.79999999999999394</c:v>
                      </c:pt>
                      <c:pt idx="153">
                        <c:v>0.82499999999999396</c:v>
                      </c:pt>
                      <c:pt idx="154">
                        <c:v>0.84999999999999398</c:v>
                      </c:pt>
                      <c:pt idx="155">
                        <c:v>0.874999999999994</c:v>
                      </c:pt>
                      <c:pt idx="156">
                        <c:v>0.89999999999999403</c:v>
                      </c:pt>
                      <c:pt idx="157">
                        <c:v>0.92499999999999405</c:v>
                      </c:pt>
                      <c:pt idx="158">
                        <c:v>0.94999999999999407</c:v>
                      </c:pt>
                      <c:pt idx="159">
                        <c:v>0.97499999999999409</c:v>
                      </c:pt>
                      <c:pt idx="160">
                        <c:v>0.99999999999999412</c:v>
                      </c:pt>
                      <c:pt idx="161">
                        <c:v>1.0249999999999941</c:v>
                      </c:pt>
                      <c:pt idx="162">
                        <c:v>1.049999999999994</c:v>
                      </c:pt>
                      <c:pt idx="163">
                        <c:v>1.074999999999994</c:v>
                      </c:pt>
                      <c:pt idx="164">
                        <c:v>1.0999999999999939</c:v>
                      </c:pt>
                      <c:pt idx="165">
                        <c:v>1.1249999999999938</c:v>
                      </c:pt>
                      <c:pt idx="166">
                        <c:v>1.1499999999999937</c:v>
                      </c:pt>
                      <c:pt idx="167">
                        <c:v>1.1749999999999936</c:v>
                      </c:pt>
                      <c:pt idx="168">
                        <c:v>1.1999999999999935</c:v>
                      </c:pt>
                      <c:pt idx="169">
                        <c:v>1.2249999999999934</c:v>
                      </c:pt>
                      <c:pt idx="170">
                        <c:v>1.2499999999999933</c:v>
                      </c:pt>
                      <c:pt idx="171">
                        <c:v>1.2749999999999932</c:v>
                      </c:pt>
                      <c:pt idx="172">
                        <c:v>1.2999999999999932</c:v>
                      </c:pt>
                      <c:pt idx="173">
                        <c:v>1.3249999999999931</c:v>
                      </c:pt>
                      <c:pt idx="174">
                        <c:v>1.349999999999993</c:v>
                      </c:pt>
                      <c:pt idx="175">
                        <c:v>1.3749999999999929</c:v>
                      </c:pt>
                      <c:pt idx="176">
                        <c:v>1.3999999999999928</c:v>
                      </c:pt>
                      <c:pt idx="177">
                        <c:v>1.4249999999999927</c:v>
                      </c:pt>
                      <c:pt idx="178">
                        <c:v>1.4499999999999926</c:v>
                      </c:pt>
                      <c:pt idx="179">
                        <c:v>1.4749999999999925</c:v>
                      </c:pt>
                      <c:pt idx="180">
                        <c:v>1.4999999999999925</c:v>
                      </c:pt>
                      <c:pt idx="181">
                        <c:v>1.5249999999999924</c:v>
                      </c:pt>
                      <c:pt idx="182">
                        <c:v>1.5499999999999923</c:v>
                      </c:pt>
                      <c:pt idx="183">
                        <c:v>1.5749999999999922</c:v>
                      </c:pt>
                      <c:pt idx="184">
                        <c:v>1.5999999999999921</c:v>
                      </c:pt>
                      <c:pt idx="185">
                        <c:v>1.624999999999992</c:v>
                      </c:pt>
                      <c:pt idx="186">
                        <c:v>1.6499999999999919</c:v>
                      </c:pt>
                      <c:pt idx="187">
                        <c:v>1.6749999999999918</c:v>
                      </c:pt>
                      <c:pt idx="188">
                        <c:v>1.6999999999999917</c:v>
                      </c:pt>
                      <c:pt idx="189">
                        <c:v>1.7249999999999917</c:v>
                      </c:pt>
                      <c:pt idx="190">
                        <c:v>1.7499999999999916</c:v>
                      </c:pt>
                      <c:pt idx="191">
                        <c:v>1.7749999999999915</c:v>
                      </c:pt>
                      <c:pt idx="192">
                        <c:v>1.7999999999999914</c:v>
                      </c:pt>
                      <c:pt idx="193">
                        <c:v>1.8249999999999913</c:v>
                      </c:pt>
                      <c:pt idx="194">
                        <c:v>1.8499999999999912</c:v>
                      </c:pt>
                      <c:pt idx="195">
                        <c:v>1.8749999999999911</c:v>
                      </c:pt>
                      <c:pt idx="196">
                        <c:v>1.899999999999991</c:v>
                      </c:pt>
                      <c:pt idx="197">
                        <c:v>1.9249999999999909</c:v>
                      </c:pt>
                      <c:pt idx="198">
                        <c:v>1.9499999999999909</c:v>
                      </c:pt>
                      <c:pt idx="199">
                        <c:v>1.9749999999999908</c:v>
                      </c:pt>
                      <c:pt idx="200">
                        <c:v>1.9999999999999907</c:v>
                      </c:pt>
                      <c:pt idx="201">
                        <c:v>2.0249999999999906</c:v>
                      </c:pt>
                      <c:pt idx="202">
                        <c:v>2.0499999999999905</c:v>
                      </c:pt>
                      <c:pt idx="203">
                        <c:v>2.0749999999999904</c:v>
                      </c:pt>
                      <c:pt idx="204">
                        <c:v>2.0999999999999903</c:v>
                      </c:pt>
                      <c:pt idx="205">
                        <c:v>2.1249999999999902</c:v>
                      </c:pt>
                      <c:pt idx="206">
                        <c:v>2.1499999999999901</c:v>
                      </c:pt>
                      <c:pt idx="207">
                        <c:v>2.1749999999999901</c:v>
                      </c:pt>
                      <c:pt idx="208">
                        <c:v>2.19999999999999</c:v>
                      </c:pt>
                      <c:pt idx="209">
                        <c:v>2.2249999999999899</c:v>
                      </c:pt>
                      <c:pt idx="210">
                        <c:v>2.2499999999999898</c:v>
                      </c:pt>
                      <c:pt idx="211">
                        <c:v>2.2749999999999897</c:v>
                      </c:pt>
                      <c:pt idx="212">
                        <c:v>2.2999999999999896</c:v>
                      </c:pt>
                      <c:pt idx="213">
                        <c:v>2.3249999999999895</c:v>
                      </c:pt>
                      <c:pt idx="214">
                        <c:v>2.3499999999999894</c:v>
                      </c:pt>
                      <c:pt idx="215">
                        <c:v>2.3749999999999893</c:v>
                      </c:pt>
                      <c:pt idx="216">
                        <c:v>2.3999999999999893</c:v>
                      </c:pt>
                      <c:pt idx="217">
                        <c:v>2.4249999999999892</c:v>
                      </c:pt>
                      <c:pt idx="218">
                        <c:v>2.4499999999999891</c:v>
                      </c:pt>
                      <c:pt idx="219">
                        <c:v>2.474999999999989</c:v>
                      </c:pt>
                      <c:pt idx="220">
                        <c:v>2.4999999999999889</c:v>
                      </c:pt>
                      <c:pt idx="221">
                        <c:v>2.5249999999999888</c:v>
                      </c:pt>
                      <c:pt idx="222">
                        <c:v>2.5499999999999887</c:v>
                      </c:pt>
                      <c:pt idx="223">
                        <c:v>2.5749999999999886</c:v>
                      </c:pt>
                      <c:pt idx="224">
                        <c:v>2.5999999999999885</c:v>
                      </c:pt>
                      <c:pt idx="225">
                        <c:v>2.6249999999999885</c:v>
                      </c:pt>
                      <c:pt idx="226">
                        <c:v>2.6499999999999884</c:v>
                      </c:pt>
                      <c:pt idx="227">
                        <c:v>2.6749999999999883</c:v>
                      </c:pt>
                      <c:pt idx="228">
                        <c:v>2.6999999999999882</c:v>
                      </c:pt>
                      <c:pt idx="229">
                        <c:v>2.7249999999999881</c:v>
                      </c:pt>
                      <c:pt idx="230">
                        <c:v>2.749999999999988</c:v>
                      </c:pt>
                      <c:pt idx="231">
                        <c:v>2.7749999999999879</c:v>
                      </c:pt>
                      <c:pt idx="232">
                        <c:v>2.7999999999999878</c:v>
                      </c:pt>
                      <c:pt idx="233">
                        <c:v>2.8249999999999877</c:v>
                      </c:pt>
                      <c:pt idx="234">
                        <c:v>2.8499999999999877</c:v>
                      </c:pt>
                      <c:pt idx="235">
                        <c:v>2.8749999999999876</c:v>
                      </c:pt>
                      <c:pt idx="236">
                        <c:v>2.8999999999999875</c:v>
                      </c:pt>
                      <c:pt idx="237">
                        <c:v>2.9249999999999874</c:v>
                      </c:pt>
                      <c:pt idx="238">
                        <c:v>2.9499999999999873</c:v>
                      </c:pt>
                      <c:pt idx="239">
                        <c:v>2.9749999999999872</c:v>
                      </c:pt>
                      <c:pt idx="240">
                        <c:v>2.9999999999999871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PolyGam!$E$7:$E$247</c15:sqref>
                        </c15:formulaRef>
                      </c:ext>
                    </c:extLst>
                    <c:numCache>
                      <c:formatCode>General</c:formatCode>
                      <c:ptCount val="241"/>
                      <c:pt idx="1">
                        <c:v>-127999.75583956088</c:v>
                      </c:pt>
                      <c:pt idx="2">
                        <c:v>-15999.42782363004</c:v>
                      </c:pt>
                      <c:pt idx="3">
                        <c:v>-4739.8327931788717</c:v>
                      </c:pt>
                      <c:pt idx="4">
                        <c:v>-1998.7443812761871</c:v>
                      </c:pt>
                      <c:pt idx="5">
                        <c:v>-1022.3803458924631</c:v>
                      </c:pt>
                      <c:pt idx="6">
                        <c:v>-590.58762574128502</c:v>
                      </c:pt>
                      <c:pt idx="7">
                        <c:v>-370.76077259304617</c:v>
                      </c:pt>
                      <c:pt idx="8">
                        <c:v>-247.13774271459778</c:v>
                      </c:pt>
                      <c:pt idx="9">
                        <c:v>-172.23516553993613</c:v>
                      </c:pt>
                      <c:pt idx="10">
                        <c:v>-124.11765305971656</c:v>
                      </c:pt>
                      <c:pt idx="11">
                        <c:v>-91.692269528193989</c:v>
                      </c:pt>
                      <c:pt idx="12">
                        <c:v>-68.932939023264481</c:v>
                      </c:pt>
                      <c:pt idx="13">
                        <c:v>-52.368657025973967</c:v>
                      </c:pt>
                      <c:pt idx="14">
                        <c:v>-39.898436889056548</c:v>
                      </c:pt>
                      <c:pt idx="15">
                        <c:v>-30.193457161527718</c:v>
                      </c:pt>
                      <c:pt idx="16">
                        <c:v>-22.377796580409623</c:v>
                      </c:pt>
                      <c:pt idx="17">
                        <c:v>-15.849119045416655</c:v>
                      </c:pt>
                      <c:pt idx="18">
                        <c:v>-10.172982174031507</c:v>
                      </c:pt>
                      <c:pt idx="19">
                        <c:v>-5.0171908005301136</c:v>
                      </c:pt>
                      <c:pt idx="20">
                        <c:v>-0.10820405164207335</c:v>
                      </c:pt>
                      <c:pt idx="21">
                        <c:v>4.8007401952420219</c:v>
                      </c:pt>
                      <c:pt idx="22">
                        <c:v>9.9564040086619841</c:v>
                      </c:pt>
                      <c:pt idx="23">
                        <c:v>15.632328099538546</c:v>
                      </c:pt>
                      <c:pt idx="24">
                        <c:v>22.160707362542798</c:v>
                      </c:pt>
                      <c:pt idx="25">
                        <c:v>29.975983799728322</c:v>
                      </c:pt>
                      <c:pt idx="26">
                        <c:v>39.680493020511484</c:v>
                      </c:pt>
                      <c:pt idx="27">
                        <c:v>52.150155685308938</c:v>
                      </c:pt>
                      <c:pt idx="28">
                        <c:v>68.713792529268247</c:v>
                      </c:pt>
                      <c:pt idx="29">
                        <c:v>91.472389368654461</c:v>
                      </c:pt>
                      <c:pt idx="30">
                        <c:v>123.89694977405601</c:v>
                      </c:pt>
                      <c:pt idx="31">
                        <c:v>172.01354859932289</c:v>
                      </c:pt>
                      <c:pt idx="32">
                        <c:v>246.91512039920045</c:v>
                      </c:pt>
                      <c:pt idx="33">
                        <c:v>370.53705186608317</c:v>
                      </c:pt>
                      <c:pt idx="34">
                        <c:v>590.36271211950645</c:v>
                      </c:pt>
                      <c:pt idx="41">
                        <c:v>-127999.83179683966</c:v>
                      </c:pt>
                      <c:pt idx="42">
                        <c:v>-15999.505728385153</c:v>
                      </c:pt>
                      <c:pt idx="43">
                        <c:v>-4739.9127126107687</c:v>
                      </c:pt>
                      <c:pt idx="44">
                        <c:v>-1998.8263854586135</c:v>
                      </c:pt>
                      <c:pt idx="45">
                        <c:v>-1022.4645079703017</c:v>
                      </c:pt>
                      <c:pt idx="46">
                        <c:v>-590.67402209540103</c:v>
                      </c:pt>
                      <c:pt idx="47">
                        <c:v>-370.84948301384054</c:v>
                      </c:pt>
                      <c:pt idx="48">
                        <c:v>-247.22885058633128</c:v>
                      </c:pt>
                      <c:pt idx="49">
                        <c:v>-172.32875803675105</c:v>
                      </c:pt>
                      <c:pt idx="50">
                        <c:v>-124.2138213542375</c:v>
                      </c:pt>
                      <c:pt idx="51">
                        <c:v>-91.791109013645624</c:v>
                      </c:pt>
                      <c:pt idx="52">
                        <c:v>-69.034549550117788</c:v>
                      </c:pt>
                      <c:pt idx="53">
                        <c:v>-52.473143154218022</c:v>
                      </c:pt>
                      <c:pt idx="54">
                        <c:v>-40.005908157286235</c:v>
                      </c:pt>
                      <c:pt idx="55">
                        <c:v>-30.304028374140977</c:v>
                      </c:pt>
                      <c:pt idx="56">
                        <c:v>-22.491588114320507</c:v>
                      </c:pt>
                      <c:pt idx="57">
                        <c:v>-15.966257177814718</c:v>
                      </c:pt>
                      <c:pt idx="58">
                        <c:v>-10.29359943285429</c:v>
                      </c:pt>
                      <c:pt idx="59">
                        <c:v>-5.1414263394655597</c:v>
                      </c:pt>
                      <c:pt idx="60">
                        <c:v>-0.23620405164276442</c:v>
                      </c:pt>
                      <c:pt idx="61">
                        <c:v>4.6688220957688831</c:v>
                      </c:pt>
                      <c:pt idx="62">
                        <c:v>9.8204062526241955</c:v>
                      </c:pt>
                      <c:pt idx="63">
                        <c:v>15.492080716301851</c:v>
                      </c:pt>
                      <c:pt idx="64">
                        <c:v>22.016031436615865</c:v>
                      </c:pt>
                      <c:pt idx="65">
                        <c:v>29.826690899887467</c:v>
                      </c:pt>
                      <c:pt idx="66">
                        <c:v>39.526384585962674</c:v>
                      </c:pt>
                      <c:pt idx="67">
                        <c:v>51.991022365151814</c:v>
                      </c:pt>
                      <c:pt idx="68">
                        <c:v>68.549413471157521</c:v>
                      </c:pt>
                      <c:pt idx="69">
                        <c:v>91.302531452143768</c:v>
                      </c:pt>
                      <c:pt idx="70">
                        <c:v>123.72136678365267</c:v>
                      </c:pt>
                      <c:pt idx="71">
                        <c:v>171.83198033177368</c:v>
                      </c:pt>
                      <c:pt idx="72">
                        <c:v>246.72729169896166</c:v>
                      </c:pt>
                      <c:pt idx="73">
                        <c:v>370.34267158229551</c:v>
                      </c:pt>
                      <c:pt idx="74">
                        <c:v>590.16147197708688</c:v>
                      </c:pt>
                      <c:pt idx="81">
                        <c:v>-128000.09141124353</c:v>
                      </c:pt>
                      <c:pt idx="82">
                        <c:v>-15999.775456468729</c:v>
                      </c:pt>
                      <c:pt idx="83">
                        <c:v>-4740.1930866478669</c:v>
                      </c:pt>
                      <c:pt idx="84">
                        <c:v>-1999.1179731537993</c:v>
                      </c:pt>
                      <c:pt idx="85">
                        <c:v>-1022.7679153777829</c:v>
                      </c:pt>
                      <c:pt idx="86">
                        <c:v>-590.98989677215729</c:v>
                      </c:pt>
                      <c:pt idx="87">
                        <c:v>-371.17851747764786</c:v>
                      </c:pt>
                      <c:pt idx="88">
                        <c:v>-247.57178611446204</c:v>
                      </c:pt>
                      <c:pt idx="89">
                        <c:v>-172.68638884441597</c:v>
                      </c:pt>
                      <c:pt idx="90">
                        <c:v>-124.5869991968069</c:v>
                      </c:pt>
                      <c:pt idx="91">
                        <c:v>-92.180748262496707</c:v>
                      </c:pt>
                      <c:pt idx="92">
                        <c:v>-69.441632798643823</c:v>
                      </c:pt>
                      <c:pt idx="93">
                        <c:v>-52.898727418241052</c:v>
                      </c:pt>
                      <c:pt idx="94">
                        <c:v>-40.451131743006556</c:v>
                      </c:pt>
                      <c:pt idx="95">
                        <c:v>-30.770118497036478</c:v>
                      </c:pt>
                      <c:pt idx="96">
                        <c:v>-22.979869364321004</c:v>
                      </c:pt>
                      <c:pt idx="97">
                        <c:v>-16.478160939907841</c:v>
                      </c:pt>
                      <c:pt idx="98">
                        <c:v>-10.830674388378096</c:v>
                      </c:pt>
                      <c:pt idx="99">
                        <c:v>-5.7053501921231113</c:v>
                      </c:pt>
                      <c:pt idx="100">
                        <c:v>-0.82879664423560839</c:v>
                      </c:pt>
                      <c:pt idx="101">
                        <c:v>4.0455840821450542</c:v>
                      </c:pt>
                      <c:pt idx="102">
                        <c:v>9.1643727949176235</c:v>
                      </c:pt>
                      <c:pt idx="103">
                        <c:v>14.800909883710755</c:v>
                      </c:pt>
                      <c:pt idx="104">
                        <c:v>21.287168462854691</c:v>
                      </c:pt>
                      <c:pt idx="105">
                        <c:v>29.057344543763993</c:v>
                      </c:pt>
                      <c:pt idx="106">
                        <c:v>38.713500371157743</c:v>
                      </c:pt>
                      <c:pt idx="107">
                        <c:v>51.131252219326434</c:v>
                      </c:pt>
                      <c:pt idx="108">
                        <c:v>67.639081199878177</c:v>
                      </c:pt>
                      <c:pt idx="109">
                        <c:v>90.33759338156726</c:v>
                      </c:pt>
                      <c:pt idx="110">
                        <c:v>122.69736678365234</c:v>
                      </c:pt>
                      <c:pt idx="111">
                        <c:v>170.74399828347717</c:v>
                      </c:pt>
                      <c:pt idx="112">
                        <c:v>245.56988429155408</c:v>
                      </c:pt>
                      <c:pt idx="113">
                        <c:v>369.10980410591765</c:v>
                      </c:pt>
                      <c:pt idx="114">
                        <c:v>588.84643951222426</c:v>
                      </c:pt>
                      <c:pt idx="121">
                        <c:v>-128002.24923587717</c:v>
                      </c:pt>
                      <c:pt idx="122">
                        <c:v>-16002.108158028157</c:v>
                      </c:pt>
                      <c:pt idx="123">
                        <c:v>-4742.7200840615351</c:v>
                      </c:pt>
                      <c:pt idx="124">
                        <c:v>-2001.8614573787318</c:v>
                      </c:pt>
                      <c:pt idx="125">
                        <c:v>-1025.7533381182946</c:v>
                      </c:pt>
                      <c:pt idx="126">
                        <c:v>-594.24656276034591</c:v>
                      </c:pt>
                      <c:pt idx="127">
                        <c:v>-374.74030616340036</c:v>
                      </c:pt>
                      <c:pt idx="128">
                        <c:v>-251.47803611446028</c:v>
                      </c:pt>
                      <c:pt idx="129">
                        <c:v>-176.98298848860273</c:v>
                      </c:pt>
                      <c:pt idx="130">
                        <c:v>-129.32773993754691</c:v>
                      </c:pt>
                      <c:pt idx="131">
                        <c:v>-97.429015924146896</c:v>
                      </c:pt>
                      <c:pt idx="132">
                        <c:v>-75.27253658873083</c:v>
                      </c:pt>
                      <c:pt idx="133">
                        <c:v>-59.401801136677875</c:v>
                      </c:pt>
                      <c:pt idx="134">
                        <c:v>-47.733789913238304</c:v>
                      </c:pt>
                      <c:pt idx="135">
                        <c:v>-38.962118497036094</c:v>
                      </c:pt>
                      <c:pt idx="136">
                        <c:v>-32.239128623579859</c:v>
                      </c:pt>
                      <c:pt idx="137">
                        <c:v>-26.99842065881921</c:v>
                      </c:pt>
                      <c:pt idx="138">
                        <c:v>-22.851711202802843</c:v>
                      </c:pt>
                      <c:pt idx="139">
                        <c:v>-19.526751768626156</c:v>
                      </c:pt>
                      <c:pt idx="140">
                        <c:v>-16.828796644234931</c:v>
                      </c:pt>
                      <c:pt idx="141">
                        <c:v>-14.616028397807483</c:v>
                      </c:pt>
                      <c:pt idx="142">
                        <c:v>-12.783501004807038</c:v>
                      </c:pt>
                      <c:pt idx="143">
                        <c:v>-11.252418021844699</c:v>
                      </c:pt>
                      <c:pt idx="144">
                        <c:v>-9.9628315371437548</c:v>
                      </c:pt>
                      <c:pt idx="145">
                        <c:v>-8.8685813821599311</c:v>
                      </c:pt>
                      <c:pt idx="146">
                        <c:v>-7.9337299495393419</c:v>
                      </c:pt>
                      <c:pt idx="147">
                        <c:v>-7.1300131425271367</c:v>
                      </c:pt>
                      <c:pt idx="148">
                        <c:v>-6.4349928741910816</c:v>
                      </c:pt>
                      <c:pt idx="149">
                        <c:v>-5.8307011338279091</c:v>
                      </c:pt>
                      <c:pt idx="150">
                        <c:v>-5.3026332163377603</c:v>
                      </c:pt>
                      <c:pt idx="151">
                        <c:v>-4.8389921143129628</c:v>
                      </c:pt>
                      <c:pt idx="152">
                        <c:v>-4.4301157084217282</c:v>
                      </c:pt>
                      <c:pt idx="153">
                        <c:v>-4.0680384596387009</c:v>
                      </c:pt>
                      <c:pt idx="154">
                        <c:v>-3.746153080291724</c:v>
                      </c:pt>
                      <c:pt idx="155">
                        <c:v>-3.4589472336670379</c:v>
                      </c:pt>
                      <c:pt idx="156">
                        <c:v>-3.201797043794778</c:v>
                      </c:pt>
                      <c:pt idx="157">
                        <c:v>-2.9708039835152271</c:v>
                      </c:pt>
                      <c:pt idx="158">
                        <c:v>-2.762665147555897</c:v>
                      </c:pt>
                      <c:pt idx="159">
                        <c:v>-2.5745694118214404</c:v>
                      </c:pt>
                      <c:pt idx="160">
                        <c:v>-2.4041138063192267</c:v>
                      </c:pt>
                      <c:pt idx="161">
                        <c:v>-2.2492357777565242</c:v>
                      </c:pt>
                      <c:pt idx="162">
                        <c:v>-2.1081580219454654</c:v>
                      </c:pt>
                      <c:pt idx="163">
                        <c:v>-1.9793433195678807</c:v>
                      </c:pt>
                      <c:pt idx="164">
                        <c:v>-1.861457378344034</c:v>
                      </c:pt>
                      <c:pt idx="165">
                        <c:v>-1.7533381181357084</c:v>
                      </c:pt>
                      <c:pt idx="166">
                        <c:v>-1.6539701676765488</c:v>
                      </c:pt>
                      <c:pt idx="167">
                        <c:v>-1.5624635977612371</c:v>
                      </c:pt>
                      <c:pt idx="168">
                        <c:v>-1.4780361144359542</c:v>
                      </c:pt>
                      <c:pt idx="169">
                        <c:v>-1.3999980907823106</c:v>
                      </c:pt>
                      <c:pt idx="170">
                        <c:v>-1.327739937536939</c:v>
                      </c:pt>
                      <c:pt idx="171">
                        <c:v>-1.260721408738146</c:v>
                      </c:pt>
                      <c:pt idx="172">
                        <c:v>-1.198462514651973</c:v>
                      </c:pt>
                      <c:pt idx="173">
                        <c:v>-1.1405357748173426</c:v>
                      </c:pt>
                      <c:pt idx="174">
                        <c:v>-1.0865595925360356</c:v>
                      </c:pt>
                      <c:pt idx="175">
                        <c:v>-1.0361925711082318</c:v>
                      </c:pt>
                      <c:pt idx="176">
                        <c:v>-0.98912862357837006</c:v>
                      </c:pt>
                      <c:pt idx="177">
                        <c:v>-0.945092753261359</c:v>
                      </c:pt>
                      <c:pt idx="178">
                        <c:v>-0.90383740307626947</c:v>
                      </c:pt>
                      <c:pt idx="179">
                        <c:v>-0.86513928867206824</c:v>
                      </c:pt>
                      <c:pt idx="180">
                        <c:v>-0.82879664423433064</c:v>
                      </c:pt>
                      <c:pt idx="181">
                        <c:v>-0.79462682130336859</c:v>
                      </c:pt>
                      <c:pt idx="182">
                        <c:v>-0.7624641903813828</c:v>
                      </c:pt>
                      <c:pt idx="183">
                        <c:v>-0.73215830293254658</c:v>
                      </c:pt>
                      <c:pt idx="184">
                        <c:v>-0.70357227788420773</c:v>
                      </c:pt>
                      <c:pt idx="185">
                        <c:v>-0.67658138215968844</c:v>
                      </c:pt>
                      <c:pt idx="186">
                        <c:v>-0.65107177930700122</c:v>
                      </c:pt>
                      <c:pt idx="187">
                        <c:v>-0.62693942408973014</c:v>
                      </c:pt>
                      <c:pt idx="188">
                        <c:v>-0.60408908410346629</c:v>
                      </c:pt>
                      <c:pt idx="189">
                        <c:v>-0.58243347217703345</c:v>
                      </c:pt>
                      <c:pt idx="190">
                        <c:v>-0.56189247559690569</c:v>
                      </c:pt>
                      <c:pt idx="191">
                        <c:v>-0.54239247012502112</c:v>
                      </c:pt>
                      <c:pt idx="192">
                        <c:v>-0.52386570842164082</c:v>
                      </c:pt>
                      <c:pt idx="193">
                        <c:v>-0.5062497738829963</c:v>
                      </c:pt>
                      <c:pt idx="194">
                        <c:v>-0.48948709209707097</c:v>
                      </c:pt>
                      <c:pt idx="195">
                        <c:v>-0.47352449314219724</c:v>
                      </c:pt>
                      <c:pt idx="196">
                        <c:v>-0.45831281882901881</c:v>
                      </c:pt>
                      <c:pt idx="197">
                        <c:v>-0.44380656973909582</c:v>
                      </c:pt>
                      <c:pt idx="198">
                        <c:v>-0.42996358756168684</c:v>
                      </c:pt>
                      <c:pt idx="199">
                        <c:v>-0.41674476878965938</c:v>
                      </c:pt>
                      <c:pt idx="200">
                        <c:v>-0.40411380631919319</c:v>
                      </c:pt>
                      <c:pt idx="201">
                        <c:v>-0.39203695591699672</c:v>
                      </c:pt>
                      <c:pt idx="202">
                        <c:v>-0.3804828248824853</c:v>
                      </c:pt>
                      <c:pt idx="203">
                        <c:v>-0.36942218054864912</c:v>
                      </c:pt>
                      <c:pt idx="204">
                        <c:v>-0.35882777654085479</c:v>
                      </c:pt>
                      <c:pt idx="205">
                        <c:v>-0.34867419495324475</c:v>
                      </c:pt>
                      <c:pt idx="206">
                        <c:v>-0.33893770281255231</c:v>
                      </c:pt>
                      <c:pt idx="207">
                        <c:v>-0.32959612138315181</c:v>
                      </c:pt>
                      <c:pt idx="208">
                        <c:v>-0.32062870702852919</c:v>
                      </c:pt>
                      <c:pt idx="209">
                        <c:v>-0.31201604248609127</c:v>
                      </c:pt>
                      <c:pt idx="210">
                        <c:v>-0.30373993753692363</c:v>
                      </c:pt>
                      <c:pt idx="211">
                        <c:v>-0.29578333816195823</c:v>
                      </c:pt>
                      <c:pt idx="212">
                        <c:v>-0.28813024337294285</c:v>
                      </c:pt>
                      <c:pt idx="213">
                        <c:v>-0.28076562899225299</c:v>
                      </c:pt>
                      <c:pt idx="214">
                        <c:v>-0.27367537773137007</c:v>
                      </c:pt>
                      <c:pt idx="215">
                        <c:v>-0.26684621498500533</c:v>
                      </c:pt>
                      <c:pt idx="216">
                        <c:v>-0.26026564981742678</c:v>
                      </c:pt>
                      <c:pt idx="217">
                        <c:v>-0.25392192067048458</c:v>
                      </c:pt>
                      <c:pt idx="218">
                        <c:v>-0.24780394536991729</c:v>
                      </c:pt>
                      <c:pt idx="219">
                        <c:v>-0.24190127504846617</c:v>
                      </c:pt>
                      <c:pt idx="220">
                        <c:v>-0.23620405164172989</c:v>
                      </c:pt>
                      <c:pt idx="221">
                        <c:v>-0.23070296864609005</c:v>
                      </c:pt>
                      <c:pt idx="222">
                        <c:v>-0.22538923485789525</c:v>
                      </c:pt>
                      <c:pt idx="223">
                        <c:v>-0.22025454083981311</c:v>
                      </c:pt>
                      <c:pt idx="224">
                        <c:v>-0.21529102788420112</c:v>
                      </c:pt>
                      <c:pt idx="225">
                        <c:v>-0.21049125926482562</c:v>
                      </c:pt>
                      <c:pt idx="226">
                        <c:v>-0.20584819358754181</c:v>
                      </c:pt>
                      <c:pt idx="227">
                        <c:v>-0.20135516006788676</c:v>
                      </c:pt>
                      <c:pt idx="228">
                        <c:v>-0.19700583557913778</c:v>
                      </c:pt>
                      <c:pt idx="229">
                        <c:v>-0.19279422332844276</c:v>
                      </c:pt>
                      <c:pt idx="230">
                        <c:v>-0.18871463303130315</c:v>
                      </c:pt>
                      <c:pt idx="231">
                        <c:v>-0.18476166246612927</c:v>
                      </c:pt>
                      <c:pt idx="232">
                        <c:v>-0.18093018030092314</c:v>
                      </c:pt>
                      <c:pt idx="233">
                        <c:v>-0.17721531009349192</c:v>
                      </c:pt>
                      <c:pt idx="234">
                        <c:v>-0.17361241537505642</c:v>
                      </c:pt>
                      <c:pt idx="235">
                        <c:v>-0.17011708573478601</c:v>
                      </c:pt>
                      <c:pt idx="236">
                        <c:v>-0.16672512382974414</c:v>
                      </c:pt>
                      <c:pt idx="237">
                        <c:v>-0.16343253325104001</c:v>
                      </c:pt>
                      <c:pt idx="238">
                        <c:v>-0.16023550718271556</c:v>
                      </c:pt>
                      <c:pt idx="239">
                        <c:v>-0.15713041779511011</c:v>
                      </c:pt>
                      <c:pt idx="240">
                        <c:v>-0.15411380631919011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C73-477F-A52F-EDE412D35368}"/>
                  </c:ext>
                </c:extLst>
              </c15:ser>
            </c15:filteredScatterSeries>
          </c:ext>
        </c:extLst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03855457519374"/>
          <c:y val="5.0072422498957388E-2"/>
          <c:w val="0.18927289912602344"/>
          <c:h val="0.184719973811306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8713223416133756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IGam!$B$6</c:f>
              <c:strCache>
                <c:ptCount val="1"/>
                <c:pt idx="0">
                  <c:v>γ(1,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IGam!$B$7:$B$27</c:f>
              <c:numCache>
                <c:formatCode>General</c:formatCode>
                <c:ptCount val="21"/>
                <c:pt idx="0">
                  <c:v>0</c:v>
                </c:pt>
                <c:pt idx="1">
                  <c:v>0.22119921692859512</c:v>
                </c:pt>
                <c:pt idx="2">
                  <c:v>0.39346934028736658</c:v>
                </c:pt>
                <c:pt idx="3">
                  <c:v>0.52763344725898531</c:v>
                </c:pt>
                <c:pt idx="4">
                  <c:v>0.63212055882855767</c:v>
                </c:pt>
                <c:pt idx="5">
                  <c:v>0.71349520313980985</c:v>
                </c:pt>
                <c:pt idx="6">
                  <c:v>0.77686983985157021</c:v>
                </c:pt>
                <c:pt idx="7">
                  <c:v>0.82622605654955483</c:v>
                </c:pt>
                <c:pt idx="8">
                  <c:v>0.8646647167633873</c:v>
                </c:pt>
                <c:pt idx="9">
                  <c:v>0.89460077543813565</c:v>
                </c:pt>
                <c:pt idx="10">
                  <c:v>0.91791500137610116</c:v>
                </c:pt>
                <c:pt idx="11">
                  <c:v>0.93607213879329243</c:v>
                </c:pt>
                <c:pt idx="12">
                  <c:v>0.95021293163213605</c:v>
                </c:pt>
                <c:pt idx="13">
                  <c:v>0.96122579216827797</c:v>
                </c:pt>
                <c:pt idx="14">
                  <c:v>0.96980261657768152</c:v>
                </c:pt>
                <c:pt idx="15">
                  <c:v>0.97648225414399092</c:v>
                </c:pt>
                <c:pt idx="16">
                  <c:v>0.98168436111126578</c:v>
                </c:pt>
                <c:pt idx="17">
                  <c:v>0.98573576609100078</c:v>
                </c:pt>
                <c:pt idx="18">
                  <c:v>0.98889100346175773</c:v>
                </c:pt>
                <c:pt idx="19">
                  <c:v>0.99134830479687941</c:v>
                </c:pt>
                <c:pt idx="20">
                  <c:v>0.99326205300091452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37-4275-9EC9-0418B47D71C2}"/>
            </c:ext>
          </c:extLst>
        </c:ser>
        <c:ser>
          <c:idx val="3"/>
          <c:order val="1"/>
          <c:tx>
            <c:strRef>
              <c:f>IGam!$C$6</c:f>
              <c:strCache>
                <c:ptCount val="1"/>
                <c:pt idx="0">
                  <c:v>γ(2,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IGam!$C$7:$C$27</c:f>
              <c:numCache>
                <c:formatCode>General</c:formatCode>
                <c:ptCount val="21"/>
                <c:pt idx="0">
                  <c:v>0</c:v>
                </c:pt>
                <c:pt idx="1">
                  <c:v>2.6499021160743916E-2</c:v>
                </c:pt>
                <c:pt idx="2">
                  <c:v>9.0204010431049864E-2</c:v>
                </c:pt>
                <c:pt idx="3">
                  <c:v>0.17335853270322427</c:v>
                </c:pt>
                <c:pt idx="4">
                  <c:v>0.26424111765711533</c:v>
                </c:pt>
                <c:pt idx="5">
                  <c:v>0.35536420706457228</c:v>
                </c:pt>
                <c:pt idx="6">
                  <c:v>0.44217459962892541</c:v>
                </c:pt>
                <c:pt idx="7">
                  <c:v>0.52212165551127587</c:v>
                </c:pt>
                <c:pt idx="8">
                  <c:v>0.59399415029016189</c:v>
                </c:pt>
                <c:pt idx="9">
                  <c:v>0.65745252017394096</c:v>
                </c:pt>
                <c:pt idx="10">
                  <c:v>0.71270250481635422</c:v>
                </c:pt>
                <c:pt idx="11">
                  <c:v>0.76027052047484656</c:v>
                </c:pt>
                <c:pt idx="12">
                  <c:v>0.80085172652854419</c:v>
                </c:pt>
                <c:pt idx="13">
                  <c:v>0.83520961671518146</c:v>
                </c:pt>
                <c:pt idx="14">
                  <c:v>0.86411177459956678</c:v>
                </c:pt>
                <c:pt idx="15">
                  <c:v>0.88829070718395675</c:v>
                </c:pt>
                <c:pt idx="16">
                  <c:v>0.90842180555632912</c:v>
                </c:pt>
                <c:pt idx="17">
                  <c:v>0.92511277197775388</c:v>
                </c:pt>
                <c:pt idx="18">
                  <c:v>0.93890051903966731</c:v>
                </c:pt>
                <c:pt idx="19">
                  <c:v>0.95025275258205633</c:v>
                </c:pt>
                <c:pt idx="20">
                  <c:v>0.95957231800548715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37-4275-9EC9-0418B47D71C2}"/>
            </c:ext>
          </c:extLst>
        </c:ser>
        <c:ser>
          <c:idx val="4"/>
          <c:order val="2"/>
          <c:tx>
            <c:strRef>
              <c:f>IGam!$D$6</c:f>
              <c:strCache>
                <c:ptCount val="1"/>
                <c:pt idx="0">
                  <c:v>γ(3,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IGam!$D$7:$D$27</c:f>
              <c:numCache>
                <c:formatCode>General</c:formatCode>
                <c:ptCount val="21"/>
                <c:pt idx="0">
                  <c:v>0</c:v>
                </c:pt>
                <c:pt idx="1">
                  <c:v>4.3229933795250249E-3</c:v>
                </c:pt>
                <c:pt idx="2">
                  <c:v>2.8775355933941375E-2</c:v>
                </c:pt>
                <c:pt idx="3">
                  <c:v>8.1010879489627749E-2</c:v>
                </c:pt>
                <c:pt idx="4">
                  <c:v>0.16060279414278839</c:v>
                </c:pt>
                <c:pt idx="5">
                  <c:v>0.26306466903509751</c:v>
                </c:pt>
                <c:pt idx="6">
                  <c:v>0.38230633892388372</c:v>
                </c:pt>
                <c:pt idx="7">
                  <c:v>0.51206060920556362</c:v>
                </c:pt>
                <c:pt idx="8">
                  <c:v>0.64664716763387309</c:v>
                </c:pt>
                <c:pt idx="9">
                  <c:v>0.78132146600344365</c:v>
                </c:pt>
                <c:pt idx="10">
                  <c:v>0.91237376823334093</c:v>
                </c:pt>
                <c:pt idx="11">
                  <c:v>1.0370865905739672</c:v>
                </c:pt>
                <c:pt idx="12">
                  <c:v>1.1536198377463129</c:v>
                </c:pt>
                <c:pt idx="13">
                  <c:v>1.2608666632077992</c:v>
                </c:pt>
                <c:pt idx="14">
                  <c:v>1.3583056022757318</c:v>
                </c:pt>
                <c:pt idx="15">
                  <c:v>1.4458631132677855</c:v>
                </c:pt>
                <c:pt idx="16">
                  <c:v>1.5237933888929114</c:v>
                </c:pt>
                <c:pt idx="17">
                  <c:v>1.5925778189742088</c:v>
                </c:pt>
                <c:pt idx="18">
                  <c:v>1.6528438581799278</c:v>
                </c:pt>
                <c:pt idx="19">
                  <c:v>1.7053016321437033</c:v>
                </c:pt>
                <c:pt idx="20">
                  <c:v>1.7506959610338377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37-4275-9EC9-0418B47D71C2}"/>
            </c:ext>
          </c:extLst>
        </c:ser>
        <c:ser>
          <c:idx val="5"/>
          <c:order val="3"/>
          <c:tx>
            <c:strRef>
              <c:f>IGam!$E$6</c:f>
              <c:strCache>
                <c:ptCount val="1"/>
                <c:pt idx="0">
                  <c:v>Γ(1,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IGam!$E$7:$E$27</c:f>
              <c:numCache>
                <c:formatCode>General</c:formatCode>
                <c:ptCount val="21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0.22313016014842982</c:v>
                </c:pt>
                <c:pt idx="7">
                  <c:v>0.17377394345044514</c:v>
                </c:pt>
                <c:pt idx="8">
                  <c:v>0.1353352832366127</c:v>
                </c:pt>
                <c:pt idx="9">
                  <c:v>0.10539922456186433</c:v>
                </c:pt>
                <c:pt idx="10">
                  <c:v>8.20849986238988E-2</c:v>
                </c:pt>
                <c:pt idx="11">
                  <c:v>6.392786120670757E-2</c:v>
                </c:pt>
                <c:pt idx="12">
                  <c:v>4.9787068367863944E-2</c:v>
                </c:pt>
                <c:pt idx="13">
                  <c:v>3.8774207831722009E-2</c:v>
                </c:pt>
                <c:pt idx="14">
                  <c:v>3.0197383422318501E-2</c:v>
                </c:pt>
                <c:pt idx="15">
                  <c:v>2.3517745856009107E-2</c:v>
                </c:pt>
                <c:pt idx="16">
                  <c:v>1.8315638888734179E-2</c:v>
                </c:pt>
                <c:pt idx="17">
                  <c:v>1.4264233908999256E-2</c:v>
                </c:pt>
                <c:pt idx="18">
                  <c:v>1.1108996538242306E-2</c:v>
                </c:pt>
                <c:pt idx="19">
                  <c:v>8.6516952031206341E-3</c:v>
                </c:pt>
                <c:pt idx="20">
                  <c:v>6.737946999085467E-3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37-4275-9EC9-0418B47D71C2}"/>
            </c:ext>
          </c:extLst>
        </c:ser>
        <c:ser>
          <c:idx val="0"/>
          <c:order val="4"/>
          <c:tx>
            <c:strRef>
              <c:f>IGam!$F$6</c:f>
              <c:strCache>
                <c:ptCount val="1"/>
                <c:pt idx="0">
                  <c:v>Γ(2,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IGam!$F$7:$F$27</c:f>
              <c:numCache>
                <c:formatCode>General</c:formatCode>
                <c:ptCount val="21"/>
                <c:pt idx="0">
                  <c:v>1</c:v>
                </c:pt>
                <c:pt idx="1">
                  <c:v>0.97350097883925613</c:v>
                </c:pt>
                <c:pt idx="2">
                  <c:v>0.90979598956895014</c:v>
                </c:pt>
                <c:pt idx="3">
                  <c:v>0.82664146729677579</c:v>
                </c:pt>
                <c:pt idx="4">
                  <c:v>0.73575888234288467</c:v>
                </c:pt>
                <c:pt idx="5">
                  <c:v>0.64463579293542772</c:v>
                </c:pt>
                <c:pt idx="6">
                  <c:v>0.55782540037107453</c:v>
                </c:pt>
                <c:pt idx="7">
                  <c:v>0.47787834448872407</c:v>
                </c:pt>
                <c:pt idx="8">
                  <c:v>0.40600584970983805</c:v>
                </c:pt>
                <c:pt idx="9">
                  <c:v>0.3425474798260591</c:v>
                </c:pt>
                <c:pt idx="10">
                  <c:v>0.28729749518364578</c:v>
                </c:pt>
                <c:pt idx="11">
                  <c:v>0.23972947952515339</c:v>
                </c:pt>
                <c:pt idx="12">
                  <c:v>0.19914827347145578</c:v>
                </c:pt>
                <c:pt idx="13">
                  <c:v>0.16479038328481854</c:v>
                </c:pt>
                <c:pt idx="14">
                  <c:v>0.13588822540043324</c:v>
                </c:pt>
                <c:pt idx="15">
                  <c:v>0.11170929281604326</c:v>
                </c:pt>
                <c:pt idx="16">
                  <c:v>9.1578194443670907E-2</c:v>
                </c:pt>
                <c:pt idx="17">
                  <c:v>7.4887228022246094E-2</c:v>
                </c:pt>
                <c:pt idx="18">
                  <c:v>6.1099480960332686E-2</c:v>
                </c:pt>
                <c:pt idx="19">
                  <c:v>4.9747247417943646E-2</c:v>
                </c:pt>
                <c:pt idx="20">
                  <c:v>4.0427681994512805E-2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237-4275-9EC9-0418B47D71C2}"/>
            </c:ext>
          </c:extLst>
        </c:ser>
        <c:ser>
          <c:idx val="1"/>
          <c:order val="5"/>
          <c:tx>
            <c:strRef>
              <c:f>IGam!$G$6</c:f>
              <c:strCache>
                <c:ptCount val="1"/>
                <c:pt idx="0">
                  <c:v>Γ(3,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IGam!$G$7:$G$27</c:f>
              <c:numCache>
                <c:formatCode>General</c:formatCode>
                <c:ptCount val="21"/>
                <c:pt idx="0">
                  <c:v>2</c:v>
                </c:pt>
                <c:pt idx="1">
                  <c:v>1.995677006620475</c:v>
                </c:pt>
                <c:pt idx="2">
                  <c:v>1.9712246440660586</c:v>
                </c:pt>
                <c:pt idx="3">
                  <c:v>1.9189891205103722</c:v>
                </c:pt>
                <c:pt idx="4">
                  <c:v>1.8393972058572117</c:v>
                </c:pt>
                <c:pt idx="5">
                  <c:v>1.7369353309649025</c:v>
                </c:pt>
                <c:pt idx="6">
                  <c:v>1.6176936610761163</c:v>
                </c:pt>
                <c:pt idx="7">
                  <c:v>1.4879393907944365</c:v>
                </c:pt>
                <c:pt idx="8">
                  <c:v>1.353352832366127</c:v>
                </c:pt>
                <c:pt idx="9">
                  <c:v>1.2186785339965565</c:v>
                </c:pt>
                <c:pt idx="10">
                  <c:v>1.087626231766659</c:v>
                </c:pt>
                <c:pt idx="11">
                  <c:v>0.96291340942603276</c:v>
                </c:pt>
                <c:pt idx="12">
                  <c:v>0.84638016225368706</c:v>
                </c:pt>
                <c:pt idx="13">
                  <c:v>0.73913333679220083</c:v>
                </c:pt>
                <c:pt idx="14">
                  <c:v>0.64169439772426817</c:v>
                </c:pt>
                <c:pt idx="15">
                  <c:v>0.55413688673221462</c:v>
                </c:pt>
                <c:pt idx="16">
                  <c:v>0.47620661110708867</c:v>
                </c:pt>
                <c:pt idx="17">
                  <c:v>0.40742218102579125</c:v>
                </c:pt>
                <c:pt idx="18">
                  <c:v>0.34715614182007209</c:v>
                </c:pt>
                <c:pt idx="19">
                  <c:v>0.29469836785629661</c:v>
                </c:pt>
                <c:pt idx="20">
                  <c:v>0.24930403896616229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237-4275-9EC9-0418B47D71C2}"/>
            </c:ext>
          </c:extLst>
        </c:ser>
        <c:ser>
          <c:idx val="6"/>
          <c:order val="6"/>
          <c:tx>
            <c:strRef>
              <c:f>IGam!$H$6</c:f>
              <c:strCache>
                <c:ptCount val="1"/>
                <c:pt idx="0">
                  <c:v>γ*(1,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IGam!$H$7:$H$27</c:f>
              <c:numCache>
                <c:formatCode>General</c:formatCode>
                <c:ptCount val="21"/>
                <c:pt idx="0">
                  <c:v>1</c:v>
                </c:pt>
                <c:pt idx="1">
                  <c:v>0.88479686771438049</c:v>
                </c:pt>
                <c:pt idx="2">
                  <c:v>0.78693868057473282</c:v>
                </c:pt>
                <c:pt idx="3">
                  <c:v>0.70351126301198053</c:v>
                </c:pt>
                <c:pt idx="4">
                  <c:v>0.63212055882855778</c:v>
                </c:pt>
                <c:pt idx="5">
                  <c:v>0.57079616251184795</c:v>
                </c:pt>
                <c:pt idx="6">
                  <c:v>0.51791322656771344</c:v>
                </c:pt>
                <c:pt idx="7">
                  <c:v>0.4721291751711742</c:v>
                </c:pt>
                <c:pt idx="8">
                  <c:v>0.43233235838169365</c:v>
                </c:pt>
                <c:pt idx="9">
                  <c:v>0.39760034463917138</c:v>
                </c:pt>
                <c:pt idx="10">
                  <c:v>0.36716600055044046</c:v>
                </c:pt>
                <c:pt idx="11">
                  <c:v>0.34038986865210635</c:v>
                </c:pt>
                <c:pt idx="12">
                  <c:v>0.31673764387737868</c:v>
                </c:pt>
                <c:pt idx="13">
                  <c:v>0.29576178220562394</c:v>
                </c:pt>
                <c:pt idx="14">
                  <c:v>0.27708646187933755</c:v>
                </c:pt>
                <c:pt idx="15">
                  <c:v>0.26039526777173089</c:v>
                </c:pt>
                <c:pt idx="16">
                  <c:v>0.24542109027781644</c:v>
                </c:pt>
                <c:pt idx="17">
                  <c:v>0.23193782731552962</c:v>
                </c:pt>
                <c:pt idx="18">
                  <c:v>0.21975355632483504</c:v>
                </c:pt>
                <c:pt idx="19">
                  <c:v>0.20870490627302721</c:v>
                </c:pt>
                <c:pt idx="20">
                  <c:v>0.19865241060018293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237-4275-9EC9-0418B47D71C2}"/>
            </c:ext>
          </c:extLst>
        </c:ser>
        <c:ser>
          <c:idx val="7"/>
          <c:order val="7"/>
          <c:tx>
            <c:strRef>
              <c:f>IGam!$I$6</c:f>
              <c:strCache>
                <c:ptCount val="1"/>
                <c:pt idx="0">
                  <c:v>γ*(2, x)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IGam!$I$7:$I$27</c:f>
              <c:numCache>
                <c:formatCode>General</c:formatCode>
                <c:ptCount val="21"/>
                <c:pt idx="0">
                  <c:v>0.5</c:v>
                </c:pt>
                <c:pt idx="1">
                  <c:v>0.42398433857190271</c:v>
                </c:pt>
                <c:pt idx="2">
                  <c:v>0.36081604172419951</c:v>
                </c:pt>
                <c:pt idx="3">
                  <c:v>0.30819294702795419</c:v>
                </c:pt>
                <c:pt idx="4">
                  <c:v>0.26424111765711539</c:v>
                </c:pt>
                <c:pt idx="5">
                  <c:v>0.22743309252132624</c:v>
                </c:pt>
                <c:pt idx="6">
                  <c:v>0.19652204427952241</c:v>
                </c:pt>
                <c:pt idx="7">
                  <c:v>0.17048870384041662</c:v>
                </c:pt>
                <c:pt idx="8">
                  <c:v>0.1484985375725405</c:v>
                </c:pt>
                <c:pt idx="9">
                  <c:v>0.12986716447880312</c:v>
                </c:pt>
                <c:pt idx="10">
                  <c:v>0.11403240077061665</c:v>
                </c:pt>
                <c:pt idx="11">
                  <c:v>0.10053163907105413</c:v>
                </c:pt>
                <c:pt idx="12">
                  <c:v>8.8983525169838235E-2</c:v>
                </c:pt>
                <c:pt idx="13">
                  <c:v>7.9073099807354427E-2</c:v>
                </c:pt>
                <c:pt idx="14">
                  <c:v>7.0539736702005432E-2</c:v>
                </c:pt>
                <c:pt idx="15">
                  <c:v>6.3167339177525816E-2</c:v>
                </c:pt>
                <c:pt idx="16">
                  <c:v>5.6776362847270563E-2</c:v>
                </c:pt>
                <c:pt idx="17">
                  <c:v>5.1217316095654192E-2</c:v>
                </c:pt>
                <c:pt idx="18">
                  <c:v>4.6365457730353929E-2</c:v>
                </c:pt>
                <c:pt idx="19">
                  <c:v>4.2116465488401381E-2</c:v>
                </c:pt>
                <c:pt idx="20">
                  <c:v>3.8382892720219504E-2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237-4275-9EC9-0418B47D71C2}"/>
            </c:ext>
          </c:extLst>
        </c:ser>
        <c:ser>
          <c:idx val="8"/>
          <c:order val="8"/>
          <c:tx>
            <c:strRef>
              <c:f>IGam!$J$6</c:f>
              <c:strCache>
                <c:ptCount val="1"/>
                <c:pt idx="0">
                  <c:v>γ*(3, x)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IGam!$A$7:$A$27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IGam!$J$7:$J$27</c:f>
              <c:numCache>
                <c:formatCode>General</c:formatCode>
                <c:ptCount val="21"/>
                <c:pt idx="0">
                  <c:v>0.16666666666666666</c:v>
                </c:pt>
                <c:pt idx="1">
                  <c:v>0.13833578814480083</c:v>
                </c:pt>
                <c:pt idx="2">
                  <c:v>0.11510142373576547</c:v>
                </c:pt>
                <c:pt idx="3">
                  <c:v>9.6012894209929187E-2</c:v>
                </c:pt>
                <c:pt idx="4">
                  <c:v>8.0301397071394207E-2</c:v>
                </c:pt>
                <c:pt idx="5">
                  <c:v>6.7344555272984913E-2</c:v>
                </c:pt>
                <c:pt idx="6">
                  <c:v>5.6637976136871646E-2</c:v>
                </c:pt>
                <c:pt idx="7">
                  <c:v>4.7772418351539461E-2</c:v>
                </c:pt>
                <c:pt idx="8">
                  <c:v>4.0415447977117061E-2</c:v>
                </c:pt>
                <c:pt idx="9">
                  <c:v>3.4296689865720431E-2</c:v>
                </c:pt>
                <c:pt idx="10">
                  <c:v>2.9195960583466903E-2</c:v>
                </c:pt>
                <c:pt idx="11">
                  <c:v>2.4933712170072831E-2</c:v>
                </c:pt>
                <c:pt idx="12">
                  <c:v>2.1363330328635417E-2</c:v>
                </c:pt>
                <c:pt idx="13">
                  <c:v>1.8364921812767217E-2</c:v>
                </c:pt>
                <c:pt idx="14">
                  <c:v>1.5840298568813197E-2</c:v>
                </c:pt>
                <c:pt idx="15">
                  <c:v>1.3708924333205674E-2</c:v>
                </c:pt>
                <c:pt idx="16">
                  <c:v>1.190463585072587E-2</c:v>
                </c:pt>
                <c:pt idx="17">
                  <c:v>1.0372988033212842E-2</c:v>
                </c:pt>
                <c:pt idx="18">
                  <c:v>9.0691021024961807E-3</c:v>
                </c:pt>
                <c:pt idx="19">
                  <c:v>7.9559195551244279E-3</c:v>
                </c:pt>
                <c:pt idx="20">
                  <c:v>7.0027838441353539E-3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237-4275-9EC9-0418B47D7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602619684472391"/>
          <c:y val="3.7199386895933433E-2"/>
          <c:w val="0.49041163659077497"/>
          <c:h val="0.194956545872593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IGampq!$B$6</c:f>
              <c:strCache>
                <c:ptCount val="1"/>
                <c:pt idx="0">
                  <c:v>P(1,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IGampq!$B$7:$B$27</c:f>
              <c:numCache>
                <c:formatCode>General</c:formatCode>
                <c:ptCount val="21"/>
                <c:pt idx="0">
                  <c:v>0</c:v>
                </c:pt>
                <c:pt idx="1">
                  <c:v>0.22119921692859512</c:v>
                </c:pt>
                <c:pt idx="2">
                  <c:v>0.39346934028736658</c:v>
                </c:pt>
                <c:pt idx="3">
                  <c:v>0.52763344725898531</c:v>
                </c:pt>
                <c:pt idx="4">
                  <c:v>0.63212055882855767</c:v>
                </c:pt>
                <c:pt idx="5">
                  <c:v>0.71349520313980985</c:v>
                </c:pt>
                <c:pt idx="6">
                  <c:v>0.77686983985157021</c:v>
                </c:pt>
                <c:pt idx="7">
                  <c:v>0.82622605654955483</c:v>
                </c:pt>
                <c:pt idx="8">
                  <c:v>0.8646647167633873</c:v>
                </c:pt>
                <c:pt idx="9">
                  <c:v>0.89460077543813565</c:v>
                </c:pt>
                <c:pt idx="10">
                  <c:v>0.91791500137610116</c:v>
                </c:pt>
                <c:pt idx="11">
                  <c:v>0.93607213879329243</c:v>
                </c:pt>
                <c:pt idx="12">
                  <c:v>0.95021293163213605</c:v>
                </c:pt>
                <c:pt idx="13">
                  <c:v>0.96122579216827797</c:v>
                </c:pt>
                <c:pt idx="14">
                  <c:v>0.96980261657768152</c:v>
                </c:pt>
                <c:pt idx="15">
                  <c:v>0.97648225414399092</c:v>
                </c:pt>
                <c:pt idx="16">
                  <c:v>0.98168436111126578</c:v>
                </c:pt>
                <c:pt idx="17">
                  <c:v>0.98573576609100078</c:v>
                </c:pt>
                <c:pt idx="18">
                  <c:v>0.98889100346175773</c:v>
                </c:pt>
                <c:pt idx="19">
                  <c:v>0.99134830479687941</c:v>
                </c:pt>
                <c:pt idx="20">
                  <c:v>0.99326205300091452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88-43B4-8BDB-C73FCC6CCED6}"/>
            </c:ext>
          </c:extLst>
        </c:ser>
        <c:ser>
          <c:idx val="3"/>
          <c:order val="1"/>
          <c:tx>
            <c:strRef>
              <c:f>IGampq!$C$6</c:f>
              <c:strCache>
                <c:ptCount val="1"/>
                <c:pt idx="0">
                  <c:v>P(2,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IGampq!$C$7:$C$27</c:f>
              <c:numCache>
                <c:formatCode>General</c:formatCode>
                <c:ptCount val="21"/>
                <c:pt idx="0">
                  <c:v>0</c:v>
                </c:pt>
                <c:pt idx="1">
                  <c:v>2.6499021160743916E-2</c:v>
                </c:pt>
                <c:pt idx="2">
                  <c:v>9.0204010431049864E-2</c:v>
                </c:pt>
                <c:pt idx="3">
                  <c:v>0.17335853270322427</c:v>
                </c:pt>
                <c:pt idx="4">
                  <c:v>0.26424111765711533</c:v>
                </c:pt>
                <c:pt idx="5">
                  <c:v>0.35536420706457228</c:v>
                </c:pt>
                <c:pt idx="6">
                  <c:v>0.44217459962892541</c:v>
                </c:pt>
                <c:pt idx="7">
                  <c:v>0.52212165551127587</c:v>
                </c:pt>
                <c:pt idx="8">
                  <c:v>0.59399415029016189</c:v>
                </c:pt>
                <c:pt idx="9">
                  <c:v>0.65745252017394096</c:v>
                </c:pt>
                <c:pt idx="10">
                  <c:v>0.71270250481635422</c:v>
                </c:pt>
                <c:pt idx="11">
                  <c:v>0.76027052047484656</c:v>
                </c:pt>
                <c:pt idx="12">
                  <c:v>0.80085172652854419</c:v>
                </c:pt>
                <c:pt idx="13">
                  <c:v>0.83520961671518146</c:v>
                </c:pt>
                <c:pt idx="14">
                  <c:v>0.86411177459956678</c:v>
                </c:pt>
                <c:pt idx="15">
                  <c:v>0.88829070718395675</c:v>
                </c:pt>
                <c:pt idx="16">
                  <c:v>0.90842180555632912</c:v>
                </c:pt>
                <c:pt idx="17">
                  <c:v>0.92511277197775388</c:v>
                </c:pt>
                <c:pt idx="18">
                  <c:v>0.93890051903966731</c:v>
                </c:pt>
                <c:pt idx="19">
                  <c:v>0.95025275258205633</c:v>
                </c:pt>
                <c:pt idx="20">
                  <c:v>0.95957231800548715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88-43B4-8BDB-C73FCC6CCED6}"/>
            </c:ext>
          </c:extLst>
        </c:ser>
        <c:ser>
          <c:idx val="6"/>
          <c:order val="2"/>
          <c:tx>
            <c:strRef>
              <c:f>IGampq!$D$6</c:f>
              <c:strCache>
                <c:ptCount val="1"/>
                <c:pt idx="0">
                  <c:v>P(3,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IGampq!$D$7:$D$27</c:f>
              <c:numCache>
                <c:formatCode>General</c:formatCode>
                <c:ptCount val="21"/>
                <c:pt idx="0">
                  <c:v>0</c:v>
                </c:pt>
                <c:pt idx="1">
                  <c:v>2.1614966897625125E-3</c:v>
                </c:pt>
                <c:pt idx="2">
                  <c:v>1.4387677966970687E-2</c:v>
                </c:pt>
                <c:pt idx="3">
                  <c:v>4.0505439744813874E-2</c:v>
                </c:pt>
                <c:pt idx="4">
                  <c:v>8.0301397071394193E-2</c:v>
                </c:pt>
                <c:pt idx="5">
                  <c:v>0.13153233451754875</c:v>
                </c:pt>
                <c:pt idx="6">
                  <c:v>0.19115316946194186</c:v>
                </c:pt>
                <c:pt idx="7">
                  <c:v>0.25603030460278181</c:v>
                </c:pt>
                <c:pt idx="8">
                  <c:v>0.32332358381693654</c:v>
                </c:pt>
                <c:pt idx="9">
                  <c:v>0.39066073300172183</c:v>
                </c:pt>
                <c:pt idx="10">
                  <c:v>0.45618688411667047</c:v>
                </c:pt>
                <c:pt idx="11">
                  <c:v>0.51854329528698362</c:v>
                </c:pt>
                <c:pt idx="12">
                  <c:v>0.57680991887315647</c:v>
                </c:pt>
                <c:pt idx="13">
                  <c:v>0.63043333160389958</c:v>
                </c:pt>
                <c:pt idx="14">
                  <c:v>0.67915280113786591</c:v>
                </c:pt>
                <c:pt idx="15">
                  <c:v>0.72293155663389275</c:v>
                </c:pt>
                <c:pt idx="16">
                  <c:v>0.76189669444645569</c:v>
                </c:pt>
                <c:pt idx="17">
                  <c:v>0.7962889094871044</c:v>
                </c:pt>
                <c:pt idx="18">
                  <c:v>0.82642192908996392</c:v>
                </c:pt>
                <c:pt idx="19">
                  <c:v>0.85265081607185167</c:v>
                </c:pt>
                <c:pt idx="20">
                  <c:v>0.87534798051691887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288-43B4-8BDB-C73FCC6CCED6}"/>
            </c:ext>
          </c:extLst>
        </c:ser>
        <c:ser>
          <c:idx val="4"/>
          <c:order val="3"/>
          <c:tx>
            <c:strRef>
              <c:f>IGampq!$E$6</c:f>
              <c:strCache>
                <c:ptCount val="1"/>
                <c:pt idx="0">
                  <c:v>P(4,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IGampq!$E$7:$E$27</c:f>
              <c:numCache>
                <c:formatCode>General</c:formatCode>
                <c:ptCount val="21"/>
                <c:pt idx="0">
                  <c:v>0</c:v>
                </c:pt>
                <c:pt idx="1">
                  <c:v>1.3336965051406239E-4</c:v>
                </c:pt>
                <c:pt idx="2">
                  <c:v>1.7516225562908237E-3</c:v>
                </c:pt>
                <c:pt idx="3">
                  <c:v>7.2921665052112792E-3</c:v>
                </c:pt>
                <c:pt idx="4">
                  <c:v>1.8988156876153808E-2</c:v>
                </c:pt>
                <c:pt idx="5">
                  <c:v>3.8269054289622295E-2</c:v>
                </c:pt>
                <c:pt idx="6">
                  <c:v>6.5642454378450094E-2</c:v>
                </c:pt>
                <c:pt idx="7">
                  <c:v>0.10081034990616024</c:v>
                </c:pt>
                <c:pt idx="8">
                  <c:v>0.14287653950145296</c:v>
                </c:pt>
                <c:pt idx="9">
                  <c:v>0.19056689262255747</c:v>
                </c:pt>
                <c:pt idx="10">
                  <c:v>0.24242386686693404</c:v>
                </c:pt>
                <c:pt idx="11">
                  <c:v>0.29696000553144253</c:v>
                </c:pt>
                <c:pt idx="12">
                  <c:v>0.35276811121776874</c:v>
                </c:pt>
                <c:pt idx="13">
                  <c:v>0.4085923560666776</c:v>
                </c:pt>
                <c:pt idx="14">
                  <c:v>0.46336733209921499</c:v>
                </c:pt>
                <c:pt idx="15">
                  <c:v>0.51623261844631263</c:v>
                </c:pt>
                <c:pt idx="16">
                  <c:v>0.56652987963329104</c:v>
                </c:pt>
                <c:pt idx="17">
                  <c:v>0.61378843762535085</c:v>
                </c:pt>
                <c:pt idx="18">
                  <c:v>0.65770404416540895</c:v>
                </c:pt>
                <c:pt idx="19">
                  <c:v>0.69811441659736095</c:v>
                </c:pt>
                <c:pt idx="20">
                  <c:v>0.73497408470263825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88-43B4-8BDB-C73FCC6CCED6}"/>
            </c:ext>
          </c:extLst>
        </c:ser>
        <c:ser>
          <c:idx val="5"/>
          <c:order val="4"/>
          <c:tx>
            <c:strRef>
              <c:f>IGampq!$F$6</c:f>
              <c:strCache>
                <c:ptCount val="1"/>
                <c:pt idx="0">
                  <c:v>Q(1,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IGampq!$F$7:$F$27</c:f>
              <c:numCache>
                <c:formatCode>General</c:formatCode>
                <c:ptCount val="21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0.22313016014842982</c:v>
                </c:pt>
                <c:pt idx="7">
                  <c:v>0.17377394345044514</c:v>
                </c:pt>
                <c:pt idx="8">
                  <c:v>0.1353352832366127</c:v>
                </c:pt>
                <c:pt idx="9">
                  <c:v>0.10539922456186433</c:v>
                </c:pt>
                <c:pt idx="10">
                  <c:v>8.20849986238988E-2</c:v>
                </c:pt>
                <c:pt idx="11">
                  <c:v>6.392786120670757E-2</c:v>
                </c:pt>
                <c:pt idx="12">
                  <c:v>4.9787068367863944E-2</c:v>
                </c:pt>
                <c:pt idx="13">
                  <c:v>3.8774207831722009E-2</c:v>
                </c:pt>
                <c:pt idx="14">
                  <c:v>3.0197383422318501E-2</c:v>
                </c:pt>
                <c:pt idx="15">
                  <c:v>2.3517745856009107E-2</c:v>
                </c:pt>
                <c:pt idx="16">
                  <c:v>1.8315638888734179E-2</c:v>
                </c:pt>
                <c:pt idx="17">
                  <c:v>1.4264233908999256E-2</c:v>
                </c:pt>
                <c:pt idx="18">
                  <c:v>1.1108996538242306E-2</c:v>
                </c:pt>
                <c:pt idx="19">
                  <c:v>8.6516952031206341E-3</c:v>
                </c:pt>
                <c:pt idx="20">
                  <c:v>6.737946999085467E-3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88-43B4-8BDB-C73FCC6CCED6}"/>
            </c:ext>
          </c:extLst>
        </c:ser>
        <c:ser>
          <c:idx val="7"/>
          <c:order val="5"/>
          <c:tx>
            <c:strRef>
              <c:f>IGampq!$G$6</c:f>
              <c:strCache>
                <c:ptCount val="1"/>
                <c:pt idx="0">
                  <c:v>Q(2, x)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IGampq!$G$7:$G$27</c:f>
              <c:numCache>
                <c:formatCode>General</c:formatCode>
                <c:ptCount val="21"/>
                <c:pt idx="0">
                  <c:v>1</c:v>
                </c:pt>
                <c:pt idx="1">
                  <c:v>0.97350097883925613</c:v>
                </c:pt>
                <c:pt idx="2">
                  <c:v>0.90979598956895014</c:v>
                </c:pt>
                <c:pt idx="3">
                  <c:v>0.82664146729677579</c:v>
                </c:pt>
                <c:pt idx="4">
                  <c:v>0.73575888234288467</c:v>
                </c:pt>
                <c:pt idx="5">
                  <c:v>0.64463579293542772</c:v>
                </c:pt>
                <c:pt idx="6">
                  <c:v>0.55782540037107453</c:v>
                </c:pt>
                <c:pt idx="7">
                  <c:v>0.47787834448872407</c:v>
                </c:pt>
                <c:pt idx="8">
                  <c:v>0.40600584970983805</c:v>
                </c:pt>
                <c:pt idx="9">
                  <c:v>0.3425474798260591</c:v>
                </c:pt>
                <c:pt idx="10">
                  <c:v>0.28729749518364578</c:v>
                </c:pt>
                <c:pt idx="11">
                  <c:v>0.23972947952515339</c:v>
                </c:pt>
                <c:pt idx="12">
                  <c:v>0.19914827347145578</c:v>
                </c:pt>
                <c:pt idx="13">
                  <c:v>0.16479038328481854</c:v>
                </c:pt>
                <c:pt idx="14">
                  <c:v>0.13588822540043324</c:v>
                </c:pt>
                <c:pt idx="15">
                  <c:v>0.11170929281604326</c:v>
                </c:pt>
                <c:pt idx="16">
                  <c:v>9.1578194443670907E-2</c:v>
                </c:pt>
                <c:pt idx="17">
                  <c:v>7.4887228022246094E-2</c:v>
                </c:pt>
                <c:pt idx="18">
                  <c:v>6.1099480960332686E-2</c:v>
                </c:pt>
                <c:pt idx="19">
                  <c:v>4.9747247417943646E-2</c:v>
                </c:pt>
                <c:pt idx="20">
                  <c:v>4.0427681994512805E-2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288-43B4-8BDB-C73FCC6CCED6}"/>
            </c:ext>
          </c:extLst>
        </c:ser>
        <c:ser>
          <c:idx val="0"/>
          <c:order val="6"/>
          <c:tx>
            <c:strRef>
              <c:f>IGampq!$H$6</c:f>
              <c:strCache>
                <c:ptCount val="1"/>
                <c:pt idx="0">
                  <c:v>Q(3,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IGampq!$H$7:$H$27</c:f>
              <c:numCache>
                <c:formatCode>General</c:formatCode>
                <c:ptCount val="21"/>
                <c:pt idx="0">
                  <c:v>1</c:v>
                </c:pt>
                <c:pt idx="1">
                  <c:v>0.99783850331023749</c:v>
                </c:pt>
                <c:pt idx="2">
                  <c:v>0.98561232203302929</c:v>
                </c:pt>
                <c:pt idx="3">
                  <c:v>0.95949456025518609</c:v>
                </c:pt>
                <c:pt idx="4">
                  <c:v>0.91969860292860584</c:v>
                </c:pt>
                <c:pt idx="5">
                  <c:v>0.86846766548245125</c:v>
                </c:pt>
                <c:pt idx="6">
                  <c:v>0.80884683053805817</c:v>
                </c:pt>
                <c:pt idx="7">
                  <c:v>0.74396969539721824</c:v>
                </c:pt>
                <c:pt idx="8">
                  <c:v>0.67667641618306351</c:v>
                </c:pt>
                <c:pt idx="9">
                  <c:v>0.60933926699827823</c:v>
                </c:pt>
                <c:pt idx="10">
                  <c:v>0.54381311588332948</c:v>
                </c:pt>
                <c:pt idx="11">
                  <c:v>0.48145670471301638</c:v>
                </c:pt>
                <c:pt idx="12">
                  <c:v>0.42319008112684353</c:v>
                </c:pt>
                <c:pt idx="13">
                  <c:v>0.36956666839610042</c:v>
                </c:pt>
                <c:pt idx="14">
                  <c:v>0.32084719886213409</c:v>
                </c:pt>
                <c:pt idx="15">
                  <c:v>0.27706844336610731</c:v>
                </c:pt>
                <c:pt idx="16">
                  <c:v>0.23810330555354434</c:v>
                </c:pt>
                <c:pt idx="17">
                  <c:v>0.20371109051289563</c:v>
                </c:pt>
                <c:pt idx="18">
                  <c:v>0.17357807091003605</c:v>
                </c:pt>
                <c:pt idx="19">
                  <c:v>0.1473491839281483</c:v>
                </c:pt>
                <c:pt idx="20">
                  <c:v>0.12465201948308115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88-43B4-8BDB-C73FCC6CCED6}"/>
            </c:ext>
          </c:extLst>
        </c:ser>
        <c:ser>
          <c:idx val="1"/>
          <c:order val="7"/>
          <c:tx>
            <c:strRef>
              <c:f>IGampq!$I$6</c:f>
              <c:strCache>
                <c:ptCount val="1"/>
                <c:pt idx="0">
                  <c:v>Q(4,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IGampq!$I$7:$I$27</c:f>
              <c:numCache>
                <c:formatCode>General</c:formatCode>
                <c:ptCount val="21"/>
                <c:pt idx="0">
                  <c:v>1</c:v>
                </c:pt>
                <c:pt idx="1">
                  <c:v>0.99986663034948597</c:v>
                </c:pt>
                <c:pt idx="2">
                  <c:v>0.9982483774437092</c:v>
                </c:pt>
                <c:pt idx="3">
                  <c:v>0.99270783349478875</c:v>
                </c:pt>
                <c:pt idx="4">
                  <c:v>0.98101184312384615</c:v>
                </c:pt>
                <c:pt idx="5">
                  <c:v>0.96173094571037776</c:v>
                </c:pt>
                <c:pt idx="6">
                  <c:v>0.93435754562154993</c:v>
                </c:pt>
                <c:pt idx="7">
                  <c:v>0.89918965009383978</c:v>
                </c:pt>
                <c:pt idx="8">
                  <c:v>0.85712346049854704</c:v>
                </c:pt>
                <c:pt idx="9">
                  <c:v>0.80943310737744256</c:v>
                </c:pt>
                <c:pt idx="10">
                  <c:v>0.75757613313306593</c:v>
                </c:pt>
                <c:pt idx="11">
                  <c:v>0.70303999446855747</c:v>
                </c:pt>
                <c:pt idx="12">
                  <c:v>0.64723188878223126</c:v>
                </c:pt>
                <c:pt idx="13">
                  <c:v>0.59140764393332246</c:v>
                </c:pt>
                <c:pt idx="14">
                  <c:v>0.53663266790078501</c:v>
                </c:pt>
                <c:pt idx="15">
                  <c:v>0.48376738155368737</c:v>
                </c:pt>
                <c:pt idx="16">
                  <c:v>0.43347012036670896</c:v>
                </c:pt>
                <c:pt idx="17">
                  <c:v>0.3862115623746491</c:v>
                </c:pt>
                <c:pt idx="18">
                  <c:v>0.34229595583459105</c:v>
                </c:pt>
                <c:pt idx="19">
                  <c:v>0.30188558340263899</c:v>
                </c:pt>
                <c:pt idx="20">
                  <c:v>0.26502591529736169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288-43B4-8BDB-C73FCC6CC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96474248939072116"/>
          <c:h val="9.0917604008917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IGamd!$B$6</c:f>
              <c:strCache>
                <c:ptCount val="1"/>
                <c:pt idx="0">
                  <c:v>P'(1,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IGamd!$B$7:$B$27</c:f>
              <c:numCache>
                <c:formatCode>General</c:formatCode>
                <c:ptCount val="21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0.22313016014842982</c:v>
                </c:pt>
                <c:pt idx="7">
                  <c:v>0.17377394345044514</c:v>
                </c:pt>
                <c:pt idx="8">
                  <c:v>0.1353352832366127</c:v>
                </c:pt>
                <c:pt idx="9">
                  <c:v>0.10539922456186433</c:v>
                </c:pt>
                <c:pt idx="10">
                  <c:v>8.20849986238988E-2</c:v>
                </c:pt>
                <c:pt idx="11">
                  <c:v>6.392786120670757E-2</c:v>
                </c:pt>
                <c:pt idx="12">
                  <c:v>4.9787068367863944E-2</c:v>
                </c:pt>
                <c:pt idx="13">
                  <c:v>3.8774207831722009E-2</c:v>
                </c:pt>
                <c:pt idx="14">
                  <c:v>3.0197383422318501E-2</c:v>
                </c:pt>
                <c:pt idx="15">
                  <c:v>2.3517745856009107E-2</c:v>
                </c:pt>
                <c:pt idx="16">
                  <c:v>1.8315638888734179E-2</c:v>
                </c:pt>
                <c:pt idx="17">
                  <c:v>1.4264233908999256E-2</c:v>
                </c:pt>
                <c:pt idx="18">
                  <c:v>1.1108996538242306E-2</c:v>
                </c:pt>
                <c:pt idx="19">
                  <c:v>8.6516952031206341E-3</c:v>
                </c:pt>
                <c:pt idx="20">
                  <c:v>6.737946999085467E-3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5F-466C-B016-829D0469A359}"/>
            </c:ext>
          </c:extLst>
        </c:ser>
        <c:ser>
          <c:idx val="3"/>
          <c:order val="1"/>
          <c:tx>
            <c:strRef>
              <c:f>IGamd!$C$6</c:f>
              <c:strCache>
                <c:ptCount val="1"/>
                <c:pt idx="0">
                  <c:v>P'(2,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IGamd!$C$7:$C$27</c:f>
              <c:numCache>
                <c:formatCode>General</c:formatCode>
                <c:ptCount val="21"/>
                <c:pt idx="0">
                  <c:v>0</c:v>
                </c:pt>
                <c:pt idx="1">
                  <c:v>0.19470019576785122</c:v>
                </c:pt>
                <c:pt idx="2">
                  <c:v>0.30326532985631671</c:v>
                </c:pt>
                <c:pt idx="3">
                  <c:v>0.35427491455576104</c:v>
                </c:pt>
                <c:pt idx="4">
                  <c:v>0.36787944117144233</c:v>
                </c:pt>
                <c:pt idx="5">
                  <c:v>0.35813099607523763</c:v>
                </c:pt>
                <c:pt idx="6">
                  <c:v>0.33469524022264474</c:v>
                </c:pt>
                <c:pt idx="7">
                  <c:v>0.30410440103827896</c:v>
                </c:pt>
                <c:pt idx="8">
                  <c:v>0.2706705664732254</c:v>
                </c:pt>
                <c:pt idx="9">
                  <c:v>0.23714825526419475</c:v>
                </c:pt>
                <c:pt idx="10">
                  <c:v>0.20521249655974699</c:v>
                </c:pt>
                <c:pt idx="11">
                  <c:v>0.17580161831844582</c:v>
                </c:pt>
                <c:pt idx="12">
                  <c:v>0.14936120510359183</c:v>
                </c:pt>
                <c:pt idx="13">
                  <c:v>0.12601617545309654</c:v>
                </c:pt>
                <c:pt idx="14">
                  <c:v>0.10569084197811475</c:v>
                </c:pt>
                <c:pt idx="15">
                  <c:v>8.8191546960034159E-2</c:v>
                </c:pt>
                <c:pt idx="16">
                  <c:v>7.3262555554936715E-2</c:v>
                </c:pt>
                <c:pt idx="17">
                  <c:v>6.0622994113246835E-2</c:v>
                </c:pt>
                <c:pt idx="18">
                  <c:v>4.9990484422090378E-2</c:v>
                </c:pt>
                <c:pt idx="19">
                  <c:v>4.1095552214823014E-2</c:v>
                </c:pt>
                <c:pt idx="20">
                  <c:v>3.3689734995427337E-2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5F-466C-B016-829D0469A359}"/>
            </c:ext>
          </c:extLst>
        </c:ser>
        <c:ser>
          <c:idx val="0"/>
          <c:order val="2"/>
          <c:tx>
            <c:strRef>
              <c:f>IGamd!$D$6</c:f>
              <c:strCache>
                <c:ptCount val="1"/>
                <c:pt idx="0">
                  <c:v>P'(3,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IGamd!$D$7:$D$27</c:f>
              <c:numCache>
                <c:formatCode>General</c:formatCode>
                <c:ptCount val="21"/>
                <c:pt idx="0">
                  <c:v>0</c:v>
                </c:pt>
                <c:pt idx="1">
                  <c:v>2.4337524470981402E-2</c:v>
                </c:pt>
                <c:pt idx="2">
                  <c:v>7.5816332464079178E-2</c:v>
                </c:pt>
                <c:pt idx="3">
                  <c:v>0.13285309295841038</c:v>
                </c:pt>
                <c:pt idx="4">
                  <c:v>0.18393972058572117</c:v>
                </c:pt>
                <c:pt idx="5">
                  <c:v>0.22383187254702352</c:v>
                </c:pt>
                <c:pt idx="6">
                  <c:v>0.25102143016698358</c:v>
                </c:pt>
                <c:pt idx="7">
                  <c:v>0.26609135090849412</c:v>
                </c:pt>
                <c:pt idx="8">
                  <c:v>0.2706705664732254</c:v>
                </c:pt>
                <c:pt idx="9">
                  <c:v>0.26679178717221907</c:v>
                </c:pt>
                <c:pt idx="10">
                  <c:v>0.25651562069968376</c:v>
                </c:pt>
                <c:pt idx="11">
                  <c:v>0.24172722518786302</c:v>
                </c:pt>
                <c:pt idx="12">
                  <c:v>0.22404180765538775</c:v>
                </c:pt>
                <c:pt idx="13">
                  <c:v>0.20477628511128187</c:v>
                </c:pt>
                <c:pt idx="14">
                  <c:v>0.18495897346170082</c:v>
                </c:pt>
                <c:pt idx="15">
                  <c:v>0.16535915055006403</c:v>
                </c:pt>
                <c:pt idx="16">
                  <c:v>0.14652511110987343</c:v>
                </c:pt>
                <c:pt idx="17">
                  <c:v>0.12882386249064953</c:v>
                </c:pt>
                <c:pt idx="18">
                  <c:v>0.11247858994970335</c:v>
                </c:pt>
                <c:pt idx="19">
                  <c:v>9.7601936510204657E-2</c:v>
                </c:pt>
                <c:pt idx="20">
                  <c:v>8.4224337488568335E-2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A5F-466C-B016-829D0469A359}"/>
            </c:ext>
          </c:extLst>
        </c:ser>
        <c:ser>
          <c:idx val="6"/>
          <c:order val="3"/>
          <c:tx>
            <c:strRef>
              <c:f>IGamd!$E$6</c:f>
              <c:strCache>
                <c:ptCount val="1"/>
                <c:pt idx="0">
                  <c:v>P'(4,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IGamd!$E$7:$E$27</c:f>
              <c:numCache>
                <c:formatCode>General</c:formatCode>
                <c:ptCount val="21"/>
                <c:pt idx="0">
                  <c:v>0</c:v>
                </c:pt>
                <c:pt idx="1">
                  <c:v>2.0281270392484502E-3</c:v>
                </c:pt>
                <c:pt idx="2">
                  <c:v>1.2636055410679864E-2</c:v>
                </c:pt>
                <c:pt idx="3">
                  <c:v>3.3213273239602596E-2</c:v>
                </c:pt>
                <c:pt idx="4">
                  <c:v>6.1313240195240384E-2</c:v>
                </c:pt>
                <c:pt idx="5">
                  <c:v>9.3263280227926459E-2</c:v>
                </c:pt>
                <c:pt idx="6">
                  <c:v>0.12551071508349179</c:v>
                </c:pt>
                <c:pt idx="7">
                  <c:v>0.15521995469662156</c:v>
                </c:pt>
                <c:pt idx="8">
                  <c:v>0.18044704431548358</c:v>
                </c:pt>
                <c:pt idx="9">
                  <c:v>0.20009384037916433</c:v>
                </c:pt>
                <c:pt idx="10">
                  <c:v>0.21376301724973645</c:v>
                </c:pt>
                <c:pt idx="11">
                  <c:v>0.22158328975554109</c:v>
                </c:pt>
                <c:pt idx="12">
                  <c:v>0.22404180765538775</c:v>
                </c:pt>
                <c:pt idx="13">
                  <c:v>0.22184097553722201</c:v>
                </c:pt>
                <c:pt idx="14">
                  <c:v>0.21578546903865095</c:v>
                </c:pt>
                <c:pt idx="15">
                  <c:v>0.20669893818758006</c:v>
                </c:pt>
                <c:pt idx="16">
                  <c:v>0.19536681481316459</c:v>
                </c:pt>
                <c:pt idx="17">
                  <c:v>0.1825004718617535</c:v>
                </c:pt>
                <c:pt idx="18">
                  <c:v>0.16871788492455503</c:v>
                </c:pt>
                <c:pt idx="19">
                  <c:v>0.15453639947449072</c:v>
                </c:pt>
                <c:pt idx="20">
                  <c:v>0.14037389581428056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5F-466C-B016-829D0469A359}"/>
            </c:ext>
          </c:extLst>
        </c:ser>
        <c:ser>
          <c:idx val="4"/>
          <c:order val="4"/>
          <c:tx>
            <c:strRef>
              <c:f>IGamd!$F$6</c:f>
              <c:strCache>
                <c:ptCount val="1"/>
                <c:pt idx="0">
                  <c:v>P'(5,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IGamd!$A$7:$A$27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IGamd!$F$7:$F$27</c:f>
              <c:numCache>
                <c:formatCode>General</c:formatCode>
                <c:ptCount val="21"/>
                <c:pt idx="0">
                  <c:v>0</c:v>
                </c:pt>
                <c:pt idx="1">
                  <c:v>1.2675793995302814E-4</c:v>
                </c:pt>
                <c:pt idx="2">
                  <c:v>1.5795069263349829E-3</c:v>
                </c:pt>
                <c:pt idx="3">
                  <c:v>6.2274887324254872E-3</c:v>
                </c:pt>
                <c:pt idx="4">
                  <c:v>1.5328310048810096E-2</c:v>
                </c:pt>
                <c:pt idx="5">
                  <c:v>2.9144775071227019E-2</c:v>
                </c:pt>
                <c:pt idx="6">
                  <c:v>4.7066518156309418E-2</c:v>
                </c:pt>
                <c:pt idx="7">
                  <c:v>6.7908730179771934E-2</c:v>
                </c:pt>
                <c:pt idx="8">
                  <c:v>9.0223522157741792E-2</c:v>
                </c:pt>
                <c:pt idx="9">
                  <c:v>0.11255278521327994</c:v>
                </c:pt>
                <c:pt idx="10">
                  <c:v>0.13360188578108528</c:v>
                </c:pt>
                <c:pt idx="11">
                  <c:v>0.15233851170693449</c:v>
                </c:pt>
                <c:pt idx="12">
                  <c:v>0.16803135574154079</c:v>
                </c:pt>
                <c:pt idx="13">
                  <c:v>0.1802457926239929</c:v>
                </c:pt>
                <c:pt idx="14">
                  <c:v>0.18881228540881959</c:v>
                </c:pt>
                <c:pt idx="15">
                  <c:v>0.19378025455085629</c:v>
                </c:pt>
                <c:pt idx="16">
                  <c:v>0.19536681481316459</c:v>
                </c:pt>
                <c:pt idx="17">
                  <c:v>0.19390675135311308</c:v>
                </c:pt>
                <c:pt idx="18">
                  <c:v>0.1898076205401244</c:v>
                </c:pt>
                <c:pt idx="19">
                  <c:v>0.1835119743759577</c:v>
                </c:pt>
                <c:pt idx="20">
                  <c:v>0.17546736976785071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5F-466C-B016-829D0469A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77286018431577552"/>
          <c:h val="5.65330739084065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IGampqi!$B$6</c:f>
              <c:strCache>
                <c:ptCount val="1"/>
                <c:pt idx="0">
                  <c:v>Pinv(1)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IGampqi!$B$7:$B$31</c:f>
              <c:numCache>
                <c:formatCode>General</c:formatCode>
                <c:ptCount val="25"/>
                <c:pt idx="0">
                  <c:v>1.0000000005000001E-9</c:v>
                </c:pt>
                <c:pt idx="1">
                  <c:v>1.0050335853501442E-2</c:v>
                </c:pt>
                <c:pt idx="2">
                  <c:v>2.0202707317519449E-2</c:v>
                </c:pt>
                <c:pt idx="3">
                  <c:v>5.1293294387550536E-2</c:v>
                </c:pt>
                <c:pt idx="4">
                  <c:v>0.10536051565782631</c:v>
                </c:pt>
                <c:pt idx="5">
                  <c:v>0.16251892949777494</c:v>
                </c:pt>
                <c:pt idx="6">
                  <c:v>0.22314355131420976</c:v>
                </c:pt>
                <c:pt idx="7">
                  <c:v>0.28768207245178096</c:v>
                </c:pt>
                <c:pt idx="8">
                  <c:v>0.35667494393873239</c:v>
                </c:pt>
                <c:pt idx="9">
                  <c:v>0.43078291609245423</c:v>
                </c:pt>
                <c:pt idx="10">
                  <c:v>0.51082562376599061</c:v>
                </c:pt>
                <c:pt idx="11">
                  <c:v>0.59783700075562041</c:v>
                </c:pt>
                <c:pt idx="12">
                  <c:v>0.69314718055994518</c:v>
                </c:pt>
                <c:pt idx="13">
                  <c:v>0.79850769621777151</c:v>
                </c:pt>
                <c:pt idx="14">
                  <c:v>0.916290731874155</c:v>
                </c:pt>
                <c:pt idx="15">
                  <c:v>1.0498221244986778</c:v>
                </c:pt>
                <c:pt idx="16">
                  <c:v>1.2039728043259361</c:v>
                </c:pt>
                <c:pt idx="17">
                  <c:v>1.386294361119891</c:v>
                </c:pt>
                <c:pt idx="18">
                  <c:v>1.6094379124341012</c:v>
                </c:pt>
                <c:pt idx="19">
                  <c:v>1.8971199848858826</c:v>
                </c:pt>
                <c:pt idx="20">
                  <c:v>2.3025850929940481</c:v>
                </c:pt>
                <c:pt idx="21">
                  <c:v>2.9957322735539966</c:v>
                </c:pt>
                <c:pt idx="22">
                  <c:v>3.9120230054281451</c:v>
                </c:pt>
                <c:pt idx="23">
                  <c:v>4.60517018598809</c:v>
                </c:pt>
                <c:pt idx="24">
                  <c:v>20.723265865228342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F5-471A-A288-73948ECDDC61}"/>
            </c:ext>
          </c:extLst>
        </c:ser>
        <c:ser>
          <c:idx val="3"/>
          <c:order val="1"/>
          <c:tx>
            <c:strRef>
              <c:f>IGampqi!$C$6</c:f>
              <c:strCache>
                <c:ptCount val="1"/>
                <c:pt idx="0">
                  <c:v>Pinv(2)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IGampqi!$C$7:$C$31</c:f>
              <c:numCache>
                <c:formatCode>General</c:formatCode>
                <c:ptCount val="25"/>
                <c:pt idx="0">
                  <c:v>4.4722026230327639E-5</c:v>
                </c:pt>
                <c:pt idx="1">
                  <c:v>0.14855474025326595</c:v>
                </c:pt>
                <c:pt idx="2">
                  <c:v>0.21469909500793449</c:v>
                </c:pt>
                <c:pt idx="3">
                  <c:v>0.35536151069866206</c:v>
                </c:pt>
                <c:pt idx="4">
                  <c:v>0.53181160838961206</c:v>
                </c:pt>
                <c:pt idx="5">
                  <c:v>0.68323861307094036</c:v>
                </c:pt>
                <c:pt idx="6">
                  <c:v>0.82438830903298466</c:v>
                </c:pt>
                <c:pt idx="7">
                  <c:v>0.961278763114777</c:v>
                </c:pt>
                <c:pt idx="8">
                  <c:v>1.0973492107034917</c:v>
                </c:pt>
                <c:pt idx="9">
                  <c:v>1.235043693737655</c:v>
                </c:pt>
                <c:pt idx="10">
                  <c:v>1.3764213420628866</c:v>
                </c:pt>
                <c:pt idx="11">
                  <c:v>1.5234732121364181</c:v>
                </c:pt>
                <c:pt idx="12">
                  <c:v>1.6783469900166605</c:v>
                </c:pt>
                <c:pt idx="13">
                  <c:v>1.8435669170419466</c:v>
                </c:pt>
                <c:pt idx="14">
                  <c:v>2.0223132453246566</c:v>
                </c:pt>
                <c:pt idx="15">
                  <c:v>2.2188445996924009</c:v>
                </c:pt>
                <c:pt idx="16">
                  <c:v>2.4392164832802048</c:v>
                </c:pt>
                <c:pt idx="17">
                  <c:v>2.692634528889696</c:v>
                </c:pt>
                <c:pt idx="18">
                  <c:v>2.9943083470021228</c:v>
                </c:pt>
                <c:pt idx="19">
                  <c:v>3.3724415436062118</c:v>
                </c:pt>
                <c:pt idx="20">
                  <c:v>3.8897201698674322</c:v>
                </c:pt>
                <c:pt idx="21">
                  <c:v>4.743864518390585</c:v>
                </c:pt>
                <c:pt idx="22">
                  <c:v>5.8339217019173892</c:v>
                </c:pt>
                <c:pt idx="23">
                  <c:v>6.6383520679938108</c:v>
                </c:pt>
                <c:pt idx="24">
                  <c:v>23.939727895037286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F5-471A-A288-73948ECDDC61}"/>
            </c:ext>
          </c:extLst>
        </c:ser>
        <c:ser>
          <c:idx val="6"/>
          <c:order val="2"/>
          <c:tx>
            <c:strRef>
              <c:f>IGampqi!$D$6</c:f>
              <c:strCache>
                <c:ptCount val="1"/>
                <c:pt idx="0">
                  <c:v>Pinv(3)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IGampqi!$D$7:$D$31</c:f>
              <c:numCache>
                <c:formatCode>General</c:formatCode>
                <c:ptCount val="25"/>
                <c:pt idx="0">
                  <c:v>1.8179466000270157E-3</c:v>
                </c:pt>
                <c:pt idx="1">
                  <c:v>0.43604516507829316</c:v>
                </c:pt>
                <c:pt idx="2">
                  <c:v>0.56720962169742151</c:v>
                </c:pt>
                <c:pt idx="3">
                  <c:v>0.81769144716395337</c:v>
                </c:pt>
                <c:pt idx="4">
                  <c:v>1.1020653282493211</c:v>
                </c:pt>
                <c:pt idx="5">
                  <c:v>1.3306365880734528</c:v>
                </c:pt>
                <c:pt idx="6">
                  <c:v>1.5350442026446434</c:v>
                </c:pt>
                <c:pt idx="7">
                  <c:v>1.7272994178605192</c:v>
                </c:pt>
                <c:pt idx="8">
                  <c:v>1.9137757941270623</c:v>
                </c:pt>
                <c:pt idx="9">
                  <c:v>2.0986347638376639</c:v>
                </c:pt>
                <c:pt idx="10">
                  <c:v>2.2850769040033807</c:v>
                </c:pt>
                <c:pt idx="11">
                  <c:v>2.4759383031694799</c:v>
                </c:pt>
                <c:pt idx="12">
                  <c:v>2.6740603137235603</c:v>
                </c:pt>
                <c:pt idx="13">
                  <c:v>2.8825996703839114</c:v>
                </c:pt>
                <c:pt idx="14">
                  <c:v>3.1053785972633499</c:v>
                </c:pt>
                <c:pt idx="15">
                  <c:v>3.3473804380271996</c:v>
                </c:pt>
                <c:pt idx="16">
                  <c:v>3.6155676658659903</c:v>
                </c:pt>
                <c:pt idx="17">
                  <c:v>3.9204020602925613</c:v>
                </c:pt>
                <c:pt idx="18">
                  <c:v>4.2790298601253349</c:v>
                </c:pt>
                <c:pt idx="19">
                  <c:v>4.7230515633946686</c:v>
                </c:pt>
                <c:pt idx="20">
                  <c:v>5.3223203378342134</c:v>
                </c:pt>
                <c:pt idx="21">
                  <c:v>6.2957936218719972</c:v>
                </c:pt>
                <c:pt idx="22">
                  <c:v>7.5166038756094808</c:v>
                </c:pt>
                <c:pt idx="23">
                  <c:v>8.4059469148854653</c:v>
                </c:pt>
                <c:pt idx="24">
                  <c:v>26.672286589132252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F5-471A-A288-73948ECDDC61}"/>
            </c:ext>
          </c:extLst>
        </c:ser>
        <c:ser>
          <c:idx val="4"/>
          <c:order val="3"/>
          <c:tx>
            <c:strRef>
              <c:f>IGampqi!$E$6</c:f>
              <c:strCache>
                <c:ptCount val="1"/>
                <c:pt idx="0">
                  <c:v>Pinv(4)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IGampqi!$E$7:$E$31</c:f>
              <c:numCache>
                <c:formatCode>General</c:formatCode>
                <c:ptCount val="25"/>
                <c:pt idx="0">
                  <c:v>1.2477753124183052E-2</c:v>
                </c:pt>
                <c:pt idx="1">
                  <c:v>0.82324868634538517</c:v>
                </c:pt>
                <c:pt idx="2">
                  <c:v>1.0162384590409617</c:v>
                </c:pt>
                <c:pt idx="3">
                  <c:v>1.3663183967498309</c:v>
                </c:pt>
                <c:pt idx="4">
                  <c:v>1.7447695628249114</c:v>
                </c:pt>
                <c:pt idx="5">
                  <c:v>2.0390995480558147</c:v>
                </c:pt>
                <c:pt idx="6">
                  <c:v>2.2967868060280843</c:v>
                </c:pt>
                <c:pt idx="7">
                  <c:v>2.535320211900093</c:v>
                </c:pt>
                <c:pt idx="8">
                  <c:v>2.7637110426126474</c:v>
                </c:pt>
                <c:pt idx="9">
                  <c:v>2.9876445616494722</c:v>
                </c:pt>
                <c:pt idx="10">
                  <c:v>3.2113227801209581</c:v>
                </c:pt>
                <c:pt idx="11">
                  <c:v>3.4383155331405582</c:v>
                </c:pt>
                <c:pt idx="12">
                  <c:v>3.6720607488508961</c:v>
                </c:pt>
                <c:pt idx="13">
                  <c:v>3.9162545199847596</c:v>
                </c:pt>
                <c:pt idx="14">
                  <c:v>4.1752627338768296</c:v>
                </c:pt>
                <c:pt idx="15">
                  <c:v>4.4546794345389218</c:v>
                </c:pt>
                <c:pt idx="16">
                  <c:v>4.7622290965359166</c:v>
                </c:pt>
                <c:pt idx="17">
                  <c:v>5.1094274851233799</c:v>
                </c:pt>
                <c:pt idx="18">
                  <c:v>5.5150457151515564</c:v>
                </c:pt>
                <c:pt idx="19">
                  <c:v>6.0135368810681227</c:v>
                </c:pt>
                <c:pt idx="20">
                  <c:v>6.6807830682558675</c:v>
                </c:pt>
                <c:pt idx="21">
                  <c:v>7.7536565279327352</c:v>
                </c:pt>
                <c:pt idx="22">
                  <c:v>9.0841153824131791</c:v>
                </c:pt>
                <c:pt idx="23">
                  <c:v>10.045117514831615</c:v>
                </c:pt>
                <c:pt idx="24">
                  <c:v>29.153806595141528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F5-471A-A288-73948ECDDC61}"/>
            </c:ext>
          </c:extLst>
        </c:ser>
        <c:ser>
          <c:idx val="5"/>
          <c:order val="4"/>
          <c:tx>
            <c:strRef>
              <c:f>IGampqi!$F$6</c:f>
              <c:strCache>
                <c:ptCount val="1"/>
                <c:pt idx="0">
                  <c:v>Qinv(1)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IGampqi!$F$7:$F$31</c:f>
              <c:numCache>
                <c:formatCode>General</c:formatCode>
                <c:ptCount val="25"/>
                <c:pt idx="0">
                  <c:v>20.72326583694641</c:v>
                </c:pt>
                <c:pt idx="1">
                  <c:v>4.6051701859880909</c:v>
                </c:pt>
                <c:pt idx="2">
                  <c:v>3.912023005428146</c:v>
                </c:pt>
                <c:pt idx="3">
                  <c:v>2.9957322735539909</c:v>
                </c:pt>
                <c:pt idx="4">
                  <c:v>2.3025850929940455</c:v>
                </c:pt>
                <c:pt idx="5">
                  <c:v>1.8971199848858811</c:v>
                </c:pt>
                <c:pt idx="6">
                  <c:v>1.6094379124341003</c:v>
                </c:pt>
                <c:pt idx="7">
                  <c:v>1.3862943611198906</c:v>
                </c:pt>
                <c:pt idx="8">
                  <c:v>1.2039728043259361</c:v>
                </c:pt>
                <c:pt idx="9">
                  <c:v>1.0498221244986776</c:v>
                </c:pt>
                <c:pt idx="10">
                  <c:v>0.91629073187415511</c:v>
                </c:pt>
                <c:pt idx="11">
                  <c:v>0.79850769621777173</c:v>
                </c:pt>
                <c:pt idx="12">
                  <c:v>0.6931471805599454</c:v>
                </c:pt>
                <c:pt idx="13">
                  <c:v>0.59783700075562052</c:v>
                </c:pt>
                <c:pt idx="14">
                  <c:v>0.51082562376599072</c:v>
                </c:pt>
                <c:pt idx="15">
                  <c:v>0.43078291609245423</c:v>
                </c:pt>
                <c:pt idx="16">
                  <c:v>0.35667494393873228</c:v>
                </c:pt>
                <c:pt idx="17">
                  <c:v>0.28768207245178079</c:v>
                </c:pt>
                <c:pt idx="18">
                  <c:v>0.22314355131420957</c:v>
                </c:pt>
                <c:pt idx="19">
                  <c:v>0.16251892949777469</c:v>
                </c:pt>
                <c:pt idx="20">
                  <c:v>0.10536051565782603</c:v>
                </c:pt>
                <c:pt idx="21">
                  <c:v>5.1293294387550231E-2</c:v>
                </c:pt>
                <c:pt idx="22">
                  <c:v>2.0202707317519466E-2</c:v>
                </c:pt>
                <c:pt idx="23">
                  <c:v>1.0050335853501451E-2</c:v>
                </c:pt>
                <c:pt idx="24">
                  <c:v>9.9999997221806861E-10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3F5-471A-A288-73948ECDDC61}"/>
            </c:ext>
          </c:extLst>
        </c:ser>
        <c:ser>
          <c:idx val="7"/>
          <c:order val="5"/>
          <c:tx>
            <c:strRef>
              <c:f>IGampqi!$G$6</c:f>
              <c:strCache>
                <c:ptCount val="1"/>
                <c:pt idx="0">
                  <c:v>Qinv(2)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IGampqi!$G$7:$G$31</c:f>
              <c:numCache>
                <c:formatCode>General</c:formatCode>
                <c:ptCount val="25"/>
                <c:pt idx="0">
                  <c:v>23.939727865573975</c:v>
                </c:pt>
                <c:pt idx="1">
                  <c:v>6.6383520679938126</c:v>
                </c:pt>
                <c:pt idx="2">
                  <c:v>5.8339217019173901</c:v>
                </c:pt>
                <c:pt idx="3">
                  <c:v>4.7438645183905779</c:v>
                </c:pt>
                <c:pt idx="4">
                  <c:v>3.8897201698674291</c:v>
                </c:pt>
                <c:pt idx="5">
                  <c:v>3.3724415436062101</c:v>
                </c:pt>
                <c:pt idx="6">
                  <c:v>2.9943083470021219</c:v>
                </c:pt>
                <c:pt idx="7">
                  <c:v>2.6926345288896956</c:v>
                </c:pt>
                <c:pt idx="8">
                  <c:v>2.4392164832802044</c:v>
                </c:pt>
                <c:pt idx="9">
                  <c:v>2.2188445996924009</c:v>
                </c:pt>
                <c:pt idx="10">
                  <c:v>2.0223132453246571</c:v>
                </c:pt>
                <c:pt idx="11">
                  <c:v>1.8435669170419469</c:v>
                </c:pt>
                <c:pt idx="12">
                  <c:v>1.678346990016661</c:v>
                </c:pt>
                <c:pt idx="13">
                  <c:v>1.5234732121364183</c:v>
                </c:pt>
                <c:pt idx="14">
                  <c:v>1.3764213420628868</c:v>
                </c:pt>
                <c:pt idx="15">
                  <c:v>1.235043693737655</c:v>
                </c:pt>
                <c:pt idx="16">
                  <c:v>1.0973492107034915</c:v>
                </c:pt>
                <c:pt idx="17">
                  <c:v>0.96127876311477667</c:v>
                </c:pt>
                <c:pt idx="18">
                  <c:v>0.8243883090329841</c:v>
                </c:pt>
                <c:pt idx="19">
                  <c:v>0.68323861307093992</c:v>
                </c:pt>
                <c:pt idx="20">
                  <c:v>0.53181160838961128</c:v>
                </c:pt>
                <c:pt idx="21">
                  <c:v>0.3553615106986609</c:v>
                </c:pt>
                <c:pt idx="22">
                  <c:v>0.2146990950079346</c:v>
                </c:pt>
                <c:pt idx="23">
                  <c:v>0.14855474025326601</c:v>
                </c:pt>
                <c:pt idx="24">
                  <c:v>4.4722025597905566E-5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3F5-471A-A288-73948ECDDC61}"/>
            </c:ext>
          </c:extLst>
        </c:ser>
        <c:ser>
          <c:idx val="0"/>
          <c:order val="6"/>
          <c:tx>
            <c:strRef>
              <c:f>IGampqi!$H$6</c:f>
              <c:strCache>
                <c:ptCount val="1"/>
                <c:pt idx="0">
                  <c:v>Qinv(3)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IGampqi!$H$7:$H$31</c:f>
              <c:numCache>
                <c:formatCode>General</c:formatCode>
                <c:ptCount val="25"/>
                <c:pt idx="0">
                  <c:v>26.672286558650114</c:v>
                </c:pt>
                <c:pt idx="1">
                  <c:v>8.4059469148854653</c:v>
                </c:pt>
                <c:pt idx="2">
                  <c:v>7.5166038756094817</c:v>
                </c:pt>
                <c:pt idx="3">
                  <c:v>6.2957936218719892</c:v>
                </c:pt>
                <c:pt idx="4">
                  <c:v>5.3223203378342099</c:v>
                </c:pt>
                <c:pt idx="5">
                  <c:v>4.7230515633946668</c:v>
                </c:pt>
                <c:pt idx="6">
                  <c:v>4.2790298601253332</c:v>
                </c:pt>
                <c:pt idx="7">
                  <c:v>3.92040206029256</c:v>
                </c:pt>
                <c:pt idx="8">
                  <c:v>3.6155676658659903</c:v>
                </c:pt>
                <c:pt idx="9">
                  <c:v>3.3473804380271996</c:v>
                </c:pt>
                <c:pt idx="10">
                  <c:v>3.1053785972633499</c:v>
                </c:pt>
                <c:pt idx="11">
                  <c:v>2.8825996703839123</c:v>
                </c:pt>
                <c:pt idx="12">
                  <c:v>2.6740603137235603</c:v>
                </c:pt>
                <c:pt idx="13">
                  <c:v>2.4759383031694804</c:v>
                </c:pt>
                <c:pt idx="14">
                  <c:v>2.2850769040033811</c:v>
                </c:pt>
                <c:pt idx="15">
                  <c:v>2.0986347638376639</c:v>
                </c:pt>
                <c:pt idx="16">
                  <c:v>1.9137757941270623</c:v>
                </c:pt>
                <c:pt idx="17">
                  <c:v>1.7272994178605188</c:v>
                </c:pt>
                <c:pt idx="18">
                  <c:v>1.5350442026446427</c:v>
                </c:pt>
                <c:pt idx="19">
                  <c:v>1.3306365880734519</c:v>
                </c:pt>
                <c:pt idx="20">
                  <c:v>1.1020653282493198</c:v>
                </c:pt>
                <c:pt idx="21">
                  <c:v>0.81769144716395137</c:v>
                </c:pt>
                <c:pt idx="22">
                  <c:v>0.56720962169742162</c:v>
                </c:pt>
                <c:pt idx="23">
                  <c:v>0.43604516507829333</c:v>
                </c:pt>
                <c:pt idx="24">
                  <c:v>1.8179465828808766E-3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3F5-471A-A288-73948ECDDC61}"/>
            </c:ext>
          </c:extLst>
        </c:ser>
        <c:ser>
          <c:idx val="1"/>
          <c:order val="7"/>
          <c:tx>
            <c:strRef>
              <c:f>IGampqi!$I$6</c:f>
              <c:strCache>
                <c:ptCount val="1"/>
                <c:pt idx="0">
                  <c:v>Qinv(4)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IGampqi!$A$7:$A$31</c:f>
              <c:numCache>
                <c:formatCode>General</c:formatCode>
                <c:ptCount val="25"/>
                <c:pt idx="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IGampqi!$I$7:$I$31</c:f>
              <c:numCache>
                <c:formatCode>General</c:formatCode>
                <c:ptCount val="25"/>
                <c:pt idx="0">
                  <c:v>29.153806563742815</c:v>
                </c:pt>
                <c:pt idx="1">
                  <c:v>10.045117514831617</c:v>
                </c:pt>
                <c:pt idx="2">
                  <c:v>9.0841153824131808</c:v>
                </c:pt>
                <c:pt idx="3">
                  <c:v>7.7536565279327263</c:v>
                </c:pt>
                <c:pt idx="4">
                  <c:v>6.6807830682558631</c:v>
                </c:pt>
                <c:pt idx="5">
                  <c:v>6.0135368810681191</c:v>
                </c:pt>
                <c:pt idx="6">
                  <c:v>5.5150457151515546</c:v>
                </c:pt>
                <c:pt idx="7">
                  <c:v>5.1094274851233799</c:v>
                </c:pt>
                <c:pt idx="8">
                  <c:v>4.7622290965359166</c:v>
                </c:pt>
                <c:pt idx="9">
                  <c:v>4.4546794345389218</c:v>
                </c:pt>
                <c:pt idx="10">
                  <c:v>4.1752627338768296</c:v>
                </c:pt>
                <c:pt idx="11">
                  <c:v>3.9162545199847596</c:v>
                </c:pt>
                <c:pt idx="12">
                  <c:v>3.6720607488508965</c:v>
                </c:pt>
                <c:pt idx="13">
                  <c:v>3.4383155331405586</c:v>
                </c:pt>
                <c:pt idx="14">
                  <c:v>3.2113227801209581</c:v>
                </c:pt>
                <c:pt idx="15">
                  <c:v>2.9876445616494722</c:v>
                </c:pt>
                <c:pt idx="16">
                  <c:v>2.7637110426126474</c:v>
                </c:pt>
                <c:pt idx="17">
                  <c:v>2.5353202119000926</c:v>
                </c:pt>
                <c:pt idx="18">
                  <c:v>2.2967868060280834</c:v>
                </c:pt>
                <c:pt idx="19">
                  <c:v>2.0390995480558138</c:v>
                </c:pt>
                <c:pt idx="20">
                  <c:v>1.7447695628249098</c:v>
                </c:pt>
                <c:pt idx="21">
                  <c:v>1.3663183967498282</c:v>
                </c:pt>
                <c:pt idx="22">
                  <c:v>1.0162384590409619</c:v>
                </c:pt>
                <c:pt idx="23">
                  <c:v>0.82324868634538539</c:v>
                </c:pt>
                <c:pt idx="24">
                  <c:v>1.2477753035738686E-2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3F5-471A-A288-73948ECD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96474248939072116"/>
          <c:h val="9.0917604008917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942705111569688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IGampqia!$B$6</c:f>
              <c:strCache>
                <c:ptCount val="1"/>
                <c:pt idx="0">
                  <c:v>Pinva(1)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IGampqia!$B$7:$B$31</c:f>
              <c:numCache>
                <c:formatCode>General</c:formatCode>
                <c:ptCount val="25"/>
                <c:pt idx="0">
                  <c:v>11.92710119455201</c:v>
                </c:pt>
                <c:pt idx="1">
                  <c:v>4.4031451685264349</c:v>
                </c:pt>
                <c:pt idx="2">
                  <c:v>3.9664438917970237</c:v>
                </c:pt>
                <c:pt idx="3">
                  <c:v>3.3463615897794696</c:v>
                </c:pt>
                <c:pt idx="4">
                  <c:v>2.8318305266972952</c:v>
                </c:pt>
                <c:pt idx="5">
                  <c:v>2.504758027680142</c:v>
                </c:pt>
                <c:pt idx="6">
                  <c:v>2.256730080452078</c:v>
                </c:pt>
                <c:pt idx="7">
                  <c:v>2.0525865963697534</c:v>
                </c:pt>
                <c:pt idx="8">
                  <c:v>1.8762307001825256</c:v>
                </c:pt>
                <c:pt idx="9">
                  <c:v>1.7188390014916883</c:v>
                </c:pt>
                <c:pt idx="10">
                  <c:v>1.5749765700069289</c:v>
                </c:pt>
                <c:pt idx="11">
                  <c:v>1.4409925617396195</c:v>
                </c:pt>
                <c:pt idx="12">
                  <c:v>1.3142500103453507</c:v>
                </c:pt>
                <c:pt idx="13">
                  <c:v>1.1927099647238155</c:v>
                </c:pt>
                <c:pt idx="14">
                  <c:v>1.0746803053526899</c:v>
                </c:pt>
                <c:pt idx="15">
                  <c:v>0.95864193737114722</c:v>
                </c:pt>
                <c:pt idx="16">
                  <c:v>0.84310338170584864</c:v>
                </c:pt>
                <c:pt idx="17">
                  <c:v>0.72644481195485755</c:v>
                </c:pt>
                <c:pt idx="18">
                  <c:v>0.60670055807689949</c:v>
                </c:pt>
                <c:pt idx="19">
                  <c:v>0.48117770143506289</c:v>
                </c:pt>
                <c:pt idx="20">
                  <c:v>0.34563668158974636</c:v>
                </c:pt>
                <c:pt idx="21">
                  <c:v>0.19207312148409603</c:v>
                </c:pt>
                <c:pt idx="22">
                  <c:v>8.4080348428051274E-2</c:v>
                </c:pt>
                <c:pt idx="23">
                  <c:v>4.3652729357613933E-2</c:v>
                </c:pt>
                <c:pt idx="24">
                  <c:v>4.5582187675201515E-9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63-49E4-8583-BFC932D75E8A}"/>
            </c:ext>
          </c:extLst>
        </c:ser>
        <c:ser>
          <c:idx val="3"/>
          <c:order val="1"/>
          <c:tx>
            <c:strRef>
              <c:f>IGampqia!$C$6</c:f>
              <c:strCache>
                <c:ptCount val="1"/>
                <c:pt idx="0">
                  <c:v>Pinva(2)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IGampqia!$C$7:$C$31</c:f>
              <c:numCache>
                <c:formatCode>General</c:formatCode>
                <c:ptCount val="25"/>
                <c:pt idx="0">
                  <c:v>15.651715378972384</c:v>
                </c:pt>
                <c:pt idx="1">
                  <c:v>6.4016504302354864</c:v>
                </c:pt>
                <c:pt idx="2">
                  <c:v>5.8452349292668533</c:v>
                </c:pt>
                <c:pt idx="3">
                  <c:v>5.0476649145049093</c:v>
                </c:pt>
                <c:pt idx="4">
                  <c:v>4.3774495509057916</c:v>
                </c:pt>
                <c:pt idx="5">
                  <c:v>3.9463472020525763</c:v>
                </c:pt>
                <c:pt idx="6">
                  <c:v>3.6161827615227269</c:v>
                </c:pt>
                <c:pt idx="7">
                  <c:v>3.3419318734921086</c:v>
                </c:pt>
                <c:pt idx="8">
                  <c:v>3.102879671786031</c:v>
                </c:pt>
                <c:pt idx="9">
                  <c:v>2.8875948770237518</c:v>
                </c:pt>
                <c:pt idx="10">
                  <c:v>2.6889633830116368</c:v>
                </c:pt>
                <c:pt idx="11">
                  <c:v>2.5021278376853915</c:v>
                </c:pt>
                <c:pt idx="12">
                  <c:v>2.3234886848249654</c:v>
                </c:pt>
                <c:pt idx="13">
                  <c:v>2.1501518316289157</c:v>
                </c:pt>
                <c:pt idx="14">
                  <c:v>1.9795759645795958</c:v>
                </c:pt>
                <c:pt idx="15">
                  <c:v>1.8092989092324598</c:v>
                </c:pt>
                <c:pt idx="16">
                  <c:v>1.6366618791971157</c:v>
                </c:pt>
                <c:pt idx="17">
                  <c:v>1.4584401543005905</c:v>
                </c:pt>
                <c:pt idx="18">
                  <c:v>1.2702100249930746</c:v>
                </c:pt>
                <c:pt idx="19">
                  <c:v>1.0650123635614164</c:v>
                </c:pt>
                <c:pt idx="20">
                  <c:v>0.82982446254592535</c:v>
                </c:pt>
                <c:pt idx="21">
                  <c:v>0.53246889223144678</c:v>
                </c:pt>
                <c:pt idx="22">
                  <c:v>0.27919823866369908</c:v>
                </c:pt>
                <c:pt idx="23">
                  <c:v>0.16188668366875889</c:v>
                </c:pt>
                <c:pt idx="24">
                  <c:v>2.0449682943889996E-8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63-49E4-8583-BFC932D75E8A}"/>
            </c:ext>
          </c:extLst>
        </c:ser>
        <c:ser>
          <c:idx val="6"/>
          <c:order val="2"/>
          <c:tx>
            <c:strRef>
              <c:f>IGampqia!$D$6</c:f>
              <c:strCache>
                <c:ptCount val="1"/>
                <c:pt idx="0">
                  <c:v>Pinva(3)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IGampqia!$D$7:$D$31</c:f>
              <c:numCache>
                <c:formatCode>General</c:formatCode>
                <c:ptCount val="25"/>
                <c:pt idx="0">
                  <c:v>18.68926259309049</c:v>
                </c:pt>
                <c:pt idx="1">
                  <c:v>8.1587676343870772</c:v>
                </c:pt>
                <c:pt idx="2">
                  <c:v>7.5120982834503529</c:v>
                </c:pt>
                <c:pt idx="3">
                  <c:v>6.5802688847586914</c:v>
                </c:pt>
                <c:pt idx="4">
                  <c:v>5.7918177056206668</c:v>
                </c:pt>
                <c:pt idx="5">
                  <c:v>5.2814504573956063</c:v>
                </c:pt>
                <c:pt idx="6">
                  <c:v>4.8885500964324242</c:v>
                </c:pt>
                <c:pt idx="7">
                  <c:v>4.5606412890011674</c:v>
                </c:pt>
                <c:pt idx="8">
                  <c:v>4.2735153225720097</c:v>
                </c:pt>
                <c:pt idx="9">
                  <c:v>4.0137638502756436</c:v>
                </c:pt>
                <c:pt idx="10">
                  <c:v>3.7729960793934256</c:v>
                </c:pt>
                <c:pt idx="11">
                  <c:v>3.5454334501369309</c:v>
                </c:pt>
                <c:pt idx="12">
                  <c:v>3.3267370107668568</c:v>
                </c:pt>
                <c:pt idx="13">
                  <c:v>3.1133505567611661</c:v>
                </c:pt>
                <c:pt idx="14">
                  <c:v>2.9020688327886064</c:v>
                </c:pt>
                <c:pt idx="15">
                  <c:v>2.6896840551060084</c:v>
                </c:pt>
                <c:pt idx="16">
                  <c:v>2.4726029930546054</c:v>
                </c:pt>
                <c:pt idx="17">
                  <c:v>2.2462975069020601</c:v>
                </c:pt>
                <c:pt idx="18">
                  <c:v>2.0043104412566466</c:v>
                </c:pt>
                <c:pt idx="19">
                  <c:v>1.7360571919115351</c:v>
                </c:pt>
                <c:pt idx="20">
                  <c:v>1.420697611557691</c:v>
                </c:pt>
                <c:pt idx="21">
                  <c:v>1.0022042305315702</c:v>
                </c:pt>
                <c:pt idx="22">
                  <c:v>0.60936839819590549</c:v>
                </c:pt>
                <c:pt idx="23">
                  <c:v>0.39997117277367428</c:v>
                </c:pt>
                <c:pt idx="24">
                  <c:v>7.6637846423889497E-8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63-49E4-8583-BFC932D75E8A}"/>
            </c:ext>
          </c:extLst>
        </c:ser>
        <c:ser>
          <c:idx val="4"/>
          <c:order val="3"/>
          <c:tx>
            <c:strRef>
              <c:f>IGampqia!$E$6</c:f>
              <c:strCache>
                <c:ptCount val="1"/>
                <c:pt idx="0">
                  <c:v>Pinva(4)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IGampqia!$E$7:$E$31</c:f>
              <c:numCache>
                <c:formatCode>General</c:formatCode>
                <c:ptCount val="25"/>
                <c:pt idx="0">
                  <c:v>21.384578364334615</c:v>
                </c:pt>
                <c:pt idx="1">
                  <c:v>9.7934798421270841</c:v>
                </c:pt>
                <c:pt idx="2">
                  <c:v>9.0713872191438032</c:v>
                </c:pt>
                <c:pt idx="3">
                  <c:v>8.0271703962334637</c:v>
                </c:pt>
                <c:pt idx="4">
                  <c:v>7.1395547519639004</c:v>
                </c:pt>
                <c:pt idx="5">
                  <c:v>6.5626088673425489</c:v>
                </c:pt>
                <c:pt idx="6">
                  <c:v>6.1169584882382404</c:v>
                </c:pt>
                <c:pt idx="7">
                  <c:v>5.743895690074913</c:v>
                </c:pt>
                <c:pt idx="8">
                  <c:v>5.4162873982318569</c:v>
                </c:pt>
                <c:pt idx="9">
                  <c:v>5.119069453844598</c:v>
                </c:pt>
                <c:pt idx="10">
                  <c:v>4.8427811346345147</c:v>
                </c:pt>
                <c:pt idx="11">
                  <c:v>4.5808713082015302</c:v>
                </c:pt>
                <c:pt idx="12">
                  <c:v>4.328380459563288</c:v>
                </c:pt>
                <c:pt idx="13">
                  <c:v>4.0811962943830977</c:v>
                </c:pt>
                <c:pt idx="14">
                  <c:v>3.8355556410165241</c:v>
                </c:pt>
                <c:pt idx="15">
                  <c:v>3.5876240268528976</c:v>
                </c:pt>
                <c:pt idx="16">
                  <c:v>3.3330228694723338</c:v>
                </c:pt>
                <c:pt idx="17">
                  <c:v>3.0661288876905064</c:v>
                </c:pt>
                <c:pt idx="18">
                  <c:v>2.778776948661497</c:v>
                </c:pt>
                <c:pt idx="19">
                  <c:v>2.4573370619713706</c:v>
                </c:pt>
                <c:pt idx="20">
                  <c:v>2.0743918585499799</c:v>
                </c:pt>
                <c:pt idx="21">
                  <c:v>1.5536699498629118</c:v>
                </c:pt>
                <c:pt idx="22">
                  <c:v>1.0411626156004226</c:v>
                </c:pt>
                <c:pt idx="23">
                  <c:v>0.74824823223346304</c:v>
                </c:pt>
                <c:pt idx="24">
                  <c:v>2.6459543765827842E-7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63-49E4-8583-BFC932D75E8A}"/>
            </c:ext>
          </c:extLst>
        </c:ser>
        <c:ser>
          <c:idx val="5"/>
          <c:order val="4"/>
          <c:tx>
            <c:strRef>
              <c:f>IGampqia!$F$6</c:f>
              <c:strCache>
                <c:ptCount val="1"/>
                <c:pt idx="0">
                  <c:v>Qinva(1)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IGampqia!$F$7:$F$31</c:f>
              <c:numCache>
                <c:formatCode>General</c:formatCode>
                <c:ptCount val="25"/>
                <c:pt idx="0">
                  <c:v>4.5582188964353856E-9</c:v>
                </c:pt>
                <c:pt idx="1">
                  <c:v>4.3652729357613898E-2</c:v>
                </c:pt>
                <c:pt idx="2">
                  <c:v>8.4080348428051205E-2</c:v>
                </c:pt>
                <c:pt idx="3">
                  <c:v>0.192073121484097</c:v>
                </c:pt>
                <c:pt idx="4">
                  <c:v>0.34563668158974709</c:v>
                </c:pt>
                <c:pt idx="5">
                  <c:v>0.48117770143506344</c:v>
                </c:pt>
                <c:pt idx="6">
                  <c:v>0.60670055807689993</c:v>
                </c:pt>
                <c:pt idx="7">
                  <c:v>0.72644481195485777</c:v>
                </c:pt>
                <c:pt idx="8">
                  <c:v>0.84310338170584886</c:v>
                </c:pt>
                <c:pt idx="9">
                  <c:v>0.95864193737114722</c:v>
                </c:pt>
                <c:pt idx="10">
                  <c:v>1.0746803053526899</c:v>
                </c:pt>
                <c:pt idx="11">
                  <c:v>1.1927099647238153</c:v>
                </c:pt>
                <c:pt idx="12">
                  <c:v>1.3142500103453505</c:v>
                </c:pt>
                <c:pt idx="13">
                  <c:v>1.4409925617396191</c:v>
                </c:pt>
                <c:pt idx="14">
                  <c:v>1.5749765700069289</c:v>
                </c:pt>
                <c:pt idx="15">
                  <c:v>1.7188390014916883</c:v>
                </c:pt>
                <c:pt idx="16">
                  <c:v>1.8762307001825258</c:v>
                </c:pt>
                <c:pt idx="17">
                  <c:v>2.0525865963697538</c:v>
                </c:pt>
                <c:pt idx="18">
                  <c:v>2.2567300804520785</c:v>
                </c:pt>
                <c:pt idx="19">
                  <c:v>2.5047580276801433</c:v>
                </c:pt>
                <c:pt idx="20">
                  <c:v>2.831830526697297</c:v>
                </c:pt>
                <c:pt idx="21">
                  <c:v>3.3463615897794741</c:v>
                </c:pt>
                <c:pt idx="22">
                  <c:v>3.9664438917970228</c:v>
                </c:pt>
                <c:pt idx="23">
                  <c:v>4.4031451685264349</c:v>
                </c:pt>
                <c:pt idx="24">
                  <c:v>11.927101205746043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63-49E4-8583-BFC932D75E8A}"/>
            </c:ext>
          </c:extLst>
        </c:ser>
        <c:ser>
          <c:idx val="7"/>
          <c:order val="5"/>
          <c:tx>
            <c:strRef>
              <c:f>IGampqia!$G$6</c:f>
              <c:strCache>
                <c:ptCount val="1"/>
                <c:pt idx="0">
                  <c:v>Qinva(2)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IGampqia!$G$7:$G$31</c:f>
              <c:numCache>
                <c:formatCode>General</c:formatCode>
                <c:ptCount val="25"/>
                <c:pt idx="0">
                  <c:v>2.0449683522246524E-8</c:v>
                </c:pt>
                <c:pt idx="1">
                  <c:v>0.16188668366875875</c:v>
                </c:pt>
                <c:pt idx="2">
                  <c:v>0.27919823866369892</c:v>
                </c:pt>
                <c:pt idx="3">
                  <c:v>0.53246889223144889</c:v>
                </c:pt>
                <c:pt idx="4">
                  <c:v>0.82982446254592668</c:v>
                </c:pt>
                <c:pt idx="5">
                  <c:v>1.0650123635614173</c:v>
                </c:pt>
                <c:pt idx="6">
                  <c:v>1.2702100249930752</c:v>
                </c:pt>
                <c:pt idx="7">
                  <c:v>1.4584401543005909</c:v>
                </c:pt>
                <c:pt idx="8">
                  <c:v>1.6366618791971159</c:v>
                </c:pt>
                <c:pt idx="9">
                  <c:v>1.8092989092324598</c:v>
                </c:pt>
                <c:pt idx="10">
                  <c:v>1.9795759645795956</c:v>
                </c:pt>
                <c:pt idx="11">
                  <c:v>2.1501518316289152</c:v>
                </c:pt>
                <c:pt idx="12">
                  <c:v>2.323488684824965</c:v>
                </c:pt>
                <c:pt idx="13">
                  <c:v>2.502127837685391</c:v>
                </c:pt>
                <c:pt idx="14">
                  <c:v>2.6889633830116368</c:v>
                </c:pt>
                <c:pt idx="15">
                  <c:v>2.8875948770237518</c:v>
                </c:pt>
                <c:pt idx="16">
                  <c:v>3.102879671786031</c:v>
                </c:pt>
                <c:pt idx="17">
                  <c:v>3.3419318734921091</c:v>
                </c:pt>
                <c:pt idx="18">
                  <c:v>3.6161827615227282</c:v>
                </c:pt>
                <c:pt idx="19">
                  <c:v>3.9463472020525781</c:v>
                </c:pt>
                <c:pt idx="20">
                  <c:v>4.3774495509057942</c:v>
                </c:pt>
                <c:pt idx="21">
                  <c:v>5.0476649145049146</c:v>
                </c:pt>
                <c:pt idx="22">
                  <c:v>5.8452349292668524</c:v>
                </c:pt>
                <c:pt idx="23">
                  <c:v>6.4016504302354864</c:v>
                </c:pt>
                <c:pt idx="24">
                  <c:v>15.651715392458964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63-49E4-8583-BFC932D75E8A}"/>
            </c:ext>
          </c:extLst>
        </c:ser>
        <c:ser>
          <c:idx val="0"/>
          <c:order val="6"/>
          <c:tx>
            <c:strRef>
              <c:f>IGampqia!$H$6</c:f>
              <c:strCache>
                <c:ptCount val="1"/>
                <c:pt idx="0">
                  <c:v>Qinva(3)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IGampqia!$H$7:$H$31</c:f>
              <c:numCache>
                <c:formatCode>General</c:formatCode>
                <c:ptCount val="25"/>
                <c:pt idx="0">
                  <c:v>7.6637848591355568E-8</c:v>
                </c:pt>
                <c:pt idx="1">
                  <c:v>0.399971172773674</c:v>
                </c:pt>
                <c:pt idx="2">
                  <c:v>0.60936839819590516</c:v>
                </c:pt>
                <c:pt idx="3">
                  <c:v>1.002204230531573</c:v>
                </c:pt>
                <c:pt idx="4">
                  <c:v>1.4206976115576928</c:v>
                </c:pt>
                <c:pt idx="5">
                  <c:v>1.7360571919115364</c:v>
                </c:pt>
                <c:pt idx="6">
                  <c:v>2.0043104412566475</c:v>
                </c:pt>
                <c:pt idx="7">
                  <c:v>2.2462975069020605</c:v>
                </c:pt>
                <c:pt idx="8">
                  <c:v>2.4726029930546054</c:v>
                </c:pt>
                <c:pt idx="9">
                  <c:v>2.6896840551060084</c:v>
                </c:pt>
                <c:pt idx="10">
                  <c:v>2.9020688327886059</c:v>
                </c:pt>
                <c:pt idx="11">
                  <c:v>3.1133505567611657</c:v>
                </c:pt>
                <c:pt idx="12">
                  <c:v>3.3267370107668564</c:v>
                </c:pt>
                <c:pt idx="13">
                  <c:v>3.5454334501369305</c:v>
                </c:pt>
                <c:pt idx="14">
                  <c:v>3.7729960793934256</c:v>
                </c:pt>
                <c:pt idx="15">
                  <c:v>4.0137638502756436</c:v>
                </c:pt>
                <c:pt idx="16">
                  <c:v>4.2735153225720097</c:v>
                </c:pt>
                <c:pt idx="17">
                  <c:v>4.5606412890011683</c:v>
                </c:pt>
                <c:pt idx="18">
                  <c:v>4.8885500964324251</c:v>
                </c:pt>
                <c:pt idx="19">
                  <c:v>5.281450457395608</c:v>
                </c:pt>
                <c:pt idx="20">
                  <c:v>5.7918177056206703</c:v>
                </c:pt>
                <c:pt idx="21">
                  <c:v>6.5802688847586976</c:v>
                </c:pt>
                <c:pt idx="22">
                  <c:v>7.512098283450352</c:v>
                </c:pt>
                <c:pt idx="23">
                  <c:v>8.1587676343870772</c:v>
                </c:pt>
                <c:pt idx="24">
                  <c:v>18.689262608257231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063-49E4-8583-BFC932D75E8A}"/>
            </c:ext>
          </c:extLst>
        </c:ser>
        <c:ser>
          <c:idx val="1"/>
          <c:order val="7"/>
          <c:tx>
            <c:strRef>
              <c:f>IGampqia!$I$6</c:f>
              <c:strCache>
                <c:ptCount val="1"/>
                <c:pt idx="0">
                  <c:v>Qinva(4)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IGampqia!$A$7:$A$31</c:f>
              <c:numCache>
                <c:formatCode>General</c:formatCode>
                <c:ptCount val="25"/>
                <c:pt idx="0" formatCode="0.00E+00">
                  <c:v>1.0000000000000001E-9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0.99999999900000003</c:v>
                </c:pt>
              </c:numCache>
            </c:numRef>
          </c:xVal>
          <c:yVal>
            <c:numRef>
              <c:f>IGampqia!$I$7:$I$31</c:f>
              <c:numCache>
                <c:formatCode>General</c:formatCode>
                <c:ptCount val="25"/>
                <c:pt idx="0">
                  <c:v>2.6459544514154447E-7</c:v>
                </c:pt>
                <c:pt idx="1">
                  <c:v>0.74824823223346271</c:v>
                </c:pt>
                <c:pt idx="2">
                  <c:v>1.0411626156004223</c:v>
                </c:pt>
                <c:pt idx="3">
                  <c:v>1.5536699498629156</c:v>
                </c:pt>
                <c:pt idx="4">
                  <c:v>2.0743918585499821</c:v>
                </c:pt>
                <c:pt idx="5">
                  <c:v>2.4573370619713724</c:v>
                </c:pt>
                <c:pt idx="6">
                  <c:v>2.7787769486614984</c:v>
                </c:pt>
                <c:pt idx="7">
                  <c:v>3.0661288876905068</c:v>
                </c:pt>
                <c:pt idx="8">
                  <c:v>3.3330228694723343</c:v>
                </c:pt>
                <c:pt idx="9">
                  <c:v>3.5876240268528976</c:v>
                </c:pt>
                <c:pt idx="10">
                  <c:v>3.8355556410165237</c:v>
                </c:pt>
                <c:pt idx="11">
                  <c:v>4.0811962943830968</c:v>
                </c:pt>
                <c:pt idx="12">
                  <c:v>4.3283804595632871</c:v>
                </c:pt>
                <c:pt idx="13">
                  <c:v>4.5808713082015293</c:v>
                </c:pt>
                <c:pt idx="14">
                  <c:v>4.8427811346345147</c:v>
                </c:pt>
                <c:pt idx="15">
                  <c:v>5.119069453844598</c:v>
                </c:pt>
                <c:pt idx="16">
                  <c:v>5.4162873982318569</c:v>
                </c:pt>
                <c:pt idx="17">
                  <c:v>5.7438956900749139</c:v>
                </c:pt>
                <c:pt idx="18">
                  <c:v>6.1169584882382413</c:v>
                </c:pt>
                <c:pt idx="19">
                  <c:v>6.5626088673425516</c:v>
                </c:pt>
                <c:pt idx="20">
                  <c:v>7.139554751963904</c:v>
                </c:pt>
                <c:pt idx="21">
                  <c:v>8.0271703962334708</c:v>
                </c:pt>
                <c:pt idx="22">
                  <c:v>9.0713872191438014</c:v>
                </c:pt>
                <c:pt idx="23">
                  <c:v>9.7934798421270823</c:v>
                </c:pt>
                <c:pt idx="24">
                  <c:v>21.384578380883369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63-49E4-8583-BFC932D75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1843078833177671E-2"/>
          <c:y val="0.89094366608466635"/>
          <c:w val="0.96474248939072116"/>
          <c:h val="9.09176040089170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Betax!$B$6</c:f>
              <c:strCache>
                <c:ptCount val="1"/>
                <c:pt idx="0">
                  <c:v>Bx(1,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Betax!$B$7:$B$27</c:f>
              <c:numCache>
                <c:formatCode>General</c:formatCode>
                <c:ptCount val="21"/>
                <c:pt idx="0">
                  <c:v>0</c:v>
                </c:pt>
                <c:pt idx="1">
                  <c:v>2.1701388888888898E-13</c:v>
                </c:pt>
                <c:pt idx="2">
                  <c:v>1.1111111111111116E-10</c:v>
                </c:pt>
                <c:pt idx="3">
                  <c:v>4.2714843750000058E-9</c:v>
                </c:pt>
                <c:pt idx="4">
                  <c:v>5.6888888888888913E-8</c:v>
                </c:pt>
                <c:pt idx="5">
                  <c:v>4.2385525173611109E-7</c:v>
                </c:pt>
                <c:pt idx="6">
                  <c:v>2.1869999999999996E-6</c:v>
                </c:pt>
                <c:pt idx="7">
                  <c:v>8.7572931857638841E-6</c:v>
                </c:pt>
                <c:pt idx="8">
                  <c:v>2.912711111111109E-5</c:v>
                </c:pt>
                <c:pt idx="9">
                  <c:v>8.4075626953124925E-5</c:v>
                </c:pt>
                <c:pt idx="10">
                  <c:v>2.1701388888888866E-4</c:v>
                </c:pt>
                <c:pt idx="11">
                  <c:v>5.117073982204858E-4</c:v>
                </c:pt>
                <c:pt idx="12">
                  <c:v>1.1197439999999998E-3</c:v>
                </c:pt>
                <c:pt idx="13">
                  <c:v>2.3013236486545147E-3</c:v>
                </c:pt>
                <c:pt idx="14">
                  <c:v>4.4837341111111139E-3</c:v>
                </c:pt>
                <c:pt idx="15">
                  <c:v>8.3427429199218889E-3</c:v>
                </c:pt>
                <c:pt idx="16">
                  <c:v>1.4913080888888914E-2</c:v>
                </c:pt>
                <c:pt idx="17">
                  <c:v>2.5735216253689287E-2</c:v>
                </c:pt>
                <c:pt idx="18">
                  <c:v>4.3046721000000107E-2</c:v>
                </c:pt>
                <c:pt idx="19">
                  <c:v>7.0027712191623459E-2</c:v>
                </c:pt>
                <c:pt idx="20">
                  <c:v>0.1111111111111111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8-47CF-9EB5-1D307400BCD2}"/>
            </c:ext>
          </c:extLst>
        </c:ser>
        <c:ser>
          <c:idx val="3"/>
          <c:order val="1"/>
          <c:tx>
            <c:strRef>
              <c:f>Betax!$C$6</c:f>
              <c:strCache>
                <c:ptCount val="1"/>
                <c:pt idx="0">
                  <c:v>Bx(2,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Betax!$C$7:$C$27</c:f>
              <c:numCache>
                <c:formatCode>General</c:formatCode>
                <c:ptCount val="21"/>
                <c:pt idx="0">
                  <c:v>0</c:v>
                </c:pt>
                <c:pt idx="1">
                  <c:v>1.0672433035714285E-10</c:v>
                </c:pt>
                <c:pt idx="2">
                  <c:v>1.303571428571429E-8</c:v>
                </c:pt>
                <c:pt idx="3">
                  <c:v>2.120486886160716E-7</c:v>
                </c:pt>
                <c:pt idx="4">
                  <c:v>1.5085714285714289E-6</c:v>
                </c:pt>
                <c:pt idx="5">
                  <c:v>6.8119594029017844E-6</c:v>
                </c:pt>
                <c:pt idx="6">
                  <c:v>2.304160714285713E-5</c:v>
                </c:pt>
                <c:pt idx="7">
                  <c:v>6.376483886718746E-5</c:v>
                </c:pt>
                <c:pt idx="8">
                  <c:v>1.5213714285714275E-4</c:v>
                </c:pt>
                <c:pt idx="9">
                  <c:v>3.2362443708147296E-4</c:v>
                </c:pt>
                <c:pt idx="10">
                  <c:v>6.2779017857142797E-4</c:v>
                </c:pt>
                <c:pt idx="11">
                  <c:v>1.1282332540457579E-3</c:v>
                </c:pt>
                <c:pt idx="12">
                  <c:v>1.8995657142857132E-3</c:v>
                </c:pt>
                <c:pt idx="13">
                  <c:v>3.0201225397600445E-3</c:v>
                </c:pt>
                <c:pt idx="14">
                  <c:v>4.5588987500000009E-3</c:v>
                </c:pt>
                <c:pt idx="15">
                  <c:v>6.555012294224334E-3</c:v>
                </c:pt>
                <c:pt idx="16">
                  <c:v>8.9877942857142928E-3</c:v>
                </c:pt>
                <c:pt idx="17">
                  <c:v>1.1735411267438624E-2</c:v>
                </c:pt>
                <c:pt idx="18">
                  <c:v>1.4519727321428581E-2</c:v>
                </c:pt>
                <c:pt idx="19">
                  <c:v>1.6834916959402906E-2</c:v>
                </c:pt>
                <c:pt idx="20">
                  <c:v>1.7857142857142853E-2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58-47CF-9EB5-1D307400BCD2}"/>
            </c:ext>
          </c:extLst>
        </c:ser>
        <c:ser>
          <c:idx val="4"/>
          <c:order val="2"/>
          <c:tx>
            <c:strRef>
              <c:f>Betax!$D$6</c:f>
              <c:strCache>
                <c:ptCount val="1"/>
                <c:pt idx="0">
                  <c:v>Bx(5,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Betax!$D$7:$D$27</c:f>
              <c:numCache>
                <c:formatCode>General</c:formatCode>
                <c:ptCount val="21"/>
                <c:pt idx="0">
                  <c:v>0</c:v>
                </c:pt>
                <c:pt idx="1">
                  <c:v>5.273366195436508E-8</c:v>
                </c:pt>
                <c:pt idx="2">
                  <c:v>1.4141587301587305E-6</c:v>
                </c:pt>
                <c:pt idx="3">
                  <c:v>8.9343858816964367E-6</c:v>
                </c:pt>
                <c:pt idx="4">
                  <c:v>3.1081650793650818E-5</c:v>
                </c:pt>
                <c:pt idx="5">
                  <c:v>7.7662392268105167E-5</c:v>
                </c:pt>
                <c:pt idx="6">
                  <c:v>1.5683914285714282E-4</c:v>
                </c:pt>
                <c:pt idx="7">
                  <c:v>2.7257029448784722E-4</c:v>
                </c:pt>
                <c:pt idx="8">
                  <c:v>4.2312330158730159E-4</c:v>
                </c:pt>
                <c:pt idx="9">
                  <c:v>6.0091913420758938E-4</c:v>
                </c:pt>
                <c:pt idx="10">
                  <c:v>7.9365079365079343E-4</c:v>
                </c:pt>
                <c:pt idx="11">
                  <c:v>9.8638245309399771E-4</c:v>
                </c:pt>
                <c:pt idx="12">
                  <c:v>1.1641782857142859E-3</c:v>
                </c:pt>
                <c:pt idx="13">
                  <c:v>1.3147312928137402E-3</c:v>
                </c:pt>
                <c:pt idx="14">
                  <c:v>1.4304624444444448E-3</c:v>
                </c:pt>
                <c:pt idx="15">
                  <c:v>1.5096391950334825E-3</c:v>
                </c:pt>
                <c:pt idx="16">
                  <c:v>1.5562199365079369E-3</c:v>
                </c:pt>
                <c:pt idx="17">
                  <c:v>1.5783672014198912E-3</c:v>
                </c:pt>
                <c:pt idx="18">
                  <c:v>1.5858874285714288E-3</c:v>
                </c:pt>
                <c:pt idx="19">
                  <c:v>1.5872488536396332E-3</c:v>
                </c:pt>
                <c:pt idx="20">
                  <c:v>1.5873015873015875E-3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58-47CF-9EB5-1D307400BCD2}"/>
            </c:ext>
          </c:extLst>
        </c:ser>
        <c:ser>
          <c:idx val="5"/>
          <c:order val="3"/>
          <c:tx>
            <c:strRef>
              <c:f>Betax!$E$6</c:f>
              <c:strCache>
                <c:ptCount val="1"/>
                <c:pt idx="0">
                  <c:v>Bx(7,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Betax!$E$7:$E$27</c:f>
              <c:numCache>
                <c:formatCode>General</c:formatCode>
                <c:ptCount val="21"/>
                <c:pt idx="0">
                  <c:v>0</c:v>
                </c:pt>
                <c:pt idx="1">
                  <c:v>1.0222258977399549E-3</c:v>
                </c:pt>
                <c:pt idx="2">
                  <c:v>3.3374155357142866E-3</c:v>
                </c:pt>
                <c:pt idx="3">
                  <c:v>6.1217315897042395E-3</c:v>
                </c:pt>
                <c:pt idx="4">
                  <c:v>8.8693485714285737E-3</c:v>
                </c:pt>
                <c:pt idx="5">
                  <c:v>1.1302130562918525E-2</c:v>
                </c:pt>
                <c:pt idx="6">
                  <c:v>1.3298244107142854E-2</c:v>
                </c:pt>
                <c:pt idx="7">
                  <c:v>1.4837020317382809E-2</c:v>
                </c:pt>
                <c:pt idx="8">
                  <c:v>1.5957577142857136E-2</c:v>
                </c:pt>
                <c:pt idx="9">
                  <c:v>1.6728909603097093E-2</c:v>
                </c:pt>
                <c:pt idx="10">
                  <c:v>1.7229352678571425E-2</c:v>
                </c:pt>
                <c:pt idx="11">
                  <c:v>1.7533518420061379E-2</c:v>
                </c:pt>
                <c:pt idx="12">
                  <c:v>1.770500571428571E-2</c:v>
                </c:pt>
                <c:pt idx="13">
                  <c:v>1.7793378018275664E-2</c:v>
                </c:pt>
                <c:pt idx="14">
                  <c:v>1.7834101249999994E-2</c:v>
                </c:pt>
                <c:pt idx="15">
                  <c:v>1.7850330897739949E-2</c:v>
                </c:pt>
                <c:pt idx="16">
                  <c:v>1.7855634285714281E-2</c:v>
                </c:pt>
                <c:pt idx="17">
                  <c:v>1.7856930808454238E-2</c:v>
                </c:pt>
                <c:pt idx="18">
                  <c:v>1.7857129821428567E-2</c:v>
                </c:pt>
                <c:pt idx="19">
                  <c:v>1.7857142750418522E-2</c:v>
                </c:pt>
                <c:pt idx="20">
                  <c:v>1.7857142857142853E-2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58-47CF-9EB5-1D307400BCD2}"/>
            </c:ext>
          </c:extLst>
        </c:ser>
        <c:ser>
          <c:idx val="0"/>
          <c:order val="4"/>
          <c:tx>
            <c:strRef>
              <c:f>Betax!$F$6</c:f>
              <c:strCache>
                <c:ptCount val="1"/>
                <c:pt idx="0">
                  <c:v>Bx(9,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Betax!$F$7:$F$27</c:f>
              <c:numCache>
                <c:formatCode>General</c:formatCode>
                <c:ptCount val="21"/>
                <c:pt idx="0">
                  <c:v>0</c:v>
                </c:pt>
                <c:pt idx="1">
                  <c:v>4.1083398919487847E-2</c:v>
                </c:pt>
                <c:pt idx="2">
                  <c:v>6.8064390111111123E-2</c:v>
                </c:pt>
                <c:pt idx="3">
                  <c:v>8.5375894857421877E-2</c:v>
                </c:pt>
                <c:pt idx="4">
                  <c:v>9.6198030222222231E-2</c:v>
                </c:pt>
                <c:pt idx="5">
                  <c:v>0.10276836819118923</c:v>
                </c:pt>
                <c:pt idx="6">
                  <c:v>0.106627377</c:v>
                </c:pt>
                <c:pt idx="7">
                  <c:v>0.10880978746245659</c:v>
                </c:pt>
                <c:pt idx="8">
                  <c:v>0.10999136711111111</c:v>
                </c:pt>
                <c:pt idx="9">
                  <c:v>0.11059940371289062</c:v>
                </c:pt>
                <c:pt idx="10">
                  <c:v>0.11089409722222222</c:v>
                </c:pt>
                <c:pt idx="11">
                  <c:v>0.11102703548415799</c:v>
                </c:pt>
                <c:pt idx="12">
                  <c:v>0.11108198399999999</c:v>
                </c:pt>
                <c:pt idx="13">
                  <c:v>0.11110235381792535</c:v>
                </c:pt>
                <c:pt idx="14">
                  <c:v>0.11110892411111112</c:v>
                </c:pt>
                <c:pt idx="15">
                  <c:v>0.11111068725585938</c:v>
                </c:pt>
                <c:pt idx="16">
                  <c:v>0.11111105422222223</c:v>
                </c:pt>
                <c:pt idx="17">
                  <c:v>0.11111110683962673</c:v>
                </c:pt>
                <c:pt idx="18">
                  <c:v>0.111111111</c:v>
                </c:pt>
                <c:pt idx="19">
                  <c:v>0.1111111111108941</c:v>
                </c:pt>
                <c:pt idx="20">
                  <c:v>0.1111111111111111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29-449C-B109-594C5DA7510E}"/>
            </c:ext>
          </c:extLst>
        </c:ser>
        <c:ser>
          <c:idx val="1"/>
          <c:order val="5"/>
          <c:tx>
            <c:strRef>
              <c:f>Betax!$G$6</c:f>
              <c:strCache>
                <c:ptCount val="1"/>
                <c:pt idx="0">
                  <c:v>Bxc(1, 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Betax!$G$7:$G$27</c:f>
              <c:numCache>
                <c:formatCode>General</c:formatCode>
                <c:ptCount val="21"/>
                <c:pt idx="0">
                  <c:v>0.1111111111111111</c:v>
                </c:pt>
                <c:pt idx="1">
                  <c:v>0.1111111111108941</c:v>
                </c:pt>
                <c:pt idx="2">
                  <c:v>0.111111111</c:v>
                </c:pt>
                <c:pt idx="3">
                  <c:v>0.11111110683962673</c:v>
                </c:pt>
                <c:pt idx="4">
                  <c:v>0.11111105422222223</c:v>
                </c:pt>
                <c:pt idx="5">
                  <c:v>0.11111068725585938</c:v>
                </c:pt>
                <c:pt idx="6">
                  <c:v>0.11110892411111112</c:v>
                </c:pt>
                <c:pt idx="7">
                  <c:v>0.11110235381792535</c:v>
                </c:pt>
                <c:pt idx="8">
                  <c:v>0.11108198399999999</c:v>
                </c:pt>
                <c:pt idx="9">
                  <c:v>0.11102703548415799</c:v>
                </c:pt>
                <c:pt idx="10">
                  <c:v>0.11089409722222222</c:v>
                </c:pt>
                <c:pt idx="11">
                  <c:v>0.11059940371289062</c:v>
                </c:pt>
                <c:pt idx="12">
                  <c:v>0.10999136711111111</c:v>
                </c:pt>
                <c:pt idx="13">
                  <c:v>0.10880978746245659</c:v>
                </c:pt>
                <c:pt idx="14">
                  <c:v>0.106627377</c:v>
                </c:pt>
                <c:pt idx="15">
                  <c:v>0.10276836819118923</c:v>
                </c:pt>
                <c:pt idx="16">
                  <c:v>9.6198030222222203E-2</c:v>
                </c:pt>
                <c:pt idx="17">
                  <c:v>8.5375894857421822E-2</c:v>
                </c:pt>
                <c:pt idx="18">
                  <c:v>6.8064390111110998E-2</c:v>
                </c:pt>
                <c:pt idx="19">
                  <c:v>4.108339891948766E-2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29-449C-B109-594C5DA7510E}"/>
            </c:ext>
          </c:extLst>
        </c:ser>
        <c:ser>
          <c:idx val="6"/>
          <c:order val="6"/>
          <c:tx>
            <c:strRef>
              <c:f>Betax!$H$6</c:f>
              <c:strCache>
                <c:ptCount val="1"/>
                <c:pt idx="0">
                  <c:v>Bxc(2, 7)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Betax!$H$7:$H$27</c:f>
              <c:numCache>
                <c:formatCode>General</c:formatCode>
                <c:ptCount val="21"/>
                <c:pt idx="0">
                  <c:v>1.7857142857142853E-2</c:v>
                </c:pt>
                <c:pt idx="1">
                  <c:v>1.7857142750418522E-2</c:v>
                </c:pt>
                <c:pt idx="2">
                  <c:v>1.7857129821428567E-2</c:v>
                </c:pt>
                <c:pt idx="3">
                  <c:v>1.7856930808454238E-2</c:v>
                </c:pt>
                <c:pt idx="4">
                  <c:v>1.7855634285714281E-2</c:v>
                </c:pt>
                <c:pt idx="5">
                  <c:v>1.7850330897739949E-2</c:v>
                </c:pt>
                <c:pt idx="6">
                  <c:v>1.7834101249999994E-2</c:v>
                </c:pt>
                <c:pt idx="7">
                  <c:v>1.7793378018275664E-2</c:v>
                </c:pt>
                <c:pt idx="8">
                  <c:v>1.770500571428571E-2</c:v>
                </c:pt>
                <c:pt idx="9">
                  <c:v>1.7533518420061379E-2</c:v>
                </c:pt>
                <c:pt idx="10">
                  <c:v>1.7229352678571425E-2</c:v>
                </c:pt>
                <c:pt idx="11">
                  <c:v>1.6728909603097093E-2</c:v>
                </c:pt>
                <c:pt idx="12">
                  <c:v>1.595757714285714E-2</c:v>
                </c:pt>
                <c:pt idx="13">
                  <c:v>1.4837020317382809E-2</c:v>
                </c:pt>
                <c:pt idx="14">
                  <c:v>1.3298244107142851E-2</c:v>
                </c:pt>
                <c:pt idx="15">
                  <c:v>1.1302130562918518E-2</c:v>
                </c:pt>
                <c:pt idx="16">
                  <c:v>8.8693485714285598E-3</c:v>
                </c:pt>
                <c:pt idx="17">
                  <c:v>6.1217315897042291E-3</c:v>
                </c:pt>
                <c:pt idx="18">
                  <c:v>3.3374155357142722E-3</c:v>
                </c:pt>
                <c:pt idx="19">
                  <c:v>1.022225897739945E-3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29-449C-B109-594C5DA7510E}"/>
            </c:ext>
          </c:extLst>
        </c:ser>
        <c:ser>
          <c:idx val="7"/>
          <c:order val="7"/>
          <c:tx>
            <c:strRef>
              <c:f>Betax!$I$6</c:f>
              <c:strCache>
                <c:ptCount val="1"/>
                <c:pt idx="0">
                  <c:v>Bxc(5, 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Betax!$I$7:$I$27</c:f>
              <c:numCache>
                <c:formatCode>General</c:formatCode>
                <c:ptCount val="21"/>
                <c:pt idx="0">
                  <c:v>1.5873015873015875E-3</c:v>
                </c:pt>
                <c:pt idx="1">
                  <c:v>1.5872488536396332E-3</c:v>
                </c:pt>
                <c:pt idx="2">
                  <c:v>1.5858874285714288E-3</c:v>
                </c:pt>
                <c:pt idx="3">
                  <c:v>1.578367201419891E-3</c:v>
                </c:pt>
                <c:pt idx="4">
                  <c:v>1.5562199365079367E-3</c:v>
                </c:pt>
                <c:pt idx="5">
                  <c:v>1.5096391950334823E-3</c:v>
                </c:pt>
                <c:pt idx="6">
                  <c:v>1.4304624444444448E-3</c:v>
                </c:pt>
                <c:pt idx="7">
                  <c:v>1.3147312928137402E-3</c:v>
                </c:pt>
                <c:pt idx="8">
                  <c:v>1.1641782857142859E-3</c:v>
                </c:pt>
                <c:pt idx="9">
                  <c:v>9.8638245309399814E-4</c:v>
                </c:pt>
                <c:pt idx="10">
                  <c:v>7.9365079365079408E-4</c:v>
                </c:pt>
                <c:pt idx="11">
                  <c:v>6.009191342075897E-4</c:v>
                </c:pt>
                <c:pt idx="12">
                  <c:v>4.231233015873017E-4</c:v>
                </c:pt>
                <c:pt idx="13">
                  <c:v>2.7257029448784722E-4</c:v>
                </c:pt>
                <c:pt idx="14">
                  <c:v>1.5683914285714274E-4</c:v>
                </c:pt>
                <c:pt idx="15">
                  <c:v>7.7662392268105032E-5</c:v>
                </c:pt>
                <c:pt idx="16">
                  <c:v>3.1081650793650696E-5</c:v>
                </c:pt>
                <c:pt idx="17">
                  <c:v>8.9343858816963791E-6</c:v>
                </c:pt>
                <c:pt idx="18">
                  <c:v>1.4141587301587138E-6</c:v>
                </c:pt>
                <c:pt idx="19">
                  <c:v>5.2733661954363624E-8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29-449C-B109-594C5DA7510E}"/>
            </c:ext>
          </c:extLst>
        </c:ser>
        <c:ser>
          <c:idx val="8"/>
          <c:order val="8"/>
          <c:tx>
            <c:strRef>
              <c:f>Betax!$J$6</c:f>
              <c:strCache>
                <c:ptCount val="1"/>
                <c:pt idx="0">
                  <c:v>Bxc(7,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Betax!$J$7:$J$27</c:f>
              <c:numCache>
                <c:formatCode>General</c:formatCode>
                <c:ptCount val="21"/>
                <c:pt idx="0">
                  <c:v>1.7857142857142853E-2</c:v>
                </c:pt>
                <c:pt idx="1">
                  <c:v>1.6834916959402899E-2</c:v>
                </c:pt>
                <c:pt idx="2">
                  <c:v>1.4519727321428566E-2</c:v>
                </c:pt>
                <c:pt idx="3">
                  <c:v>1.1735411267438614E-2</c:v>
                </c:pt>
                <c:pt idx="4">
                  <c:v>8.987794285714279E-3</c:v>
                </c:pt>
                <c:pt idx="5">
                  <c:v>6.5550122942243287E-3</c:v>
                </c:pt>
                <c:pt idx="6">
                  <c:v>4.5588987499999975E-3</c:v>
                </c:pt>
                <c:pt idx="7">
                  <c:v>3.0201225397600445E-3</c:v>
                </c:pt>
                <c:pt idx="8">
                  <c:v>1.8995657142857156E-3</c:v>
                </c:pt>
                <c:pt idx="9">
                  <c:v>1.1282332540457592E-3</c:v>
                </c:pt>
                <c:pt idx="10">
                  <c:v>6.277901785714284E-4</c:v>
                </c:pt>
                <c:pt idx="11">
                  <c:v>3.2362443708147339E-4</c:v>
                </c:pt>
                <c:pt idx="12">
                  <c:v>1.5213714285714289E-4</c:v>
                </c:pt>
                <c:pt idx="13">
                  <c:v>6.376483886718746E-5</c:v>
                </c:pt>
                <c:pt idx="14">
                  <c:v>2.30416071428571E-5</c:v>
                </c:pt>
                <c:pt idx="15">
                  <c:v>6.8119594029017641E-6</c:v>
                </c:pt>
                <c:pt idx="16">
                  <c:v>1.50857142857142E-6</c:v>
                </c:pt>
                <c:pt idx="17">
                  <c:v>2.1204868861606946E-7</c:v>
                </c:pt>
                <c:pt idx="18">
                  <c:v>1.3035714285714063E-8</c:v>
                </c:pt>
                <c:pt idx="19">
                  <c:v>1.0672433035713856E-10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29-449C-B109-594C5DA7510E}"/>
            </c:ext>
          </c:extLst>
        </c:ser>
        <c:ser>
          <c:idx val="9"/>
          <c:order val="9"/>
          <c:tx>
            <c:strRef>
              <c:f>Betax!$K$6</c:f>
              <c:strCache>
                <c:ptCount val="1"/>
                <c:pt idx="0">
                  <c:v>Bxc(9, 1)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Betax!$A$7:$A$27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Betax!$K$7:$K$27</c:f>
              <c:numCache>
                <c:formatCode>General</c:formatCode>
                <c:ptCount val="21"/>
                <c:pt idx="0">
                  <c:v>0.1111111111111111</c:v>
                </c:pt>
                <c:pt idx="1">
                  <c:v>7.0027712191623265E-2</c:v>
                </c:pt>
                <c:pt idx="2">
                  <c:v>4.3046720999999996E-2</c:v>
                </c:pt>
                <c:pt idx="3">
                  <c:v>2.5735216253689231E-2</c:v>
                </c:pt>
                <c:pt idx="4">
                  <c:v>1.4913080888888881E-2</c:v>
                </c:pt>
                <c:pt idx="5">
                  <c:v>8.3427429199218785E-3</c:v>
                </c:pt>
                <c:pt idx="6">
                  <c:v>4.483734111111113E-3</c:v>
                </c:pt>
                <c:pt idx="7">
                  <c:v>2.3013236486545147E-3</c:v>
                </c:pt>
                <c:pt idx="8">
                  <c:v>1.1197440000000009E-3</c:v>
                </c:pt>
                <c:pt idx="9">
                  <c:v>5.1170739822048623E-4</c:v>
                </c:pt>
                <c:pt idx="10">
                  <c:v>2.1701388888888909E-4</c:v>
                </c:pt>
                <c:pt idx="11">
                  <c:v>8.4075626953125114E-5</c:v>
                </c:pt>
                <c:pt idx="12">
                  <c:v>2.9127111111111123E-5</c:v>
                </c:pt>
                <c:pt idx="13">
                  <c:v>8.7572931857638841E-6</c:v>
                </c:pt>
                <c:pt idx="14">
                  <c:v>2.1869999999999957E-6</c:v>
                </c:pt>
                <c:pt idx="15">
                  <c:v>4.2385525173610939E-7</c:v>
                </c:pt>
                <c:pt idx="16">
                  <c:v>5.688888888888849E-8</c:v>
                </c:pt>
                <c:pt idx="17">
                  <c:v>4.2714843749999487E-9</c:v>
                </c:pt>
                <c:pt idx="18">
                  <c:v>1.1111111111110866E-10</c:v>
                </c:pt>
                <c:pt idx="19">
                  <c:v>2.170138888888776E-13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29-449C-B109-594C5DA75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0.12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80730500744671E-2"/>
          <c:y val="0.8774995874570003"/>
          <c:w val="0.94914275282358529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IBeta!$B$6</c:f>
              <c:strCache>
                <c:ptCount val="1"/>
                <c:pt idx="0">
                  <c:v>Ix(1,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IBeta!$B$7:$B$27</c:f>
              <c:numCache>
                <c:formatCode>General</c:formatCode>
                <c:ptCount val="21"/>
                <c:pt idx="0">
                  <c:v>0</c:v>
                </c:pt>
                <c:pt idx="1">
                  <c:v>1.9531250000000009E-12</c:v>
                </c:pt>
                <c:pt idx="2">
                  <c:v>1.0000000000000005E-9</c:v>
                </c:pt>
                <c:pt idx="3">
                  <c:v>3.8443359375000048E-8</c:v>
                </c:pt>
                <c:pt idx="4">
                  <c:v>5.1200000000000024E-7</c:v>
                </c:pt>
                <c:pt idx="5">
                  <c:v>3.814697265625E-6</c:v>
                </c:pt>
                <c:pt idx="6">
                  <c:v>1.9682999999999994E-5</c:v>
                </c:pt>
                <c:pt idx="7">
                  <c:v>7.8815638671874959E-5</c:v>
                </c:pt>
                <c:pt idx="8">
                  <c:v>2.621439999999998E-4</c:v>
                </c:pt>
                <c:pt idx="9">
                  <c:v>7.5668064257812431E-4</c:v>
                </c:pt>
                <c:pt idx="10">
                  <c:v>1.953124999999998E-3</c:v>
                </c:pt>
                <c:pt idx="11">
                  <c:v>4.6053665839843718E-3</c:v>
                </c:pt>
                <c:pt idx="12">
                  <c:v>1.0077695999999999E-2</c:v>
                </c:pt>
                <c:pt idx="13">
                  <c:v>2.0711912837890634E-2</c:v>
                </c:pt>
                <c:pt idx="14">
                  <c:v>4.0353607000000027E-2</c:v>
                </c:pt>
                <c:pt idx="15">
                  <c:v>7.5084686279297E-2</c:v>
                </c:pt>
                <c:pt idx="16">
                  <c:v>0.13421772800000023</c:v>
                </c:pt>
                <c:pt idx="17">
                  <c:v>0.23161694628320359</c:v>
                </c:pt>
                <c:pt idx="18">
                  <c:v>0.38742048900000098</c:v>
                </c:pt>
                <c:pt idx="19">
                  <c:v>0.63024940972461108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0-4438-B9D3-B2765D7FAB51}"/>
            </c:ext>
          </c:extLst>
        </c:ser>
        <c:ser>
          <c:idx val="3"/>
          <c:order val="1"/>
          <c:tx>
            <c:strRef>
              <c:f>IBeta!$C$6</c:f>
              <c:strCache>
                <c:ptCount val="1"/>
                <c:pt idx="0">
                  <c:v>Ix(2,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IBeta!$C$7:$C$27</c:f>
              <c:numCache>
                <c:formatCode>General</c:formatCode>
                <c:ptCount val="21"/>
                <c:pt idx="0">
                  <c:v>0</c:v>
                </c:pt>
                <c:pt idx="1">
                  <c:v>5.9765625000000015E-9</c:v>
                </c:pt>
                <c:pt idx="2">
                  <c:v>7.3000000000000042E-7</c:v>
                </c:pt>
                <c:pt idx="3">
                  <c:v>1.1874726562500012E-5</c:v>
                </c:pt>
                <c:pt idx="4">
                  <c:v>8.4480000000000045E-5</c:v>
                </c:pt>
                <c:pt idx="5">
                  <c:v>3.814697265625E-4</c:v>
                </c:pt>
                <c:pt idx="6">
                  <c:v>1.2903299999999997E-3</c:v>
                </c:pt>
                <c:pt idx="7">
                  <c:v>3.5708309765624989E-3</c:v>
                </c:pt>
                <c:pt idx="8">
                  <c:v>8.5196799999999965E-3</c:v>
                </c:pt>
                <c:pt idx="9">
                  <c:v>1.8122968476562491E-2</c:v>
                </c:pt>
                <c:pt idx="10">
                  <c:v>3.5156249999999972E-2</c:v>
                </c:pt>
                <c:pt idx="11">
                  <c:v>6.3181062226562459E-2</c:v>
                </c:pt>
                <c:pt idx="12">
                  <c:v>0.10637567999999997</c:v>
                </c:pt>
                <c:pt idx="13">
                  <c:v>0.16912686222656254</c:v>
                </c:pt>
                <c:pt idx="14">
                  <c:v>0.25529833000000013</c:v>
                </c:pt>
                <c:pt idx="15">
                  <c:v>0.36708068847656278</c:v>
                </c:pt>
                <c:pt idx="16">
                  <c:v>0.50331648000000051</c:v>
                </c:pt>
                <c:pt idx="17">
                  <c:v>0.65718303097656317</c:v>
                </c:pt>
                <c:pt idx="18">
                  <c:v>0.81310473000000072</c:v>
                </c:pt>
                <c:pt idx="19">
                  <c:v>0.94275534972656305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00-4438-B9D3-B2765D7FAB51}"/>
            </c:ext>
          </c:extLst>
        </c:ser>
        <c:ser>
          <c:idx val="4"/>
          <c:order val="2"/>
          <c:tx>
            <c:strRef>
              <c:f>IBeta!$D$6</c:f>
              <c:strCache>
                <c:ptCount val="1"/>
                <c:pt idx="0">
                  <c:v>Ix(5,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IBeta!$D$7:$D$27</c:f>
              <c:numCache>
                <c:formatCode>General</c:formatCode>
                <c:ptCount val="21"/>
                <c:pt idx="0">
                  <c:v>0</c:v>
                </c:pt>
                <c:pt idx="1">
                  <c:v>3.3222207031249994E-5</c:v>
                </c:pt>
                <c:pt idx="2">
                  <c:v>8.9092000000000012E-4</c:v>
                </c:pt>
                <c:pt idx="3">
                  <c:v>5.6286631054687543E-3</c:v>
                </c:pt>
                <c:pt idx="4">
                  <c:v>1.9581440000000012E-2</c:v>
                </c:pt>
                <c:pt idx="5">
                  <c:v>4.892730712890625E-2</c:v>
                </c:pt>
                <c:pt idx="6">
                  <c:v>9.8808659999999965E-2</c:v>
                </c:pt>
                <c:pt idx="7">
                  <c:v>0.17171928552734372</c:v>
                </c:pt>
                <c:pt idx="8">
                  <c:v>0.26656767999999997</c:v>
                </c:pt>
                <c:pt idx="9">
                  <c:v>0.37857905455078122</c:v>
                </c:pt>
                <c:pt idx="10">
                  <c:v>0.49999999999999978</c:v>
                </c:pt>
                <c:pt idx="11">
                  <c:v>0.62142094544921855</c:v>
                </c:pt>
                <c:pt idx="12">
                  <c:v>0.73343231999999992</c:v>
                </c:pt>
                <c:pt idx="13">
                  <c:v>0.82828071447265628</c:v>
                </c:pt>
                <c:pt idx="14">
                  <c:v>0.90119134000000012</c:v>
                </c:pt>
                <c:pt idx="15">
                  <c:v>0.95107269287109386</c:v>
                </c:pt>
                <c:pt idx="16">
                  <c:v>0.98041856000000005</c:v>
                </c:pt>
                <c:pt idx="17">
                  <c:v>0.99437133689453128</c:v>
                </c:pt>
                <c:pt idx="18">
                  <c:v>0.99910907999999998</c:v>
                </c:pt>
                <c:pt idx="19">
                  <c:v>0.99996677779296872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00-4438-B9D3-B2765D7FAB51}"/>
            </c:ext>
          </c:extLst>
        </c:ser>
        <c:ser>
          <c:idx val="5"/>
          <c:order val="3"/>
          <c:tx>
            <c:strRef>
              <c:f>IBeta!$E$6</c:f>
              <c:strCache>
                <c:ptCount val="1"/>
                <c:pt idx="0">
                  <c:v>Ix(7,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IBeta!$E$7:$E$27</c:f>
              <c:numCache>
                <c:formatCode>General</c:formatCode>
                <c:ptCount val="21"/>
                <c:pt idx="0">
                  <c:v>0</c:v>
                </c:pt>
                <c:pt idx="1">
                  <c:v>5.7244650273437489E-2</c:v>
                </c:pt>
                <c:pt idx="2">
                  <c:v>0.18689527000000009</c:v>
                </c:pt>
                <c:pt idx="3">
                  <c:v>0.3428169690234375</c:v>
                </c:pt>
                <c:pt idx="4">
                  <c:v>0.49668352000000021</c:v>
                </c:pt>
                <c:pt idx="5">
                  <c:v>0.6329193115234375</c:v>
                </c:pt>
                <c:pt idx="6">
                  <c:v>0.74470167000000009</c:v>
                </c:pt>
                <c:pt idx="7">
                  <c:v>0.83087313777343752</c:v>
                </c:pt>
                <c:pt idx="8">
                  <c:v>0.89362431999999992</c:v>
                </c:pt>
                <c:pt idx="9">
                  <c:v>0.9368189377734375</c:v>
                </c:pt>
                <c:pt idx="10">
                  <c:v>0.96484375</c:v>
                </c:pt>
                <c:pt idx="11">
                  <c:v>0.98187703152343753</c:v>
                </c:pt>
                <c:pt idx="12">
                  <c:v>0.99148031999999997</c:v>
                </c:pt>
                <c:pt idx="13">
                  <c:v>0.99642916902343748</c:v>
                </c:pt>
                <c:pt idx="14">
                  <c:v>0.99870966999999999</c:v>
                </c:pt>
                <c:pt idx="15">
                  <c:v>0.9996185302734375</c:v>
                </c:pt>
                <c:pt idx="16">
                  <c:v>0.99991551999999995</c:v>
                </c:pt>
                <c:pt idx="17">
                  <c:v>0.9999881252734375</c:v>
                </c:pt>
                <c:pt idx="18">
                  <c:v>0.99999927</c:v>
                </c:pt>
                <c:pt idx="19">
                  <c:v>0.99999999402343753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00-4438-B9D3-B2765D7FAB51}"/>
            </c:ext>
          </c:extLst>
        </c:ser>
        <c:ser>
          <c:idx val="0"/>
          <c:order val="4"/>
          <c:tx>
            <c:strRef>
              <c:f>IBeta!$F$6</c:f>
              <c:strCache>
                <c:ptCount val="1"/>
                <c:pt idx="0">
                  <c:v>Ix(9,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IBeta!$F$7:$F$27</c:f>
              <c:numCache>
                <c:formatCode>General</c:formatCode>
                <c:ptCount val="21"/>
                <c:pt idx="0">
                  <c:v>0</c:v>
                </c:pt>
                <c:pt idx="1">
                  <c:v>0.36975059027539064</c:v>
                </c:pt>
                <c:pt idx="2">
                  <c:v>0.61257951100000008</c:v>
                </c:pt>
                <c:pt idx="3">
                  <c:v>0.76838305371679694</c:v>
                </c:pt>
                <c:pt idx="4">
                  <c:v>0.86578227200000013</c:v>
                </c:pt>
                <c:pt idx="5">
                  <c:v>0.92491531372070313</c:v>
                </c:pt>
                <c:pt idx="6">
                  <c:v>0.95964639299999999</c:v>
                </c:pt>
                <c:pt idx="7">
                  <c:v>0.97928808716210936</c:v>
                </c:pt>
                <c:pt idx="8">
                  <c:v>0.98992230400000003</c:v>
                </c:pt>
                <c:pt idx="9">
                  <c:v>0.99539463341601564</c:v>
                </c:pt>
                <c:pt idx="10">
                  <c:v>0.998046875</c:v>
                </c:pt>
                <c:pt idx="11">
                  <c:v>0.99924331935742183</c:v>
                </c:pt>
                <c:pt idx="12">
                  <c:v>0.99973785599999998</c:v>
                </c:pt>
                <c:pt idx="13">
                  <c:v>0.99992118436132815</c:v>
                </c:pt>
                <c:pt idx="14">
                  <c:v>0.99998031700000001</c:v>
                </c:pt>
                <c:pt idx="15">
                  <c:v>0.99999618530273438</c:v>
                </c:pt>
                <c:pt idx="16">
                  <c:v>0.99999948800000005</c:v>
                </c:pt>
                <c:pt idx="17">
                  <c:v>0.99999996155664062</c:v>
                </c:pt>
                <c:pt idx="18">
                  <c:v>0.99999999900000003</c:v>
                </c:pt>
                <c:pt idx="19">
                  <c:v>0.9999999999980469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100-4438-B9D3-B2765D7FAB51}"/>
            </c:ext>
          </c:extLst>
        </c:ser>
        <c:ser>
          <c:idx val="1"/>
          <c:order val="5"/>
          <c:tx>
            <c:strRef>
              <c:f>IBeta!$G$6</c:f>
              <c:strCache>
                <c:ptCount val="1"/>
                <c:pt idx="0">
                  <c:v>Ixc(1, 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IBeta!$G$7:$G$27</c:f>
              <c:numCache>
                <c:formatCode>General</c:formatCode>
                <c:ptCount val="21"/>
                <c:pt idx="0">
                  <c:v>1</c:v>
                </c:pt>
                <c:pt idx="1">
                  <c:v>0.9999999999980469</c:v>
                </c:pt>
                <c:pt idx="2">
                  <c:v>0.99999999900000003</c:v>
                </c:pt>
                <c:pt idx="3">
                  <c:v>0.99999996155664062</c:v>
                </c:pt>
                <c:pt idx="4">
                  <c:v>0.99999948800000005</c:v>
                </c:pt>
                <c:pt idx="5">
                  <c:v>0.99999618530273438</c:v>
                </c:pt>
                <c:pt idx="6">
                  <c:v>0.99998031700000001</c:v>
                </c:pt>
                <c:pt idx="7">
                  <c:v>0.99992118436132815</c:v>
                </c:pt>
                <c:pt idx="8">
                  <c:v>0.99973785599999998</c:v>
                </c:pt>
                <c:pt idx="9">
                  <c:v>0.99924331935742183</c:v>
                </c:pt>
                <c:pt idx="10">
                  <c:v>0.998046875</c:v>
                </c:pt>
                <c:pt idx="11">
                  <c:v>0.99539463341601564</c:v>
                </c:pt>
                <c:pt idx="12">
                  <c:v>0.98992230400000003</c:v>
                </c:pt>
                <c:pt idx="13">
                  <c:v>0.97928808716210936</c:v>
                </c:pt>
                <c:pt idx="14">
                  <c:v>0.95964639299999999</c:v>
                </c:pt>
                <c:pt idx="15">
                  <c:v>0.92491531372070301</c:v>
                </c:pt>
                <c:pt idx="16">
                  <c:v>0.8657822719999998</c:v>
                </c:pt>
                <c:pt idx="17">
                  <c:v>0.76838305371679638</c:v>
                </c:pt>
                <c:pt idx="18">
                  <c:v>0.61257951099999897</c:v>
                </c:pt>
                <c:pt idx="19">
                  <c:v>0.36975059027538892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100-4438-B9D3-B2765D7FAB51}"/>
            </c:ext>
          </c:extLst>
        </c:ser>
        <c:ser>
          <c:idx val="6"/>
          <c:order val="6"/>
          <c:tx>
            <c:strRef>
              <c:f>IBeta!$H$6</c:f>
              <c:strCache>
                <c:ptCount val="1"/>
                <c:pt idx="0">
                  <c:v>Ixc(2, 7)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IBeta!$H$7:$H$27</c:f>
              <c:numCache>
                <c:formatCode>General</c:formatCode>
                <c:ptCount val="21"/>
                <c:pt idx="0">
                  <c:v>1</c:v>
                </c:pt>
                <c:pt idx="1">
                  <c:v>0.99999999402343753</c:v>
                </c:pt>
                <c:pt idx="2">
                  <c:v>0.99999927</c:v>
                </c:pt>
                <c:pt idx="3">
                  <c:v>0.9999881252734375</c:v>
                </c:pt>
                <c:pt idx="4">
                  <c:v>0.99991551999999995</c:v>
                </c:pt>
                <c:pt idx="5">
                  <c:v>0.9996185302734375</c:v>
                </c:pt>
                <c:pt idx="6">
                  <c:v>0.99870966999999999</c:v>
                </c:pt>
                <c:pt idx="7">
                  <c:v>0.99642916902343748</c:v>
                </c:pt>
                <c:pt idx="8">
                  <c:v>0.99148031999999997</c:v>
                </c:pt>
                <c:pt idx="9">
                  <c:v>0.98187703152343753</c:v>
                </c:pt>
                <c:pt idx="10">
                  <c:v>0.96484375</c:v>
                </c:pt>
                <c:pt idx="11">
                  <c:v>0.9368189377734375</c:v>
                </c:pt>
                <c:pt idx="12">
                  <c:v>0.89362432000000003</c:v>
                </c:pt>
                <c:pt idx="13">
                  <c:v>0.83087313777343752</c:v>
                </c:pt>
                <c:pt idx="14">
                  <c:v>0.74470166999999987</c:v>
                </c:pt>
                <c:pt idx="15">
                  <c:v>0.63291931152343728</c:v>
                </c:pt>
                <c:pt idx="16">
                  <c:v>0.49668351999999949</c:v>
                </c:pt>
                <c:pt idx="17">
                  <c:v>0.34281696902343689</c:v>
                </c:pt>
                <c:pt idx="18">
                  <c:v>0.18689526999999928</c:v>
                </c:pt>
                <c:pt idx="19">
                  <c:v>5.7244650273436934E-2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100-4438-B9D3-B2765D7FAB51}"/>
            </c:ext>
          </c:extLst>
        </c:ser>
        <c:ser>
          <c:idx val="7"/>
          <c:order val="7"/>
          <c:tx>
            <c:strRef>
              <c:f>IBeta!$I$6</c:f>
              <c:strCache>
                <c:ptCount val="1"/>
                <c:pt idx="0">
                  <c:v>Ixc(5, 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IBeta!$I$7:$I$27</c:f>
              <c:numCache>
                <c:formatCode>General</c:formatCode>
                <c:ptCount val="21"/>
                <c:pt idx="0">
                  <c:v>1</c:v>
                </c:pt>
                <c:pt idx="1">
                  <c:v>0.99996677779296872</c:v>
                </c:pt>
                <c:pt idx="2">
                  <c:v>0.99910907999999998</c:v>
                </c:pt>
                <c:pt idx="3">
                  <c:v>0.99437133689453128</c:v>
                </c:pt>
                <c:pt idx="4">
                  <c:v>0.98041855999999994</c:v>
                </c:pt>
                <c:pt idx="5">
                  <c:v>0.95107269287109375</c:v>
                </c:pt>
                <c:pt idx="6">
                  <c:v>0.90119134000000001</c:v>
                </c:pt>
                <c:pt idx="7">
                  <c:v>0.82828071447265628</c:v>
                </c:pt>
                <c:pt idx="8">
                  <c:v>0.73343232000000003</c:v>
                </c:pt>
                <c:pt idx="9">
                  <c:v>0.62142094544921878</c:v>
                </c:pt>
                <c:pt idx="10">
                  <c:v>0.50000000000000022</c:v>
                </c:pt>
                <c:pt idx="11">
                  <c:v>0.37857905455078145</c:v>
                </c:pt>
                <c:pt idx="12">
                  <c:v>0.26656768000000003</c:v>
                </c:pt>
                <c:pt idx="13">
                  <c:v>0.17171928552734372</c:v>
                </c:pt>
                <c:pt idx="14">
                  <c:v>9.8808659999999909E-2</c:v>
                </c:pt>
                <c:pt idx="15">
                  <c:v>4.8927307128906167E-2</c:v>
                </c:pt>
                <c:pt idx="16">
                  <c:v>1.9581439999999936E-2</c:v>
                </c:pt>
                <c:pt idx="17">
                  <c:v>5.6286631054687179E-3</c:v>
                </c:pt>
                <c:pt idx="18">
                  <c:v>8.9091999999998961E-4</c:v>
                </c:pt>
                <c:pt idx="19">
                  <c:v>3.3222207031249079E-5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00-4438-B9D3-B2765D7FAB51}"/>
            </c:ext>
          </c:extLst>
        </c:ser>
        <c:ser>
          <c:idx val="8"/>
          <c:order val="8"/>
          <c:tx>
            <c:strRef>
              <c:f>IBeta!$J$6</c:f>
              <c:strCache>
                <c:ptCount val="1"/>
                <c:pt idx="0">
                  <c:v>Ixc(7,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IBeta!$J$7:$J$27</c:f>
              <c:numCache>
                <c:formatCode>General</c:formatCode>
                <c:ptCount val="21"/>
                <c:pt idx="0">
                  <c:v>1</c:v>
                </c:pt>
                <c:pt idx="1">
                  <c:v>0.9427553497265625</c:v>
                </c:pt>
                <c:pt idx="2">
                  <c:v>0.81310472999999994</c:v>
                </c:pt>
                <c:pt idx="3">
                  <c:v>0.6571830309765625</c:v>
                </c:pt>
                <c:pt idx="4">
                  <c:v>0.50331647999999984</c:v>
                </c:pt>
                <c:pt idx="5">
                  <c:v>0.3670806884765625</c:v>
                </c:pt>
                <c:pt idx="6">
                  <c:v>0.25529832999999991</c:v>
                </c:pt>
                <c:pt idx="7">
                  <c:v>0.16912686222656254</c:v>
                </c:pt>
                <c:pt idx="8">
                  <c:v>0.1063756800000001</c:v>
                </c:pt>
                <c:pt idx="9">
                  <c:v>6.3181062226562529E-2</c:v>
                </c:pt>
                <c:pt idx="10">
                  <c:v>3.515625E-2</c:v>
                </c:pt>
                <c:pt idx="11">
                  <c:v>1.8122968476562515E-2</c:v>
                </c:pt>
                <c:pt idx="12">
                  <c:v>8.5196800000000034E-3</c:v>
                </c:pt>
                <c:pt idx="13">
                  <c:v>3.5708309765624989E-3</c:v>
                </c:pt>
                <c:pt idx="14">
                  <c:v>1.290329999999998E-3</c:v>
                </c:pt>
                <c:pt idx="15">
                  <c:v>3.8146972656249886E-4</c:v>
                </c:pt>
                <c:pt idx="16">
                  <c:v>8.4479999999999544E-5</c:v>
                </c:pt>
                <c:pt idx="17">
                  <c:v>1.1874726562499892E-5</c:v>
                </c:pt>
                <c:pt idx="18">
                  <c:v>7.2999999999998772E-7</c:v>
                </c:pt>
                <c:pt idx="19">
                  <c:v>5.9765624999997608E-9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00-4438-B9D3-B2765D7FAB51}"/>
            </c:ext>
          </c:extLst>
        </c:ser>
        <c:ser>
          <c:idx val="9"/>
          <c:order val="9"/>
          <c:tx>
            <c:strRef>
              <c:f>IBeta!$K$6</c:f>
              <c:strCache>
                <c:ptCount val="1"/>
                <c:pt idx="0">
                  <c:v>Ixc(9, 1)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IBeta!$K$7:$K$27</c:f>
              <c:numCache>
                <c:formatCode>General</c:formatCode>
                <c:ptCount val="21"/>
                <c:pt idx="0">
                  <c:v>1</c:v>
                </c:pt>
                <c:pt idx="1">
                  <c:v>0.63024940972460941</c:v>
                </c:pt>
                <c:pt idx="2">
                  <c:v>0.38742048899999998</c:v>
                </c:pt>
                <c:pt idx="3">
                  <c:v>0.23161694628320309</c:v>
                </c:pt>
                <c:pt idx="4">
                  <c:v>0.13421772799999993</c:v>
                </c:pt>
                <c:pt idx="5">
                  <c:v>7.5084686279296903E-2</c:v>
                </c:pt>
                <c:pt idx="6">
                  <c:v>4.0353607000000014E-2</c:v>
                </c:pt>
                <c:pt idx="7">
                  <c:v>2.0711912837890634E-2</c:v>
                </c:pt>
                <c:pt idx="8">
                  <c:v>1.0077696000000008E-2</c:v>
                </c:pt>
                <c:pt idx="9">
                  <c:v>4.6053665839843761E-3</c:v>
                </c:pt>
                <c:pt idx="10">
                  <c:v>1.9531250000000017E-3</c:v>
                </c:pt>
                <c:pt idx="11">
                  <c:v>7.5668064257812604E-4</c:v>
                </c:pt>
                <c:pt idx="12">
                  <c:v>2.6214400000000012E-4</c:v>
                </c:pt>
                <c:pt idx="13">
                  <c:v>7.8815638671874959E-5</c:v>
                </c:pt>
                <c:pt idx="14">
                  <c:v>1.968299999999996E-5</c:v>
                </c:pt>
                <c:pt idx="15">
                  <c:v>3.8146972656249848E-6</c:v>
                </c:pt>
                <c:pt idx="16">
                  <c:v>5.1199999999999643E-7</c:v>
                </c:pt>
                <c:pt idx="17">
                  <c:v>3.8443359374999539E-8</c:v>
                </c:pt>
                <c:pt idx="18">
                  <c:v>9.9999999999997794E-10</c:v>
                </c:pt>
                <c:pt idx="19">
                  <c:v>1.9531249999998983E-12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100-4438-B9D3-B2765D7FA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80730500744671E-2"/>
          <c:y val="0.8774995874570003"/>
          <c:w val="0.94914275282358529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IBetad!$B$6</c:f>
              <c:strCache>
                <c:ptCount val="1"/>
                <c:pt idx="0">
                  <c:v>Ix'(1,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IBetad!$B$7:$B$27</c:f>
              <c:numCache>
                <c:formatCode>General</c:formatCode>
                <c:ptCount val="21"/>
                <c:pt idx="0">
                  <c:v>0</c:v>
                </c:pt>
                <c:pt idx="1">
                  <c:v>3.5156250000000015E-10</c:v>
                </c:pt>
                <c:pt idx="2">
                  <c:v>9.0000000000000038E-8</c:v>
                </c:pt>
                <c:pt idx="3">
                  <c:v>2.3066015625000027E-6</c:v>
                </c:pt>
                <c:pt idx="4">
                  <c:v>2.304000000000001E-5</c:v>
                </c:pt>
                <c:pt idx="5">
                  <c:v>1.373291015625E-4</c:v>
                </c:pt>
                <c:pt idx="6">
                  <c:v>5.9048999999999983E-4</c:v>
                </c:pt>
                <c:pt idx="7">
                  <c:v>2.026687851562499E-3</c:v>
                </c:pt>
                <c:pt idx="8">
                  <c:v>5.8982399999999964E-3</c:v>
                </c:pt>
                <c:pt idx="9">
                  <c:v>1.5133612851562488E-2</c:v>
                </c:pt>
                <c:pt idx="10">
                  <c:v>3.5156249999999972E-2</c:v>
                </c:pt>
                <c:pt idx="11">
                  <c:v>7.5360544101562427E-2</c:v>
                </c:pt>
                <c:pt idx="12">
                  <c:v>0.15116543999999996</c:v>
                </c:pt>
                <c:pt idx="13">
                  <c:v>0.28678033160156258</c:v>
                </c:pt>
                <c:pt idx="14">
                  <c:v>0.51883209000000041</c:v>
                </c:pt>
                <c:pt idx="15">
                  <c:v>0.90101623535156361</c:v>
                </c:pt>
                <c:pt idx="16">
                  <c:v>1.5099494400000024</c:v>
                </c:pt>
                <c:pt idx="17">
                  <c:v>2.4524147253515669</c:v>
                </c:pt>
                <c:pt idx="18">
                  <c:v>3.8742048900000086</c:v>
                </c:pt>
                <c:pt idx="19">
                  <c:v>5.9707838816015766</c:v>
                </c:pt>
                <c:pt idx="2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B6-42D8-AE1D-70CA9C22D7FE}"/>
            </c:ext>
          </c:extLst>
        </c:ser>
        <c:ser>
          <c:idx val="3"/>
          <c:order val="1"/>
          <c:tx>
            <c:strRef>
              <c:f>IBetad!$C$6</c:f>
              <c:strCache>
                <c:ptCount val="1"/>
                <c:pt idx="0">
                  <c:v>Ix'(2,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IBetad!$C$7:$C$27</c:f>
              <c:numCache>
                <c:formatCode>General</c:formatCode>
                <c:ptCount val="21"/>
                <c:pt idx="0">
                  <c:v>0</c:v>
                </c:pt>
                <c:pt idx="1">
                  <c:v>8.312500000000003E-7</c:v>
                </c:pt>
                <c:pt idx="2">
                  <c:v>5.0400000000000019E-5</c:v>
                </c:pt>
                <c:pt idx="3">
                  <c:v>5.4219375000000042E-4</c:v>
                </c:pt>
                <c:pt idx="4">
                  <c:v>2.8672000000000007E-3</c:v>
                </c:pt>
                <c:pt idx="5">
                  <c:v>1.025390625E-2</c:v>
                </c:pt>
                <c:pt idx="6">
                  <c:v>2.8576799999999992E-2</c:v>
                </c:pt>
                <c:pt idx="7">
                  <c:v>6.6912868749999979E-2</c:v>
                </c:pt>
                <c:pt idx="8">
                  <c:v>0.13762559999999993</c:v>
                </c:pt>
                <c:pt idx="9">
                  <c:v>0.25575598124999988</c:v>
                </c:pt>
                <c:pt idx="10">
                  <c:v>0.43749999999999978</c:v>
                </c:pt>
                <c:pt idx="11">
                  <c:v>0.69755214374999963</c:v>
                </c:pt>
                <c:pt idx="12">
                  <c:v>1.0450943999999998</c:v>
                </c:pt>
                <c:pt idx="13">
                  <c:v>1.4782102562500001</c:v>
                </c:pt>
                <c:pt idx="14">
                  <c:v>1.9765032000000007</c:v>
                </c:pt>
                <c:pt idx="15">
                  <c:v>2.4916992187500009</c:v>
                </c:pt>
                <c:pt idx="16">
                  <c:v>2.9360128000000012</c:v>
                </c:pt>
                <c:pt idx="17">
                  <c:v>3.1680559312500001</c:v>
                </c:pt>
                <c:pt idx="18">
                  <c:v>2.9760695999999975</c:v>
                </c:pt>
                <c:pt idx="19">
                  <c:v>2.0582572937499917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B6-42D8-AE1D-70CA9C22D7FE}"/>
            </c:ext>
          </c:extLst>
        </c:ser>
        <c:ser>
          <c:idx val="4"/>
          <c:order val="2"/>
          <c:tx>
            <c:strRef>
              <c:f>IBetad!$D$6</c:f>
              <c:strCache>
                <c:ptCount val="1"/>
                <c:pt idx="0">
                  <c:v>Ix'(5,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IBetad!$D$7:$D$27</c:f>
              <c:numCache>
                <c:formatCode>General</c:formatCode>
                <c:ptCount val="21"/>
                <c:pt idx="0">
                  <c:v>0</c:v>
                </c:pt>
                <c:pt idx="1">
                  <c:v>3.2071183593750008E-3</c:v>
                </c:pt>
                <c:pt idx="2">
                  <c:v>4.1334300000000011E-2</c:v>
                </c:pt>
                <c:pt idx="3">
                  <c:v>0.16648736835937508</c:v>
                </c:pt>
                <c:pt idx="4">
                  <c:v>0.41287680000000004</c:v>
                </c:pt>
                <c:pt idx="5">
                  <c:v>0.778656005859375</c:v>
                </c:pt>
                <c:pt idx="6">
                  <c:v>1.2252303</c:v>
                </c:pt>
                <c:pt idx="7">
                  <c:v>1.6875869308593747</c:v>
                </c:pt>
                <c:pt idx="8">
                  <c:v>2.0901888</c:v>
                </c:pt>
                <c:pt idx="9">
                  <c:v>2.363966743359375</c:v>
                </c:pt>
                <c:pt idx="10">
                  <c:v>2.4609375</c:v>
                </c:pt>
                <c:pt idx="11">
                  <c:v>2.3639667433593754</c:v>
                </c:pt>
                <c:pt idx="12">
                  <c:v>2.0901888</c:v>
                </c:pt>
                <c:pt idx="13">
                  <c:v>1.6875869308593747</c:v>
                </c:pt>
                <c:pt idx="14">
                  <c:v>1.2252302999999993</c:v>
                </c:pt>
                <c:pt idx="15">
                  <c:v>0.77865600585937411</c:v>
                </c:pt>
                <c:pt idx="16">
                  <c:v>0.41287679999999904</c:v>
                </c:pt>
                <c:pt idx="17">
                  <c:v>0.16648736835937428</c:v>
                </c:pt>
                <c:pt idx="18">
                  <c:v>4.1334299999999644E-2</c:v>
                </c:pt>
                <c:pt idx="19">
                  <c:v>3.2071183593749297E-3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B6-42D8-AE1D-70CA9C22D7FE}"/>
            </c:ext>
          </c:extLst>
        </c:ser>
        <c:ser>
          <c:idx val="5"/>
          <c:order val="3"/>
          <c:tx>
            <c:strRef>
              <c:f>IBetad!$E$6</c:f>
              <c:strCache>
                <c:ptCount val="1"/>
                <c:pt idx="0">
                  <c:v>Ix'(7,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IBetad!$E$7:$E$27</c:f>
              <c:numCache>
                <c:formatCode>General</c:formatCode>
                <c:ptCount val="21"/>
                <c:pt idx="0">
                  <c:v>0</c:v>
                </c:pt>
                <c:pt idx="1">
                  <c:v>2.0582572937500001</c:v>
                </c:pt>
                <c:pt idx="2">
                  <c:v>2.9760696000000002</c:v>
                </c:pt>
                <c:pt idx="3">
                  <c:v>3.1680559312500001</c:v>
                </c:pt>
                <c:pt idx="4">
                  <c:v>2.9360127999999999</c:v>
                </c:pt>
                <c:pt idx="5">
                  <c:v>2.49169921875</c:v>
                </c:pt>
                <c:pt idx="6">
                  <c:v>1.9765032</c:v>
                </c:pt>
                <c:pt idx="7">
                  <c:v>1.4782102562500001</c:v>
                </c:pt>
                <c:pt idx="8">
                  <c:v>1.0450944000000002</c:v>
                </c:pt>
                <c:pt idx="9">
                  <c:v>0.6975521437500003</c:v>
                </c:pt>
                <c:pt idx="10">
                  <c:v>0.43750000000000022</c:v>
                </c:pt>
                <c:pt idx="11">
                  <c:v>0.25575598125000021</c:v>
                </c:pt>
                <c:pt idx="12">
                  <c:v>0.13762560000000004</c:v>
                </c:pt>
                <c:pt idx="13">
                  <c:v>6.6912868749999979E-2</c:v>
                </c:pt>
                <c:pt idx="14">
                  <c:v>2.8576799999999965E-2</c:v>
                </c:pt>
                <c:pt idx="15">
                  <c:v>1.0253906249999974E-2</c:v>
                </c:pt>
                <c:pt idx="16">
                  <c:v>2.8671999999999873E-3</c:v>
                </c:pt>
                <c:pt idx="17">
                  <c:v>5.4219374999999576E-4</c:v>
                </c:pt>
                <c:pt idx="18">
                  <c:v>5.0399999999999274E-5</c:v>
                </c:pt>
                <c:pt idx="19">
                  <c:v>8.312499999999715E-7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B6-42D8-AE1D-70CA9C22D7FE}"/>
            </c:ext>
          </c:extLst>
        </c:ser>
        <c:ser>
          <c:idx val="0"/>
          <c:order val="4"/>
          <c:tx>
            <c:strRef>
              <c:f>IBetad!$F$6</c:f>
              <c:strCache>
                <c:ptCount val="1"/>
                <c:pt idx="0">
                  <c:v>Ix'(9,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IBetad!$A$7:$A$27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</c:numCache>
            </c:numRef>
          </c:xVal>
          <c:yVal>
            <c:numRef>
              <c:f>IBetad!$F$7:$F$27</c:f>
              <c:numCache>
                <c:formatCode>General</c:formatCode>
                <c:ptCount val="21"/>
                <c:pt idx="0">
                  <c:v>9</c:v>
                </c:pt>
                <c:pt idx="1">
                  <c:v>5.9707838816015624</c:v>
                </c:pt>
                <c:pt idx="2">
                  <c:v>3.8742048899999997</c:v>
                </c:pt>
                <c:pt idx="3">
                  <c:v>2.452414725351562</c:v>
                </c:pt>
                <c:pt idx="4">
                  <c:v>1.5099494399999998</c:v>
                </c:pt>
                <c:pt idx="5">
                  <c:v>0.9010162353515625</c:v>
                </c:pt>
                <c:pt idx="6">
                  <c:v>0.51883209000000008</c:v>
                </c:pt>
                <c:pt idx="7">
                  <c:v>0.28678033160156258</c:v>
                </c:pt>
                <c:pt idx="8">
                  <c:v>0.15116544000000007</c:v>
                </c:pt>
                <c:pt idx="9">
                  <c:v>7.5360544101562552E-2</c:v>
                </c:pt>
                <c:pt idx="10">
                  <c:v>3.5156250000000028E-2</c:v>
                </c:pt>
                <c:pt idx="11">
                  <c:v>1.5133612851562518E-2</c:v>
                </c:pt>
                <c:pt idx="12">
                  <c:v>5.8982400000000025E-3</c:v>
                </c:pt>
                <c:pt idx="13">
                  <c:v>2.026687851562499E-3</c:v>
                </c:pt>
                <c:pt idx="14">
                  <c:v>5.9048999999999896E-4</c:v>
                </c:pt>
                <c:pt idx="15">
                  <c:v>1.3732910156249951E-4</c:v>
                </c:pt>
                <c:pt idx="16">
                  <c:v>2.3039999999999857E-5</c:v>
                </c:pt>
                <c:pt idx="17">
                  <c:v>2.3066015624999756E-6</c:v>
                </c:pt>
                <c:pt idx="18">
                  <c:v>8.9999999999998238E-8</c:v>
                </c:pt>
                <c:pt idx="19">
                  <c:v>3.5156249999998376E-10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6B6-42D8-AE1D-70CA9C22D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80730500744671E-2"/>
          <c:y val="0.8774995874570003"/>
          <c:w val="0.94914275282358529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7392511392533603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IBetai!$B$6</c:f>
              <c:strCache>
                <c:ptCount val="1"/>
                <c:pt idx="0">
                  <c:v>Ixinv(1, 9)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IBetai!$B$7:$B$31</c:f>
              <c:numCache>
                <c:formatCode>General</c:formatCode>
                <c:ptCount val="25"/>
                <c:pt idx="0">
                  <c:v>0</c:v>
                </c:pt>
                <c:pt idx="1">
                  <c:v>0.59948425031894104</c:v>
                </c:pt>
                <c:pt idx="2">
                  <c:v>0.64747880286952542</c:v>
                </c:pt>
                <c:pt idx="3">
                  <c:v>0.71687116443688648</c:v>
                </c:pt>
                <c:pt idx="4">
                  <c:v>0.77426368268112711</c:v>
                </c:pt>
                <c:pt idx="5">
                  <c:v>0.80994323871483453</c:v>
                </c:pt>
                <c:pt idx="6">
                  <c:v>0.83625103095037345</c:v>
                </c:pt>
                <c:pt idx="7">
                  <c:v>0.85724398285307279</c:v>
                </c:pt>
                <c:pt idx="8">
                  <c:v>0.87478708292393292</c:v>
                </c:pt>
                <c:pt idx="9">
                  <c:v>0.88989935873583959</c:v>
                </c:pt>
                <c:pt idx="10">
                  <c:v>0.90320107013668227</c:v>
                </c:pt>
                <c:pt idx="11">
                  <c:v>0.91509895010936859</c:v>
                </c:pt>
                <c:pt idx="12">
                  <c:v>0.92587471228729046</c:v>
                </c:pt>
                <c:pt idx="13">
                  <c:v>0.93573184548478316</c:v>
                </c:pt>
                <c:pt idx="14">
                  <c:v>0.94482230836918524</c:v>
                </c:pt>
                <c:pt idx="15">
                  <c:v>0.95326268954803628</c:v>
                </c:pt>
                <c:pt idx="16">
                  <c:v>0.96114446903666162</c:v>
                </c:pt>
                <c:pt idx="17">
                  <c:v>0.96854079545272309</c:v>
                </c:pt>
                <c:pt idx="18">
                  <c:v>0.97551111197907658</c:v>
                </c:pt>
                <c:pt idx="19">
                  <c:v>0.98210440373185826</c:v>
                </c:pt>
                <c:pt idx="20">
                  <c:v>0.98836153311574826</c:v>
                </c:pt>
                <c:pt idx="21">
                  <c:v>0.99431695501195194</c:v>
                </c:pt>
                <c:pt idx="22">
                  <c:v>0.9977577722990234</c:v>
                </c:pt>
                <c:pt idx="23">
                  <c:v>0.99888391929814258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30-494B-A34C-FC1C59A8A65E}"/>
            </c:ext>
          </c:extLst>
        </c:ser>
        <c:ser>
          <c:idx val="3"/>
          <c:order val="1"/>
          <c:tx>
            <c:strRef>
              <c:f>IBetai!$C$6</c:f>
              <c:strCache>
                <c:ptCount val="1"/>
                <c:pt idx="0">
                  <c:v>Ixinv(2, 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IBetai!$C$7:$C$31</c:f>
              <c:numCache>
                <c:formatCode>General</c:formatCode>
                <c:ptCount val="25"/>
                <c:pt idx="0">
                  <c:v>0</c:v>
                </c:pt>
                <c:pt idx="1">
                  <c:v>0.41005799754111383</c:v>
                </c:pt>
                <c:pt idx="2">
                  <c:v>0.45704733454055591</c:v>
                </c:pt>
                <c:pt idx="3">
                  <c:v>0.52932059139886833</c:v>
                </c:pt>
                <c:pt idx="4">
                  <c:v>0.59375450627907367</c:v>
                </c:pt>
                <c:pt idx="5">
                  <c:v>0.63648658254261048</c:v>
                </c:pt>
                <c:pt idx="6">
                  <c:v>0.66963496771626552</c:v>
                </c:pt>
                <c:pt idx="7">
                  <c:v>0.69730026642583964</c:v>
                </c:pt>
                <c:pt idx="8">
                  <c:v>0.7214115686958128</c:v>
                </c:pt>
                <c:pt idx="9">
                  <c:v>0.74304773246153955</c:v>
                </c:pt>
                <c:pt idx="10">
                  <c:v>0.76288382571588842</c:v>
                </c:pt>
                <c:pt idx="11">
                  <c:v>0.78137910614066608</c:v>
                </c:pt>
                <c:pt idx="12">
                  <c:v>0.79886880739499011</c:v>
                </c:pt>
                <c:pt idx="13">
                  <c:v>0.81561457982667818</c:v>
                </c:pt>
                <c:pt idx="14">
                  <c:v>0.83183569685159731</c:v>
                </c:pt>
                <c:pt idx="15">
                  <c:v>0.8477315585296481</c:v>
                </c:pt>
                <c:pt idx="16">
                  <c:v>0.86350194629117483</c:v>
                </c:pt>
                <c:pt idx="17">
                  <c:v>0.87937125890167822</c:v>
                </c:pt>
                <c:pt idx="18">
                  <c:v>0.89562717359386734</c:v>
                </c:pt>
                <c:pt idx="19">
                  <c:v>0.91270005149423639</c:v>
                </c:pt>
                <c:pt idx="20">
                  <c:v>0.93137395274717594</c:v>
                </c:pt>
                <c:pt idx="21">
                  <c:v>0.95361073602038904</c:v>
                </c:pt>
                <c:pt idx="22">
                  <c:v>0.9717128381601412</c:v>
                </c:pt>
                <c:pt idx="23">
                  <c:v>0.9803421317674178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30-494B-A34C-FC1C59A8A65E}"/>
            </c:ext>
          </c:extLst>
        </c:ser>
        <c:ser>
          <c:idx val="4"/>
          <c:order val="2"/>
          <c:tx>
            <c:strRef>
              <c:f>IBetai!$D$6</c:f>
              <c:strCache>
                <c:ptCount val="1"/>
                <c:pt idx="0">
                  <c:v>Ixinv(5, 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IBetai!$D$7:$D$31</c:f>
              <c:numCache>
                <c:formatCode>General</c:formatCode>
                <c:ptCount val="25"/>
                <c:pt idx="0">
                  <c:v>0</c:v>
                </c:pt>
                <c:pt idx="1">
                  <c:v>0.17096510548245908</c:v>
                </c:pt>
                <c:pt idx="2">
                  <c:v>0.20100615217342094</c:v>
                </c:pt>
                <c:pt idx="3">
                  <c:v>0.25136762740817725</c:v>
                </c:pt>
                <c:pt idx="4">
                  <c:v>0.30096876359321473</c:v>
                </c:pt>
                <c:pt idx="5">
                  <c:v>0.33665511569560869</c:v>
                </c:pt>
                <c:pt idx="6">
                  <c:v>0.36608651653572921</c:v>
                </c:pt>
                <c:pt idx="7">
                  <c:v>0.39196384246817362</c:v>
                </c:pt>
                <c:pt idx="8">
                  <c:v>0.41560540435433119</c:v>
                </c:pt>
                <c:pt idx="9">
                  <c:v>0.43778077686771455</c:v>
                </c:pt>
                <c:pt idx="10">
                  <c:v>0.45899971031104714</c:v>
                </c:pt>
                <c:pt idx="11">
                  <c:v>0.47963757839104598</c:v>
                </c:pt>
                <c:pt idx="12">
                  <c:v>0.5</c:v>
                </c:pt>
                <c:pt idx="13">
                  <c:v>0.52036242160895396</c:v>
                </c:pt>
                <c:pt idx="14">
                  <c:v>0.54100028968895275</c:v>
                </c:pt>
                <c:pt idx="15">
                  <c:v>0.56221922313228545</c:v>
                </c:pt>
                <c:pt idx="16">
                  <c:v>0.58439459564566887</c:v>
                </c:pt>
                <c:pt idx="17">
                  <c:v>0.60803615753182649</c:v>
                </c:pt>
                <c:pt idx="18">
                  <c:v>0.6339134834642709</c:v>
                </c:pt>
                <c:pt idx="19">
                  <c:v>0.66334488430439142</c:v>
                </c:pt>
                <c:pt idx="20">
                  <c:v>0.69903123640678544</c:v>
                </c:pt>
                <c:pt idx="21">
                  <c:v>0.74863237259182314</c:v>
                </c:pt>
                <c:pt idx="22">
                  <c:v>0.79899384782657901</c:v>
                </c:pt>
                <c:pt idx="23">
                  <c:v>0.82903489451754087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30-494B-A34C-FC1C59A8A65E}"/>
            </c:ext>
          </c:extLst>
        </c:ser>
        <c:ser>
          <c:idx val="5"/>
          <c:order val="3"/>
          <c:tx>
            <c:strRef>
              <c:f>IBetai!$E$6</c:f>
              <c:strCache>
                <c:ptCount val="1"/>
                <c:pt idx="0">
                  <c:v>Ixinv(7,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IBetai!$E$7:$E$31</c:f>
              <c:numCache>
                <c:formatCode>General</c:formatCode>
                <c:ptCount val="25"/>
                <c:pt idx="0">
                  <c:v>0</c:v>
                </c:pt>
                <c:pt idx="1">
                  <c:v>1.965786823258214E-2</c:v>
                </c:pt>
                <c:pt idx="2">
                  <c:v>2.8287161839858761E-2</c:v>
                </c:pt>
                <c:pt idx="3">
                  <c:v>4.6389263979611135E-2</c:v>
                </c:pt>
                <c:pt idx="4">
                  <c:v>6.8626047252824188E-2</c:v>
                </c:pt>
                <c:pt idx="5">
                  <c:v>8.7299948505763711E-2</c:v>
                </c:pt>
                <c:pt idx="6">
                  <c:v>0.10437282640613273</c:v>
                </c:pt>
                <c:pt idx="7">
                  <c:v>0.12062874109832181</c:v>
                </c:pt>
                <c:pt idx="8">
                  <c:v>0.13649805370882523</c:v>
                </c:pt>
                <c:pt idx="9">
                  <c:v>0.15226844147035193</c:v>
                </c:pt>
                <c:pt idx="10">
                  <c:v>0.16816430314840267</c:v>
                </c:pt>
                <c:pt idx="11">
                  <c:v>0.1843854201733218</c:v>
                </c:pt>
                <c:pt idx="12">
                  <c:v>0.20113119260500995</c:v>
                </c:pt>
                <c:pt idx="13">
                  <c:v>0.2186208938593337</c:v>
                </c:pt>
                <c:pt idx="14">
                  <c:v>0.2371161742841115</c:v>
                </c:pt>
                <c:pt idx="15">
                  <c:v>0.25695226753846045</c:v>
                </c:pt>
                <c:pt idx="16">
                  <c:v>0.27858843130418726</c:v>
                </c:pt>
                <c:pt idx="17">
                  <c:v>0.30269973357416047</c:v>
                </c:pt>
                <c:pt idx="18">
                  <c:v>0.33036503228373471</c:v>
                </c:pt>
                <c:pt idx="19">
                  <c:v>0.36351341745738963</c:v>
                </c:pt>
                <c:pt idx="20">
                  <c:v>0.40624549372092639</c:v>
                </c:pt>
                <c:pt idx="21">
                  <c:v>0.47067940860113222</c:v>
                </c:pt>
                <c:pt idx="22">
                  <c:v>0.54295266545944409</c:v>
                </c:pt>
                <c:pt idx="23">
                  <c:v>0.58994200245888617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30-494B-A34C-FC1C59A8A65E}"/>
            </c:ext>
          </c:extLst>
        </c:ser>
        <c:ser>
          <c:idx val="0"/>
          <c:order val="4"/>
          <c:tx>
            <c:strRef>
              <c:f>IBetai!$F$6</c:f>
              <c:strCache>
                <c:ptCount val="1"/>
                <c:pt idx="0">
                  <c:v>Ixinv(9,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IBetai!$F$7:$F$31</c:f>
              <c:numCache>
                <c:formatCode>General</c:formatCode>
                <c:ptCount val="25"/>
                <c:pt idx="0">
                  <c:v>0</c:v>
                </c:pt>
                <c:pt idx="1">
                  <c:v>1.1160807018574541E-3</c:v>
                </c:pt>
                <c:pt idx="2">
                  <c:v>2.2422277009766394E-3</c:v>
                </c:pt>
                <c:pt idx="3">
                  <c:v>5.6830449880480487E-3</c:v>
                </c:pt>
                <c:pt idx="4">
                  <c:v>1.1638466884251788E-2</c:v>
                </c:pt>
                <c:pt idx="5">
                  <c:v>1.7895596268141755E-2</c:v>
                </c:pt>
                <c:pt idx="6">
                  <c:v>2.4488888020923479E-2</c:v>
                </c:pt>
                <c:pt idx="7">
                  <c:v>3.1459204547276916E-2</c:v>
                </c:pt>
                <c:pt idx="8">
                  <c:v>3.8855530963338429E-2</c:v>
                </c:pt>
                <c:pt idx="9">
                  <c:v>4.6737310451963755E-2</c:v>
                </c:pt>
                <c:pt idx="10">
                  <c:v>5.5177691630814797E-2</c:v>
                </c:pt>
                <c:pt idx="11">
                  <c:v>6.4268154515216766E-2</c:v>
                </c:pt>
                <c:pt idx="12">
                  <c:v>7.4125287712709556E-2</c:v>
                </c:pt>
                <c:pt idx="13">
                  <c:v>8.4901049890631353E-2</c:v>
                </c:pt>
                <c:pt idx="14">
                  <c:v>9.6798929863317756E-2</c:v>
                </c:pt>
                <c:pt idx="15">
                  <c:v>0.11010064126416047</c:v>
                </c:pt>
                <c:pt idx="16">
                  <c:v>0.12521291707606708</c:v>
                </c:pt>
                <c:pt idx="17">
                  <c:v>0.14275601714692721</c:v>
                </c:pt>
                <c:pt idx="18">
                  <c:v>0.16374896904962655</c:v>
                </c:pt>
                <c:pt idx="19">
                  <c:v>0.19005676128516563</c:v>
                </c:pt>
                <c:pt idx="20">
                  <c:v>0.22573631731887317</c:v>
                </c:pt>
                <c:pt idx="21">
                  <c:v>0.28312883556311397</c:v>
                </c:pt>
                <c:pt idx="22">
                  <c:v>0.35252119713047464</c:v>
                </c:pt>
                <c:pt idx="23">
                  <c:v>0.40051574968105896</c:v>
                </c:pt>
                <c:pt idx="2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730-494B-A34C-FC1C59A8A65E}"/>
            </c:ext>
          </c:extLst>
        </c:ser>
        <c:ser>
          <c:idx val="1"/>
          <c:order val="5"/>
          <c:tx>
            <c:strRef>
              <c:f>IBetai!$G$6</c:f>
              <c:strCache>
                <c:ptCount val="1"/>
                <c:pt idx="0">
                  <c:v>Ixcinv(1, 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IBetai!$G$7:$G$31</c:f>
              <c:numCache>
                <c:formatCode>General</c:formatCode>
                <c:ptCount val="25"/>
                <c:pt idx="0">
                  <c:v>1</c:v>
                </c:pt>
                <c:pt idx="1">
                  <c:v>0.99888391929814258</c:v>
                </c:pt>
                <c:pt idx="2">
                  <c:v>0.9977577722990234</c:v>
                </c:pt>
                <c:pt idx="3">
                  <c:v>0.99431695501195194</c:v>
                </c:pt>
                <c:pt idx="4">
                  <c:v>0.98836153311574826</c:v>
                </c:pt>
                <c:pt idx="5">
                  <c:v>0.98210440373185826</c:v>
                </c:pt>
                <c:pt idx="6">
                  <c:v>0.97551111197907647</c:v>
                </c:pt>
                <c:pt idx="7">
                  <c:v>0.96854079545272309</c:v>
                </c:pt>
                <c:pt idx="8">
                  <c:v>0.96114446903666162</c:v>
                </c:pt>
                <c:pt idx="9">
                  <c:v>0.95326268954803628</c:v>
                </c:pt>
                <c:pt idx="10">
                  <c:v>0.94482230836918524</c:v>
                </c:pt>
                <c:pt idx="11">
                  <c:v>0.93573184548478328</c:v>
                </c:pt>
                <c:pt idx="12">
                  <c:v>0.92587471228729046</c:v>
                </c:pt>
                <c:pt idx="13">
                  <c:v>0.9150989501093687</c:v>
                </c:pt>
                <c:pt idx="14">
                  <c:v>0.90320107013668227</c:v>
                </c:pt>
                <c:pt idx="15">
                  <c:v>0.88989935873583959</c:v>
                </c:pt>
                <c:pt idx="16">
                  <c:v>0.87478708292393292</c:v>
                </c:pt>
                <c:pt idx="17">
                  <c:v>0.85724398285307279</c:v>
                </c:pt>
                <c:pt idx="18">
                  <c:v>0.83625103095037345</c:v>
                </c:pt>
                <c:pt idx="19">
                  <c:v>0.80994323871483442</c:v>
                </c:pt>
                <c:pt idx="20">
                  <c:v>0.77426368268112689</c:v>
                </c:pt>
                <c:pt idx="21">
                  <c:v>0.71687116443688603</c:v>
                </c:pt>
                <c:pt idx="22">
                  <c:v>0.64747880286952542</c:v>
                </c:pt>
                <c:pt idx="23">
                  <c:v>0.59948425031894104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730-494B-A34C-FC1C59A8A65E}"/>
            </c:ext>
          </c:extLst>
        </c:ser>
        <c:ser>
          <c:idx val="6"/>
          <c:order val="6"/>
          <c:tx>
            <c:strRef>
              <c:f>IBetai!$H$6</c:f>
              <c:strCache>
                <c:ptCount val="1"/>
                <c:pt idx="0">
                  <c:v>Ixcinv(2, 7)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IBetai!$H$7:$H$31</c:f>
              <c:numCache>
                <c:formatCode>General</c:formatCode>
                <c:ptCount val="25"/>
                <c:pt idx="0">
                  <c:v>1</c:v>
                </c:pt>
                <c:pt idx="1">
                  <c:v>0.98034213176741791</c:v>
                </c:pt>
                <c:pt idx="2">
                  <c:v>0.9717128381601412</c:v>
                </c:pt>
                <c:pt idx="3">
                  <c:v>0.95361073602038882</c:v>
                </c:pt>
                <c:pt idx="4">
                  <c:v>0.93137395274717583</c:v>
                </c:pt>
                <c:pt idx="5">
                  <c:v>0.91270005149423628</c:v>
                </c:pt>
                <c:pt idx="6">
                  <c:v>0.89562717359386723</c:v>
                </c:pt>
                <c:pt idx="7">
                  <c:v>0.87937125890167822</c:v>
                </c:pt>
                <c:pt idx="8">
                  <c:v>0.86350194629117483</c:v>
                </c:pt>
                <c:pt idx="9">
                  <c:v>0.8477315585296481</c:v>
                </c:pt>
                <c:pt idx="10">
                  <c:v>0.83183569685159731</c:v>
                </c:pt>
                <c:pt idx="11">
                  <c:v>0.81561457982667818</c:v>
                </c:pt>
                <c:pt idx="12">
                  <c:v>0.79886880739499011</c:v>
                </c:pt>
                <c:pt idx="13">
                  <c:v>0.7813791061406663</c:v>
                </c:pt>
                <c:pt idx="14">
                  <c:v>0.76288382571588853</c:v>
                </c:pt>
                <c:pt idx="15">
                  <c:v>0.74304773246153955</c:v>
                </c:pt>
                <c:pt idx="16">
                  <c:v>0.72141156869581269</c:v>
                </c:pt>
                <c:pt idx="17">
                  <c:v>0.69730026642583953</c:v>
                </c:pt>
                <c:pt idx="18">
                  <c:v>0.66963496771626529</c:v>
                </c:pt>
                <c:pt idx="19">
                  <c:v>0.63648658254261037</c:v>
                </c:pt>
                <c:pt idx="20">
                  <c:v>0.59375450627907367</c:v>
                </c:pt>
                <c:pt idx="21">
                  <c:v>0.52932059139886778</c:v>
                </c:pt>
                <c:pt idx="22">
                  <c:v>0.45704733454055596</c:v>
                </c:pt>
                <c:pt idx="23">
                  <c:v>0.41005799754111388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730-494B-A34C-FC1C59A8A65E}"/>
            </c:ext>
          </c:extLst>
        </c:ser>
        <c:ser>
          <c:idx val="7"/>
          <c:order val="7"/>
          <c:tx>
            <c:strRef>
              <c:f>IBetai!$I$6</c:f>
              <c:strCache>
                <c:ptCount val="1"/>
                <c:pt idx="0">
                  <c:v>Ixcinv(5, 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IBetai!$I$7:$I$31</c:f>
              <c:numCache>
                <c:formatCode>General</c:formatCode>
                <c:ptCount val="25"/>
                <c:pt idx="0">
                  <c:v>1</c:v>
                </c:pt>
                <c:pt idx="1">
                  <c:v>0.82903489451754098</c:v>
                </c:pt>
                <c:pt idx="2">
                  <c:v>0.79899384782657901</c:v>
                </c:pt>
                <c:pt idx="3">
                  <c:v>0.74863237259182269</c:v>
                </c:pt>
                <c:pt idx="4">
                  <c:v>0.69903123640678522</c:v>
                </c:pt>
                <c:pt idx="5">
                  <c:v>0.66334488430439131</c:v>
                </c:pt>
                <c:pt idx="6">
                  <c:v>0.63391348346427079</c:v>
                </c:pt>
                <c:pt idx="7">
                  <c:v>0.60803615753182638</c:v>
                </c:pt>
                <c:pt idx="8">
                  <c:v>0.58439459564566887</c:v>
                </c:pt>
                <c:pt idx="9">
                  <c:v>0.56221922313228545</c:v>
                </c:pt>
                <c:pt idx="10">
                  <c:v>0.54100028968895286</c:v>
                </c:pt>
                <c:pt idx="11">
                  <c:v>0.52036242160895396</c:v>
                </c:pt>
                <c:pt idx="12">
                  <c:v>0.5</c:v>
                </c:pt>
                <c:pt idx="13">
                  <c:v>0.47963757839104609</c:v>
                </c:pt>
                <c:pt idx="14">
                  <c:v>0.45899971031104725</c:v>
                </c:pt>
                <c:pt idx="15">
                  <c:v>0.43778077686771455</c:v>
                </c:pt>
                <c:pt idx="16">
                  <c:v>0.41560540435433119</c:v>
                </c:pt>
                <c:pt idx="17">
                  <c:v>0.39196384246817356</c:v>
                </c:pt>
                <c:pt idx="18">
                  <c:v>0.3660865165357291</c:v>
                </c:pt>
                <c:pt idx="19">
                  <c:v>0.33665511569560858</c:v>
                </c:pt>
                <c:pt idx="20">
                  <c:v>0.30096876359321451</c:v>
                </c:pt>
                <c:pt idx="21">
                  <c:v>0.25136762740817686</c:v>
                </c:pt>
                <c:pt idx="22">
                  <c:v>0.20100615217342097</c:v>
                </c:pt>
                <c:pt idx="23">
                  <c:v>0.17096510548245911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730-494B-A34C-FC1C59A8A65E}"/>
            </c:ext>
          </c:extLst>
        </c:ser>
        <c:ser>
          <c:idx val="8"/>
          <c:order val="8"/>
          <c:tx>
            <c:strRef>
              <c:f>IBetai!$J$6</c:f>
              <c:strCache>
                <c:ptCount val="1"/>
                <c:pt idx="0">
                  <c:v>Ixcinv(7, 2)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IBetai!$J$7:$J$31</c:f>
              <c:numCache>
                <c:formatCode>General</c:formatCode>
                <c:ptCount val="25"/>
                <c:pt idx="0">
                  <c:v>1</c:v>
                </c:pt>
                <c:pt idx="1">
                  <c:v>0.58994200245888617</c:v>
                </c:pt>
                <c:pt idx="2">
                  <c:v>0.54295266545944409</c:v>
                </c:pt>
                <c:pt idx="3">
                  <c:v>0.47067940860113167</c:v>
                </c:pt>
                <c:pt idx="4">
                  <c:v>0.40624549372092628</c:v>
                </c:pt>
                <c:pt idx="5">
                  <c:v>0.36351341745738952</c:v>
                </c:pt>
                <c:pt idx="6">
                  <c:v>0.33036503228373448</c:v>
                </c:pt>
                <c:pt idx="7">
                  <c:v>0.30269973357416041</c:v>
                </c:pt>
                <c:pt idx="8">
                  <c:v>0.2785884313041872</c:v>
                </c:pt>
                <c:pt idx="9">
                  <c:v>0.25695226753846045</c:v>
                </c:pt>
                <c:pt idx="10">
                  <c:v>0.23711617428411155</c:v>
                </c:pt>
                <c:pt idx="11">
                  <c:v>0.21862089385933389</c:v>
                </c:pt>
                <c:pt idx="12">
                  <c:v>0.20113119260500989</c:v>
                </c:pt>
                <c:pt idx="13">
                  <c:v>0.18438542017332185</c:v>
                </c:pt>
                <c:pt idx="14">
                  <c:v>0.16816430314840269</c:v>
                </c:pt>
                <c:pt idx="15">
                  <c:v>0.15226844147035193</c:v>
                </c:pt>
                <c:pt idx="16">
                  <c:v>0.13649805370882523</c:v>
                </c:pt>
                <c:pt idx="17">
                  <c:v>0.12062874109832179</c:v>
                </c:pt>
                <c:pt idx="18">
                  <c:v>0.10437282640613266</c:v>
                </c:pt>
                <c:pt idx="19">
                  <c:v>8.7299948505763614E-2</c:v>
                </c:pt>
                <c:pt idx="20">
                  <c:v>6.8626047252824091E-2</c:v>
                </c:pt>
                <c:pt idx="21">
                  <c:v>4.6389263979610983E-2</c:v>
                </c:pt>
                <c:pt idx="22">
                  <c:v>2.8287161839858761E-2</c:v>
                </c:pt>
                <c:pt idx="23">
                  <c:v>1.9657868232582146E-2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730-494B-A34C-FC1C59A8A65E}"/>
            </c:ext>
          </c:extLst>
        </c:ser>
        <c:ser>
          <c:idx val="9"/>
          <c:order val="9"/>
          <c:tx>
            <c:strRef>
              <c:f>IBetai!$K$6</c:f>
              <c:strCache>
                <c:ptCount val="1"/>
                <c:pt idx="0">
                  <c:v>Ixcinv(9, 1)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</c:v>
                </c:pt>
                <c:pt idx="9">
                  <c:v>0.35</c:v>
                </c:pt>
                <c:pt idx="10">
                  <c:v>0.39999999999999997</c:v>
                </c:pt>
                <c:pt idx="11">
                  <c:v>0.44999999999999996</c:v>
                </c:pt>
                <c:pt idx="12">
                  <c:v>0.49999999999999994</c:v>
                </c:pt>
                <c:pt idx="13">
                  <c:v>0.54999999999999993</c:v>
                </c:pt>
                <c:pt idx="14">
                  <c:v>0.6</c:v>
                </c:pt>
                <c:pt idx="15">
                  <c:v>0.65</c:v>
                </c:pt>
                <c:pt idx="16">
                  <c:v>0.70000000000000007</c:v>
                </c:pt>
                <c:pt idx="17">
                  <c:v>0.75000000000000011</c:v>
                </c:pt>
                <c:pt idx="18">
                  <c:v>0.80000000000000016</c:v>
                </c:pt>
                <c:pt idx="19">
                  <c:v>0.8500000000000002</c:v>
                </c:pt>
                <c:pt idx="20">
                  <c:v>0.90000000000000024</c:v>
                </c:pt>
                <c:pt idx="21">
                  <c:v>0.95000000000000029</c:v>
                </c:pt>
                <c:pt idx="22">
                  <c:v>0.98</c:v>
                </c:pt>
                <c:pt idx="23">
                  <c:v>0.99</c:v>
                </c:pt>
                <c:pt idx="24">
                  <c:v>1</c:v>
                </c:pt>
              </c:numCache>
            </c:numRef>
          </c:xVal>
          <c:yVal>
            <c:numRef>
              <c:f>IBetai!$K$7:$K$31</c:f>
              <c:numCache>
                <c:formatCode>General</c:formatCode>
                <c:ptCount val="25"/>
                <c:pt idx="0">
                  <c:v>1</c:v>
                </c:pt>
                <c:pt idx="1">
                  <c:v>0.40051574968105896</c:v>
                </c:pt>
                <c:pt idx="2">
                  <c:v>0.35252119713047464</c:v>
                </c:pt>
                <c:pt idx="3">
                  <c:v>0.28312883556311352</c:v>
                </c:pt>
                <c:pt idx="4">
                  <c:v>0.22573631731887289</c:v>
                </c:pt>
                <c:pt idx="5">
                  <c:v>0.19005676128516549</c:v>
                </c:pt>
                <c:pt idx="6">
                  <c:v>0.16374896904962649</c:v>
                </c:pt>
                <c:pt idx="7">
                  <c:v>0.14275601714692715</c:v>
                </c:pt>
                <c:pt idx="8">
                  <c:v>0.12521291707606708</c:v>
                </c:pt>
                <c:pt idx="9">
                  <c:v>0.11010064126416047</c:v>
                </c:pt>
                <c:pt idx="10">
                  <c:v>9.6798929863317756E-2</c:v>
                </c:pt>
                <c:pt idx="11">
                  <c:v>8.490104989063138E-2</c:v>
                </c:pt>
                <c:pt idx="12">
                  <c:v>7.4125287712709584E-2</c:v>
                </c:pt>
                <c:pt idx="13">
                  <c:v>6.426815451521678E-2</c:v>
                </c:pt>
                <c:pt idx="14">
                  <c:v>5.5177691630814811E-2</c:v>
                </c:pt>
                <c:pt idx="15">
                  <c:v>4.6737310451963755E-2</c:v>
                </c:pt>
                <c:pt idx="16">
                  <c:v>3.8855530963338422E-2</c:v>
                </c:pt>
                <c:pt idx="17">
                  <c:v>3.1459204547276895E-2</c:v>
                </c:pt>
                <c:pt idx="18">
                  <c:v>2.4488888020923451E-2</c:v>
                </c:pt>
                <c:pt idx="19">
                  <c:v>1.7895596268141727E-2</c:v>
                </c:pt>
                <c:pt idx="20">
                  <c:v>1.163846688425176E-2</c:v>
                </c:pt>
                <c:pt idx="21">
                  <c:v>5.6830449880480149E-3</c:v>
                </c:pt>
                <c:pt idx="22">
                  <c:v>2.2422277009766412E-3</c:v>
                </c:pt>
                <c:pt idx="23">
                  <c:v>1.1160807018574554E-3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730-494B-A34C-FC1C59A8A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795171602086769E-3"/>
          <c:y val="0.8774995874570003"/>
          <c:w val="0.99134517950465728"/>
          <c:h val="0.100824451317810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840260303894669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IBetaia!$B$6</c:f>
              <c:strCache>
                <c:ptCount val="1"/>
                <c:pt idx="0">
                  <c:v>Ix(a, 1) (x=0.1)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IBetaia!$B$7:$B$35</c:f>
              <c:numCache>
                <c:formatCode>General</c:formatCode>
                <c:ptCount val="29"/>
                <c:pt idx="0">
                  <c:v>6.0000000000000018</c:v>
                </c:pt>
                <c:pt idx="1">
                  <c:v>3.0000000000000009</c:v>
                </c:pt>
                <c:pt idx="2">
                  <c:v>2.6989700043360196</c:v>
                </c:pt>
                <c:pt idx="3">
                  <c:v>2.3010299956639813</c:v>
                </c:pt>
                <c:pt idx="4">
                  <c:v>2.0000000000000004</c:v>
                </c:pt>
                <c:pt idx="5">
                  <c:v>1.3010299956639808</c:v>
                </c:pt>
                <c:pt idx="6">
                  <c:v>1</c:v>
                </c:pt>
                <c:pt idx="7">
                  <c:v>0.82390874094431887</c:v>
                </c:pt>
                <c:pt idx="8">
                  <c:v>0.69897000433601875</c:v>
                </c:pt>
                <c:pt idx="9">
                  <c:v>0.6020599913279624</c:v>
                </c:pt>
                <c:pt idx="10">
                  <c:v>0.52287874528033762</c:v>
                </c:pt>
                <c:pt idx="11">
                  <c:v>0.45593195564972439</c:v>
                </c:pt>
                <c:pt idx="12">
                  <c:v>0.39794000867203766</c:v>
                </c:pt>
                <c:pt idx="13">
                  <c:v>0.34678748622465638</c:v>
                </c:pt>
                <c:pt idx="14">
                  <c:v>0.30102999566398125</c:v>
                </c:pt>
                <c:pt idx="15">
                  <c:v>0.25963731050575622</c:v>
                </c:pt>
                <c:pt idx="16">
                  <c:v>0.22184874961635639</c:v>
                </c:pt>
                <c:pt idx="17">
                  <c:v>0.18708664335714448</c:v>
                </c:pt>
                <c:pt idx="18">
                  <c:v>0.15490195998574313</c:v>
                </c:pt>
                <c:pt idx="19">
                  <c:v>0.12493873660829988</c:v>
                </c:pt>
                <c:pt idx="20">
                  <c:v>9.691001300805635E-2</c:v>
                </c:pt>
                <c:pt idx="21">
                  <c:v>7.0581074285707174E-2</c:v>
                </c:pt>
                <c:pt idx="22">
                  <c:v>4.5757490560675004E-2</c:v>
                </c:pt>
                <c:pt idx="23">
                  <c:v>2.2276394711152257E-2</c:v>
                </c:pt>
                <c:pt idx="24">
                  <c:v>4.3648054024500891E-3</c:v>
                </c:pt>
                <c:pt idx="25">
                  <c:v>2.1769192542745474E-3</c:v>
                </c:pt>
                <c:pt idx="26">
                  <c:v>8.6945871262889137E-4</c:v>
                </c:pt>
                <c:pt idx="27">
                  <c:v>4.3451177401769168E-4</c:v>
                </c:pt>
                <c:pt idx="28">
                  <c:v>4.3429469906312604E-7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1-4639-A3A0-5F82228A9527}"/>
            </c:ext>
          </c:extLst>
        </c:ser>
        <c:ser>
          <c:idx val="3"/>
          <c:order val="1"/>
          <c:tx>
            <c:strRef>
              <c:f>IBetaia!$C$6</c:f>
              <c:strCache>
                <c:ptCount val="1"/>
                <c:pt idx="0">
                  <c:v>Ix(a, 1) (x=0.3)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IBetaia!$C$7:$C$35</c:f>
              <c:numCache>
                <c:formatCode>General</c:formatCode>
                <c:ptCount val="29"/>
                <c:pt idx="0">
                  <c:v>11.474935736359189</c:v>
                </c:pt>
                <c:pt idx="1">
                  <c:v>5.7374678681795945</c:v>
                </c:pt>
                <c:pt idx="2">
                  <c:v>5.1617512256861495</c:v>
                </c:pt>
                <c:pt idx="3">
                  <c:v>4.4006952212798423</c:v>
                </c:pt>
                <c:pt idx="4">
                  <c:v>3.8249785787863968</c:v>
                </c:pt>
                <c:pt idx="5">
                  <c:v>2.4882059318866436</c:v>
                </c:pt>
                <c:pt idx="6">
                  <c:v>1.912489289393198</c:v>
                </c:pt>
                <c:pt idx="7">
                  <c:v>1.5757166424934448</c:v>
                </c:pt>
                <c:pt idx="8">
                  <c:v>1.3367726468997536</c:v>
                </c:pt>
                <c:pt idx="9">
                  <c:v>1.15143328498689</c:v>
                </c:pt>
                <c:pt idx="10">
                  <c:v>1</c:v>
                </c:pt>
                <c:pt idx="11">
                  <c:v>0.87196498187219262</c:v>
                </c:pt>
                <c:pt idx="12">
                  <c:v>0.7610560044063085</c:v>
                </c:pt>
                <c:pt idx="13">
                  <c:v>0.66322735310024661</c:v>
                </c:pt>
                <c:pt idx="14">
                  <c:v>0.57571664249344512</c:v>
                </c:pt>
                <c:pt idx="15">
                  <c:v>0.49655357546911483</c:v>
                </c:pt>
                <c:pt idx="16">
                  <c:v>0.42428335750655494</c:v>
                </c:pt>
                <c:pt idx="17">
                  <c:v>0.35780120160906392</c:v>
                </c:pt>
                <c:pt idx="18">
                  <c:v>0.29624833937874751</c:v>
                </c:pt>
                <c:pt idx="19">
                  <c:v>0.23894399559369139</c:v>
                </c:pt>
                <c:pt idx="20">
                  <c:v>0.18533936191286321</c:v>
                </c:pt>
                <c:pt idx="21">
                  <c:v>0.13498554860528064</c:v>
                </c:pt>
                <c:pt idx="22">
                  <c:v>8.7510710606801295E-2</c:v>
                </c:pt>
                <c:pt idx="23">
                  <c:v>4.260336629137397E-2</c:v>
                </c:pt>
                <c:pt idx="24">
                  <c:v>8.3476435824713629E-3</c:v>
                </c:pt>
                <c:pt idx="25">
                  <c:v>4.1633347576738996E-3</c:v>
                </c:pt>
                <c:pt idx="26">
                  <c:v>1.662830475472353E-3</c:v>
                </c:pt>
                <c:pt idx="27">
                  <c:v>8.309991139240731E-4</c:v>
                </c:pt>
                <c:pt idx="28">
                  <c:v>8.3058396039847075E-7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1-4639-A3A0-5F82228A9527}"/>
            </c:ext>
          </c:extLst>
        </c:ser>
        <c:ser>
          <c:idx val="4"/>
          <c:order val="2"/>
          <c:tx>
            <c:strRef>
              <c:f>IBetaia!$D$6</c:f>
              <c:strCache>
                <c:ptCount val="1"/>
                <c:pt idx="0">
                  <c:v>Ix(a, 1) (x=0.5)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IBetaia!$D$7:$D$35</c:f>
              <c:numCache>
                <c:formatCode>General</c:formatCode>
                <c:ptCount val="29"/>
                <c:pt idx="0">
                  <c:v>19.931568569324174</c:v>
                </c:pt>
                <c:pt idx="1">
                  <c:v>9.965784284662087</c:v>
                </c:pt>
                <c:pt idx="2">
                  <c:v>8.965784284662087</c:v>
                </c:pt>
                <c:pt idx="3">
                  <c:v>7.6438561897747261</c:v>
                </c:pt>
                <c:pt idx="4">
                  <c:v>6.6438561897747253</c:v>
                </c:pt>
                <c:pt idx="5">
                  <c:v>4.3219280948873617</c:v>
                </c:pt>
                <c:pt idx="6">
                  <c:v>3.3219280948873622</c:v>
                </c:pt>
                <c:pt idx="7">
                  <c:v>2.7369655941662057</c:v>
                </c:pt>
                <c:pt idx="8">
                  <c:v>2.3219280948873622</c:v>
                </c:pt>
                <c:pt idx="9">
                  <c:v>2</c:v>
                </c:pt>
                <c:pt idx="10">
                  <c:v>1.7369655941662063</c:v>
                </c:pt>
                <c:pt idx="11">
                  <c:v>1.514573172829758</c:v>
                </c:pt>
                <c:pt idx="12">
                  <c:v>1.3219280948873624</c:v>
                </c:pt>
                <c:pt idx="13">
                  <c:v>1.1520030934450503</c:v>
                </c:pt>
                <c:pt idx="14">
                  <c:v>1.0000000000000002</c:v>
                </c:pt>
                <c:pt idx="15">
                  <c:v>0.86249647625006531</c:v>
                </c:pt>
                <c:pt idx="16">
                  <c:v>0.73696559416620622</c:v>
                </c:pt>
                <c:pt idx="17">
                  <c:v>0.62148837674627022</c:v>
                </c:pt>
                <c:pt idx="18">
                  <c:v>0.51457317282975812</c:v>
                </c:pt>
                <c:pt idx="19">
                  <c:v>0.41503749927884359</c:v>
                </c:pt>
                <c:pt idx="20">
                  <c:v>0.32192809488736202</c:v>
                </c:pt>
                <c:pt idx="21">
                  <c:v>0.23446525363702261</c:v>
                </c:pt>
                <c:pt idx="22">
                  <c:v>0.15200309344504959</c:v>
                </c:pt>
                <c:pt idx="23">
                  <c:v>7.4000581443776914E-2</c:v>
                </c:pt>
                <c:pt idx="24">
                  <c:v>1.4499569695115091E-2</c:v>
                </c:pt>
                <c:pt idx="25">
                  <c:v>7.2315692310758652E-3</c:v>
                </c:pt>
                <c:pt idx="26">
                  <c:v>2.8882793248265117E-3</c:v>
                </c:pt>
                <c:pt idx="27">
                  <c:v>1.4434168696687189E-3</c:v>
                </c:pt>
                <c:pt idx="28">
                  <c:v>1.4426957622784505E-6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D1-4639-A3A0-5F82228A9527}"/>
            </c:ext>
          </c:extLst>
        </c:ser>
        <c:ser>
          <c:idx val="5"/>
          <c:order val="3"/>
          <c:tx>
            <c:strRef>
              <c:f>IBetaia!$E$6</c:f>
              <c:strCache>
                <c:ptCount val="1"/>
                <c:pt idx="0">
                  <c:v>Ix(a, 1) (x=0.7)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IBetaia!$E$7:$E$35</c:f>
              <c:numCache>
                <c:formatCode>General</c:formatCode>
                <c:ptCount val="29"/>
                <c:pt idx="0">
                  <c:v>38.734177414877287</c:v>
                </c:pt>
                <c:pt idx="1">
                  <c:v>19.367088707438647</c:v>
                </c:pt>
                <c:pt idx="2">
                  <c:v>17.423730497563916</c:v>
                </c:pt>
                <c:pt idx="3">
                  <c:v>14.854750681500493</c:v>
                </c:pt>
                <c:pt idx="4">
                  <c:v>12.91139247162576</c:v>
                </c:pt>
                <c:pt idx="5">
                  <c:v>8.3990544456876144</c:v>
                </c:pt>
                <c:pt idx="6">
                  <c:v>6.45569623581288</c:v>
                </c:pt>
                <c:pt idx="7">
                  <c:v>5.3189045575675689</c:v>
                </c:pt>
                <c:pt idx="8">
                  <c:v>4.51233802593815</c:v>
                </c:pt>
                <c:pt idx="9">
                  <c:v>3.8867164197494626</c:v>
                </c:pt>
                <c:pt idx="10">
                  <c:v>3.3755463476928385</c:v>
                </c:pt>
                <c:pt idx="11">
                  <c:v>2.9433582098747308</c:v>
                </c:pt>
                <c:pt idx="12">
                  <c:v>2.5689798160634183</c:v>
                </c:pt>
                <c:pt idx="13">
                  <c:v>2.238754669447526</c:v>
                </c:pt>
                <c:pt idx="14">
                  <c:v>1.9433582098747317</c:v>
                </c:pt>
                <c:pt idx="15">
                  <c:v>1.6761396081085909</c:v>
                </c:pt>
                <c:pt idx="16">
                  <c:v>1.4321881378181065</c:v>
                </c:pt>
                <c:pt idx="17">
                  <c:v>1.2077745392915844</c:v>
                </c:pt>
                <c:pt idx="18">
                  <c:v>0.99999999999999967</c:v>
                </c:pt>
                <c:pt idx="19">
                  <c:v>0.8065665316294186</c:v>
                </c:pt>
                <c:pt idx="20">
                  <c:v>0.62562160618868679</c:v>
                </c:pt>
                <c:pt idx="21">
                  <c:v>0.45564997558586917</c:v>
                </c:pt>
                <c:pt idx="22">
                  <c:v>0.29539645957279309</c:v>
                </c:pt>
                <c:pt idx="23">
                  <c:v>0.14380963748426762</c:v>
                </c:pt>
                <c:pt idx="24">
                  <c:v>2.8177857806652766E-2</c:v>
                </c:pt>
                <c:pt idx="25">
                  <c:v>1.4053529435488783E-2</c:v>
                </c:pt>
                <c:pt idx="26">
                  <c:v>5.6129613383130482E-3</c:v>
                </c:pt>
                <c:pt idx="27">
                  <c:v>2.8050760239423898E-3</c:v>
                </c:pt>
                <c:pt idx="28">
                  <c:v>2.8036746539753112E-6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D1-4639-A3A0-5F82228A9527}"/>
            </c:ext>
          </c:extLst>
        </c:ser>
        <c:ser>
          <c:idx val="0"/>
          <c:order val="4"/>
          <c:tx>
            <c:strRef>
              <c:f>IBetaia!$F$6</c:f>
              <c:strCache>
                <c:ptCount val="1"/>
                <c:pt idx="0">
                  <c:v>Ix(a, 1) (x=0.9)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IBetaia!$F$7:$F$35</c:f>
              <c:numCache>
                <c:formatCode>General</c:formatCode>
                <c:ptCount val="29"/>
                <c:pt idx="0">
                  <c:v>131.126071960697</c:v>
                </c:pt>
                <c:pt idx="1">
                  <c:v>65.563035980348502</c:v>
                </c:pt>
                <c:pt idx="2">
                  <c:v>58.98422250138794</c:v>
                </c:pt>
                <c:pt idx="3">
                  <c:v>50.287504132526266</c:v>
                </c:pt>
                <c:pt idx="4">
                  <c:v>43.708690653565682</c:v>
                </c:pt>
                <c:pt idx="5">
                  <c:v>28.433158805743425</c:v>
                </c:pt>
                <c:pt idx="6">
                  <c:v>21.854345326782841</c:v>
                </c:pt>
                <c:pt idx="7">
                  <c:v>18.005986142352</c:v>
                </c:pt>
                <c:pt idx="8">
                  <c:v>15.275531847822251</c:v>
                </c:pt>
                <c:pt idx="9">
                  <c:v>13.157626957921169</c:v>
                </c:pt>
                <c:pt idx="10">
                  <c:v>11.427172663391419</c:v>
                </c:pt>
                <c:pt idx="11">
                  <c:v>9.9640944042845145</c:v>
                </c:pt>
                <c:pt idx="12">
                  <c:v>8.6967183688616672</c:v>
                </c:pt>
                <c:pt idx="13">
                  <c:v>7.5788134789605861</c:v>
                </c:pt>
                <c:pt idx="14">
                  <c:v>6.5788134789605861</c:v>
                </c:pt>
                <c:pt idx="15">
                  <c:v>5.6742034435099384</c:v>
                </c:pt>
                <c:pt idx="16">
                  <c:v>4.8483591844308336</c:v>
                </c:pt>
                <c:pt idx="17">
                  <c:v>4.0886561099556964</c:v>
                </c:pt>
                <c:pt idx="18">
                  <c:v>3.385280925323928</c:v>
                </c:pt>
                <c:pt idx="19">
                  <c:v>2.7304542945297499</c:v>
                </c:pt>
                <c:pt idx="20">
                  <c:v>2.1179048899010797</c:v>
                </c:pt>
                <c:pt idx="21">
                  <c:v>1.5425031709751567</c:v>
                </c:pt>
                <c:pt idx="22">
                  <c:v>0.99999999999999756</c:v>
                </c:pt>
                <c:pt idx="23">
                  <c:v>0.48683602265324022</c:v>
                </c:pt>
                <c:pt idx="24">
                  <c:v>9.5389964549351572E-2</c:v>
                </c:pt>
                <c:pt idx="25">
                  <c:v>4.7575145131438526E-2</c:v>
                </c:pt>
                <c:pt idx="26">
                  <c:v>1.9001450953171836E-2</c:v>
                </c:pt>
                <c:pt idx="27">
                  <c:v>9.4959703579356597E-3</c:v>
                </c:pt>
                <c:pt idx="28">
                  <c:v>9.4912263269167868E-6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DD1-4639-A3A0-5F82228A9527}"/>
            </c:ext>
          </c:extLst>
        </c:ser>
        <c:ser>
          <c:idx val="1"/>
          <c:order val="5"/>
          <c:tx>
            <c:strRef>
              <c:f>IBetaia!$G$6</c:f>
              <c:strCache>
                <c:ptCount val="1"/>
                <c:pt idx="0">
                  <c:v>Ixc(a, 1) (x=0.1)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IBetaia!$G$7:$G$35</c:f>
              <c:numCache>
                <c:formatCode>General</c:formatCode>
                <c:ptCount val="29"/>
                <c:pt idx="0">
                  <c:v>4.3429469905063765E-7</c:v>
                </c:pt>
                <c:pt idx="1">
                  <c:v>4.3451177401769136E-4</c:v>
                </c:pt>
                <c:pt idx="2">
                  <c:v>8.694587126288905E-4</c:v>
                </c:pt>
                <c:pt idx="3">
                  <c:v>2.1769192542745457E-3</c:v>
                </c:pt>
                <c:pt idx="4">
                  <c:v>4.3648054024500857E-3</c:v>
                </c:pt>
                <c:pt idx="5">
                  <c:v>2.2276394711152232E-2</c:v>
                </c:pt>
                <c:pt idx="6">
                  <c:v>4.5757490560675129E-2</c:v>
                </c:pt>
                <c:pt idx="7">
                  <c:v>7.0581074285707285E-2</c:v>
                </c:pt>
                <c:pt idx="8">
                  <c:v>9.6910013008056434E-2</c:v>
                </c:pt>
                <c:pt idx="9">
                  <c:v>0.12493873660829999</c:v>
                </c:pt>
                <c:pt idx="10">
                  <c:v>0.15490195998574319</c:v>
                </c:pt>
                <c:pt idx="11">
                  <c:v>0.18708664335714448</c:v>
                </c:pt>
                <c:pt idx="12">
                  <c:v>0.22184874961635642</c:v>
                </c:pt>
                <c:pt idx="13">
                  <c:v>0.25963731050575611</c:v>
                </c:pt>
                <c:pt idx="14">
                  <c:v>0.30102999566398114</c:v>
                </c:pt>
                <c:pt idx="15">
                  <c:v>0.34678748622465627</c:v>
                </c:pt>
                <c:pt idx="16">
                  <c:v>0.3979400086720376</c:v>
                </c:pt>
                <c:pt idx="17">
                  <c:v>0.45593195564972439</c:v>
                </c:pt>
                <c:pt idx="18">
                  <c:v>0.52287874528033773</c:v>
                </c:pt>
                <c:pt idx="19">
                  <c:v>0.60205999132796262</c:v>
                </c:pt>
                <c:pt idx="20">
                  <c:v>0.69897000433601897</c:v>
                </c:pt>
                <c:pt idx="21">
                  <c:v>0.82390874094431932</c:v>
                </c:pt>
                <c:pt idx="22">
                  <c:v>1.0000000000000011</c:v>
                </c:pt>
                <c:pt idx="23">
                  <c:v>1.3010299956639813</c:v>
                </c:pt>
                <c:pt idx="24">
                  <c:v>1.9999999999999996</c:v>
                </c:pt>
                <c:pt idx="25">
                  <c:v>2.3010299956639813</c:v>
                </c:pt>
                <c:pt idx="26">
                  <c:v>2.6989700043360187</c:v>
                </c:pt>
                <c:pt idx="27">
                  <c:v>3</c:v>
                </c:pt>
                <c:pt idx="28">
                  <c:v>5.9999999999875122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DD1-4639-A3A0-5F82228A9527}"/>
            </c:ext>
          </c:extLst>
        </c:ser>
        <c:ser>
          <c:idx val="6"/>
          <c:order val="6"/>
          <c:tx>
            <c:strRef>
              <c:f>IBetaia!$H$6</c:f>
              <c:strCache>
                <c:ptCount val="1"/>
                <c:pt idx="0">
                  <c:v>Ixc(a, 1) (x=0.3)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IBetaia!$H$7:$H$35</c:f>
              <c:numCache>
                <c:formatCode>General</c:formatCode>
                <c:ptCount val="29"/>
                <c:pt idx="0">
                  <c:v>8.3058396037458675E-7</c:v>
                </c:pt>
                <c:pt idx="1">
                  <c:v>8.3099911392407245E-4</c:v>
                </c:pt>
                <c:pt idx="2">
                  <c:v>1.6628304754723517E-3</c:v>
                </c:pt>
                <c:pt idx="3">
                  <c:v>4.1633347576738962E-3</c:v>
                </c:pt>
                <c:pt idx="4">
                  <c:v>8.3476435824713559E-3</c:v>
                </c:pt>
                <c:pt idx="5">
                  <c:v>4.2603366291373929E-2</c:v>
                </c:pt>
                <c:pt idx="6">
                  <c:v>8.7510710606801545E-2</c:v>
                </c:pt>
                <c:pt idx="7">
                  <c:v>0.13498554860528086</c:v>
                </c:pt>
                <c:pt idx="8">
                  <c:v>0.18533936191286343</c:v>
                </c:pt>
                <c:pt idx="9">
                  <c:v>0.23894399559369156</c:v>
                </c:pt>
                <c:pt idx="10">
                  <c:v>0.29624833937874756</c:v>
                </c:pt>
                <c:pt idx="11">
                  <c:v>0.35780120160906392</c:v>
                </c:pt>
                <c:pt idx="12">
                  <c:v>0.42428335750655488</c:v>
                </c:pt>
                <c:pt idx="13">
                  <c:v>0.49655357546911461</c:v>
                </c:pt>
                <c:pt idx="14">
                  <c:v>0.5757166424934449</c:v>
                </c:pt>
                <c:pt idx="15">
                  <c:v>0.66322735310024639</c:v>
                </c:pt>
                <c:pt idx="16">
                  <c:v>0.76105600440630838</c:v>
                </c:pt>
                <c:pt idx="17">
                  <c:v>0.87196498187219262</c:v>
                </c:pt>
                <c:pt idx="18">
                  <c:v>1.0000000000000002</c:v>
                </c:pt>
                <c:pt idx="19">
                  <c:v>1.1514332849868905</c:v>
                </c:pt>
                <c:pt idx="20">
                  <c:v>1.3367726468997541</c:v>
                </c:pt>
                <c:pt idx="21">
                  <c:v>1.5757166424934461</c:v>
                </c:pt>
                <c:pt idx="22">
                  <c:v>1.9124892893932004</c:v>
                </c:pt>
                <c:pt idx="23">
                  <c:v>2.4882059318866423</c:v>
                </c:pt>
                <c:pt idx="24">
                  <c:v>3.8249785787863968</c:v>
                </c:pt>
                <c:pt idx="25">
                  <c:v>4.4006952212798405</c:v>
                </c:pt>
                <c:pt idx="26">
                  <c:v>5.1617512256861477</c:v>
                </c:pt>
                <c:pt idx="27">
                  <c:v>5.7374678681795928</c:v>
                </c:pt>
                <c:pt idx="28">
                  <c:v>11.474935736335308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DD1-4639-A3A0-5F82228A9527}"/>
            </c:ext>
          </c:extLst>
        </c:ser>
        <c:ser>
          <c:idx val="7"/>
          <c:order val="7"/>
          <c:tx>
            <c:strRef>
              <c:f>IBetaia!$I$6</c:f>
              <c:strCache>
                <c:ptCount val="1"/>
                <c:pt idx="0">
                  <c:v>Ixc(a, 1) (x=0.5)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IBetaia!$I$7:$I$35</c:f>
              <c:numCache>
                <c:formatCode>General</c:formatCode>
                <c:ptCount val="29"/>
                <c:pt idx="0">
                  <c:v>1.4426957622369649E-6</c:v>
                </c:pt>
                <c:pt idx="1">
                  <c:v>1.4434168696687176E-3</c:v>
                </c:pt>
                <c:pt idx="2">
                  <c:v>2.8882793248265091E-3</c:v>
                </c:pt>
                <c:pt idx="3">
                  <c:v>7.2315692310758583E-3</c:v>
                </c:pt>
                <c:pt idx="4">
                  <c:v>1.4499569695115079E-2</c:v>
                </c:pt>
                <c:pt idx="5">
                  <c:v>7.4000581443776858E-2</c:v>
                </c:pt>
                <c:pt idx="6">
                  <c:v>0.15200309344504997</c:v>
                </c:pt>
                <c:pt idx="7">
                  <c:v>0.234465253637023</c:v>
                </c:pt>
                <c:pt idx="8">
                  <c:v>0.3219280948873624</c:v>
                </c:pt>
                <c:pt idx="9">
                  <c:v>0.41503749927884392</c:v>
                </c:pt>
                <c:pt idx="10">
                  <c:v>0.51457317282975823</c:v>
                </c:pt>
                <c:pt idx="11">
                  <c:v>0.62148837674627022</c:v>
                </c:pt>
                <c:pt idx="12">
                  <c:v>0.73696559416620633</c:v>
                </c:pt>
                <c:pt idx="13">
                  <c:v>0.86249647625006487</c:v>
                </c:pt>
                <c:pt idx="14">
                  <c:v>0.99999999999999967</c:v>
                </c:pt>
                <c:pt idx="15">
                  <c:v>1.1520030934450498</c:v>
                </c:pt>
                <c:pt idx="16">
                  <c:v>1.3219280948873622</c:v>
                </c:pt>
                <c:pt idx="17">
                  <c:v>1.514573172829758</c:v>
                </c:pt>
                <c:pt idx="18">
                  <c:v>1.7369655941662066</c:v>
                </c:pt>
                <c:pt idx="19">
                  <c:v>2.0000000000000004</c:v>
                </c:pt>
                <c:pt idx="20">
                  <c:v>2.3219280948873635</c:v>
                </c:pt>
                <c:pt idx="21">
                  <c:v>2.7369655941662074</c:v>
                </c:pt>
                <c:pt idx="22">
                  <c:v>3.3219280948873662</c:v>
                </c:pt>
                <c:pt idx="23">
                  <c:v>4.3219280948873617</c:v>
                </c:pt>
                <c:pt idx="24">
                  <c:v>6.6438561897747235</c:v>
                </c:pt>
                <c:pt idx="25">
                  <c:v>7.6438561897747235</c:v>
                </c:pt>
                <c:pt idx="26">
                  <c:v>8.965784284662087</c:v>
                </c:pt>
                <c:pt idx="27">
                  <c:v>9.965784284662087</c:v>
                </c:pt>
                <c:pt idx="28">
                  <c:v>19.931568569282685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DD1-4639-A3A0-5F82228A9527}"/>
            </c:ext>
          </c:extLst>
        </c:ser>
        <c:ser>
          <c:idx val="8"/>
          <c:order val="8"/>
          <c:tx>
            <c:strRef>
              <c:f>IBetaia!$J$6</c:f>
              <c:strCache>
                <c:ptCount val="1"/>
                <c:pt idx="0">
                  <c:v>Ixc(a, 1) (x=0.7)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IBetaia!$J$7:$J$35</c:f>
              <c:numCache>
                <c:formatCode>General</c:formatCode>
                <c:ptCount val="29"/>
                <c:pt idx="0">
                  <c:v>2.8036746538946894E-6</c:v>
                </c:pt>
                <c:pt idx="1">
                  <c:v>2.8050760239423872E-3</c:v>
                </c:pt>
                <c:pt idx="2">
                  <c:v>5.612961338313043E-3</c:v>
                </c:pt>
                <c:pt idx="3">
                  <c:v>1.4053529435488765E-2</c:v>
                </c:pt>
                <c:pt idx="4">
                  <c:v>2.8177857806652742E-2</c:v>
                </c:pt>
                <c:pt idx="5">
                  <c:v>0.14380963748426748</c:v>
                </c:pt>
                <c:pt idx="6">
                  <c:v>0.29539645957279392</c:v>
                </c:pt>
                <c:pt idx="7">
                  <c:v>0.45564997558586989</c:v>
                </c:pt>
                <c:pt idx="8">
                  <c:v>0.62562160618868723</c:v>
                </c:pt>
                <c:pt idx="9">
                  <c:v>0.80656653162941905</c:v>
                </c:pt>
                <c:pt idx="10">
                  <c:v>0.99999999999999978</c:v>
                </c:pt>
                <c:pt idx="11">
                  <c:v>1.2077745392915844</c:v>
                </c:pt>
                <c:pt idx="12">
                  <c:v>1.4321881378181063</c:v>
                </c:pt>
                <c:pt idx="13">
                  <c:v>1.67613960810859</c:v>
                </c:pt>
                <c:pt idx="14">
                  <c:v>1.9433582098747315</c:v>
                </c:pt>
                <c:pt idx="15">
                  <c:v>2.2387546694475251</c:v>
                </c:pt>
                <c:pt idx="16">
                  <c:v>2.5689798160634183</c:v>
                </c:pt>
                <c:pt idx="17">
                  <c:v>2.9433582098747308</c:v>
                </c:pt>
                <c:pt idx="18">
                  <c:v>3.3755463476928389</c:v>
                </c:pt>
                <c:pt idx="19">
                  <c:v>3.8867164197494639</c:v>
                </c:pt>
                <c:pt idx="20">
                  <c:v>4.5123380259381527</c:v>
                </c:pt>
                <c:pt idx="21">
                  <c:v>5.3189045575675733</c:v>
                </c:pt>
                <c:pt idx="22">
                  <c:v>6.455696235812888</c:v>
                </c:pt>
                <c:pt idx="23">
                  <c:v>8.3990544456876126</c:v>
                </c:pt>
                <c:pt idx="24">
                  <c:v>12.911392471625764</c:v>
                </c:pt>
                <c:pt idx="25">
                  <c:v>14.854750681500496</c:v>
                </c:pt>
                <c:pt idx="26">
                  <c:v>17.423730497563909</c:v>
                </c:pt>
                <c:pt idx="27">
                  <c:v>19.36708870743864</c:v>
                </c:pt>
                <c:pt idx="28">
                  <c:v>38.734177414796676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DD1-4639-A3A0-5F82228A9527}"/>
            </c:ext>
          </c:extLst>
        </c:ser>
        <c:ser>
          <c:idx val="9"/>
          <c:order val="9"/>
          <c:tx>
            <c:strRef>
              <c:f>IBetaia!$K$6</c:f>
              <c:strCache>
                <c:ptCount val="1"/>
                <c:pt idx="0">
                  <c:v>Ixc(a, 1) (x=0.9)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IBetaia!$A$7:$A$35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IBetaia!$K$7:$K$35</c:f>
              <c:numCache>
                <c:formatCode>General</c:formatCode>
                <c:ptCount val="29"/>
                <c:pt idx="0">
                  <c:v>9.4912263266438592E-6</c:v>
                </c:pt>
                <c:pt idx="1">
                  <c:v>9.495970357935651E-3</c:v>
                </c:pt>
                <c:pt idx="2">
                  <c:v>1.9001450953171815E-2</c:v>
                </c:pt>
                <c:pt idx="3">
                  <c:v>4.7575145131438484E-2</c:v>
                </c:pt>
                <c:pt idx="4">
                  <c:v>9.5389964549351475E-2</c:v>
                </c:pt>
                <c:pt idx="5">
                  <c:v>0.48683602265323972</c:v>
                </c:pt>
                <c:pt idx="6">
                  <c:v>1.0000000000000002</c:v>
                </c:pt>
                <c:pt idx="7">
                  <c:v>1.5425031709751591</c:v>
                </c:pt>
                <c:pt idx="8">
                  <c:v>2.1179048899010815</c:v>
                </c:pt>
                <c:pt idx="9">
                  <c:v>2.7304542945297516</c:v>
                </c:pt>
                <c:pt idx="10">
                  <c:v>3.3852809253239284</c:v>
                </c:pt>
                <c:pt idx="11">
                  <c:v>4.0886561099556964</c:v>
                </c:pt>
                <c:pt idx="12">
                  <c:v>4.8483591844308327</c:v>
                </c:pt>
                <c:pt idx="13">
                  <c:v>5.6742034435099349</c:v>
                </c:pt>
                <c:pt idx="14">
                  <c:v>6.5788134789605834</c:v>
                </c:pt>
                <c:pt idx="15">
                  <c:v>7.5788134789605843</c:v>
                </c:pt>
                <c:pt idx="16">
                  <c:v>8.6967183688616672</c:v>
                </c:pt>
                <c:pt idx="17">
                  <c:v>9.9640944042845145</c:v>
                </c:pt>
                <c:pt idx="18">
                  <c:v>11.427172663391421</c:v>
                </c:pt>
                <c:pt idx="19">
                  <c:v>13.157626957921174</c:v>
                </c:pt>
                <c:pt idx="20">
                  <c:v>15.275531847822259</c:v>
                </c:pt>
                <c:pt idx="21">
                  <c:v>18.005986142352018</c:v>
                </c:pt>
                <c:pt idx="22">
                  <c:v>21.854345326782859</c:v>
                </c:pt>
                <c:pt idx="23">
                  <c:v>28.433158805743421</c:v>
                </c:pt>
                <c:pt idx="24">
                  <c:v>43.708690653565668</c:v>
                </c:pt>
                <c:pt idx="25">
                  <c:v>50.287504132526237</c:v>
                </c:pt>
                <c:pt idx="26">
                  <c:v>58.984222501387904</c:v>
                </c:pt>
                <c:pt idx="27">
                  <c:v>65.563035980348516</c:v>
                </c:pt>
                <c:pt idx="28">
                  <c:v>131.12607196042407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DD1-4639-A3A0-5F82228A9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795171602086769E-3"/>
          <c:y val="0.88760064890390755"/>
          <c:w val="0.99134517950465728"/>
          <c:h val="9.0723532098818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78402603038946694"/>
        </c:manualLayout>
      </c:layout>
      <c:scatterChart>
        <c:scatterStyle val="smoothMarker"/>
        <c:varyColors val="0"/>
        <c:ser>
          <c:idx val="2"/>
          <c:order val="0"/>
          <c:tx>
            <c:strRef>
              <c:f>IBetaib!$B$6</c:f>
              <c:strCache>
                <c:ptCount val="1"/>
                <c:pt idx="0">
                  <c:v>Ix(1, b) (x=0.1)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IBetaib!$B$7:$B$35</c:f>
              <c:numCache>
                <c:formatCode>General</c:formatCode>
                <c:ptCount val="29"/>
                <c:pt idx="0">
                  <c:v>9.4912263266438576E-6</c:v>
                </c:pt>
                <c:pt idx="1">
                  <c:v>9.4959703579356493E-3</c:v>
                </c:pt>
                <c:pt idx="2">
                  <c:v>1.9001450953171808E-2</c:v>
                </c:pt>
                <c:pt idx="3">
                  <c:v>4.757514513143847E-2</c:v>
                </c:pt>
                <c:pt idx="4">
                  <c:v>9.5389964549351475E-2</c:v>
                </c:pt>
                <c:pt idx="5">
                  <c:v>0.48683602265323961</c:v>
                </c:pt>
                <c:pt idx="6">
                  <c:v>1</c:v>
                </c:pt>
                <c:pt idx="7">
                  <c:v>1.5425031709751584</c:v>
                </c:pt>
                <c:pt idx="8">
                  <c:v>2.1179048899010811</c:v>
                </c:pt>
                <c:pt idx="9">
                  <c:v>2.7304542945297507</c:v>
                </c:pt>
                <c:pt idx="10">
                  <c:v>3.3852809253239275</c:v>
                </c:pt>
                <c:pt idx="11">
                  <c:v>4.0886561099556955</c:v>
                </c:pt>
                <c:pt idx="12">
                  <c:v>4.8483591844308318</c:v>
                </c:pt>
                <c:pt idx="13">
                  <c:v>5.6742034435099349</c:v>
                </c:pt>
                <c:pt idx="14">
                  <c:v>6.5788134789605817</c:v>
                </c:pt>
                <c:pt idx="15">
                  <c:v>7.5788134789605834</c:v>
                </c:pt>
                <c:pt idx="16">
                  <c:v>8.6967183688616636</c:v>
                </c:pt>
                <c:pt idx="17">
                  <c:v>9.964094404284511</c:v>
                </c:pt>
                <c:pt idx="18">
                  <c:v>11.427172663391417</c:v>
                </c:pt>
                <c:pt idx="19">
                  <c:v>13.15762695792117</c:v>
                </c:pt>
                <c:pt idx="20">
                  <c:v>15.275531847822256</c:v>
                </c:pt>
                <c:pt idx="21">
                  <c:v>18.005986142352011</c:v>
                </c:pt>
                <c:pt idx="22">
                  <c:v>21.854345326782855</c:v>
                </c:pt>
                <c:pt idx="23">
                  <c:v>28.4331588057434</c:v>
                </c:pt>
                <c:pt idx="24">
                  <c:v>43.708690653565654</c:v>
                </c:pt>
                <c:pt idx="25">
                  <c:v>50.287504132526252</c:v>
                </c:pt>
                <c:pt idx="26">
                  <c:v>58.984222501387912</c:v>
                </c:pt>
                <c:pt idx="27">
                  <c:v>65.563035980348474</c:v>
                </c:pt>
                <c:pt idx="28">
                  <c:v>131.12607196042404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E8-4480-BB27-3DAA16FA6BFC}"/>
            </c:ext>
          </c:extLst>
        </c:ser>
        <c:ser>
          <c:idx val="3"/>
          <c:order val="1"/>
          <c:tx>
            <c:strRef>
              <c:f>IBetaib!$C$6</c:f>
              <c:strCache>
                <c:ptCount val="1"/>
                <c:pt idx="0">
                  <c:v>Ix(1, b) (x=0.3)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IBetaib!$C$7:$C$35</c:f>
              <c:numCache>
                <c:formatCode>General</c:formatCode>
                <c:ptCount val="29"/>
                <c:pt idx="0">
                  <c:v>2.8036746538946898E-6</c:v>
                </c:pt>
                <c:pt idx="1">
                  <c:v>2.8050760239423881E-3</c:v>
                </c:pt>
                <c:pt idx="2">
                  <c:v>5.6129613383130439E-3</c:v>
                </c:pt>
                <c:pt idx="3">
                  <c:v>1.4053529435488767E-2</c:v>
                </c:pt>
                <c:pt idx="4">
                  <c:v>2.8177857806652752E-2</c:v>
                </c:pt>
                <c:pt idx="5">
                  <c:v>0.14380963748426748</c:v>
                </c:pt>
                <c:pt idx="6">
                  <c:v>0.29539645957279398</c:v>
                </c:pt>
                <c:pt idx="7">
                  <c:v>0.45564997558586995</c:v>
                </c:pt>
                <c:pt idx="8">
                  <c:v>0.62562160618868734</c:v>
                </c:pt>
                <c:pt idx="9">
                  <c:v>0.80656653162941916</c:v>
                </c:pt>
                <c:pt idx="10">
                  <c:v>1</c:v>
                </c:pt>
                <c:pt idx="11">
                  <c:v>1.2077745392915846</c:v>
                </c:pt>
                <c:pt idx="12">
                  <c:v>1.4321881378181067</c:v>
                </c:pt>
                <c:pt idx="13">
                  <c:v>1.6761396081085902</c:v>
                </c:pt>
                <c:pt idx="14">
                  <c:v>1.943358209874732</c:v>
                </c:pt>
                <c:pt idx="15">
                  <c:v>2.2387546694475255</c:v>
                </c:pt>
                <c:pt idx="16">
                  <c:v>2.5689798160634183</c:v>
                </c:pt>
                <c:pt idx="17">
                  <c:v>2.9433582098747317</c:v>
                </c:pt>
                <c:pt idx="18">
                  <c:v>3.3755463476928398</c:v>
                </c:pt>
                <c:pt idx="19">
                  <c:v>3.8867164197494648</c:v>
                </c:pt>
                <c:pt idx="20">
                  <c:v>4.5123380259381536</c:v>
                </c:pt>
                <c:pt idx="21">
                  <c:v>5.3189045575675742</c:v>
                </c:pt>
                <c:pt idx="22">
                  <c:v>6.4556962358128898</c:v>
                </c:pt>
                <c:pt idx="23">
                  <c:v>8.3990544456876126</c:v>
                </c:pt>
                <c:pt idx="24">
                  <c:v>12.911392471625764</c:v>
                </c:pt>
                <c:pt idx="25">
                  <c:v>14.854750681500498</c:v>
                </c:pt>
                <c:pt idx="26">
                  <c:v>17.423730497563916</c:v>
                </c:pt>
                <c:pt idx="27">
                  <c:v>19.367088707438647</c:v>
                </c:pt>
                <c:pt idx="28">
                  <c:v>38.734177414796683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E8-4480-BB27-3DAA16FA6BFC}"/>
            </c:ext>
          </c:extLst>
        </c:ser>
        <c:ser>
          <c:idx val="4"/>
          <c:order val="2"/>
          <c:tx>
            <c:strRef>
              <c:f>IBetaib!$D$6</c:f>
              <c:strCache>
                <c:ptCount val="1"/>
                <c:pt idx="0">
                  <c:v>Ix(1, b) (x=0.5)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IBetaib!$D$7:$D$35</c:f>
              <c:numCache>
                <c:formatCode>General</c:formatCode>
                <c:ptCount val="29"/>
                <c:pt idx="0">
                  <c:v>1.4426957622369649E-6</c:v>
                </c:pt>
                <c:pt idx="1">
                  <c:v>1.4434168696687176E-3</c:v>
                </c:pt>
                <c:pt idx="2">
                  <c:v>2.8882793248265091E-3</c:v>
                </c:pt>
                <c:pt idx="3">
                  <c:v>7.2315692310758583E-3</c:v>
                </c:pt>
                <c:pt idx="4">
                  <c:v>1.4499569695115079E-2</c:v>
                </c:pt>
                <c:pt idx="5">
                  <c:v>7.4000581443776858E-2</c:v>
                </c:pt>
                <c:pt idx="6">
                  <c:v>0.15200309344504997</c:v>
                </c:pt>
                <c:pt idx="7">
                  <c:v>0.234465253637023</c:v>
                </c:pt>
                <c:pt idx="8">
                  <c:v>0.3219280948873624</c:v>
                </c:pt>
                <c:pt idx="9">
                  <c:v>0.41503749927884392</c:v>
                </c:pt>
                <c:pt idx="10">
                  <c:v>0.51457317282975823</c:v>
                </c:pt>
                <c:pt idx="11">
                  <c:v>0.62148837674627022</c:v>
                </c:pt>
                <c:pt idx="12">
                  <c:v>0.73696559416620633</c:v>
                </c:pt>
                <c:pt idx="13">
                  <c:v>0.86249647625006487</c:v>
                </c:pt>
                <c:pt idx="14">
                  <c:v>0.99999999999999967</c:v>
                </c:pt>
                <c:pt idx="15">
                  <c:v>1.1520030934450498</c:v>
                </c:pt>
                <c:pt idx="16">
                  <c:v>1.3219280948873622</c:v>
                </c:pt>
                <c:pt idx="17">
                  <c:v>1.514573172829758</c:v>
                </c:pt>
                <c:pt idx="18">
                  <c:v>1.7369655941662066</c:v>
                </c:pt>
                <c:pt idx="19">
                  <c:v>2.0000000000000004</c:v>
                </c:pt>
                <c:pt idx="20">
                  <c:v>2.3219280948873635</c:v>
                </c:pt>
                <c:pt idx="21">
                  <c:v>2.7369655941662074</c:v>
                </c:pt>
                <c:pt idx="22">
                  <c:v>3.3219280948873662</c:v>
                </c:pt>
                <c:pt idx="23">
                  <c:v>4.3219280948873617</c:v>
                </c:pt>
                <c:pt idx="24">
                  <c:v>6.6438561897747235</c:v>
                </c:pt>
                <c:pt idx="25">
                  <c:v>7.6438561897747235</c:v>
                </c:pt>
                <c:pt idx="26">
                  <c:v>8.965784284662087</c:v>
                </c:pt>
                <c:pt idx="27">
                  <c:v>9.965784284662087</c:v>
                </c:pt>
                <c:pt idx="28">
                  <c:v>19.931568569282685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E8-4480-BB27-3DAA16FA6BFC}"/>
            </c:ext>
          </c:extLst>
        </c:ser>
        <c:ser>
          <c:idx val="5"/>
          <c:order val="3"/>
          <c:tx>
            <c:strRef>
              <c:f>IBetaib!$E$6</c:f>
              <c:strCache>
                <c:ptCount val="1"/>
                <c:pt idx="0">
                  <c:v>Ix(1, b) (x=0.7)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IBetaib!$E$7:$E$35</c:f>
              <c:numCache>
                <c:formatCode>General</c:formatCode>
                <c:ptCount val="29"/>
                <c:pt idx="0">
                  <c:v>8.3058396037458696E-7</c:v>
                </c:pt>
                <c:pt idx="1">
                  <c:v>8.3099911392407245E-4</c:v>
                </c:pt>
                <c:pt idx="2">
                  <c:v>1.6628304754723522E-3</c:v>
                </c:pt>
                <c:pt idx="3">
                  <c:v>4.163334757673897E-3</c:v>
                </c:pt>
                <c:pt idx="4">
                  <c:v>8.3476435824713577E-3</c:v>
                </c:pt>
                <c:pt idx="5">
                  <c:v>4.2603366291373942E-2</c:v>
                </c:pt>
                <c:pt idx="6">
                  <c:v>8.7510710606801559E-2</c:v>
                </c:pt>
                <c:pt idx="7">
                  <c:v>0.13498554860528086</c:v>
                </c:pt>
                <c:pt idx="8">
                  <c:v>0.18533936191286349</c:v>
                </c:pt>
                <c:pt idx="9">
                  <c:v>0.23894399559369162</c:v>
                </c:pt>
                <c:pt idx="10">
                  <c:v>0.29624833937874762</c:v>
                </c:pt>
                <c:pt idx="11">
                  <c:v>0.35780120160906392</c:v>
                </c:pt>
                <c:pt idx="12">
                  <c:v>0.4242833575065551</c:v>
                </c:pt>
                <c:pt idx="13">
                  <c:v>0.49655357546911472</c:v>
                </c:pt>
                <c:pt idx="14">
                  <c:v>0.57571664249344479</c:v>
                </c:pt>
                <c:pt idx="15">
                  <c:v>0.66322735310024639</c:v>
                </c:pt>
                <c:pt idx="16">
                  <c:v>0.7610560044063085</c:v>
                </c:pt>
                <c:pt idx="17">
                  <c:v>0.87196498187219273</c:v>
                </c:pt>
                <c:pt idx="18">
                  <c:v>1.0000000000000004</c:v>
                </c:pt>
                <c:pt idx="19">
                  <c:v>1.1514332849868907</c:v>
                </c:pt>
                <c:pt idx="20">
                  <c:v>1.3367726468997545</c:v>
                </c:pt>
                <c:pt idx="21">
                  <c:v>1.5757166424934463</c:v>
                </c:pt>
                <c:pt idx="22">
                  <c:v>1.9124892893932011</c:v>
                </c:pt>
                <c:pt idx="23">
                  <c:v>2.4882059318866427</c:v>
                </c:pt>
                <c:pt idx="24">
                  <c:v>3.8249785787863959</c:v>
                </c:pt>
                <c:pt idx="25">
                  <c:v>4.4006952212798423</c:v>
                </c:pt>
                <c:pt idx="26">
                  <c:v>5.1617512256861495</c:v>
                </c:pt>
                <c:pt idx="27">
                  <c:v>5.7374678681795945</c:v>
                </c:pt>
                <c:pt idx="28">
                  <c:v>11.474935736335311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E8-4480-BB27-3DAA16FA6BFC}"/>
            </c:ext>
          </c:extLst>
        </c:ser>
        <c:ser>
          <c:idx val="0"/>
          <c:order val="4"/>
          <c:tx>
            <c:strRef>
              <c:f>IBetaib!$F$6</c:f>
              <c:strCache>
                <c:ptCount val="1"/>
                <c:pt idx="0">
                  <c:v>Ix(1, b) (x=0.9)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IBetaib!$F$7:$F$35</c:f>
              <c:numCache>
                <c:formatCode>General</c:formatCode>
                <c:ptCount val="29"/>
                <c:pt idx="0">
                  <c:v>4.3429469905063749E-7</c:v>
                </c:pt>
                <c:pt idx="1">
                  <c:v>4.3451177401769125E-4</c:v>
                </c:pt>
                <c:pt idx="2">
                  <c:v>8.694587126288905E-4</c:v>
                </c:pt>
                <c:pt idx="3">
                  <c:v>2.1769192542745452E-3</c:v>
                </c:pt>
                <c:pt idx="4">
                  <c:v>4.3648054024500848E-3</c:v>
                </c:pt>
                <c:pt idx="5">
                  <c:v>2.2276394711152229E-2</c:v>
                </c:pt>
                <c:pt idx="6">
                  <c:v>4.5757490560675122E-2</c:v>
                </c:pt>
                <c:pt idx="7">
                  <c:v>7.0581074285707271E-2</c:v>
                </c:pt>
                <c:pt idx="8">
                  <c:v>9.691001300805642E-2</c:v>
                </c:pt>
                <c:pt idx="9">
                  <c:v>0.12493873660829996</c:v>
                </c:pt>
                <c:pt idx="10">
                  <c:v>0.15490195998574316</c:v>
                </c:pt>
                <c:pt idx="11">
                  <c:v>0.18708664335714442</c:v>
                </c:pt>
                <c:pt idx="12">
                  <c:v>0.22184874961635637</c:v>
                </c:pt>
                <c:pt idx="13">
                  <c:v>0.25963731050575611</c:v>
                </c:pt>
                <c:pt idx="14">
                  <c:v>0.30102999566398103</c:v>
                </c:pt>
                <c:pt idx="15">
                  <c:v>0.34678748622465622</c:v>
                </c:pt>
                <c:pt idx="16">
                  <c:v>0.39794000867203755</c:v>
                </c:pt>
                <c:pt idx="17">
                  <c:v>0.45593195564972433</c:v>
                </c:pt>
                <c:pt idx="18">
                  <c:v>0.52287874528033762</c:v>
                </c:pt>
                <c:pt idx="19">
                  <c:v>0.60205999132796251</c:v>
                </c:pt>
                <c:pt idx="20">
                  <c:v>0.69897000433601908</c:v>
                </c:pt>
                <c:pt idx="21">
                  <c:v>0.82390874094431932</c:v>
                </c:pt>
                <c:pt idx="22">
                  <c:v>1.0000000000000011</c:v>
                </c:pt>
                <c:pt idx="23">
                  <c:v>1.3010299956639808</c:v>
                </c:pt>
                <c:pt idx="24">
                  <c:v>1.9999999999999996</c:v>
                </c:pt>
                <c:pt idx="25">
                  <c:v>2.3010299956639808</c:v>
                </c:pt>
                <c:pt idx="26">
                  <c:v>2.6989700043360179</c:v>
                </c:pt>
                <c:pt idx="27">
                  <c:v>2.9999999999999991</c:v>
                </c:pt>
                <c:pt idx="28">
                  <c:v>5.9999999999875104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E8-4480-BB27-3DAA16FA6BFC}"/>
            </c:ext>
          </c:extLst>
        </c:ser>
        <c:ser>
          <c:idx val="1"/>
          <c:order val="5"/>
          <c:tx>
            <c:strRef>
              <c:f>IBetaib!$G$6</c:f>
              <c:strCache>
                <c:ptCount val="1"/>
                <c:pt idx="0">
                  <c:v>Ixc(1, b) (x=0.1)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IBetaib!$G$7:$G$35</c:f>
              <c:numCache>
                <c:formatCode>General</c:formatCode>
                <c:ptCount val="29"/>
                <c:pt idx="0">
                  <c:v>131.126071960697</c:v>
                </c:pt>
                <c:pt idx="1">
                  <c:v>65.563035980348502</c:v>
                </c:pt>
                <c:pt idx="2">
                  <c:v>58.984222501387897</c:v>
                </c:pt>
                <c:pt idx="3">
                  <c:v>50.287504132526252</c:v>
                </c:pt>
                <c:pt idx="4">
                  <c:v>43.708690653565668</c:v>
                </c:pt>
                <c:pt idx="5">
                  <c:v>28.433158805743417</c:v>
                </c:pt>
                <c:pt idx="6">
                  <c:v>21.854345326782834</c:v>
                </c:pt>
                <c:pt idx="7">
                  <c:v>18.005986142351997</c:v>
                </c:pt>
                <c:pt idx="8">
                  <c:v>15.275531847822247</c:v>
                </c:pt>
                <c:pt idx="9">
                  <c:v>13.157626957921165</c:v>
                </c:pt>
                <c:pt idx="10">
                  <c:v>11.427172663391417</c:v>
                </c:pt>
                <c:pt idx="11">
                  <c:v>9.964094404284511</c:v>
                </c:pt>
                <c:pt idx="12">
                  <c:v>8.6967183688616636</c:v>
                </c:pt>
                <c:pt idx="13">
                  <c:v>7.5788134789605843</c:v>
                </c:pt>
                <c:pt idx="14">
                  <c:v>6.5788134789605843</c:v>
                </c:pt>
                <c:pt idx="15">
                  <c:v>5.6742034435099358</c:v>
                </c:pt>
                <c:pt idx="16">
                  <c:v>4.8483591844308327</c:v>
                </c:pt>
                <c:pt idx="17">
                  <c:v>4.0886561099556955</c:v>
                </c:pt>
                <c:pt idx="18">
                  <c:v>3.3852809253239271</c:v>
                </c:pt>
                <c:pt idx="19">
                  <c:v>2.7304542945297499</c:v>
                </c:pt>
                <c:pt idx="20">
                  <c:v>2.1179048899010793</c:v>
                </c:pt>
                <c:pt idx="21">
                  <c:v>1.5425031709751562</c:v>
                </c:pt>
                <c:pt idx="22">
                  <c:v>0.99999999999999734</c:v>
                </c:pt>
                <c:pt idx="23">
                  <c:v>0.48683602265324011</c:v>
                </c:pt>
                <c:pt idx="24">
                  <c:v>9.5389964549351544E-2</c:v>
                </c:pt>
                <c:pt idx="25">
                  <c:v>4.7575145131438526E-2</c:v>
                </c:pt>
                <c:pt idx="26">
                  <c:v>1.9001450953171829E-2</c:v>
                </c:pt>
                <c:pt idx="27">
                  <c:v>9.495970357935658E-3</c:v>
                </c:pt>
                <c:pt idx="28">
                  <c:v>9.4912263269167834E-6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6E8-4480-BB27-3DAA16FA6BFC}"/>
            </c:ext>
          </c:extLst>
        </c:ser>
        <c:ser>
          <c:idx val="6"/>
          <c:order val="6"/>
          <c:tx>
            <c:strRef>
              <c:f>IBetaib!$H$6</c:f>
              <c:strCache>
                <c:ptCount val="1"/>
                <c:pt idx="0">
                  <c:v>Ixc(1, b) (x=0.3)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IBetaib!$H$7:$H$35</c:f>
              <c:numCache>
                <c:formatCode>General</c:formatCode>
                <c:ptCount val="29"/>
                <c:pt idx="0">
                  <c:v>38.734177414877294</c:v>
                </c:pt>
                <c:pt idx="1">
                  <c:v>19.367088707438651</c:v>
                </c:pt>
                <c:pt idx="2">
                  <c:v>17.42373049756392</c:v>
                </c:pt>
                <c:pt idx="3">
                  <c:v>14.8547506815005</c:v>
                </c:pt>
                <c:pt idx="4">
                  <c:v>12.911392471625767</c:v>
                </c:pt>
                <c:pt idx="5">
                  <c:v>8.3990544456876162</c:v>
                </c:pt>
                <c:pt idx="6">
                  <c:v>6.4556962358128835</c:v>
                </c:pt>
                <c:pt idx="7">
                  <c:v>5.3189045575675697</c:v>
                </c:pt>
                <c:pt idx="8">
                  <c:v>4.5123380259381509</c:v>
                </c:pt>
                <c:pt idx="9">
                  <c:v>3.8867164197494635</c:v>
                </c:pt>
                <c:pt idx="10">
                  <c:v>3.3755463476928389</c:v>
                </c:pt>
                <c:pt idx="11">
                  <c:v>2.9433582098747317</c:v>
                </c:pt>
                <c:pt idx="12">
                  <c:v>2.5689798160634192</c:v>
                </c:pt>
                <c:pt idx="13">
                  <c:v>2.238754669447526</c:v>
                </c:pt>
                <c:pt idx="14">
                  <c:v>1.943358209874732</c:v>
                </c:pt>
                <c:pt idx="15">
                  <c:v>1.6761396081085909</c:v>
                </c:pt>
                <c:pt idx="16">
                  <c:v>1.4321881378181065</c:v>
                </c:pt>
                <c:pt idx="17">
                  <c:v>1.2077745392915846</c:v>
                </c:pt>
                <c:pt idx="18">
                  <c:v>0.99999999999999967</c:v>
                </c:pt>
                <c:pt idx="19">
                  <c:v>0.80656653162941883</c:v>
                </c:pt>
                <c:pt idx="20">
                  <c:v>0.62562160618868701</c:v>
                </c:pt>
                <c:pt idx="21">
                  <c:v>0.45564997558586928</c:v>
                </c:pt>
                <c:pt idx="22">
                  <c:v>0.29539645957279315</c:v>
                </c:pt>
                <c:pt idx="23">
                  <c:v>0.14380963748426764</c:v>
                </c:pt>
                <c:pt idx="24">
                  <c:v>2.8177857806652773E-2</c:v>
                </c:pt>
                <c:pt idx="25">
                  <c:v>1.4053529435488784E-2</c:v>
                </c:pt>
                <c:pt idx="26">
                  <c:v>5.6129613383130491E-3</c:v>
                </c:pt>
                <c:pt idx="27">
                  <c:v>2.8050760239423903E-3</c:v>
                </c:pt>
                <c:pt idx="28">
                  <c:v>2.8036746539753112E-6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6E8-4480-BB27-3DAA16FA6BFC}"/>
            </c:ext>
          </c:extLst>
        </c:ser>
        <c:ser>
          <c:idx val="7"/>
          <c:order val="7"/>
          <c:tx>
            <c:strRef>
              <c:f>IBetaib!$I$6</c:f>
              <c:strCache>
                <c:ptCount val="1"/>
                <c:pt idx="0">
                  <c:v>Ixc(1, b) (x=0.5)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IBetaib!$I$7:$I$35</c:f>
              <c:numCache>
                <c:formatCode>General</c:formatCode>
                <c:ptCount val="29"/>
                <c:pt idx="0">
                  <c:v>19.931568569324174</c:v>
                </c:pt>
                <c:pt idx="1">
                  <c:v>9.965784284662087</c:v>
                </c:pt>
                <c:pt idx="2">
                  <c:v>8.965784284662087</c:v>
                </c:pt>
                <c:pt idx="3">
                  <c:v>7.6438561897747261</c:v>
                </c:pt>
                <c:pt idx="4">
                  <c:v>6.6438561897747253</c:v>
                </c:pt>
                <c:pt idx="5">
                  <c:v>4.3219280948873617</c:v>
                </c:pt>
                <c:pt idx="6">
                  <c:v>3.3219280948873622</c:v>
                </c:pt>
                <c:pt idx="7">
                  <c:v>2.7369655941662057</c:v>
                </c:pt>
                <c:pt idx="8">
                  <c:v>2.3219280948873622</c:v>
                </c:pt>
                <c:pt idx="9">
                  <c:v>2</c:v>
                </c:pt>
                <c:pt idx="10">
                  <c:v>1.7369655941662063</c:v>
                </c:pt>
                <c:pt idx="11">
                  <c:v>1.514573172829758</c:v>
                </c:pt>
                <c:pt idx="12">
                  <c:v>1.3219280948873624</c:v>
                </c:pt>
                <c:pt idx="13">
                  <c:v>1.1520030934450503</c:v>
                </c:pt>
                <c:pt idx="14">
                  <c:v>1.0000000000000002</c:v>
                </c:pt>
                <c:pt idx="15">
                  <c:v>0.86249647625006531</c:v>
                </c:pt>
                <c:pt idx="16">
                  <c:v>0.73696559416620622</c:v>
                </c:pt>
                <c:pt idx="17">
                  <c:v>0.62148837674627022</c:v>
                </c:pt>
                <c:pt idx="18">
                  <c:v>0.51457317282975812</c:v>
                </c:pt>
                <c:pt idx="19">
                  <c:v>0.41503749927884359</c:v>
                </c:pt>
                <c:pt idx="20">
                  <c:v>0.32192809488736202</c:v>
                </c:pt>
                <c:pt idx="21">
                  <c:v>0.23446525363702261</c:v>
                </c:pt>
                <c:pt idx="22">
                  <c:v>0.15200309344504959</c:v>
                </c:pt>
                <c:pt idx="23">
                  <c:v>7.4000581443776914E-2</c:v>
                </c:pt>
                <c:pt idx="24">
                  <c:v>1.4499569695115091E-2</c:v>
                </c:pt>
                <c:pt idx="25">
                  <c:v>7.2315692310758652E-3</c:v>
                </c:pt>
                <c:pt idx="26">
                  <c:v>2.8882793248265117E-3</c:v>
                </c:pt>
                <c:pt idx="27">
                  <c:v>1.4434168696687189E-3</c:v>
                </c:pt>
                <c:pt idx="28">
                  <c:v>1.4426957622784505E-6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6E8-4480-BB27-3DAA16FA6BFC}"/>
            </c:ext>
          </c:extLst>
        </c:ser>
        <c:ser>
          <c:idx val="8"/>
          <c:order val="8"/>
          <c:tx>
            <c:strRef>
              <c:f>IBetaib!$J$6</c:f>
              <c:strCache>
                <c:ptCount val="1"/>
                <c:pt idx="0">
                  <c:v>Ixc(1, b) (x=0.7)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IBetaib!$J$7:$J$35</c:f>
              <c:numCache>
                <c:formatCode>General</c:formatCode>
                <c:ptCount val="29"/>
                <c:pt idx="0">
                  <c:v>11.474935736359189</c:v>
                </c:pt>
                <c:pt idx="1">
                  <c:v>5.7374678681795945</c:v>
                </c:pt>
                <c:pt idx="2">
                  <c:v>5.1617512256861495</c:v>
                </c:pt>
                <c:pt idx="3">
                  <c:v>4.4006952212798431</c:v>
                </c:pt>
                <c:pt idx="4">
                  <c:v>3.8249785787863981</c:v>
                </c:pt>
                <c:pt idx="5">
                  <c:v>2.4882059318866441</c:v>
                </c:pt>
                <c:pt idx="6">
                  <c:v>1.9124892893931986</c:v>
                </c:pt>
                <c:pt idx="7">
                  <c:v>1.575716642493445</c:v>
                </c:pt>
                <c:pt idx="8">
                  <c:v>1.3367726468997536</c:v>
                </c:pt>
                <c:pt idx="9">
                  <c:v>1.15143328498689</c:v>
                </c:pt>
                <c:pt idx="10">
                  <c:v>1.0000000000000002</c:v>
                </c:pt>
                <c:pt idx="11">
                  <c:v>0.87196498187219273</c:v>
                </c:pt>
                <c:pt idx="12">
                  <c:v>0.76105600440630861</c:v>
                </c:pt>
                <c:pt idx="13">
                  <c:v>0.66322735310024672</c:v>
                </c:pt>
                <c:pt idx="14">
                  <c:v>0.57571664249344512</c:v>
                </c:pt>
                <c:pt idx="15">
                  <c:v>0.49655357546911499</c:v>
                </c:pt>
                <c:pt idx="16">
                  <c:v>0.4242833575065551</c:v>
                </c:pt>
                <c:pt idx="17">
                  <c:v>0.35780120160906392</c:v>
                </c:pt>
                <c:pt idx="18">
                  <c:v>0.29624833937874756</c:v>
                </c:pt>
                <c:pt idx="19">
                  <c:v>0.23894399559369139</c:v>
                </c:pt>
                <c:pt idx="20">
                  <c:v>0.18533936191286327</c:v>
                </c:pt>
                <c:pt idx="21">
                  <c:v>0.13498554860528067</c:v>
                </c:pt>
                <c:pt idx="22">
                  <c:v>8.7510710606801323E-2</c:v>
                </c:pt>
                <c:pt idx="23">
                  <c:v>4.260336629137397E-2</c:v>
                </c:pt>
                <c:pt idx="24">
                  <c:v>8.3476435824713646E-3</c:v>
                </c:pt>
                <c:pt idx="25">
                  <c:v>4.1633347576739005E-3</c:v>
                </c:pt>
                <c:pt idx="26">
                  <c:v>1.6628304754723535E-3</c:v>
                </c:pt>
                <c:pt idx="27">
                  <c:v>8.3099911392407332E-4</c:v>
                </c:pt>
                <c:pt idx="28">
                  <c:v>8.3058396039847086E-7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6E8-4480-BB27-3DAA16FA6BFC}"/>
            </c:ext>
          </c:extLst>
        </c:ser>
        <c:ser>
          <c:idx val="9"/>
          <c:order val="9"/>
          <c:tx>
            <c:strRef>
              <c:f>IBetaib!$K$6</c:f>
              <c:strCache>
                <c:ptCount val="1"/>
                <c:pt idx="0">
                  <c:v>Ixc(1, b) (x=0.9)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IBetaib!$A$7:$A$35</c:f>
              <c:numCache>
                <c:formatCode>General</c:formatCode>
                <c:ptCount val="29"/>
                <c:pt idx="0">
                  <c:v>9.9999999999999995E-7</c:v>
                </c:pt>
                <c:pt idx="1">
                  <c:v>1E-3</c:v>
                </c:pt>
                <c:pt idx="2">
                  <c:v>2E-3</c:v>
                </c:pt>
                <c:pt idx="3">
                  <c:v>5.0000000000000001E-3</c:v>
                </c:pt>
                <c:pt idx="4">
                  <c:v>0.01</c:v>
                </c:pt>
                <c:pt idx="5">
                  <c:v>0.05</c:v>
                </c:pt>
                <c:pt idx="6">
                  <c:v>0.1</c:v>
                </c:pt>
                <c:pt idx="7">
                  <c:v>0.15000000000000002</c:v>
                </c:pt>
                <c:pt idx="8">
                  <c:v>0.2</c:v>
                </c:pt>
                <c:pt idx="9">
                  <c:v>0.25</c:v>
                </c:pt>
                <c:pt idx="10">
                  <c:v>0.3</c:v>
                </c:pt>
                <c:pt idx="11">
                  <c:v>0.35</c:v>
                </c:pt>
                <c:pt idx="12">
                  <c:v>0.39999999999999997</c:v>
                </c:pt>
                <c:pt idx="13">
                  <c:v>0.44999999999999996</c:v>
                </c:pt>
                <c:pt idx="14">
                  <c:v>0.49999999999999994</c:v>
                </c:pt>
                <c:pt idx="15">
                  <c:v>0.54999999999999993</c:v>
                </c:pt>
                <c:pt idx="16">
                  <c:v>0.6</c:v>
                </c:pt>
                <c:pt idx="17">
                  <c:v>0.65</c:v>
                </c:pt>
                <c:pt idx="18">
                  <c:v>0.70000000000000007</c:v>
                </c:pt>
                <c:pt idx="19">
                  <c:v>0.75000000000000011</c:v>
                </c:pt>
                <c:pt idx="20">
                  <c:v>0.80000000000000016</c:v>
                </c:pt>
                <c:pt idx="21">
                  <c:v>0.8500000000000002</c:v>
                </c:pt>
                <c:pt idx="22">
                  <c:v>0.90000000000000024</c:v>
                </c:pt>
                <c:pt idx="23">
                  <c:v>0.95</c:v>
                </c:pt>
                <c:pt idx="24">
                  <c:v>0.99</c:v>
                </c:pt>
                <c:pt idx="25">
                  <c:v>0.995</c:v>
                </c:pt>
                <c:pt idx="26">
                  <c:v>0.998</c:v>
                </c:pt>
                <c:pt idx="27">
                  <c:v>0.999</c:v>
                </c:pt>
                <c:pt idx="28">
                  <c:v>0.99999899999999997</c:v>
                </c:pt>
              </c:numCache>
            </c:numRef>
          </c:xVal>
          <c:yVal>
            <c:numRef>
              <c:f>IBetaib!$K$7:$K$35</c:f>
              <c:numCache>
                <c:formatCode>General</c:formatCode>
                <c:ptCount val="29"/>
                <c:pt idx="0">
                  <c:v>6</c:v>
                </c:pt>
                <c:pt idx="1">
                  <c:v>3</c:v>
                </c:pt>
                <c:pt idx="2">
                  <c:v>2.6989700043360179</c:v>
                </c:pt>
                <c:pt idx="3">
                  <c:v>2.3010299956639813</c:v>
                </c:pt>
                <c:pt idx="4">
                  <c:v>1.9999999999999996</c:v>
                </c:pt>
                <c:pt idx="5">
                  <c:v>1.301029995663981</c:v>
                </c:pt>
                <c:pt idx="6">
                  <c:v>0.99999999999999989</c:v>
                </c:pt>
                <c:pt idx="7">
                  <c:v>0.82390874094431865</c:v>
                </c:pt>
                <c:pt idx="8">
                  <c:v>0.69897000433601852</c:v>
                </c:pt>
                <c:pt idx="9">
                  <c:v>0.60205999132796229</c:v>
                </c:pt>
                <c:pt idx="10">
                  <c:v>0.52287874528033751</c:v>
                </c:pt>
                <c:pt idx="11">
                  <c:v>0.45593195564972433</c:v>
                </c:pt>
                <c:pt idx="12">
                  <c:v>0.3979400086720376</c:v>
                </c:pt>
                <c:pt idx="13">
                  <c:v>0.34678748622465633</c:v>
                </c:pt>
                <c:pt idx="14">
                  <c:v>0.3010299956639812</c:v>
                </c:pt>
                <c:pt idx="15">
                  <c:v>0.25963731050575622</c:v>
                </c:pt>
                <c:pt idx="16">
                  <c:v>0.22184874961635637</c:v>
                </c:pt>
                <c:pt idx="17">
                  <c:v>0.18708664335714442</c:v>
                </c:pt>
                <c:pt idx="18">
                  <c:v>0.1549019599857431</c:v>
                </c:pt>
                <c:pt idx="19">
                  <c:v>0.12493873660829986</c:v>
                </c:pt>
                <c:pt idx="20">
                  <c:v>9.6910013008056309E-2</c:v>
                </c:pt>
                <c:pt idx="21">
                  <c:v>7.058107428570716E-2</c:v>
                </c:pt>
                <c:pt idx="22">
                  <c:v>4.5757490560674997E-2</c:v>
                </c:pt>
                <c:pt idx="23">
                  <c:v>2.2276394711152246E-2</c:v>
                </c:pt>
                <c:pt idx="24">
                  <c:v>4.3648054024500883E-3</c:v>
                </c:pt>
                <c:pt idx="25">
                  <c:v>2.176919254274547E-3</c:v>
                </c:pt>
                <c:pt idx="26">
                  <c:v>8.6945871262889126E-4</c:v>
                </c:pt>
                <c:pt idx="27">
                  <c:v>4.3451177401769168E-4</c:v>
                </c:pt>
                <c:pt idx="28">
                  <c:v>4.3429469906312593E-7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6E8-4480-BB27-3DAA16FA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795171602086769E-3"/>
          <c:y val="0.88760064890390755"/>
          <c:w val="0.99134517950465728"/>
          <c:h val="9.0723532098818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Zeta!$B$6</c:f>
              <c:strCache>
                <c:ptCount val="1"/>
                <c:pt idx="0">
                  <c:v>ζ(x)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Zeta!$A$7:$A$116</c:f>
              <c:numCache>
                <c:formatCode>General</c:formatCode>
                <c:ptCount val="110"/>
                <c:pt idx="0">
                  <c:v>-20</c:v>
                </c:pt>
                <c:pt idx="1">
                  <c:v>-19.75</c:v>
                </c:pt>
                <c:pt idx="2">
                  <c:v>-19.5</c:v>
                </c:pt>
                <c:pt idx="3">
                  <c:v>-19.25</c:v>
                </c:pt>
                <c:pt idx="4">
                  <c:v>-19</c:v>
                </c:pt>
                <c:pt idx="5">
                  <c:v>-18.75</c:v>
                </c:pt>
                <c:pt idx="6">
                  <c:v>-18.5</c:v>
                </c:pt>
                <c:pt idx="7">
                  <c:v>-18.25</c:v>
                </c:pt>
                <c:pt idx="8">
                  <c:v>-18</c:v>
                </c:pt>
                <c:pt idx="9">
                  <c:v>-17.75</c:v>
                </c:pt>
                <c:pt idx="10">
                  <c:v>-17.5</c:v>
                </c:pt>
                <c:pt idx="11">
                  <c:v>-17.25</c:v>
                </c:pt>
                <c:pt idx="12">
                  <c:v>-17</c:v>
                </c:pt>
                <c:pt idx="13">
                  <c:v>-16.75</c:v>
                </c:pt>
                <c:pt idx="14">
                  <c:v>-16.5</c:v>
                </c:pt>
                <c:pt idx="15">
                  <c:v>-16.25</c:v>
                </c:pt>
                <c:pt idx="16">
                  <c:v>-16</c:v>
                </c:pt>
                <c:pt idx="17">
                  <c:v>-15.75</c:v>
                </c:pt>
                <c:pt idx="18">
                  <c:v>-15.5</c:v>
                </c:pt>
                <c:pt idx="19">
                  <c:v>-15.25</c:v>
                </c:pt>
                <c:pt idx="20">
                  <c:v>-15</c:v>
                </c:pt>
                <c:pt idx="21">
                  <c:v>-14.75</c:v>
                </c:pt>
                <c:pt idx="22">
                  <c:v>-14.5</c:v>
                </c:pt>
                <c:pt idx="23">
                  <c:v>-14.25</c:v>
                </c:pt>
                <c:pt idx="24">
                  <c:v>-14</c:v>
                </c:pt>
                <c:pt idx="25">
                  <c:v>-13.5</c:v>
                </c:pt>
                <c:pt idx="26">
                  <c:v>-13</c:v>
                </c:pt>
                <c:pt idx="27">
                  <c:v>-12</c:v>
                </c:pt>
                <c:pt idx="28">
                  <c:v>-11</c:v>
                </c:pt>
                <c:pt idx="29">
                  <c:v>-10</c:v>
                </c:pt>
                <c:pt idx="30">
                  <c:v>-9</c:v>
                </c:pt>
                <c:pt idx="31">
                  <c:v>-8</c:v>
                </c:pt>
                <c:pt idx="32">
                  <c:v>-7</c:v>
                </c:pt>
                <c:pt idx="33">
                  <c:v>-6</c:v>
                </c:pt>
                <c:pt idx="34">
                  <c:v>-5</c:v>
                </c:pt>
                <c:pt idx="35">
                  <c:v>-4</c:v>
                </c:pt>
                <c:pt idx="36">
                  <c:v>-3.5</c:v>
                </c:pt>
                <c:pt idx="37">
                  <c:v>-3</c:v>
                </c:pt>
                <c:pt idx="38">
                  <c:v>-2.5</c:v>
                </c:pt>
                <c:pt idx="39">
                  <c:v>-2</c:v>
                </c:pt>
                <c:pt idx="40">
                  <c:v>-1.5</c:v>
                </c:pt>
                <c:pt idx="41">
                  <c:v>-1</c:v>
                </c:pt>
                <c:pt idx="42">
                  <c:v>-0.9</c:v>
                </c:pt>
                <c:pt idx="43">
                  <c:v>-0.8</c:v>
                </c:pt>
                <c:pt idx="44">
                  <c:v>-0.70000000000000007</c:v>
                </c:pt>
                <c:pt idx="45">
                  <c:v>-0.60000000000000009</c:v>
                </c:pt>
                <c:pt idx="46">
                  <c:v>-0.50000000000000011</c:v>
                </c:pt>
                <c:pt idx="47">
                  <c:v>-0.40000000000000013</c:v>
                </c:pt>
                <c:pt idx="48">
                  <c:v>-0.30000000000000016</c:v>
                </c:pt>
                <c:pt idx="49">
                  <c:v>-0.25000000000000017</c:v>
                </c:pt>
                <c:pt idx="50">
                  <c:v>-0.20000000000000018</c:v>
                </c:pt>
                <c:pt idx="51">
                  <c:v>-0.15000000000000019</c:v>
                </c:pt>
                <c:pt idx="52">
                  <c:v>-0.10000000000000019</c:v>
                </c:pt>
                <c:pt idx="53">
                  <c:v>-5.0000000000000183E-2</c:v>
                </c:pt>
                <c:pt idx="54">
                  <c:v>-1.8041124150158794E-16</c:v>
                </c:pt>
                <c:pt idx="55">
                  <c:v>4.9999999999999822E-2</c:v>
                </c:pt>
                <c:pt idx="56">
                  <c:v>9.9999999999999825E-2</c:v>
                </c:pt>
                <c:pt idx="57">
                  <c:v>0.14999999999999983</c:v>
                </c:pt>
                <c:pt idx="58">
                  <c:v>0.19999999999999984</c:v>
                </c:pt>
                <c:pt idx="59">
                  <c:v>0.24999999999999983</c:v>
                </c:pt>
                <c:pt idx="60">
                  <c:v>0.29999999999999982</c:v>
                </c:pt>
                <c:pt idx="61">
                  <c:v>0.34999999999999981</c:v>
                </c:pt>
                <c:pt idx="62">
                  <c:v>0.3999999999999998</c:v>
                </c:pt>
                <c:pt idx="63">
                  <c:v>0.44999999999999979</c:v>
                </c:pt>
                <c:pt idx="64">
                  <c:v>0.49999999999999978</c:v>
                </c:pt>
                <c:pt idx="65">
                  <c:v>0.54999999999999982</c:v>
                </c:pt>
                <c:pt idx="66">
                  <c:v>0.59999999999999987</c:v>
                </c:pt>
                <c:pt idx="67">
                  <c:v>0.64999999999999991</c:v>
                </c:pt>
                <c:pt idx="68">
                  <c:v>0.7</c:v>
                </c:pt>
                <c:pt idx="69">
                  <c:v>0.75</c:v>
                </c:pt>
                <c:pt idx="70">
                  <c:v>0.8</c:v>
                </c:pt>
                <c:pt idx="71">
                  <c:v>0.85000000000000009</c:v>
                </c:pt>
                <c:pt idx="72">
                  <c:v>0.90000000000000013</c:v>
                </c:pt>
                <c:pt idx="73">
                  <c:v>0.95000000000000018</c:v>
                </c:pt>
                <c:pt idx="74">
                  <c:v>0.9700000000000002</c:v>
                </c:pt>
                <c:pt idx="75">
                  <c:v>0.9800000000000002</c:v>
                </c:pt>
                <c:pt idx="76">
                  <c:v>0.99000000000000021</c:v>
                </c:pt>
                <c:pt idx="77">
                  <c:v>1</c:v>
                </c:pt>
                <c:pt idx="78">
                  <c:v>1.01</c:v>
                </c:pt>
                <c:pt idx="79">
                  <c:v>1.02</c:v>
                </c:pt>
                <c:pt idx="80">
                  <c:v>1.05</c:v>
                </c:pt>
                <c:pt idx="81">
                  <c:v>1.07</c:v>
                </c:pt>
                <c:pt idx="82">
                  <c:v>1.1100000000000001</c:v>
                </c:pt>
                <c:pt idx="83">
                  <c:v>1.1600000000000001</c:v>
                </c:pt>
                <c:pt idx="84">
                  <c:v>1.2100000000000002</c:v>
                </c:pt>
                <c:pt idx="85">
                  <c:v>1.2600000000000002</c:v>
                </c:pt>
                <c:pt idx="86">
                  <c:v>1.3100000000000003</c:v>
                </c:pt>
                <c:pt idx="87">
                  <c:v>1.3600000000000003</c:v>
                </c:pt>
                <c:pt idx="88">
                  <c:v>1.4100000000000004</c:v>
                </c:pt>
                <c:pt idx="89">
                  <c:v>1.4600000000000004</c:v>
                </c:pt>
                <c:pt idx="90">
                  <c:v>1.5100000000000005</c:v>
                </c:pt>
                <c:pt idx="91">
                  <c:v>1.5600000000000005</c:v>
                </c:pt>
                <c:pt idx="92">
                  <c:v>1.6100000000000005</c:v>
                </c:pt>
                <c:pt idx="93">
                  <c:v>1.6600000000000006</c:v>
                </c:pt>
                <c:pt idx="94">
                  <c:v>1.7100000000000006</c:v>
                </c:pt>
                <c:pt idx="95">
                  <c:v>1.7600000000000007</c:v>
                </c:pt>
                <c:pt idx="96">
                  <c:v>1.8100000000000007</c:v>
                </c:pt>
                <c:pt idx="97">
                  <c:v>1.8600000000000008</c:v>
                </c:pt>
                <c:pt idx="98">
                  <c:v>1.9100000000000008</c:v>
                </c:pt>
                <c:pt idx="99">
                  <c:v>2.0000000000000009</c:v>
                </c:pt>
                <c:pt idx="100">
                  <c:v>2.5000000000000009</c:v>
                </c:pt>
                <c:pt idx="101">
                  <c:v>3.0000000000000009</c:v>
                </c:pt>
                <c:pt idx="102">
                  <c:v>3.5000000000000009</c:v>
                </c:pt>
                <c:pt idx="103">
                  <c:v>4.0000000000000009</c:v>
                </c:pt>
                <c:pt idx="104">
                  <c:v>5.0000000000000009</c:v>
                </c:pt>
                <c:pt idx="105">
                  <c:v>6.0000000000000009</c:v>
                </c:pt>
                <c:pt idx="106">
                  <c:v>7.0000000000000009</c:v>
                </c:pt>
                <c:pt idx="107">
                  <c:v>8</c:v>
                </c:pt>
                <c:pt idx="108">
                  <c:v>9</c:v>
                </c:pt>
                <c:pt idx="109">
                  <c:v>10</c:v>
                </c:pt>
              </c:numCache>
            </c:numRef>
          </c:xVal>
          <c:yVal>
            <c:numRef>
              <c:f>Zeta!$B$7:$B$116</c:f>
              <c:numCache>
                <c:formatCode>General</c:formatCode>
                <c:ptCount val="110"/>
                <c:pt idx="0">
                  <c:v>0</c:v>
                </c:pt>
                <c:pt idx="1">
                  <c:v>24.014725934183367</c:v>
                </c:pt>
                <c:pt idx="2">
                  <c:v>33.168325785694648</c:v>
                </c:pt>
                <c:pt idx="3">
                  <c:v>32.494615345674809</c:v>
                </c:pt>
                <c:pt idx="4">
                  <c:v>26.456212121212122</c:v>
                </c:pt>
                <c:pt idx="5">
                  <c:v>18.444476558961771</c:v>
                </c:pt>
                <c:pt idx="6">
                  <c:v>10.687327069022006</c:v>
                </c:pt>
                <c:pt idx="7">
                  <c:v>4.3932427198581347</c:v>
                </c:pt>
                <c:pt idx="8">
                  <c:v>0</c:v>
                </c:pt>
                <c:pt idx="9">
                  <c:v>-2.5601755081533444</c:v>
                </c:pt>
                <c:pt idx="10">
                  <c:v>-3.6297592997745767</c:v>
                </c:pt>
                <c:pt idx="11">
                  <c:v>-3.6515611685710412</c:v>
                </c:pt>
                <c:pt idx="12">
                  <c:v>-3.0539543302701198</c:v>
                </c:pt>
                <c:pt idx="13">
                  <c:v>-2.187902280559773</c:v>
                </c:pt>
                <c:pt idx="14">
                  <c:v>-1.3032292507051146</c:v>
                </c:pt>
                <c:pt idx="15">
                  <c:v>-0.55092827053673665</c:v>
                </c:pt>
                <c:pt idx="16">
                  <c:v>0</c:v>
                </c:pt>
                <c:pt idx="17">
                  <c:v>0.33995330346203206</c:v>
                </c:pt>
                <c:pt idx="18">
                  <c:v>0.49627121991205786</c:v>
                </c:pt>
                <c:pt idx="19">
                  <c:v>0.51428047723410564</c:v>
                </c:pt>
                <c:pt idx="20">
                  <c:v>0.44325980392156861</c:v>
                </c:pt>
                <c:pt idx="21">
                  <c:v>0.32741472746521838</c:v>
                </c:pt>
                <c:pt idx="22">
                  <c:v>0.20117404938422703</c:v>
                </c:pt>
                <c:pt idx="23">
                  <c:v>8.7768760568378457E-2</c:v>
                </c:pt>
                <c:pt idx="24">
                  <c:v>0</c:v>
                </c:pt>
                <c:pt idx="25">
                  <c:v>-8.7175255906217289E-2</c:v>
                </c:pt>
                <c:pt idx="26">
                  <c:v>-8.3333333333333343E-2</c:v>
                </c:pt>
                <c:pt idx="27">
                  <c:v>0</c:v>
                </c:pt>
                <c:pt idx="28">
                  <c:v>2.1092796092796091E-2</c:v>
                </c:pt>
                <c:pt idx="29">
                  <c:v>0</c:v>
                </c:pt>
                <c:pt idx="30">
                  <c:v>-7.575757575757576E-3</c:v>
                </c:pt>
                <c:pt idx="31">
                  <c:v>0</c:v>
                </c:pt>
                <c:pt idx="32">
                  <c:v>4.1666666666666666E-3</c:v>
                </c:pt>
                <c:pt idx="33">
                  <c:v>0</c:v>
                </c:pt>
                <c:pt idx="34">
                  <c:v>-3.968253968253968E-3</c:v>
                </c:pt>
                <c:pt idx="35">
                  <c:v>0</c:v>
                </c:pt>
                <c:pt idx="36">
                  <c:v>4.4410113354794341E-3</c:v>
                </c:pt>
                <c:pt idx="37">
                  <c:v>8.3333333333333332E-3</c:v>
                </c:pt>
                <c:pt idx="38">
                  <c:v>8.5169287778503293E-3</c:v>
                </c:pt>
                <c:pt idx="39">
                  <c:v>0</c:v>
                </c:pt>
                <c:pt idx="40">
                  <c:v>-2.5485201889833047E-2</c:v>
                </c:pt>
                <c:pt idx="41">
                  <c:v>-8.3333333333333329E-2</c:v>
                </c:pt>
                <c:pt idx="42">
                  <c:v>-0.10119350398535192</c:v>
                </c:pt>
                <c:pt idx="43">
                  <c:v>-0.12198707766977117</c:v>
                </c:pt>
                <c:pt idx="44">
                  <c:v>-0.14623719172590802</c:v>
                </c:pt>
                <c:pt idx="45">
                  <c:v>-0.1745957119380134</c:v>
                </c:pt>
                <c:pt idx="46">
                  <c:v>-0.20788622497735454</c:v>
                </c:pt>
                <c:pt idx="47">
                  <c:v>-0.24716546083171465</c:v>
                </c:pt>
                <c:pt idx="48">
                  <c:v>-0.29381306812972091</c:v>
                </c:pt>
                <c:pt idx="49">
                  <c:v>-0.32045126422857728</c:v>
                </c:pt>
                <c:pt idx="50">
                  <c:v>-0.34966628059831401</c:v>
                </c:pt>
                <c:pt idx="51">
                  <c:v>-0.38179323627131073</c:v>
                </c:pt>
                <c:pt idx="52">
                  <c:v>-0.41722804076736714</c:v>
                </c:pt>
                <c:pt idx="53">
                  <c:v>-0.45644187238633027</c:v>
                </c:pt>
                <c:pt idx="54">
                  <c:v>-0.49999999999999983</c:v>
                </c:pt>
                <c:pt idx="55">
                  <c:v>-0.54858654857304578</c:v>
                </c:pt>
                <c:pt idx="56">
                  <c:v>-0.60303751985624154</c:v>
                </c:pt>
                <c:pt idx="57">
                  <c:v>-0.66438546743361959</c:v>
                </c:pt>
                <c:pt idx="58">
                  <c:v>-0.7339209248963402</c:v>
                </c:pt>
                <c:pt idx="59">
                  <c:v>-0.8132784052618911</c:v>
                </c:pt>
                <c:pt idx="60">
                  <c:v>-0.90455925725398367</c:v>
                </c:pt>
                <c:pt idx="61">
                  <c:v>-1.0105112244375911</c:v>
                </c:pt>
                <c:pt idx="62">
                  <c:v>-1.1347977838669812</c:v>
                </c:pt>
                <c:pt idx="63">
                  <c:v>-1.2824143966562049</c:v>
                </c:pt>
                <c:pt idx="64">
                  <c:v>-1.4603545088095859</c:v>
                </c:pt>
                <c:pt idx="65">
                  <c:v>-1.6787195525058738</c:v>
                </c:pt>
                <c:pt idx="66">
                  <c:v>-1.9526614482240001</c:v>
                </c:pt>
                <c:pt idx="67">
                  <c:v>-2.3059901085423755</c:v>
                </c:pt>
                <c:pt idx="68">
                  <c:v>-2.7783884455536954</c:v>
                </c:pt>
                <c:pt idx="69">
                  <c:v>-3.4412853869452231</c:v>
                </c:pt>
                <c:pt idx="70">
                  <c:v>-4.4375384158955518</c:v>
                </c:pt>
                <c:pt idx="71">
                  <c:v>-6.1004811903429053</c:v>
                </c:pt>
                <c:pt idx="72">
                  <c:v>-9.4301140194022661</c:v>
                </c:pt>
                <c:pt idx="73">
                  <c:v>-19.42643719693087</c:v>
                </c:pt>
                <c:pt idx="74">
                  <c:v>-32.758306495139067</c:v>
                </c:pt>
                <c:pt idx="75">
                  <c:v>-49.424242587327321</c:v>
                </c:pt>
                <c:pt idx="76">
                  <c:v>-99.423512977730326</c:v>
                </c:pt>
                <c:pt idx="78">
                  <c:v>100.57794333849678</c:v>
                </c:pt>
                <c:pt idx="79">
                  <c:v>50.578670041015563</c:v>
                </c:pt>
                <c:pt idx="80">
                  <c:v>20.580844302036986</c:v>
                </c:pt>
                <c:pt idx="81">
                  <c:v>14.868003203314162</c:v>
                </c:pt>
                <c:pt idx="82">
                  <c:v>9.6760754305862555</c:v>
                </c:pt>
                <c:pt idx="83">
                  <c:v>6.8387408242453516</c:v>
                </c:pt>
                <c:pt idx="84">
                  <c:v>5.3541950974628856</c:v>
                </c:pt>
                <c:pt idx="85">
                  <c:v>4.4419685150565087</c:v>
                </c:pt>
                <c:pt idx="86">
                  <c:v>3.8251200846430247</c:v>
                </c:pt>
                <c:pt idx="87">
                  <c:v>3.3805648276723463</c:v>
                </c:pt>
                <c:pt idx="88">
                  <c:v>3.0452591446340498</c:v>
                </c:pt>
                <c:pt idx="89">
                  <c:v>2.7835696375650598</c:v>
                </c:pt>
                <c:pt idx="90">
                  <c:v>2.5738367426903541</c:v>
                </c:pt>
                <c:pt idx="91">
                  <c:v>2.4021364168631645</c:v>
                </c:pt>
                <c:pt idx="92">
                  <c:v>2.2591098469359401</c:v>
                </c:pt>
                <c:pt idx="93">
                  <c:v>2.1382342002048627</c:v>
                </c:pt>
                <c:pt idx="94">
                  <c:v>2.0348240435678759</c:v>
                </c:pt>
                <c:pt idx="95">
                  <c:v>1.9454269392258103</c:v>
                </c:pt>
                <c:pt idx="96">
                  <c:v>1.8674428937293452</c:v>
                </c:pt>
                <c:pt idx="97">
                  <c:v>1.798876557266414</c:v>
                </c:pt>
                <c:pt idx="98">
                  <c:v>1.7381711154057884</c:v>
                </c:pt>
                <c:pt idx="99">
                  <c:v>1.6449340668482255</c:v>
                </c:pt>
                <c:pt idx="100">
                  <c:v>1.3414872572509169</c:v>
                </c:pt>
                <c:pt idx="101">
                  <c:v>1.202056903159594</c:v>
                </c:pt>
                <c:pt idx="102">
                  <c:v>1.1267338673170566</c:v>
                </c:pt>
                <c:pt idx="103">
                  <c:v>1.0823232337111381</c:v>
                </c:pt>
                <c:pt idx="104">
                  <c:v>1.03692775514337</c:v>
                </c:pt>
                <c:pt idx="105">
                  <c:v>1.0173430619844492</c:v>
                </c:pt>
                <c:pt idx="106">
                  <c:v>1.0083492773819227</c:v>
                </c:pt>
                <c:pt idx="107">
                  <c:v>1.0040773561979439</c:v>
                </c:pt>
                <c:pt idx="108">
                  <c:v>1.0020083928260821</c:v>
                </c:pt>
                <c:pt idx="109">
                  <c:v>1.0009945751278178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A9-430F-B5A1-52B8DAAC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4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19922641248791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Erf!$B$6</c:f>
              <c:strCache>
                <c:ptCount val="1"/>
                <c:pt idx="0">
                  <c:v>erf(x)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Erf!$B$7:$B$67</c:f>
              <c:numCache>
                <c:formatCode>General</c:formatCode>
                <c:ptCount val="61"/>
                <c:pt idx="0">
                  <c:v>-0.99997790950300136</c:v>
                </c:pt>
                <c:pt idx="1">
                  <c:v>-0.99995890212190053</c:v>
                </c:pt>
                <c:pt idx="2">
                  <c:v>-0.99992498680533459</c:v>
                </c:pt>
                <c:pt idx="3">
                  <c:v>-0.99986566726005943</c:v>
                </c:pt>
                <c:pt idx="4">
                  <c:v>-0.99976396558347069</c:v>
                </c:pt>
                <c:pt idx="5">
                  <c:v>-0.99959304798255499</c:v>
                </c:pt>
                <c:pt idx="6">
                  <c:v>-0.99931148610335496</c:v>
                </c:pt>
                <c:pt idx="7">
                  <c:v>-0.99885682340264337</c:v>
                </c:pt>
                <c:pt idx="8">
                  <c:v>-0.99813715370201805</c:v>
                </c:pt>
                <c:pt idx="9">
                  <c:v>-0.99702053334366703</c:v>
                </c:pt>
                <c:pt idx="10">
                  <c:v>-0.99532226501895271</c:v>
                </c:pt>
                <c:pt idx="11">
                  <c:v>-0.9927904292352574</c:v>
                </c:pt>
                <c:pt idx="12">
                  <c:v>-0.98909050163573065</c:v>
                </c:pt>
                <c:pt idx="13">
                  <c:v>-0.98379045859077452</c:v>
                </c:pt>
                <c:pt idx="14">
                  <c:v>-0.97634838334464391</c:v>
                </c:pt>
                <c:pt idx="15">
                  <c:v>-0.96610514647531054</c:v>
                </c:pt>
                <c:pt idx="16">
                  <c:v>-0.95228511976264851</c:v>
                </c:pt>
                <c:pt idx="17">
                  <c:v>-0.93400794494065231</c:v>
                </c:pt>
                <c:pt idx="18">
                  <c:v>-0.91031397822963489</c:v>
                </c:pt>
                <c:pt idx="19">
                  <c:v>-0.88020506957408118</c:v>
                </c:pt>
                <c:pt idx="20">
                  <c:v>-0.84270079294971412</c:v>
                </c:pt>
                <c:pt idx="21">
                  <c:v>-0.79690821242283139</c:v>
                </c:pt>
                <c:pt idx="22">
                  <c:v>-0.74210096470765952</c:v>
                </c:pt>
                <c:pt idx="23">
                  <c:v>-0.67780119383741733</c:v>
                </c:pt>
                <c:pt idx="24">
                  <c:v>-0.60385609084792458</c:v>
                </c:pt>
                <c:pt idx="25">
                  <c:v>-0.52049987781304519</c:v>
                </c:pt>
                <c:pt idx="26">
                  <c:v>-0.42839235504666695</c:v>
                </c:pt>
                <c:pt idx="27">
                  <c:v>-0.32862675945912589</c:v>
                </c:pt>
                <c:pt idx="28">
                  <c:v>-0.22270258921047681</c:v>
                </c:pt>
                <c:pt idx="29">
                  <c:v>-0.1124629160182832</c:v>
                </c:pt>
                <c:pt idx="30">
                  <c:v>1.7225347312480929E-15</c:v>
                </c:pt>
                <c:pt idx="31">
                  <c:v>0.11246291601828659</c:v>
                </c:pt>
                <c:pt idx="32">
                  <c:v>0.22270258921048011</c:v>
                </c:pt>
                <c:pt idx="33">
                  <c:v>0.328626759459129</c:v>
                </c:pt>
                <c:pt idx="34">
                  <c:v>0.42839235504666995</c:v>
                </c:pt>
                <c:pt idx="35">
                  <c:v>0.52049987781304785</c:v>
                </c:pt>
                <c:pt idx="36">
                  <c:v>0.60385609084792702</c:v>
                </c:pt>
                <c:pt idx="37">
                  <c:v>0.67780119383741944</c:v>
                </c:pt>
                <c:pt idx="38">
                  <c:v>0.74210096470766129</c:v>
                </c:pt>
                <c:pt idx="39">
                  <c:v>0.79690821242283283</c:v>
                </c:pt>
                <c:pt idx="40">
                  <c:v>0.84270079294971556</c:v>
                </c:pt>
                <c:pt idx="41">
                  <c:v>0.88020506957408207</c:v>
                </c:pt>
                <c:pt idx="42">
                  <c:v>0.91031397822963578</c:v>
                </c:pt>
                <c:pt idx="43">
                  <c:v>0.93400794494065298</c:v>
                </c:pt>
                <c:pt idx="44">
                  <c:v>0.95228511976264896</c:v>
                </c:pt>
                <c:pt idx="45">
                  <c:v>0.96610514647531109</c:v>
                </c:pt>
                <c:pt idx="46">
                  <c:v>0.97634838334464424</c:v>
                </c:pt>
                <c:pt idx="47">
                  <c:v>0.98379045859077474</c:v>
                </c:pt>
                <c:pt idx="48">
                  <c:v>0.98909050163573076</c:v>
                </c:pt>
                <c:pt idx="49">
                  <c:v>0.99279042923525751</c:v>
                </c:pt>
                <c:pt idx="50">
                  <c:v>0.99532226501895282</c:v>
                </c:pt>
                <c:pt idx="51">
                  <c:v>0.99702053334366703</c:v>
                </c:pt>
                <c:pt idx="52">
                  <c:v>0.99813715370201817</c:v>
                </c:pt>
                <c:pt idx="53">
                  <c:v>0.99885682340264337</c:v>
                </c:pt>
                <c:pt idx="54">
                  <c:v>0.99931148610335496</c:v>
                </c:pt>
                <c:pt idx="55">
                  <c:v>0.99959304798255499</c:v>
                </c:pt>
                <c:pt idx="56">
                  <c:v>0.99976396558347069</c:v>
                </c:pt>
                <c:pt idx="57">
                  <c:v>0.99986566726005943</c:v>
                </c:pt>
                <c:pt idx="58">
                  <c:v>0.99992498680533459</c:v>
                </c:pt>
                <c:pt idx="59">
                  <c:v>0.99995890212190053</c:v>
                </c:pt>
                <c:pt idx="60">
                  <c:v>0.99997790950300136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CA-4DC9-AF07-8E5790CD269A}"/>
            </c:ext>
          </c:extLst>
        </c:ser>
        <c:ser>
          <c:idx val="3"/>
          <c:order val="1"/>
          <c:tx>
            <c:strRef>
              <c:f>Erf!$C$6</c:f>
              <c:strCache>
                <c:ptCount val="1"/>
                <c:pt idx="0">
                  <c:v>erfc(x)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Erf!$A$7:$A$67</c:f>
              <c:numCache>
                <c:formatCode>General</c:formatCode>
                <c:ptCount val="6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-2.6999999999999997</c:v>
                </c:pt>
                <c:pt idx="4">
                  <c:v>-2.5999999999999996</c:v>
                </c:pt>
                <c:pt idx="5">
                  <c:v>-2.4999999999999996</c:v>
                </c:pt>
                <c:pt idx="6">
                  <c:v>-2.3999999999999995</c:v>
                </c:pt>
                <c:pt idx="7">
                  <c:v>-2.2999999999999994</c:v>
                </c:pt>
                <c:pt idx="8">
                  <c:v>-2.1999999999999993</c:v>
                </c:pt>
                <c:pt idx="9">
                  <c:v>-2.0999999999999992</c:v>
                </c:pt>
                <c:pt idx="10">
                  <c:v>-1.9999999999999991</c:v>
                </c:pt>
                <c:pt idx="11">
                  <c:v>-1.899999999999999</c:v>
                </c:pt>
                <c:pt idx="12">
                  <c:v>-1.7999999999999989</c:v>
                </c:pt>
                <c:pt idx="13">
                  <c:v>-1.6999999999999988</c:v>
                </c:pt>
                <c:pt idx="14">
                  <c:v>-1.5999999999999988</c:v>
                </c:pt>
                <c:pt idx="15">
                  <c:v>-1.4999999999999987</c:v>
                </c:pt>
                <c:pt idx="16">
                  <c:v>-1.3999999999999986</c:v>
                </c:pt>
                <c:pt idx="17">
                  <c:v>-1.2999999999999985</c:v>
                </c:pt>
                <c:pt idx="18">
                  <c:v>-1.1999999999999984</c:v>
                </c:pt>
                <c:pt idx="19">
                  <c:v>-1.0999999999999983</c:v>
                </c:pt>
                <c:pt idx="20">
                  <c:v>-0.99999999999999833</c:v>
                </c:pt>
                <c:pt idx="21">
                  <c:v>-0.89999999999999836</c:v>
                </c:pt>
                <c:pt idx="22">
                  <c:v>-0.79999999999999838</c:v>
                </c:pt>
                <c:pt idx="23">
                  <c:v>-0.6999999999999984</c:v>
                </c:pt>
                <c:pt idx="24">
                  <c:v>-0.59999999999999842</c:v>
                </c:pt>
                <c:pt idx="25">
                  <c:v>-0.49999999999999845</c:v>
                </c:pt>
                <c:pt idx="26">
                  <c:v>-0.39999999999999847</c:v>
                </c:pt>
                <c:pt idx="27">
                  <c:v>-0.29999999999999849</c:v>
                </c:pt>
                <c:pt idx="28">
                  <c:v>-0.19999999999999848</c:v>
                </c:pt>
                <c:pt idx="29">
                  <c:v>-9.9999999999998479E-2</c:v>
                </c:pt>
                <c:pt idx="30">
                  <c:v>1.5265566588595902E-15</c:v>
                </c:pt>
                <c:pt idx="31">
                  <c:v>0.10000000000000153</c:v>
                </c:pt>
                <c:pt idx="32">
                  <c:v>0.20000000000000154</c:v>
                </c:pt>
                <c:pt idx="33">
                  <c:v>0.30000000000000154</c:v>
                </c:pt>
                <c:pt idx="34">
                  <c:v>0.40000000000000158</c:v>
                </c:pt>
                <c:pt idx="35">
                  <c:v>0.50000000000000155</c:v>
                </c:pt>
                <c:pt idx="36">
                  <c:v>0.60000000000000153</c:v>
                </c:pt>
                <c:pt idx="37">
                  <c:v>0.70000000000000151</c:v>
                </c:pt>
                <c:pt idx="38">
                  <c:v>0.80000000000000149</c:v>
                </c:pt>
                <c:pt idx="39">
                  <c:v>0.90000000000000147</c:v>
                </c:pt>
                <c:pt idx="40">
                  <c:v>1.0000000000000016</c:v>
                </c:pt>
                <c:pt idx="41">
                  <c:v>1.1000000000000016</c:v>
                </c:pt>
                <c:pt idx="42">
                  <c:v>1.2000000000000017</c:v>
                </c:pt>
                <c:pt idx="43">
                  <c:v>1.3000000000000018</c:v>
                </c:pt>
                <c:pt idx="44">
                  <c:v>1.4000000000000019</c:v>
                </c:pt>
                <c:pt idx="45">
                  <c:v>1.500000000000002</c:v>
                </c:pt>
                <c:pt idx="46">
                  <c:v>1.6000000000000021</c:v>
                </c:pt>
                <c:pt idx="47">
                  <c:v>1.7000000000000022</c:v>
                </c:pt>
                <c:pt idx="48">
                  <c:v>1.8000000000000023</c:v>
                </c:pt>
                <c:pt idx="49">
                  <c:v>1.9000000000000024</c:v>
                </c:pt>
                <c:pt idx="50">
                  <c:v>2.0000000000000022</c:v>
                </c:pt>
                <c:pt idx="51">
                  <c:v>2.1000000000000023</c:v>
                </c:pt>
                <c:pt idx="52">
                  <c:v>2.2000000000000024</c:v>
                </c:pt>
                <c:pt idx="53">
                  <c:v>2.3000000000000025</c:v>
                </c:pt>
                <c:pt idx="54">
                  <c:v>2.4000000000000026</c:v>
                </c:pt>
                <c:pt idx="55">
                  <c:v>2.5000000000000027</c:v>
                </c:pt>
                <c:pt idx="56">
                  <c:v>2.6000000000000028</c:v>
                </c:pt>
                <c:pt idx="57">
                  <c:v>2.7000000000000028</c:v>
                </c:pt>
                <c:pt idx="58">
                  <c:v>2.8000000000000029</c:v>
                </c:pt>
                <c:pt idx="59">
                  <c:v>2.900000000000003</c:v>
                </c:pt>
                <c:pt idx="60">
                  <c:v>3.0000000000000031</c:v>
                </c:pt>
              </c:numCache>
            </c:numRef>
          </c:xVal>
          <c:yVal>
            <c:numRef>
              <c:f>Erf!$C$7:$C$67</c:f>
              <c:numCache>
                <c:formatCode>General</c:formatCode>
                <c:ptCount val="61"/>
                <c:pt idx="0">
                  <c:v>1.9999779095030012</c:v>
                </c:pt>
                <c:pt idx="1">
                  <c:v>1.9999589021219006</c:v>
                </c:pt>
                <c:pt idx="2">
                  <c:v>1.9999249868053346</c:v>
                </c:pt>
                <c:pt idx="3">
                  <c:v>1.9998656672600594</c:v>
                </c:pt>
                <c:pt idx="4">
                  <c:v>1.9997639655834707</c:v>
                </c:pt>
                <c:pt idx="5">
                  <c:v>1.999593047982555</c:v>
                </c:pt>
                <c:pt idx="6">
                  <c:v>1.999311486103355</c:v>
                </c:pt>
                <c:pt idx="7">
                  <c:v>1.9988568234026434</c:v>
                </c:pt>
                <c:pt idx="8">
                  <c:v>1.9981371537020181</c:v>
                </c:pt>
                <c:pt idx="9">
                  <c:v>1.997020533343667</c:v>
                </c:pt>
                <c:pt idx="10">
                  <c:v>1.9953222650189528</c:v>
                </c:pt>
                <c:pt idx="11">
                  <c:v>1.9927904292352574</c:v>
                </c:pt>
                <c:pt idx="12">
                  <c:v>1.9890905016357308</c:v>
                </c:pt>
                <c:pt idx="13">
                  <c:v>1.9837904585907746</c:v>
                </c:pt>
                <c:pt idx="14">
                  <c:v>1.9763483833446438</c:v>
                </c:pt>
                <c:pt idx="15">
                  <c:v>1.9661051464753105</c:v>
                </c:pt>
                <c:pt idx="16">
                  <c:v>1.9522851197626485</c:v>
                </c:pt>
                <c:pt idx="17">
                  <c:v>1.9340079449406522</c:v>
                </c:pt>
                <c:pt idx="18">
                  <c:v>1.910313978229635</c:v>
                </c:pt>
                <c:pt idx="19">
                  <c:v>1.8802050695740813</c:v>
                </c:pt>
                <c:pt idx="20">
                  <c:v>1.8427007929497141</c:v>
                </c:pt>
                <c:pt idx="21">
                  <c:v>1.7969082124228315</c:v>
                </c:pt>
                <c:pt idx="22">
                  <c:v>1.7421009647076595</c:v>
                </c:pt>
                <c:pt idx="23">
                  <c:v>1.6778011938374173</c:v>
                </c:pt>
                <c:pt idx="24">
                  <c:v>1.6038560908479247</c:v>
                </c:pt>
                <c:pt idx="25">
                  <c:v>1.5204998778130452</c:v>
                </c:pt>
                <c:pt idx="26">
                  <c:v>1.4283923550466668</c:v>
                </c:pt>
                <c:pt idx="27">
                  <c:v>1.3286267594591259</c:v>
                </c:pt>
                <c:pt idx="28">
                  <c:v>1.2227025892104768</c:v>
                </c:pt>
                <c:pt idx="29">
                  <c:v>1.1124629160182833</c:v>
                </c:pt>
                <c:pt idx="30">
                  <c:v>0.99999999999999822</c:v>
                </c:pt>
                <c:pt idx="31">
                  <c:v>0.88753708398171338</c:v>
                </c:pt>
                <c:pt idx="32">
                  <c:v>0.77729741078951986</c:v>
                </c:pt>
                <c:pt idx="33">
                  <c:v>0.671373240540871</c:v>
                </c:pt>
                <c:pt idx="34">
                  <c:v>0.57160764495333005</c:v>
                </c:pt>
                <c:pt idx="35">
                  <c:v>0.47950012218695209</c:v>
                </c:pt>
                <c:pt idx="36">
                  <c:v>0.39614390915207287</c:v>
                </c:pt>
                <c:pt idx="37">
                  <c:v>0.32219880616258045</c:v>
                </c:pt>
                <c:pt idx="38">
                  <c:v>0.25789903529233865</c:v>
                </c:pt>
                <c:pt idx="39">
                  <c:v>0.20309178757716714</c:v>
                </c:pt>
                <c:pt idx="40">
                  <c:v>0.15729920705028447</c:v>
                </c:pt>
                <c:pt idx="41">
                  <c:v>0.11979493042591775</c:v>
                </c:pt>
                <c:pt idx="42">
                  <c:v>8.9686021770364138E-2</c:v>
                </c:pt>
                <c:pt idx="43">
                  <c:v>6.5992055059347174E-2</c:v>
                </c:pt>
                <c:pt idx="44">
                  <c:v>4.7714880237350883E-2</c:v>
                </c:pt>
                <c:pt idx="45">
                  <c:v>3.3894853524689031E-2</c:v>
                </c:pt>
                <c:pt idx="46">
                  <c:v>2.3651616655355808E-2</c:v>
                </c:pt>
                <c:pt idx="47">
                  <c:v>1.6209541409225297E-2</c:v>
                </c:pt>
                <c:pt idx="48">
                  <c:v>1.0909498364269186E-2</c:v>
                </c:pt>
                <c:pt idx="49">
                  <c:v>7.2095707647424579E-3</c:v>
                </c:pt>
                <c:pt idx="50">
                  <c:v>4.6777349810472203E-3</c:v>
                </c:pt>
                <c:pt idx="51">
                  <c:v>2.9794666563329546E-3</c:v>
                </c:pt>
                <c:pt idx="52">
                  <c:v>1.8628462979818699E-3</c:v>
                </c:pt>
                <c:pt idx="53">
                  <c:v>1.1431765973566373E-3</c:v>
                </c:pt>
                <c:pt idx="54">
                  <c:v>6.8851389664506925E-4</c:v>
                </c:pt>
                <c:pt idx="55">
                  <c:v>4.0695201744495312E-4</c:v>
                </c:pt>
                <c:pt idx="56">
                  <c:v>2.3603441652934553E-4</c:v>
                </c:pt>
                <c:pt idx="57">
                  <c:v>1.3433273994052213E-4</c:v>
                </c:pt>
                <c:pt idx="58">
                  <c:v>7.5013194665457739E-5</c:v>
                </c:pt>
                <c:pt idx="59">
                  <c:v>4.1097878099458078E-5</c:v>
                </c:pt>
                <c:pt idx="60">
                  <c:v>2.2090496998585004E-5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CA-4DC9-AF07-8E5790CD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3"/>
          <c:min val="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027016406816446"/>
          <c:y val="8.4506081302171451E-2"/>
          <c:w val="0.22356237080439445"/>
          <c:h val="0.12804837370012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117711747872063E-2"/>
          <c:y val="3.9549600498832674E-2"/>
          <c:w val="0.88915819243185046"/>
          <c:h val="0.91992264124879131"/>
        </c:manualLayout>
      </c:layout>
      <c:scatterChart>
        <c:scatterStyle val="smoothMarker"/>
        <c:varyColors val="0"/>
        <c:ser>
          <c:idx val="2"/>
          <c:order val="0"/>
          <c:tx>
            <c:strRef>
              <c:f>Erfi!$B$6</c:f>
              <c:strCache>
                <c:ptCount val="1"/>
                <c:pt idx="0">
                  <c:v>erfi(x)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Erfi!$A$7:$A$75</c:f>
              <c:numCache>
                <c:formatCode>General</c:formatCode>
                <c:ptCount val="69"/>
                <c:pt idx="0">
                  <c:v>-0.99999899999999997</c:v>
                </c:pt>
                <c:pt idx="1">
                  <c:v>-0.995</c:v>
                </c:pt>
                <c:pt idx="2">
                  <c:v>-0.99</c:v>
                </c:pt>
                <c:pt idx="3">
                  <c:v>-0.95</c:v>
                </c:pt>
                <c:pt idx="4">
                  <c:v>-0.89999999999999991</c:v>
                </c:pt>
                <c:pt idx="5">
                  <c:v>-0.84999999999999987</c:v>
                </c:pt>
                <c:pt idx="6">
                  <c:v>-0.79999999999999982</c:v>
                </c:pt>
                <c:pt idx="7">
                  <c:v>-0.74999999999999978</c:v>
                </c:pt>
                <c:pt idx="8">
                  <c:v>-0.69999999999999973</c:v>
                </c:pt>
                <c:pt idx="9">
                  <c:v>-0.64999999999999969</c:v>
                </c:pt>
                <c:pt idx="10">
                  <c:v>-0.59999999999999964</c:v>
                </c:pt>
                <c:pt idx="11">
                  <c:v>-0.5499999999999996</c:v>
                </c:pt>
                <c:pt idx="12">
                  <c:v>-0.49999999999999961</c:v>
                </c:pt>
                <c:pt idx="13">
                  <c:v>-0.44999999999999962</c:v>
                </c:pt>
                <c:pt idx="14">
                  <c:v>-0.39999999999999963</c:v>
                </c:pt>
                <c:pt idx="15">
                  <c:v>-0.34999999999999964</c:v>
                </c:pt>
                <c:pt idx="16">
                  <c:v>-0.29999999999999966</c:v>
                </c:pt>
                <c:pt idx="17">
                  <c:v>-0.24999999999999967</c:v>
                </c:pt>
                <c:pt idx="18">
                  <c:v>-0.19999999999999968</c:v>
                </c:pt>
                <c:pt idx="19">
                  <c:v>-0.14999999999999969</c:v>
                </c:pt>
                <c:pt idx="20">
                  <c:v>-9.9999999999999686E-2</c:v>
                </c:pt>
                <c:pt idx="21">
                  <c:v>-4.9999999999999684E-2</c:v>
                </c:pt>
                <c:pt idx="22">
                  <c:v>9.9999999999999995E-7</c:v>
                </c:pt>
                <c:pt idx="23">
                  <c:v>5.0000000000000001E-3</c:v>
                </c:pt>
                <c:pt idx="24">
                  <c:v>0.01</c:v>
                </c:pt>
                <c:pt idx="25">
                  <c:v>0.05</c:v>
                </c:pt>
                <c:pt idx="26">
                  <c:v>0.1</c:v>
                </c:pt>
                <c:pt idx="27">
                  <c:v>0.15000000000000002</c:v>
                </c:pt>
                <c:pt idx="28">
                  <c:v>0.2</c:v>
                </c:pt>
                <c:pt idx="29">
                  <c:v>0.25</c:v>
                </c:pt>
                <c:pt idx="30">
                  <c:v>0.3</c:v>
                </c:pt>
                <c:pt idx="31">
                  <c:v>0.35</c:v>
                </c:pt>
                <c:pt idx="32">
                  <c:v>0.39999999999999997</c:v>
                </c:pt>
                <c:pt idx="33">
                  <c:v>0.44999999999999996</c:v>
                </c:pt>
                <c:pt idx="34">
                  <c:v>0.49999999999999994</c:v>
                </c:pt>
                <c:pt idx="35">
                  <c:v>0.54999999999999993</c:v>
                </c:pt>
                <c:pt idx="36">
                  <c:v>0.6</c:v>
                </c:pt>
                <c:pt idx="37">
                  <c:v>0.65</c:v>
                </c:pt>
                <c:pt idx="38">
                  <c:v>0.70000000000000007</c:v>
                </c:pt>
                <c:pt idx="39">
                  <c:v>0.75000000000000011</c:v>
                </c:pt>
                <c:pt idx="40">
                  <c:v>0.80000000000000016</c:v>
                </c:pt>
                <c:pt idx="41">
                  <c:v>0.8500000000000002</c:v>
                </c:pt>
                <c:pt idx="42">
                  <c:v>0.90000000000000024</c:v>
                </c:pt>
                <c:pt idx="43">
                  <c:v>0.95000000000000029</c:v>
                </c:pt>
                <c:pt idx="44">
                  <c:v>0.99</c:v>
                </c:pt>
                <c:pt idx="45">
                  <c:v>0.995</c:v>
                </c:pt>
                <c:pt idx="46">
                  <c:v>0.99999899999999997</c:v>
                </c:pt>
                <c:pt idx="47">
                  <c:v>1.05</c:v>
                </c:pt>
                <c:pt idx="48">
                  <c:v>1.1000000000000001</c:v>
                </c:pt>
                <c:pt idx="49">
                  <c:v>1.1500000000000001</c:v>
                </c:pt>
                <c:pt idx="50">
                  <c:v>1.2000000000000002</c:v>
                </c:pt>
                <c:pt idx="51">
                  <c:v>1.2500000000000002</c:v>
                </c:pt>
                <c:pt idx="52">
                  <c:v>1.3000000000000003</c:v>
                </c:pt>
                <c:pt idx="53">
                  <c:v>1.3500000000000003</c:v>
                </c:pt>
                <c:pt idx="54">
                  <c:v>1.4000000000000004</c:v>
                </c:pt>
                <c:pt idx="55">
                  <c:v>1.4500000000000004</c:v>
                </c:pt>
                <c:pt idx="56">
                  <c:v>1.5000000000000004</c:v>
                </c:pt>
                <c:pt idx="57">
                  <c:v>1.5500000000000005</c:v>
                </c:pt>
                <c:pt idx="58">
                  <c:v>1.6000000000000005</c:v>
                </c:pt>
                <c:pt idx="59">
                  <c:v>1.6500000000000006</c:v>
                </c:pt>
                <c:pt idx="60">
                  <c:v>1.7000000000000006</c:v>
                </c:pt>
                <c:pt idx="61">
                  <c:v>1.7500000000000007</c:v>
                </c:pt>
                <c:pt idx="62">
                  <c:v>1.8000000000000007</c:v>
                </c:pt>
                <c:pt idx="63">
                  <c:v>1.8500000000000008</c:v>
                </c:pt>
                <c:pt idx="64">
                  <c:v>1.9000000000000008</c:v>
                </c:pt>
                <c:pt idx="65">
                  <c:v>1.9500000000000008</c:v>
                </c:pt>
                <c:pt idx="66">
                  <c:v>1.99</c:v>
                </c:pt>
                <c:pt idx="67">
                  <c:v>1.9950000000000001</c:v>
                </c:pt>
                <c:pt idx="68">
                  <c:v>1.9999990000000001</c:v>
                </c:pt>
              </c:numCache>
            </c:numRef>
          </c:xVal>
          <c:yVal>
            <c:numRef>
              <c:f>Erfi!$B$7:$B$75</c:f>
              <c:numCache>
                <c:formatCode>General</c:formatCode>
                <c:ptCount val="69"/>
                <c:pt idx="0">
                  <c:v>-3.4589107372754988</c:v>
                </c:pt>
                <c:pt idx="1">
                  <c:v>-1.9848726126155321</c:v>
                </c:pt>
                <c:pt idx="2">
                  <c:v>-1.8213863677184496</c:v>
                </c:pt>
                <c:pt idx="3">
                  <c:v>-1.3859038243496775</c:v>
                </c:pt>
                <c:pt idx="4">
                  <c:v>-1.1630871536766738</c:v>
                </c:pt>
                <c:pt idx="5">
                  <c:v>-1.0179024648320274</c:v>
                </c:pt>
                <c:pt idx="6">
                  <c:v>-0.9061938024368229</c:v>
                </c:pt>
                <c:pt idx="7">
                  <c:v>-0.8134198475976181</c:v>
                </c:pt>
                <c:pt idx="8">
                  <c:v>-0.73286907795921641</c:v>
                </c:pt>
                <c:pt idx="9">
                  <c:v>-0.66085442534238537</c:v>
                </c:pt>
                <c:pt idx="10">
                  <c:v>-0.59511608144999451</c:v>
                </c:pt>
                <c:pt idx="11">
                  <c:v>-0.534159087749702</c:v>
                </c:pt>
                <c:pt idx="12">
                  <c:v>-0.47693627620446943</c:v>
                </c:pt>
                <c:pt idx="13">
                  <c:v>-0.42268023864756149</c:v>
                </c:pt>
                <c:pt idx="14">
                  <c:v>-0.37080715859355762</c:v>
                </c:pt>
                <c:pt idx="15">
                  <c:v>-0.32085832171518114</c:v>
                </c:pt>
                <c:pt idx="16">
                  <c:v>-0.27246271472675404</c:v>
                </c:pt>
                <c:pt idx="17">
                  <c:v>-0.2253120550121778</c:v>
                </c:pt>
                <c:pt idx="18">
                  <c:v>-0.17914345462129136</c:v>
                </c:pt>
                <c:pt idx="19">
                  <c:v>-0.13372692166481942</c:v>
                </c:pt>
                <c:pt idx="20">
                  <c:v>-8.8855990494257422E-2</c:v>
                </c:pt>
                <c:pt idx="21">
                  <c:v>-4.4340387910005205E-2</c:v>
                </c:pt>
                <c:pt idx="22">
                  <c:v>8.8622692545298986E-7</c:v>
                </c:pt>
                <c:pt idx="23">
                  <c:v>4.4311636293707275E-3</c:v>
                </c:pt>
                <c:pt idx="24">
                  <c:v>8.8625012809505962E-3</c:v>
                </c:pt>
                <c:pt idx="25">
                  <c:v>4.4340387910005497E-2</c:v>
                </c:pt>
                <c:pt idx="26">
                  <c:v>8.8855990494257686E-2</c:v>
                </c:pt>
                <c:pt idx="27">
                  <c:v>0.13372692166481973</c:v>
                </c:pt>
                <c:pt idx="28">
                  <c:v>0.17914345462129169</c:v>
                </c:pt>
                <c:pt idx="29">
                  <c:v>0.2253120550121781</c:v>
                </c:pt>
                <c:pt idx="30">
                  <c:v>0.27246271472675437</c:v>
                </c:pt>
                <c:pt idx="31">
                  <c:v>0.32085832171518147</c:v>
                </c:pt>
                <c:pt idx="32">
                  <c:v>0.37080715859355795</c:v>
                </c:pt>
                <c:pt idx="33">
                  <c:v>0.42268023864756177</c:v>
                </c:pt>
                <c:pt idx="34">
                  <c:v>0.47693627620446982</c:v>
                </c:pt>
                <c:pt idx="35">
                  <c:v>0.53415908774970233</c:v>
                </c:pt>
                <c:pt idx="36">
                  <c:v>0.59511608144999484</c:v>
                </c:pt>
                <c:pt idx="37">
                  <c:v>0.66085442534238592</c:v>
                </c:pt>
                <c:pt idx="38">
                  <c:v>0.73286907795921685</c:v>
                </c:pt>
                <c:pt idx="39">
                  <c:v>0.81341984759761887</c:v>
                </c:pt>
                <c:pt idx="40">
                  <c:v>0.90619380243682357</c:v>
                </c:pt>
                <c:pt idx="41">
                  <c:v>1.0179024648320281</c:v>
                </c:pt>
                <c:pt idx="42">
                  <c:v>1.1630871536766749</c:v>
                </c:pt>
                <c:pt idx="43">
                  <c:v>1.3859038243496795</c:v>
                </c:pt>
                <c:pt idx="44">
                  <c:v>1.8213863677184496</c:v>
                </c:pt>
                <c:pt idx="45">
                  <c:v>1.9848726126155321</c:v>
                </c:pt>
                <c:pt idx="46">
                  <c:v>3.4589107372754988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AB-4BA5-8A45-C4FF6185CD37}"/>
            </c:ext>
          </c:extLst>
        </c:ser>
        <c:ser>
          <c:idx val="3"/>
          <c:order val="1"/>
          <c:tx>
            <c:strRef>
              <c:f>Erfi!$C$6</c:f>
              <c:strCache>
                <c:ptCount val="1"/>
                <c:pt idx="0">
                  <c:v>erfci(x)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Erfi!$A$7:$A$75</c:f>
              <c:numCache>
                <c:formatCode>General</c:formatCode>
                <c:ptCount val="69"/>
                <c:pt idx="0">
                  <c:v>-0.99999899999999997</c:v>
                </c:pt>
                <c:pt idx="1">
                  <c:v>-0.995</c:v>
                </c:pt>
                <c:pt idx="2">
                  <c:v>-0.99</c:v>
                </c:pt>
                <c:pt idx="3">
                  <c:v>-0.95</c:v>
                </c:pt>
                <c:pt idx="4">
                  <c:v>-0.89999999999999991</c:v>
                </c:pt>
                <c:pt idx="5">
                  <c:v>-0.84999999999999987</c:v>
                </c:pt>
                <c:pt idx="6">
                  <c:v>-0.79999999999999982</c:v>
                </c:pt>
                <c:pt idx="7">
                  <c:v>-0.74999999999999978</c:v>
                </c:pt>
                <c:pt idx="8">
                  <c:v>-0.69999999999999973</c:v>
                </c:pt>
                <c:pt idx="9">
                  <c:v>-0.64999999999999969</c:v>
                </c:pt>
                <c:pt idx="10">
                  <c:v>-0.59999999999999964</c:v>
                </c:pt>
                <c:pt idx="11">
                  <c:v>-0.5499999999999996</c:v>
                </c:pt>
                <c:pt idx="12">
                  <c:v>-0.49999999999999961</c:v>
                </c:pt>
                <c:pt idx="13">
                  <c:v>-0.44999999999999962</c:v>
                </c:pt>
                <c:pt idx="14">
                  <c:v>-0.39999999999999963</c:v>
                </c:pt>
                <c:pt idx="15">
                  <c:v>-0.34999999999999964</c:v>
                </c:pt>
                <c:pt idx="16">
                  <c:v>-0.29999999999999966</c:v>
                </c:pt>
                <c:pt idx="17">
                  <c:v>-0.24999999999999967</c:v>
                </c:pt>
                <c:pt idx="18">
                  <c:v>-0.19999999999999968</c:v>
                </c:pt>
                <c:pt idx="19">
                  <c:v>-0.14999999999999969</c:v>
                </c:pt>
                <c:pt idx="20">
                  <c:v>-9.9999999999999686E-2</c:v>
                </c:pt>
                <c:pt idx="21">
                  <c:v>-4.9999999999999684E-2</c:v>
                </c:pt>
                <c:pt idx="22">
                  <c:v>9.9999999999999995E-7</c:v>
                </c:pt>
                <c:pt idx="23">
                  <c:v>5.0000000000000001E-3</c:v>
                </c:pt>
                <c:pt idx="24">
                  <c:v>0.01</c:v>
                </c:pt>
                <c:pt idx="25">
                  <c:v>0.05</c:v>
                </c:pt>
                <c:pt idx="26">
                  <c:v>0.1</c:v>
                </c:pt>
                <c:pt idx="27">
                  <c:v>0.15000000000000002</c:v>
                </c:pt>
                <c:pt idx="28">
                  <c:v>0.2</c:v>
                </c:pt>
                <c:pt idx="29">
                  <c:v>0.25</c:v>
                </c:pt>
                <c:pt idx="30">
                  <c:v>0.3</c:v>
                </c:pt>
                <c:pt idx="31">
                  <c:v>0.35</c:v>
                </c:pt>
                <c:pt idx="32">
                  <c:v>0.39999999999999997</c:v>
                </c:pt>
                <c:pt idx="33">
                  <c:v>0.44999999999999996</c:v>
                </c:pt>
                <c:pt idx="34">
                  <c:v>0.49999999999999994</c:v>
                </c:pt>
                <c:pt idx="35">
                  <c:v>0.54999999999999993</c:v>
                </c:pt>
                <c:pt idx="36">
                  <c:v>0.6</c:v>
                </c:pt>
                <c:pt idx="37">
                  <c:v>0.65</c:v>
                </c:pt>
                <c:pt idx="38">
                  <c:v>0.70000000000000007</c:v>
                </c:pt>
                <c:pt idx="39">
                  <c:v>0.75000000000000011</c:v>
                </c:pt>
                <c:pt idx="40">
                  <c:v>0.80000000000000016</c:v>
                </c:pt>
                <c:pt idx="41">
                  <c:v>0.8500000000000002</c:v>
                </c:pt>
                <c:pt idx="42">
                  <c:v>0.90000000000000024</c:v>
                </c:pt>
                <c:pt idx="43">
                  <c:v>0.95000000000000029</c:v>
                </c:pt>
                <c:pt idx="44">
                  <c:v>0.99</c:v>
                </c:pt>
                <c:pt idx="45">
                  <c:v>0.995</c:v>
                </c:pt>
                <c:pt idx="46">
                  <c:v>0.99999899999999997</c:v>
                </c:pt>
                <c:pt idx="47">
                  <c:v>1.05</c:v>
                </c:pt>
                <c:pt idx="48">
                  <c:v>1.1000000000000001</c:v>
                </c:pt>
                <c:pt idx="49">
                  <c:v>1.1500000000000001</c:v>
                </c:pt>
                <c:pt idx="50">
                  <c:v>1.2000000000000002</c:v>
                </c:pt>
                <c:pt idx="51">
                  <c:v>1.2500000000000002</c:v>
                </c:pt>
                <c:pt idx="52">
                  <c:v>1.3000000000000003</c:v>
                </c:pt>
                <c:pt idx="53">
                  <c:v>1.3500000000000003</c:v>
                </c:pt>
                <c:pt idx="54">
                  <c:v>1.4000000000000004</c:v>
                </c:pt>
                <c:pt idx="55">
                  <c:v>1.4500000000000004</c:v>
                </c:pt>
                <c:pt idx="56">
                  <c:v>1.5000000000000004</c:v>
                </c:pt>
                <c:pt idx="57">
                  <c:v>1.5500000000000005</c:v>
                </c:pt>
                <c:pt idx="58">
                  <c:v>1.6000000000000005</c:v>
                </c:pt>
                <c:pt idx="59">
                  <c:v>1.6500000000000006</c:v>
                </c:pt>
                <c:pt idx="60">
                  <c:v>1.7000000000000006</c:v>
                </c:pt>
                <c:pt idx="61">
                  <c:v>1.7500000000000007</c:v>
                </c:pt>
                <c:pt idx="62">
                  <c:v>1.8000000000000007</c:v>
                </c:pt>
                <c:pt idx="63">
                  <c:v>1.8500000000000008</c:v>
                </c:pt>
                <c:pt idx="64">
                  <c:v>1.9000000000000008</c:v>
                </c:pt>
                <c:pt idx="65">
                  <c:v>1.9500000000000008</c:v>
                </c:pt>
                <c:pt idx="66">
                  <c:v>1.99</c:v>
                </c:pt>
                <c:pt idx="67">
                  <c:v>1.9950000000000001</c:v>
                </c:pt>
                <c:pt idx="68">
                  <c:v>1.9999990000000001</c:v>
                </c:pt>
              </c:numCache>
            </c:numRef>
          </c:xVal>
          <c:yVal>
            <c:numRef>
              <c:f>Erfi!$C$7:$C$75</c:f>
              <c:numCache>
                <c:formatCode>General</c:formatCode>
                <c:ptCount val="69"/>
                <c:pt idx="22">
                  <c:v>3.4589107372794996</c:v>
                </c:pt>
                <c:pt idx="23">
                  <c:v>1.9848726126155321</c:v>
                </c:pt>
                <c:pt idx="24">
                  <c:v>1.8213863677184496</c:v>
                </c:pt>
                <c:pt idx="25">
                  <c:v>1.3859038243496782</c:v>
                </c:pt>
                <c:pt idx="26">
                  <c:v>1.1630871536766738</c:v>
                </c:pt>
                <c:pt idx="27">
                  <c:v>1.0179024648320276</c:v>
                </c:pt>
                <c:pt idx="28">
                  <c:v>0.90619380243682324</c:v>
                </c:pt>
                <c:pt idx="29">
                  <c:v>0.81341984759761843</c:v>
                </c:pt>
                <c:pt idx="30">
                  <c:v>0.73286907795921685</c:v>
                </c:pt>
                <c:pt idx="31">
                  <c:v>0.66085442534238592</c:v>
                </c:pt>
                <c:pt idx="32">
                  <c:v>0.59511608144999495</c:v>
                </c:pt>
                <c:pt idx="33">
                  <c:v>0.53415908774970244</c:v>
                </c:pt>
                <c:pt idx="34">
                  <c:v>0.47693627620446988</c:v>
                </c:pt>
                <c:pt idx="35">
                  <c:v>0.42268023864756193</c:v>
                </c:pt>
                <c:pt idx="36">
                  <c:v>0.37080715859355795</c:v>
                </c:pt>
                <c:pt idx="37">
                  <c:v>0.32085832171518147</c:v>
                </c:pt>
                <c:pt idx="38">
                  <c:v>0.27246271472675432</c:v>
                </c:pt>
                <c:pt idx="39">
                  <c:v>0.22531205501217799</c:v>
                </c:pt>
                <c:pt idx="40">
                  <c:v>0.17914345462129153</c:v>
                </c:pt>
                <c:pt idx="41">
                  <c:v>0.13372692166481953</c:v>
                </c:pt>
                <c:pt idx="42">
                  <c:v>8.8855990494257464E-2</c:v>
                </c:pt>
                <c:pt idx="43">
                  <c:v>4.434038791000524E-2</c:v>
                </c:pt>
                <c:pt idx="44">
                  <c:v>8.8625012809506049E-3</c:v>
                </c:pt>
                <c:pt idx="45">
                  <c:v>4.431163629370731E-3</c:v>
                </c:pt>
                <c:pt idx="46">
                  <c:v>8.8622692547847401E-7</c:v>
                </c:pt>
                <c:pt idx="47">
                  <c:v>-4.4340387910005538E-2</c:v>
                </c:pt>
                <c:pt idx="48">
                  <c:v>-8.8855990494257769E-2</c:v>
                </c:pt>
                <c:pt idx="49">
                  <c:v>-0.13372692166481981</c:v>
                </c:pt>
                <c:pt idx="50">
                  <c:v>-0.17914345462129186</c:v>
                </c:pt>
                <c:pt idx="51">
                  <c:v>-0.2253120550121783</c:v>
                </c:pt>
                <c:pt idx="52">
                  <c:v>-0.2724627147267546</c:v>
                </c:pt>
                <c:pt idx="53">
                  <c:v>-0.32085832171518175</c:v>
                </c:pt>
                <c:pt idx="54">
                  <c:v>-0.37080715859355823</c:v>
                </c:pt>
                <c:pt idx="55">
                  <c:v>-0.42268023864756232</c:v>
                </c:pt>
                <c:pt idx="56">
                  <c:v>-0.47693627620447032</c:v>
                </c:pt>
                <c:pt idx="57">
                  <c:v>-0.53415908774970289</c:v>
                </c:pt>
                <c:pt idx="58">
                  <c:v>-0.5951160814499955</c:v>
                </c:pt>
                <c:pt idx="59">
                  <c:v>-0.6608544253423867</c:v>
                </c:pt>
                <c:pt idx="60">
                  <c:v>-0.73286907795921785</c:v>
                </c:pt>
                <c:pt idx="61">
                  <c:v>-0.81341984759761965</c:v>
                </c:pt>
                <c:pt idx="62">
                  <c:v>-0.90619380243682468</c:v>
                </c:pt>
                <c:pt idx="63">
                  <c:v>-1.0179024648320296</c:v>
                </c:pt>
                <c:pt idx="64">
                  <c:v>-1.1630871536766769</c:v>
                </c:pt>
                <c:pt idx="65">
                  <c:v>-1.3859038243496831</c:v>
                </c:pt>
                <c:pt idx="66">
                  <c:v>-1.8213863677184496</c:v>
                </c:pt>
                <c:pt idx="67">
                  <c:v>-1.9848726126155372</c:v>
                </c:pt>
                <c:pt idx="68">
                  <c:v>-3.4589107372909473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AB-4BA5-8A45-C4FF6185C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385248"/>
        <c:axId val="294808640"/>
      </c:scatterChart>
      <c:valAx>
        <c:axId val="555385248"/>
        <c:scaling>
          <c:orientation val="minMax"/>
          <c:max val="2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4808640"/>
        <c:crosses val="autoZero"/>
        <c:crossBetween val="midCat"/>
      </c:valAx>
      <c:valAx>
        <c:axId val="294808640"/>
        <c:scaling>
          <c:orientation val="minMax"/>
          <c:max val="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3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146718854785655E-2"/>
          <c:y val="9.1579383601980494E-2"/>
          <c:w val="0.22356237080439445"/>
          <c:h val="0.12804837370012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53493213944677E-2"/>
          <c:y val="3.699032717507493E-2"/>
          <c:w val="0.92594438617638009"/>
          <c:h val="0.923076536084898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Fres!$B$6</c:f>
              <c:strCache>
                <c:ptCount val="1"/>
                <c:pt idx="0">
                  <c:v>C(x)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Fres!$A$7:$A$76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Fres!$B$7:$B$76</c:f>
              <c:numCache>
                <c:formatCode>General</c:formatCode>
                <c:ptCount val="70"/>
                <c:pt idx="0">
                  <c:v>-0.56363118870401219</c:v>
                </c:pt>
                <c:pt idx="1">
                  <c:v>-0.43379658162299617</c:v>
                </c:pt>
                <c:pt idx="2">
                  <c:v>-0.56723668228574731</c:v>
                </c:pt>
                <c:pt idx="3">
                  <c:v>-0.43833294083767954</c:v>
                </c:pt>
                <c:pt idx="4">
                  <c:v>-0.54171920316341471</c:v>
                </c:pt>
                <c:pt idx="5">
                  <c:v>-0.4984260330381784</c:v>
                </c:pt>
                <c:pt idx="6">
                  <c:v>-0.44809494701281871</c:v>
                </c:pt>
                <c:pt idx="7">
                  <c:v>-0.58795325967341561</c:v>
                </c:pt>
                <c:pt idx="8">
                  <c:v>-0.43849170336380344</c:v>
                </c:pt>
                <c:pt idx="9">
                  <c:v>-0.46632034695203706</c:v>
                </c:pt>
                <c:pt idx="10">
                  <c:v>-0.60572078929768569</c:v>
                </c:pt>
                <c:pt idx="11">
                  <c:v>-0.46749165169890627</c:v>
                </c:pt>
                <c:pt idx="12">
                  <c:v>-0.38893749619196905</c:v>
                </c:pt>
                <c:pt idx="13">
                  <c:v>-0.55496140585642817</c:v>
                </c:pt>
                <c:pt idx="14">
                  <c:v>-0.63628604490331941</c:v>
                </c:pt>
                <c:pt idx="15">
                  <c:v>-0.48825340607534046</c:v>
                </c:pt>
                <c:pt idx="16">
                  <c:v>-0.33363292722155702</c:v>
                </c:pt>
                <c:pt idx="17">
                  <c:v>-0.36546168344048779</c:v>
                </c:pt>
                <c:pt idx="18">
                  <c:v>-0.54309578354625665</c:v>
                </c:pt>
                <c:pt idx="19">
                  <c:v>-0.7154377229230735</c:v>
                </c:pt>
                <c:pt idx="20">
                  <c:v>-0.77989340037682298</c:v>
                </c:pt>
                <c:pt idx="21">
                  <c:v>-0.72284417189635608</c:v>
                </c:pt>
                <c:pt idx="22">
                  <c:v>-0.5810954469916525</c:v>
                </c:pt>
                <c:pt idx="23">
                  <c:v>-0.39748075917235948</c:v>
                </c:pt>
                <c:pt idx="24">
                  <c:v>-0.19992105759445308</c:v>
                </c:pt>
                <c:pt idx="25">
                  <c:v>-9.9997532627085051E-2</c:v>
                </c:pt>
                <c:pt idx="26">
                  <c:v>-8.9998543035243905E-2</c:v>
                </c:pt>
                <c:pt idx="27">
                  <c:v>-7.9999191485790447E-2</c:v>
                </c:pt>
                <c:pt idx="28">
                  <c:v>-6.9999585305034473E-2</c:v>
                </c:pt>
                <c:pt idx="29">
                  <c:v>-5.9999808135174491E-2</c:v>
                </c:pt>
                <c:pt idx="30">
                  <c:v>-4.9999922893770664E-2</c:v>
                </c:pt>
                <c:pt idx="31">
                  <c:v>-3.9999974733820123E-2</c:v>
                </c:pt>
                <c:pt idx="32">
                  <c:v>-2.999999400421588E-2</c:v>
                </c:pt>
                <c:pt idx="33">
                  <c:v>-1.9999999210431659E-2</c:v>
                </c:pt>
                <c:pt idx="34">
                  <c:v>-9.9999999753259908E-3</c:v>
                </c:pt>
                <c:pt idx="35">
                  <c:v>1.0000000000000001E-15</c:v>
                </c:pt>
                <c:pt idx="36">
                  <c:v>9.9999999753259908E-3</c:v>
                </c:pt>
                <c:pt idx="37">
                  <c:v>1.9999999210431659E-2</c:v>
                </c:pt>
                <c:pt idx="38">
                  <c:v>2.999999400421588E-2</c:v>
                </c:pt>
                <c:pt idx="39">
                  <c:v>3.9999974733820123E-2</c:v>
                </c:pt>
                <c:pt idx="40">
                  <c:v>4.9999922893770664E-2</c:v>
                </c:pt>
                <c:pt idx="41">
                  <c:v>5.9999808135174491E-2</c:v>
                </c:pt>
                <c:pt idx="42">
                  <c:v>6.9999585305034473E-2</c:v>
                </c:pt>
                <c:pt idx="43">
                  <c:v>7.9999191485790447E-2</c:v>
                </c:pt>
                <c:pt idx="44">
                  <c:v>8.9998543035243905E-2</c:v>
                </c:pt>
                <c:pt idx="45">
                  <c:v>9.9997532627085051E-2</c:v>
                </c:pt>
                <c:pt idx="46">
                  <c:v>0.19992105759445308</c:v>
                </c:pt>
                <c:pt idx="47">
                  <c:v>0.39748075917235948</c:v>
                </c:pt>
                <c:pt idx="48">
                  <c:v>0.5810954469916525</c:v>
                </c:pt>
                <c:pt idx="49">
                  <c:v>0.72284417189635608</c:v>
                </c:pt>
                <c:pt idx="50">
                  <c:v>0.77989340037682298</c:v>
                </c:pt>
                <c:pt idx="51">
                  <c:v>0.7154377229230735</c:v>
                </c:pt>
                <c:pt idx="52">
                  <c:v>0.54309578354625665</c:v>
                </c:pt>
                <c:pt idx="53">
                  <c:v>0.36546168344048779</c:v>
                </c:pt>
                <c:pt idx="54">
                  <c:v>0.33363292722155702</c:v>
                </c:pt>
                <c:pt idx="55">
                  <c:v>0.48825340607534046</c:v>
                </c:pt>
                <c:pt idx="56">
                  <c:v>0.63628604490331941</c:v>
                </c:pt>
                <c:pt idx="57">
                  <c:v>0.55496140585642817</c:v>
                </c:pt>
                <c:pt idx="58">
                  <c:v>0.38893749619196905</c:v>
                </c:pt>
                <c:pt idx="59">
                  <c:v>0.46749165169890627</c:v>
                </c:pt>
                <c:pt idx="60">
                  <c:v>0.60572078929768569</c:v>
                </c:pt>
                <c:pt idx="61">
                  <c:v>0.46632034695203706</c:v>
                </c:pt>
                <c:pt idx="62">
                  <c:v>0.43849170336380344</c:v>
                </c:pt>
                <c:pt idx="63">
                  <c:v>0.58795325967341561</c:v>
                </c:pt>
                <c:pt idx="64">
                  <c:v>0.44809494701281871</c:v>
                </c:pt>
                <c:pt idx="65">
                  <c:v>0.4984260330381784</c:v>
                </c:pt>
                <c:pt idx="66">
                  <c:v>0.54171920316341471</c:v>
                </c:pt>
                <c:pt idx="67">
                  <c:v>0.43833294083767954</c:v>
                </c:pt>
                <c:pt idx="68">
                  <c:v>0.49142649060102461</c:v>
                </c:pt>
                <c:pt idx="69">
                  <c:v>0.56363118870401219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0-4F06-B149-1D9562C21EDD}"/>
            </c:ext>
          </c:extLst>
        </c:ser>
        <c:ser>
          <c:idx val="1"/>
          <c:order val="1"/>
          <c:tx>
            <c:strRef>
              <c:f>Fres!$C$6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Fres!$A$7:$A$76</c:f>
              <c:numCache>
                <c:formatCode>General</c:formatCode>
                <c:ptCount val="70"/>
                <c:pt idx="0">
                  <c:v>-5.0000000000000018</c:v>
                </c:pt>
                <c:pt idx="1">
                  <c:v>-4.8000000000000016</c:v>
                </c:pt>
                <c:pt idx="2">
                  <c:v>-4.6000000000000014</c:v>
                </c:pt>
                <c:pt idx="3">
                  <c:v>-4.4000000000000012</c:v>
                </c:pt>
                <c:pt idx="4">
                  <c:v>-4.2000000000000011</c:v>
                </c:pt>
                <c:pt idx="5">
                  <c:v>-4.0000000000000009</c:v>
                </c:pt>
                <c:pt idx="6">
                  <c:v>-3.8000000000000012</c:v>
                </c:pt>
                <c:pt idx="7">
                  <c:v>-3.600000000000001</c:v>
                </c:pt>
                <c:pt idx="8">
                  <c:v>-3.4000000000000008</c:v>
                </c:pt>
                <c:pt idx="9">
                  <c:v>-3.2000000000000006</c:v>
                </c:pt>
                <c:pt idx="10">
                  <c:v>-3.0000000000000004</c:v>
                </c:pt>
                <c:pt idx="11">
                  <c:v>-2.8000000000000003</c:v>
                </c:pt>
                <c:pt idx="12">
                  <c:v>-2.6</c:v>
                </c:pt>
                <c:pt idx="13">
                  <c:v>-2.4</c:v>
                </c:pt>
                <c:pt idx="14">
                  <c:v>-2.1999999999999997</c:v>
                </c:pt>
                <c:pt idx="15">
                  <c:v>-1.9999999999999998</c:v>
                </c:pt>
                <c:pt idx="16">
                  <c:v>-1.7999999999999998</c:v>
                </c:pt>
                <c:pt idx="17">
                  <c:v>-1.5999999999999999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-0.60000000000000009</c:v>
                </c:pt>
                <c:pt idx="23">
                  <c:v>-0.4</c:v>
                </c:pt>
                <c:pt idx="24">
                  <c:v>-0.2</c:v>
                </c:pt>
                <c:pt idx="25">
                  <c:v>-9.9999999999999992E-2</c:v>
                </c:pt>
                <c:pt idx="26">
                  <c:v>-0.09</c:v>
                </c:pt>
                <c:pt idx="27">
                  <c:v>-0.08</c:v>
                </c:pt>
                <c:pt idx="28">
                  <c:v>-7.0000000000000007E-2</c:v>
                </c:pt>
                <c:pt idx="29">
                  <c:v>-6.0000000000000005E-2</c:v>
                </c:pt>
                <c:pt idx="30">
                  <c:v>-0.05</c:v>
                </c:pt>
                <c:pt idx="31">
                  <c:v>-0.04</c:v>
                </c:pt>
                <c:pt idx="32">
                  <c:v>-0.03</c:v>
                </c:pt>
                <c:pt idx="33">
                  <c:v>-0.02</c:v>
                </c:pt>
                <c:pt idx="34">
                  <c:v>-0.01</c:v>
                </c:pt>
                <c:pt idx="35">
                  <c:v>1.0000000000000001E-15</c:v>
                </c:pt>
                <c:pt idx="36">
                  <c:v>0.01</c:v>
                </c:pt>
                <c:pt idx="37">
                  <c:v>0.02</c:v>
                </c:pt>
                <c:pt idx="38">
                  <c:v>0.03</c:v>
                </c:pt>
                <c:pt idx="39">
                  <c:v>0.04</c:v>
                </c:pt>
                <c:pt idx="40">
                  <c:v>0.05</c:v>
                </c:pt>
                <c:pt idx="41">
                  <c:v>6.0000000000000005E-2</c:v>
                </c:pt>
                <c:pt idx="42">
                  <c:v>7.0000000000000007E-2</c:v>
                </c:pt>
                <c:pt idx="43">
                  <c:v>0.08</c:v>
                </c:pt>
                <c:pt idx="44">
                  <c:v>0.09</c:v>
                </c:pt>
                <c:pt idx="45">
                  <c:v>9.9999999999999992E-2</c:v>
                </c:pt>
                <c:pt idx="46">
                  <c:v>0.2</c:v>
                </c:pt>
                <c:pt idx="47">
                  <c:v>0.4</c:v>
                </c:pt>
                <c:pt idx="48">
                  <c:v>0.60000000000000009</c:v>
                </c:pt>
                <c:pt idx="49">
                  <c:v>0.8</c:v>
                </c:pt>
                <c:pt idx="50">
                  <c:v>1</c:v>
                </c:pt>
                <c:pt idx="51">
                  <c:v>1.2</c:v>
                </c:pt>
                <c:pt idx="52">
                  <c:v>1.4</c:v>
                </c:pt>
                <c:pt idx="53">
                  <c:v>1.5999999999999999</c:v>
                </c:pt>
                <c:pt idx="54">
                  <c:v>1.7999999999999998</c:v>
                </c:pt>
                <c:pt idx="55">
                  <c:v>1.9999999999999998</c:v>
                </c:pt>
                <c:pt idx="56">
                  <c:v>2.1999999999999997</c:v>
                </c:pt>
                <c:pt idx="57">
                  <c:v>2.4</c:v>
                </c:pt>
                <c:pt idx="58">
                  <c:v>2.6</c:v>
                </c:pt>
                <c:pt idx="59">
                  <c:v>2.8000000000000003</c:v>
                </c:pt>
                <c:pt idx="60">
                  <c:v>3.0000000000000004</c:v>
                </c:pt>
                <c:pt idx="61">
                  <c:v>3.2000000000000006</c:v>
                </c:pt>
                <c:pt idx="62">
                  <c:v>3.4000000000000008</c:v>
                </c:pt>
                <c:pt idx="63">
                  <c:v>3.600000000000001</c:v>
                </c:pt>
                <c:pt idx="64">
                  <c:v>3.8000000000000012</c:v>
                </c:pt>
                <c:pt idx="65">
                  <c:v>4.0000000000000009</c:v>
                </c:pt>
                <c:pt idx="66">
                  <c:v>4.2000000000000011</c:v>
                </c:pt>
                <c:pt idx="67">
                  <c:v>4.4000000000000012</c:v>
                </c:pt>
                <c:pt idx="68">
                  <c:v>4.7000000000000011</c:v>
                </c:pt>
                <c:pt idx="69">
                  <c:v>5.0000000000000009</c:v>
                </c:pt>
              </c:numCache>
            </c:numRef>
          </c:xVal>
          <c:yVal>
            <c:numRef>
              <c:f>Fres!$C$7:$C$76</c:f>
              <c:numCache>
                <c:formatCode>General</c:formatCode>
                <c:ptCount val="70"/>
                <c:pt idx="0">
                  <c:v>-0.4991913819171187</c:v>
                </c:pt>
                <c:pt idx="1">
                  <c:v>-0.49675021895894506</c:v>
                </c:pt>
                <c:pt idx="2">
                  <c:v>-0.51619233694905631</c:v>
                </c:pt>
                <c:pt idx="3">
                  <c:v>-0.46226801641104387</c:v>
                </c:pt>
                <c:pt idx="4">
                  <c:v>-0.5631988883966117</c:v>
                </c:pt>
                <c:pt idx="5">
                  <c:v>-0.42051575424692844</c:v>
                </c:pt>
                <c:pt idx="6">
                  <c:v>-0.565618739795132</c:v>
                </c:pt>
                <c:pt idx="7">
                  <c:v>-0.49230948911100225</c:v>
                </c:pt>
                <c:pt idx="8">
                  <c:v>-0.42964946444392643</c:v>
                </c:pt>
                <c:pt idx="9">
                  <c:v>-0.59334946461860327</c:v>
                </c:pt>
                <c:pt idx="10">
                  <c:v>-0.49631299896737552</c:v>
                </c:pt>
                <c:pt idx="11">
                  <c:v>-0.39152844354317173</c:v>
                </c:pt>
                <c:pt idx="12">
                  <c:v>-0.54998932315271953</c:v>
                </c:pt>
                <c:pt idx="13">
                  <c:v>-0.61968996494568362</c:v>
                </c:pt>
                <c:pt idx="14">
                  <c:v>-0.45570461212465668</c:v>
                </c:pt>
                <c:pt idx="15">
                  <c:v>-0.34341567836369824</c:v>
                </c:pt>
                <c:pt idx="16">
                  <c:v>-0.45093876926758336</c:v>
                </c:pt>
                <c:pt idx="17">
                  <c:v>-0.63888768350938097</c:v>
                </c:pt>
                <c:pt idx="18">
                  <c:v>-0.71352507736341209</c:v>
                </c:pt>
                <c:pt idx="19">
                  <c:v>-0.62340091854624979</c:v>
                </c:pt>
                <c:pt idx="20">
                  <c:v>-0.43825914739035471</c:v>
                </c:pt>
                <c:pt idx="21">
                  <c:v>-0.24934139305391786</c:v>
                </c:pt>
                <c:pt idx="22">
                  <c:v>-0.11054020735938702</c:v>
                </c:pt>
                <c:pt idx="23">
                  <c:v>-3.3359432660613184E-2</c:v>
                </c:pt>
                <c:pt idx="24">
                  <c:v>-4.1876091616567628E-3</c:v>
                </c:pt>
                <c:pt idx="25">
                  <c:v>-5.2358954761221044E-4</c:v>
                </c:pt>
                <c:pt idx="26">
                  <c:v>-3.8169909368210395E-4</c:v>
                </c:pt>
                <c:pt idx="27">
                  <c:v>-2.6808063784841088E-4</c:v>
                </c:pt>
                <c:pt idx="28">
                  <c:v>-1.7959362006134802E-4</c:v>
                </c:pt>
                <c:pt idx="29">
                  <c:v>-1.1309707720291602E-4</c:v>
                </c:pt>
                <c:pt idx="30">
                  <c:v>-6.5449774855615438E-5</c:v>
                </c:pt>
                <c:pt idx="31">
                  <c:v>-3.3510306519043067E-5</c:v>
                </c:pt>
                <c:pt idx="32">
                  <c:v>-1.4137164922977797E-5</c:v>
                </c:pt>
                <c:pt idx="33">
                  <c:v>-4.1887900866672437E-6</c:v>
                </c:pt>
                <c:pt idx="34">
                  <c:v>-5.2359877467549316E-7</c:v>
                </c:pt>
                <c:pt idx="35">
                  <c:v>5.2359877559829899E-46</c:v>
                </c:pt>
                <c:pt idx="36">
                  <c:v>5.2359877467549316E-7</c:v>
                </c:pt>
                <c:pt idx="37">
                  <c:v>4.1887900866672437E-6</c:v>
                </c:pt>
                <c:pt idx="38">
                  <c:v>1.4137164922977797E-5</c:v>
                </c:pt>
                <c:pt idx="39">
                  <c:v>3.3510306519043067E-5</c:v>
                </c:pt>
                <c:pt idx="40">
                  <c:v>6.5449774855615438E-5</c:v>
                </c:pt>
                <c:pt idx="41">
                  <c:v>1.1309707720291602E-4</c:v>
                </c:pt>
                <c:pt idx="42">
                  <c:v>1.7959362006134802E-4</c:v>
                </c:pt>
                <c:pt idx="43">
                  <c:v>2.6808063784841088E-4</c:v>
                </c:pt>
                <c:pt idx="44">
                  <c:v>3.8169909368210395E-4</c:v>
                </c:pt>
                <c:pt idx="45">
                  <c:v>5.2358954761221044E-4</c:v>
                </c:pt>
                <c:pt idx="46">
                  <c:v>4.1876091616567628E-3</c:v>
                </c:pt>
                <c:pt idx="47">
                  <c:v>3.3359432660613184E-2</c:v>
                </c:pt>
                <c:pt idx="48">
                  <c:v>0.11054020735938702</c:v>
                </c:pt>
                <c:pt idx="49">
                  <c:v>0.24934139305391786</c:v>
                </c:pt>
                <c:pt idx="50">
                  <c:v>0.43825914739035471</c:v>
                </c:pt>
                <c:pt idx="51">
                  <c:v>0.62340091854624979</c:v>
                </c:pt>
                <c:pt idx="52">
                  <c:v>0.71352507736341209</c:v>
                </c:pt>
                <c:pt idx="53">
                  <c:v>0.63888768350938097</c:v>
                </c:pt>
                <c:pt idx="54">
                  <c:v>0.45093876926758336</c:v>
                </c:pt>
                <c:pt idx="55">
                  <c:v>0.34341567836369824</c:v>
                </c:pt>
                <c:pt idx="56">
                  <c:v>0.45570461212465668</c:v>
                </c:pt>
                <c:pt idx="57">
                  <c:v>0.61968996494568362</c:v>
                </c:pt>
                <c:pt idx="58">
                  <c:v>0.54998932315271953</c:v>
                </c:pt>
                <c:pt idx="59">
                  <c:v>0.39152844354317173</c:v>
                </c:pt>
                <c:pt idx="60">
                  <c:v>0.49631299896737552</c:v>
                </c:pt>
                <c:pt idx="61">
                  <c:v>0.59334946461860327</c:v>
                </c:pt>
                <c:pt idx="62">
                  <c:v>0.42964946444392643</c:v>
                </c:pt>
                <c:pt idx="63">
                  <c:v>0.49230948911100225</c:v>
                </c:pt>
                <c:pt idx="64">
                  <c:v>0.565618739795132</c:v>
                </c:pt>
                <c:pt idx="65">
                  <c:v>0.42051575424692844</c:v>
                </c:pt>
                <c:pt idx="66">
                  <c:v>0.5631988883966117</c:v>
                </c:pt>
                <c:pt idx="67">
                  <c:v>0.46226801641104387</c:v>
                </c:pt>
                <c:pt idx="68">
                  <c:v>0.56714546901226282</c:v>
                </c:pt>
                <c:pt idx="69">
                  <c:v>0.49919138191711782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0-4F06-B149-1D9562C2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08112"/>
        <c:axId val="489399840"/>
      </c:scatterChart>
      <c:valAx>
        <c:axId val="643708112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399840"/>
        <c:crosses val="autoZero"/>
        <c:crossBetween val="midCat"/>
      </c:valAx>
      <c:valAx>
        <c:axId val="4893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370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915817431369821E-2"/>
          <c:y val="0.11265209524916565"/>
          <c:w val="0.15847842081370045"/>
          <c:h val="0.1374530902015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Dawson!$B$6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Dawson!$A$7:$A$87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Dawson!$B$7:$B$87</c:f>
              <c:numCache>
                <c:formatCode>General</c:formatCode>
                <c:ptCount val="81"/>
                <c:pt idx="0">
                  <c:v>-5.0253847187598531E-2</c:v>
                </c:pt>
                <c:pt idx="1">
                  <c:v>-5.1556151683026297E-2</c:v>
                </c:pt>
                <c:pt idx="2">
                  <c:v>-5.2928152705625647E-2</c:v>
                </c:pt>
                <c:pt idx="3">
                  <c:v>-5.4375635134938372E-2</c:v>
                </c:pt>
                <c:pt idx="4">
                  <c:v>-5.5905046724350455E-2</c:v>
                </c:pt>
                <c:pt idx="5">
                  <c:v>-5.7523596564578366E-2</c:v>
                </c:pt>
                <c:pt idx="6">
                  <c:v>-5.9239371779972141E-2</c:v>
                </c:pt>
                <c:pt idx="7">
                  <c:v>-6.1061476557527881E-2</c:v>
                </c:pt>
                <c:pt idx="8">
                  <c:v>-6.3000198707553384E-2</c:v>
                </c:pt>
                <c:pt idx="9">
                  <c:v>-6.5067210400572423E-2</c:v>
                </c:pt>
                <c:pt idx="10">
                  <c:v>-6.7275811644630618E-2</c:v>
                </c:pt>
                <c:pt idx="11">
                  <c:v>-6.9641227642170705E-2</c:v>
                </c:pt>
                <c:pt idx="12">
                  <c:v>-7.2180974658236294E-2</c:v>
                </c:pt>
                <c:pt idx="13">
                  <c:v>-7.4915313826215621E-2</c:v>
                </c:pt>
                <c:pt idx="14">
                  <c:v>-7.7867818986069884E-2</c:v>
                </c:pt>
                <c:pt idx="15">
                  <c:v>-8.1066094061011715E-2</c:v>
                </c:pt>
                <c:pt idx="16">
                  <c:v>-8.4542688974543853E-2</c:v>
                </c:pt>
                <c:pt idx="17">
                  <c:v>-8.8336282814475323E-2</c:v>
                </c:pt>
                <c:pt idx="18">
                  <c:v>-9.249323231075475E-2</c:v>
                </c:pt>
                <c:pt idx="19">
                  <c:v>-9.7069628473201885E-2</c:v>
                </c:pt>
                <c:pt idx="20">
                  <c:v>-0.10213407442427684</c:v>
                </c:pt>
                <c:pt idx="21">
                  <c:v>-0.10777151118024449</c:v>
                </c:pt>
                <c:pt idx="22">
                  <c:v>-0.11408861022682497</c:v>
                </c:pt>
                <c:pt idx="23">
                  <c:v>-0.12122159429432366</c:v>
                </c:pt>
                <c:pt idx="24">
                  <c:v>-0.12934800123600498</c:v>
                </c:pt>
                <c:pt idx="25">
                  <c:v>-0.1387052395935911</c:v>
                </c:pt>
                <c:pt idx="26">
                  <c:v>-0.14962159308075651</c:v>
                </c:pt>
                <c:pt idx="27">
                  <c:v>-0.16257091456068698</c:v>
                </c:pt>
                <c:pt idx="28">
                  <c:v>-0.17827103061055821</c:v>
                </c:pt>
                <c:pt idx="29">
                  <c:v>-0.1978509471741545</c:v>
                </c:pt>
                <c:pt idx="30">
                  <c:v>-0.22308372216743547</c:v>
                </c:pt>
                <c:pt idx="31">
                  <c:v>-0.25655426284484917</c:v>
                </c:pt>
                <c:pt idx="32">
                  <c:v>-0.30134038892379195</c:v>
                </c:pt>
                <c:pt idx="33">
                  <c:v>-0.35943642067174286</c:v>
                </c:pt>
                <c:pt idx="34">
                  <c:v>-0.42824907108539856</c:v>
                </c:pt>
                <c:pt idx="35">
                  <c:v>-0.49582707396432613</c:v>
                </c:pt>
                <c:pt idx="36">
                  <c:v>-0.5380795069127684</c:v>
                </c:pt>
                <c:pt idx="37">
                  <c:v>-0.52301276774451821</c:v>
                </c:pt>
                <c:pt idx="38">
                  <c:v>-0.42443638350202229</c:v>
                </c:pt>
                <c:pt idx="39">
                  <c:v>-0.23983916356289822</c:v>
                </c:pt>
                <c:pt idx="40">
                  <c:v>0</c:v>
                </c:pt>
                <c:pt idx="41">
                  <c:v>0.23983916356289822</c:v>
                </c:pt>
                <c:pt idx="42">
                  <c:v>0.42443638350202229</c:v>
                </c:pt>
                <c:pt idx="43">
                  <c:v>0.52301276774451821</c:v>
                </c:pt>
                <c:pt idx="44">
                  <c:v>0.5380795069127684</c:v>
                </c:pt>
                <c:pt idx="45">
                  <c:v>0.49582707396432613</c:v>
                </c:pt>
                <c:pt idx="46">
                  <c:v>0.42824907108539856</c:v>
                </c:pt>
                <c:pt idx="47">
                  <c:v>0.35943642067174286</c:v>
                </c:pt>
                <c:pt idx="48">
                  <c:v>0.30134038892379195</c:v>
                </c:pt>
                <c:pt idx="49">
                  <c:v>0.25655426284484917</c:v>
                </c:pt>
                <c:pt idx="50">
                  <c:v>0.22308372216743547</c:v>
                </c:pt>
                <c:pt idx="51">
                  <c:v>0.1978509471741545</c:v>
                </c:pt>
                <c:pt idx="52">
                  <c:v>0.17827103061055821</c:v>
                </c:pt>
                <c:pt idx="53">
                  <c:v>0.16257091456068698</c:v>
                </c:pt>
                <c:pt idx="54">
                  <c:v>0.14962159308075651</c:v>
                </c:pt>
                <c:pt idx="55">
                  <c:v>0.1387052395935911</c:v>
                </c:pt>
                <c:pt idx="56">
                  <c:v>0.12934800123600498</c:v>
                </c:pt>
                <c:pt idx="57">
                  <c:v>0.12122159429432366</c:v>
                </c:pt>
                <c:pt idx="58">
                  <c:v>0.11408861022682497</c:v>
                </c:pt>
                <c:pt idx="59">
                  <c:v>0.10777151118024449</c:v>
                </c:pt>
                <c:pt idx="60">
                  <c:v>0.10213407442427684</c:v>
                </c:pt>
                <c:pt idx="61">
                  <c:v>9.7069628473201885E-2</c:v>
                </c:pt>
                <c:pt idx="62">
                  <c:v>9.249323231075475E-2</c:v>
                </c:pt>
                <c:pt idx="63">
                  <c:v>8.8336282814475323E-2</c:v>
                </c:pt>
                <c:pt idx="64">
                  <c:v>8.4542688974543853E-2</c:v>
                </c:pt>
                <c:pt idx="65">
                  <c:v>8.1066094061011715E-2</c:v>
                </c:pt>
                <c:pt idx="66">
                  <c:v>7.7867818986069884E-2</c:v>
                </c:pt>
                <c:pt idx="67">
                  <c:v>7.4915313826215621E-2</c:v>
                </c:pt>
                <c:pt idx="68">
                  <c:v>7.2180974658236294E-2</c:v>
                </c:pt>
                <c:pt idx="69">
                  <c:v>6.9641227642170705E-2</c:v>
                </c:pt>
                <c:pt idx="70">
                  <c:v>6.7275811644630618E-2</c:v>
                </c:pt>
                <c:pt idx="71">
                  <c:v>6.5067210400572423E-2</c:v>
                </c:pt>
                <c:pt idx="72">
                  <c:v>6.3000198707553384E-2</c:v>
                </c:pt>
                <c:pt idx="73">
                  <c:v>6.1061476557527881E-2</c:v>
                </c:pt>
                <c:pt idx="74">
                  <c:v>5.9239371779972141E-2</c:v>
                </c:pt>
                <c:pt idx="75">
                  <c:v>5.7523596564578366E-2</c:v>
                </c:pt>
                <c:pt idx="76">
                  <c:v>5.5905046724350455E-2</c:v>
                </c:pt>
                <c:pt idx="77">
                  <c:v>5.4375635134938372E-2</c:v>
                </c:pt>
                <c:pt idx="78">
                  <c:v>5.2928152705625647E-2</c:v>
                </c:pt>
                <c:pt idx="79">
                  <c:v>5.1556151683026297E-2</c:v>
                </c:pt>
                <c:pt idx="80">
                  <c:v>5.0253847187598531E-2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90-4B8A-801D-605CFB3B3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0.60000000000000009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Besj!$B$6</c:f>
              <c:strCache>
                <c:ptCount val="1"/>
                <c:pt idx="0">
                  <c:v>J0(x)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Besj!$B$7:$B$87</c:f>
              <c:numCache>
                <c:formatCode>General</c:formatCode>
                <c:ptCount val="81"/>
                <c:pt idx="0">
                  <c:v>-0.24593576445134827</c:v>
                </c:pt>
                <c:pt idx="1">
                  <c:v>-0.22733329951184827</c:v>
                </c:pt>
                <c:pt idx="2">
                  <c:v>-0.19392874768742235</c:v>
                </c:pt>
                <c:pt idx="3">
                  <c:v>-0.14741426284123629</c:v>
                </c:pt>
                <c:pt idx="4">
                  <c:v>-9.0333611182876097E-2</c:v>
                </c:pt>
                <c:pt idx="5">
                  <c:v>-2.5948856094629952E-2</c:v>
                </c:pt>
                <c:pt idx="6">
                  <c:v>4.1939251842934483E-2</c:v>
                </c:pt>
                <c:pt idx="7">
                  <c:v>0.10920747150610138</c:v>
                </c:pt>
                <c:pt idx="8">
                  <c:v>0.17165080713755387</c:v>
                </c:pt>
                <c:pt idx="9">
                  <c:v>0.22523406912010668</c:v>
                </c:pt>
                <c:pt idx="10">
                  <c:v>0.26633965788037833</c:v>
                </c:pt>
                <c:pt idx="11">
                  <c:v>0.29199692419177903</c:v>
                </c:pt>
                <c:pt idx="12">
                  <c:v>0.30007927051955563</c:v>
                </c:pt>
                <c:pt idx="13">
                  <c:v>0.28945678978455658</c:v>
                </c:pt>
                <c:pt idx="14">
                  <c:v>0.26009460558160635</c:v>
                </c:pt>
                <c:pt idx="15">
                  <c:v>0.21309005307666071</c:v>
                </c:pt>
                <c:pt idx="16">
                  <c:v>0.15064525725099692</c:v>
                </c:pt>
                <c:pt idx="17">
                  <c:v>7.597533201690107E-2</c:v>
                </c:pt>
                <c:pt idx="18">
                  <c:v>-6.8438694178191957E-3</c:v>
                </c:pt>
                <c:pt idx="19">
                  <c:v>-9.3080989639317852E-2</c:v>
                </c:pt>
                <c:pt idx="20">
                  <c:v>-0.17759677131433826</c:v>
                </c:pt>
                <c:pt idx="21">
                  <c:v>-0.25512082749137388</c:v>
                </c:pt>
                <c:pt idx="22">
                  <c:v>-0.32054250898512138</c:v>
                </c:pt>
                <c:pt idx="23">
                  <c:v>-0.36919977029989531</c:v>
                </c:pt>
                <c:pt idx="24">
                  <c:v>-0.39714980986384757</c:v>
                </c:pt>
                <c:pt idx="25">
                  <c:v>-0.40140605493617448</c:v>
                </c:pt>
                <c:pt idx="26">
                  <c:v>-0.3801277399872634</c:v>
                </c:pt>
                <c:pt idx="27">
                  <c:v>-0.33275080217061159</c:v>
                </c:pt>
                <c:pt idx="28">
                  <c:v>-0.26005195490193345</c:v>
                </c:pt>
                <c:pt idx="29">
                  <c:v>-0.16414142780851365</c:v>
                </c:pt>
                <c:pt idx="30">
                  <c:v>-4.8383776468197998E-2</c:v>
                </c:pt>
                <c:pt idx="31">
                  <c:v>8.2749851288734036E-2</c:v>
                </c:pt>
                <c:pt idx="32">
                  <c:v>0.2238907791412357</c:v>
                </c:pt>
                <c:pt idx="33">
                  <c:v>0.3690325301851507</c:v>
                </c:pt>
                <c:pt idx="34">
                  <c:v>0.51182767173591803</c:v>
                </c:pt>
                <c:pt idx="35">
                  <c:v>0.64590608527128535</c:v>
                </c:pt>
                <c:pt idx="36">
                  <c:v>0.76519768655796661</c:v>
                </c:pt>
                <c:pt idx="37">
                  <c:v>0.86424227516664853</c:v>
                </c:pt>
                <c:pt idx="38">
                  <c:v>0.93846980724081286</c:v>
                </c:pt>
                <c:pt idx="39">
                  <c:v>0.98443592929585266</c:v>
                </c:pt>
                <c:pt idx="40">
                  <c:v>1</c:v>
                </c:pt>
                <c:pt idx="41">
                  <c:v>0.98443592929585266</c:v>
                </c:pt>
                <c:pt idx="42">
                  <c:v>0.93846980724081286</c:v>
                </c:pt>
                <c:pt idx="43">
                  <c:v>0.86424227516664853</c:v>
                </c:pt>
                <c:pt idx="44">
                  <c:v>0.76519768655796661</c:v>
                </c:pt>
                <c:pt idx="45">
                  <c:v>0.64590608527128535</c:v>
                </c:pt>
                <c:pt idx="46">
                  <c:v>0.51182767173591803</c:v>
                </c:pt>
                <c:pt idx="47">
                  <c:v>0.3690325301851507</c:v>
                </c:pt>
                <c:pt idx="48">
                  <c:v>0.2238907791412357</c:v>
                </c:pt>
                <c:pt idx="49">
                  <c:v>8.2749851288734036E-2</c:v>
                </c:pt>
                <c:pt idx="50">
                  <c:v>-4.8383776468197998E-2</c:v>
                </c:pt>
                <c:pt idx="51">
                  <c:v>-0.16414142780851365</c:v>
                </c:pt>
                <c:pt idx="52">
                  <c:v>-0.26005195490193345</c:v>
                </c:pt>
                <c:pt idx="53">
                  <c:v>-0.33275080217061159</c:v>
                </c:pt>
                <c:pt idx="54">
                  <c:v>-0.3801277399872634</c:v>
                </c:pt>
                <c:pt idx="55">
                  <c:v>-0.40140605493617448</c:v>
                </c:pt>
                <c:pt idx="56">
                  <c:v>-0.39714980986384757</c:v>
                </c:pt>
                <c:pt idx="57">
                  <c:v>-0.36919977029989531</c:v>
                </c:pt>
                <c:pt idx="58">
                  <c:v>-0.32054250898512138</c:v>
                </c:pt>
                <c:pt idx="59">
                  <c:v>-0.25512082749137388</c:v>
                </c:pt>
                <c:pt idx="60">
                  <c:v>-0.17759677131433826</c:v>
                </c:pt>
                <c:pt idx="61">
                  <c:v>-9.3080989639317852E-2</c:v>
                </c:pt>
                <c:pt idx="62">
                  <c:v>-6.8438694178191957E-3</c:v>
                </c:pt>
                <c:pt idx="63">
                  <c:v>7.597533201690107E-2</c:v>
                </c:pt>
                <c:pt idx="64">
                  <c:v>0.15064525725099692</c:v>
                </c:pt>
                <c:pt idx="65">
                  <c:v>0.21309005307666071</c:v>
                </c:pt>
                <c:pt idx="66">
                  <c:v>0.26009460558160635</c:v>
                </c:pt>
                <c:pt idx="67">
                  <c:v>0.28945678978455658</c:v>
                </c:pt>
                <c:pt idx="68">
                  <c:v>0.30007927051955563</c:v>
                </c:pt>
                <c:pt idx="69">
                  <c:v>0.29199692419177903</c:v>
                </c:pt>
                <c:pt idx="70">
                  <c:v>0.26633965788037833</c:v>
                </c:pt>
                <c:pt idx="71">
                  <c:v>0.22523406912010668</c:v>
                </c:pt>
                <c:pt idx="72">
                  <c:v>0.17165080713755387</c:v>
                </c:pt>
                <c:pt idx="73">
                  <c:v>0.10920747150610138</c:v>
                </c:pt>
                <c:pt idx="74">
                  <c:v>4.1939251842934483E-2</c:v>
                </c:pt>
                <c:pt idx="75">
                  <c:v>-2.5948856094629952E-2</c:v>
                </c:pt>
                <c:pt idx="76">
                  <c:v>-9.0333611182876097E-2</c:v>
                </c:pt>
                <c:pt idx="77">
                  <c:v>-0.14741426284123629</c:v>
                </c:pt>
                <c:pt idx="78">
                  <c:v>-0.19392874768742235</c:v>
                </c:pt>
                <c:pt idx="79">
                  <c:v>-0.22733329951184827</c:v>
                </c:pt>
                <c:pt idx="80">
                  <c:v>-0.24593576445134827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51-4BBC-9E84-486837D1167D}"/>
            </c:ext>
          </c:extLst>
        </c:ser>
        <c:ser>
          <c:idx val="1"/>
          <c:order val="1"/>
          <c:tx>
            <c:strRef>
              <c:f>Besj!$C$6</c:f>
              <c:strCache>
                <c:ptCount val="1"/>
                <c:pt idx="0">
                  <c:v>J1(x)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Besj!$C$7:$C$87</c:f>
              <c:numCache>
                <c:formatCode>General</c:formatCode>
                <c:ptCount val="81"/>
                <c:pt idx="0">
                  <c:v>-4.3472746168861452E-2</c:v>
                </c:pt>
                <c:pt idx="1">
                  <c:v>-0.10483850125849749</c:v>
                </c:pt>
                <c:pt idx="2">
                  <c:v>-0.16126443075752986</c:v>
                </c:pt>
                <c:pt idx="3">
                  <c:v>-0.2091466504701211</c:v>
                </c:pt>
                <c:pt idx="4">
                  <c:v>-0.24531178657332536</c:v>
                </c:pt>
                <c:pt idx="5">
                  <c:v>-0.26721789148628161</c:v>
                </c:pt>
                <c:pt idx="6">
                  <c:v>-0.27312196367405372</c:v>
                </c:pt>
                <c:pt idx="7">
                  <c:v>-0.26220355199274376</c:v>
                </c:pt>
                <c:pt idx="8">
                  <c:v>-0.23463634685391455</c:v>
                </c:pt>
                <c:pt idx="9">
                  <c:v>-0.19160259218911815</c:v>
                </c:pt>
                <c:pt idx="10">
                  <c:v>-0.13524842757970532</c:v>
                </c:pt>
                <c:pt idx="11">
                  <c:v>-6.8581700653131752E-2</c:v>
                </c:pt>
                <c:pt idx="12">
                  <c:v>4.6828234823458265E-3</c:v>
                </c:pt>
                <c:pt idx="13">
                  <c:v>8.0322785255277127E-2</c:v>
                </c:pt>
                <c:pt idx="14">
                  <c:v>0.15384130140997182</c:v>
                </c:pt>
                <c:pt idx="15">
                  <c:v>0.22072087753923719</c:v>
                </c:pt>
                <c:pt idx="16">
                  <c:v>0.27668385812756563</c:v>
                </c:pt>
                <c:pt idx="17">
                  <c:v>0.31794452391933276</c:v>
                </c:pt>
                <c:pt idx="18">
                  <c:v>0.34143821542904346</c:v>
                </c:pt>
                <c:pt idx="19">
                  <c:v>0.34501397857943733</c:v>
                </c:pt>
                <c:pt idx="20">
                  <c:v>0.32757913759146506</c:v>
                </c:pt>
                <c:pt idx="21">
                  <c:v>0.28918679864711022</c:v>
                </c:pt>
                <c:pt idx="22">
                  <c:v>0.23106043192337059</c:v>
                </c:pt>
                <c:pt idx="23">
                  <c:v>0.15555319297834264</c:v>
                </c:pt>
                <c:pt idx="24">
                  <c:v>6.6043328023549133E-2</c:v>
                </c:pt>
                <c:pt idx="25">
                  <c:v>-3.3229349129679724E-2</c:v>
                </c:pt>
                <c:pt idx="26">
                  <c:v>-0.13737752736232714</c:v>
                </c:pt>
                <c:pt idx="27">
                  <c:v>-0.24111968801520378</c:v>
                </c:pt>
                <c:pt idx="28">
                  <c:v>-0.33905895852593643</c:v>
                </c:pt>
                <c:pt idx="29">
                  <c:v>-0.42597230295790223</c:v>
                </c:pt>
                <c:pt idx="30">
                  <c:v>-0.49709410246427393</c:v>
                </c:pt>
                <c:pt idx="31">
                  <c:v>-0.54837835664696</c:v>
                </c:pt>
                <c:pt idx="32">
                  <c:v>-0.57672480775687318</c:v>
                </c:pt>
                <c:pt idx="33">
                  <c:v>-0.58015619763899251</c:v>
                </c:pt>
                <c:pt idx="34">
                  <c:v>-0.55793650791009963</c:v>
                </c:pt>
                <c:pt idx="35">
                  <c:v>-0.51062326031988026</c:v>
                </c:pt>
                <c:pt idx="36">
                  <c:v>-0.4400505857449335</c:v>
                </c:pt>
                <c:pt idx="37">
                  <c:v>-0.34924360217486211</c:v>
                </c:pt>
                <c:pt idx="38">
                  <c:v>-0.24226845767487384</c:v>
                </c:pt>
                <c:pt idx="39">
                  <c:v>-0.1240259773227269</c:v>
                </c:pt>
                <c:pt idx="40">
                  <c:v>0</c:v>
                </c:pt>
                <c:pt idx="41">
                  <c:v>0.1240259773227269</c:v>
                </c:pt>
                <c:pt idx="42">
                  <c:v>0.24226845767487384</c:v>
                </c:pt>
                <c:pt idx="43">
                  <c:v>0.34924360217486211</c:v>
                </c:pt>
                <c:pt idx="44">
                  <c:v>0.4400505857449335</c:v>
                </c:pt>
                <c:pt idx="45">
                  <c:v>0.51062326031988026</c:v>
                </c:pt>
                <c:pt idx="46">
                  <c:v>0.55793650791009963</c:v>
                </c:pt>
                <c:pt idx="47">
                  <c:v>0.58015619763899251</c:v>
                </c:pt>
                <c:pt idx="48">
                  <c:v>0.57672480775687318</c:v>
                </c:pt>
                <c:pt idx="49">
                  <c:v>0.54837835664696</c:v>
                </c:pt>
                <c:pt idx="50">
                  <c:v>0.49709410246427393</c:v>
                </c:pt>
                <c:pt idx="51">
                  <c:v>0.42597230295790223</c:v>
                </c:pt>
                <c:pt idx="52">
                  <c:v>0.33905895852593643</c:v>
                </c:pt>
                <c:pt idx="53">
                  <c:v>0.24111968801520378</c:v>
                </c:pt>
                <c:pt idx="54">
                  <c:v>0.13737752736232714</c:v>
                </c:pt>
                <c:pt idx="55">
                  <c:v>3.3229349129679724E-2</c:v>
                </c:pt>
                <c:pt idx="56">
                  <c:v>-6.6043328023549133E-2</c:v>
                </c:pt>
                <c:pt idx="57">
                  <c:v>-0.15555319297834264</c:v>
                </c:pt>
                <c:pt idx="58">
                  <c:v>-0.23106043192337059</c:v>
                </c:pt>
                <c:pt idx="59">
                  <c:v>-0.28918679864711022</c:v>
                </c:pt>
                <c:pt idx="60">
                  <c:v>-0.32757913759146506</c:v>
                </c:pt>
                <c:pt idx="61">
                  <c:v>-0.34501397857943733</c:v>
                </c:pt>
                <c:pt idx="62">
                  <c:v>-0.34143821542904346</c:v>
                </c:pt>
                <c:pt idx="63">
                  <c:v>-0.31794452391933276</c:v>
                </c:pt>
                <c:pt idx="64">
                  <c:v>-0.27668385812756563</c:v>
                </c:pt>
                <c:pt idx="65">
                  <c:v>-0.22072087753923719</c:v>
                </c:pt>
                <c:pt idx="66">
                  <c:v>-0.15384130140997182</c:v>
                </c:pt>
                <c:pt idx="67">
                  <c:v>-8.0322785255277127E-2</c:v>
                </c:pt>
                <c:pt idx="68">
                  <c:v>-4.6828234823458265E-3</c:v>
                </c:pt>
                <c:pt idx="69">
                  <c:v>6.8581700653131752E-2</c:v>
                </c:pt>
                <c:pt idx="70">
                  <c:v>0.13524842757970532</c:v>
                </c:pt>
                <c:pt idx="71">
                  <c:v>0.19160259218911815</c:v>
                </c:pt>
                <c:pt idx="72">
                  <c:v>0.23463634685391455</c:v>
                </c:pt>
                <c:pt idx="73">
                  <c:v>0.26220355199274376</c:v>
                </c:pt>
                <c:pt idx="74">
                  <c:v>0.27312196367405372</c:v>
                </c:pt>
                <c:pt idx="75">
                  <c:v>0.26721789148628161</c:v>
                </c:pt>
                <c:pt idx="76">
                  <c:v>0.24531178657332536</c:v>
                </c:pt>
                <c:pt idx="77">
                  <c:v>0.2091466504701211</c:v>
                </c:pt>
                <c:pt idx="78">
                  <c:v>0.16126443075752986</c:v>
                </c:pt>
                <c:pt idx="79">
                  <c:v>0.10483850125849749</c:v>
                </c:pt>
                <c:pt idx="80">
                  <c:v>4.3472746168861452E-2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51-4BBC-9E84-486837D1167D}"/>
            </c:ext>
          </c:extLst>
        </c:ser>
        <c:ser>
          <c:idx val="2"/>
          <c:order val="2"/>
          <c:tx>
            <c:strRef>
              <c:f>Besj!$D$6</c:f>
              <c:strCache>
                <c:ptCount val="1"/>
                <c:pt idx="0">
                  <c:v>J2(x)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Besj!$D$7:$D$87</c:f>
              <c:numCache>
                <c:formatCode>General</c:formatCode>
                <c:ptCount val="81"/>
                <c:pt idx="0">
                  <c:v>0.25463031368512057</c:v>
                </c:pt>
                <c:pt idx="1">
                  <c:v>0.24883863310333493</c:v>
                </c:pt>
                <c:pt idx="2">
                  <c:v>0.2278791541626918</c:v>
                </c:pt>
                <c:pt idx="3">
                  <c:v>0.1926351602401814</c:v>
                </c:pt>
                <c:pt idx="4">
                  <c:v>0.14484734153250395</c:v>
                </c:pt>
                <c:pt idx="5">
                  <c:v>8.7027231291494325E-2</c:v>
                </c:pt>
                <c:pt idx="6">
                  <c:v>2.2324739609784039E-2</c:v>
                </c:pt>
                <c:pt idx="7">
                  <c:v>-4.5642974053315022E-2</c:v>
                </c:pt>
                <c:pt idx="8">
                  <c:v>-0.11299172042407524</c:v>
                </c:pt>
                <c:pt idx="9">
                  <c:v>-0.17578823887775361</c:v>
                </c:pt>
                <c:pt idx="10">
                  <c:v>-0.23027341052579026</c:v>
                </c:pt>
                <c:pt idx="11">
                  <c:v>-0.27307783435643235</c:v>
                </c:pt>
                <c:pt idx="12">
                  <c:v>-0.30141722008594013</c:v>
                </c:pt>
                <c:pt idx="13">
                  <c:v>-0.31325613356389792</c:v>
                </c:pt>
                <c:pt idx="14">
                  <c:v>-0.30743039063082844</c:v>
                </c:pt>
                <c:pt idx="15">
                  <c:v>-0.28372073388921659</c:v>
                </c:pt>
                <c:pt idx="16">
                  <c:v>-0.24287320996018547</c:v>
                </c:pt>
                <c:pt idx="17">
                  <c:v>-0.18656473164101681</c:v>
                </c:pt>
                <c:pt idx="18">
                  <c:v>-0.11731548164728751</c:v>
                </c:pt>
                <c:pt idx="19">
                  <c:v>-3.8352906962372563E-2</c:v>
                </c:pt>
                <c:pt idx="20">
                  <c:v>4.6565116277752228E-2</c:v>
                </c:pt>
                <c:pt idx="21">
                  <c:v>0.13335796490311697</c:v>
                </c:pt>
                <c:pt idx="22">
                  <c:v>0.21784898368584557</c:v>
                </c:pt>
                <c:pt idx="23">
                  <c:v>0.29599826772185173</c:v>
                </c:pt>
                <c:pt idx="24">
                  <c:v>0.36412814585207298</c:v>
                </c:pt>
                <c:pt idx="25">
                  <c:v>0.41912837447200368</c:v>
                </c:pt>
                <c:pt idx="26">
                  <c:v>0.45862918419430748</c:v>
                </c:pt>
                <c:pt idx="27">
                  <c:v>0.48113214864150622</c:v>
                </c:pt>
                <c:pt idx="28">
                  <c:v>0.48609126058589103</c:v>
                </c:pt>
                <c:pt idx="29">
                  <c:v>0.47393946632335165</c:v>
                </c:pt>
                <c:pt idx="30">
                  <c:v>0.44605905843961713</c:v>
                </c:pt>
                <c:pt idx="31">
                  <c:v>0.40469757684189706</c:v>
                </c:pt>
                <c:pt idx="32">
                  <c:v>0.35283402861563773</c:v>
                </c:pt>
                <c:pt idx="33">
                  <c:v>0.29400312425941216</c:v>
                </c:pt>
                <c:pt idx="34">
                  <c:v>0.23208767214421472</c:v>
                </c:pt>
                <c:pt idx="35">
                  <c:v>0.1710911312405235</c:v>
                </c:pt>
                <c:pt idx="36">
                  <c:v>0.11490348493190047</c:v>
                </c:pt>
                <c:pt idx="37">
                  <c:v>6.7073997299650551E-2</c:v>
                </c:pt>
                <c:pt idx="38">
                  <c:v>3.0604023458682638E-2</c:v>
                </c:pt>
                <c:pt idx="39">
                  <c:v>7.771889285962676E-3</c:v>
                </c:pt>
                <c:pt idx="40">
                  <c:v>0</c:v>
                </c:pt>
                <c:pt idx="41">
                  <c:v>7.771889285962676E-3</c:v>
                </c:pt>
                <c:pt idx="42">
                  <c:v>3.0604023458682638E-2</c:v>
                </c:pt>
                <c:pt idx="43">
                  <c:v>6.7073997299650551E-2</c:v>
                </c:pt>
                <c:pt idx="44">
                  <c:v>0.11490348493190047</c:v>
                </c:pt>
                <c:pt idx="45">
                  <c:v>0.1710911312405235</c:v>
                </c:pt>
                <c:pt idx="46">
                  <c:v>0.23208767214421472</c:v>
                </c:pt>
                <c:pt idx="47">
                  <c:v>0.29400312425941216</c:v>
                </c:pt>
                <c:pt idx="48">
                  <c:v>0.35283402861563773</c:v>
                </c:pt>
                <c:pt idx="49">
                  <c:v>0.40469757684189706</c:v>
                </c:pt>
                <c:pt idx="50">
                  <c:v>0.44605905843961713</c:v>
                </c:pt>
                <c:pt idx="51">
                  <c:v>0.47393946632335165</c:v>
                </c:pt>
                <c:pt idx="52">
                  <c:v>0.48609126058589103</c:v>
                </c:pt>
                <c:pt idx="53">
                  <c:v>0.48113214864150622</c:v>
                </c:pt>
                <c:pt idx="54">
                  <c:v>0.45862918419430748</c:v>
                </c:pt>
                <c:pt idx="55">
                  <c:v>0.41912837447200368</c:v>
                </c:pt>
                <c:pt idx="56">
                  <c:v>0.36412814585207298</c:v>
                </c:pt>
                <c:pt idx="57">
                  <c:v>0.29599826772185173</c:v>
                </c:pt>
                <c:pt idx="58">
                  <c:v>0.21784898368584557</c:v>
                </c:pt>
                <c:pt idx="59">
                  <c:v>0.13335796490311697</c:v>
                </c:pt>
                <c:pt idx="60">
                  <c:v>4.6565116277752228E-2</c:v>
                </c:pt>
                <c:pt idx="61">
                  <c:v>-3.8352906962372563E-2</c:v>
                </c:pt>
                <c:pt idx="62">
                  <c:v>-0.11731548164728751</c:v>
                </c:pt>
                <c:pt idx="63">
                  <c:v>-0.18656473164101681</c:v>
                </c:pt>
                <c:pt idx="64">
                  <c:v>-0.24287320996018547</c:v>
                </c:pt>
                <c:pt idx="65">
                  <c:v>-0.28372073388921659</c:v>
                </c:pt>
                <c:pt idx="66">
                  <c:v>-0.30743039063082844</c:v>
                </c:pt>
                <c:pt idx="67">
                  <c:v>-0.31325613356389792</c:v>
                </c:pt>
                <c:pt idx="68">
                  <c:v>-0.30141722008594013</c:v>
                </c:pt>
                <c:pt idx="69">
                  <c:v>-0.27307783435643235</c:v>
                </c:pt>
                <c:pt idx="70">
                  <c:v>-0.23027341052579026</c:v>
                </c:pt>
                <c:pt idx="71">
                  <c:v>-0.17578823887775361</c:v>
                </c:pt>
                <c:pt idx="72">
                  <c:v>-0.11299172042407524</c:v>
                </c:pt>
                <c:pt idx="73">
                  <c:v>-4.5642974053315022E-2</c:v>
                </c:pt>
                <c:pt idx="74">
                  <c:v>2.2324739609784039E-2</c:v>
                </c:pt>
                <c:pt idx="75">
                  <c:v>8.7027231291494325E-2</c:v>
                </c:pt>
                <c:pt idx="76">
                  <c:v>0.14484734153250395</c:v>
                </c:pt>
                <c:pt idx="77">
                  <c:v>0.1926351602401814</c:v>
                </c:pt>
                <c:pt idx="78">
                  <c:v>0.2278791541626918</c:v>
                </c:pt>
                <c:pt idx="79">
                  <c:v>0.24883863310333493</c:v>
                </c:pt>
                <c:pt idx="80">
                  <c:v>0.25463031368512057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51-4BBC-9E84-486837D1167D}"/>
            </c:ext>
          </c:extLst>
        </c:ser>
        <c:ser>
          <c:idx val="3"/>
          <c:order val="3"/>
          <c:tx>
            <c:strRef>
              <c:f>Besj!$E$6</c:f>
              <c:strCache>
                <c:ptCount val="1"/>
                <c:pt idx="0">
                  <c:v>J3(x)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Besj!$A$7:$A$87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Besj!$E$7:$E$87</c:f>
              <c:numCache>
                <c:formatCode>General</c:formatCode>
                <c:ptCount val="81"/>
                <c:pt idx="0">
                  <c:v>-5.8379379305186781E-2</c:v>
                </c:pt>
                <c:pt idx="1">
                  <c:v>2.7508569084113699E-3</c:v>
                </c:pt>
                <c:pt idx="2">
                  <c:v>6.531531321534384E-2</c:v>
                </c:pt>
                <c:pt idx="3">
                  <c:v>0.12584495955544805</c:v>
                </c:pt>
                <c:pt idx="4">
                  <c:v>0.18093519033665695</c:v>
                </c:pt>
                <c:pt idx="5">
                  <c:v>0.22743401432445565</c:v>
                </c:pt>
                <c:pt idx="6">
                  <c:v>0.26261620385768475</c:v>
                </c:pt>
                <c:pt idx="7">
                  <c:v>0.28433347880647225</c:v>
                </c:pt>
                <c:pt idx="8">
                  <c:v>0.29113220706595216</c:v>
                </c:pt>
                <c:pt idx="9">
                  <c:v>0.28233200580344259</c:v>
                </c:pt>
                <c:pt idx="10">
                  <c:v>0.25806091319346014</c:v>
                </c:pt>
                <c:pt idx="11">
                  <c:v>0.2192453334015082</c:v>
                </c:pt>
                <c:pt idx="12">
                  <c:v>0.16755558799533424</c:v>
                </c:pt>
                <c:pt idx="13">
                  <c:v>0.10531047907888459</c:v>
                </c:pt>
                <c:pt idx="14">
                  <c:v>3.5346631285922608E-2</c:v>
                </c:pt>
                <c:pt idx="15">
                  <c:v>-3.9139607850138564E-2</c:v>
                </c:pt>
                <c:pt idx="16">
                  <c:v>-0.11476838482077534</c:v>
                </c:pt>
                <c:pt idx="17">
                  <c:v>-0.18816036277775586</c:v>
                </c:pt>
                <c:pt idx="18">
                  <c:v>-0.25611786514010709</c:v>
                </c:pt>
                <c:pt idx="19">
                  <c:v>-0.3157927161319154</c:v>
                </c:pt>
                <c:pt idx="20">
                  <c:v>-0.36483123061366685</c:v>
                </c:pt>
                <c:pt idx="21">
                  <c:v>-0.40148824277605083</c:v>
                </c:pt>
                <c:pt idx="22">
                  <c:v>-0.42470397297745555</c:v>
                </c:pt>
                <c:pt idx="23">
                  <c:v>-0.43413979789302659</c:v>
                </c:pt>
                <c:pt idx="24">
                  <c:v>-0.4301714738756221</c:v>
                </c:pt>
                <c:pt idx="25">
                  <c:v>-0.41384091697379088</c:v>
                </c:pt>
                <c:pt idx="26">
                  <c:v>-0.38677011171688136</c:v>
                </c:pt>
                <c:pt idx="27">
                  <c:v>-0.35104295646665007</c:v>
                </c:pt>
                <c:pt idx="28">
                  <c:v>-0.30906272225525161</c:v>
                </c:pt>
                <c:pt idx="29">
                  <c:v>-0.26339419351242749</c:v>
                </c:pt>
                <c:pt idx="30">
                  <c:v>-0.21660039103911355</c:v>
                </c:pt>
                <c:pt idx="31">
                  <c:v>-0.17108400218307931</c:v>
                </c:pt>
                <c:pt idx="32">
                  <c:v>-0.12894324947440206</c:v>
                </c:pt>
                <c:pt idx="33">
                  <c:v>-9.1850943525377995E-2</c:v>
                </c:pt>
                <c:pt idx="34">
                  <c:v>-6.0963951141139637E-2</c:v>
                </c:pt>
                <c:pt idx="35">
                  <c:v>-3.6868359649794673E-2</c:v>
                </c:pt>
                <c:pt idx="36">
                  <c:v>-1.9563353982668407E-2</c:v>
                </c:pt>
                <c:pt idx="37">
                  <c:v>-8.4843834232741083E-3</c:v>
                </c:pt>
                <c:pt idx="38">
                  <c:v>-2.563729994587244E-3</c:v>
                </c:pt>
                <c:pt idx="39">
                  <c:v>-3.2425125267590815E-4</c:v>
                </c:pt>
                <c:pt idx="40">
                  <c:v>0</c:v>
                </c:pt>
                <c:pt idx="41">
                  <c:v>3.2425125267590815E-4</c:v>
                </c:pt>
                <c:pt idx="42">
                  <c:v>2.563729994587244E-3</c:v>
                </c:pt>
                <c:pt idx="43">
                  <c:v>8.4843834232741083E-3</c:v>
                </c:pt>
                <c:pt idx="44">
                  <c:v>1.9563353982668407E-2</c:v>
                </c:pt>
                <c:pt idx="45">
                  <c:v>3.6868359649794673E-2</c:v>
                </c:pt>
                <c:pt idx="46">
                  <c:v>6.0963951141139637E-2</c:v>
                </c:pt>
                <c:pt idx="47">
                  <c:v>9.1850943525377995E-2</c:v>
                </c:pt>
                <c:pt idx="48">
                  <c:v>0.12894324947440206</c:v>
                </c:pt>
                <c:pt idx="49">
                  <c:v>0.17108400218307931</c:v>
                </c:pt>
                <c:pt idx="50">
                  <c:v>0.21660039103911355</c:v>
                </c:pt>
                <c:pt idx="51">
                  <c:v>0.26339419351242749</c:v>
                </c:pt>
                <c:pt idx="52">
                  <c:v>0.30906272225525161</c:v>
                </c:pt>
                <c:pt idx="53">
                  <c:v>0.35104295646665007</c:v>
                </c:pt>
                <c:pt idx="54">
                  <c:v>0.38677011171688136</c:v>
                </c:pt>
                <c:pt idx="55">
                  <c:v>0.41384091697379088</c:v>
                </c:pt>
                <c:pt idx="56">
                  <c:v>0.4301714738756221</c:v>
                </c:pt>
                <c:pt idx="57">
                  <c:v>0.43413979789302659</c:v>
                </c:pt>
                <c:pt idx="58">
                  <c:v>0.42470397297745555</c:v>
                </c:pt>
                <c:pt idx="59">
                  <c:v>0.40148824277605083</c:v>
                </c:pt>
                <c:pt idx="60">
                  <c:v>0.36483123061366685</c:v>
                </c:pt>
                <c:pt idx="61">
                  <c:v>0.3157927161319154</c:v>
                </c:pt>
                <c:pt idx="62">
                  <c:v>0.25611786514010709</c:v>
                </c:pt>
                <c:pt idx="63">
                  <c:v>0.18816036277775586</c:v>
                </c:pt>
                <c:pt idx="64">
                  <c:v>0.11476838482077534</c:v>
                </c:pt>
                <c:pt idx="65">
                  <c:v>3.9139607850138564E-2</c:v>
                </c:pt>
                <c:pt idx="66">
                  <c:v>-3.5346631285922608E-2</c:v>
                </c:pt>
                <c:pt idx="67">
                  <c:v>-0.10531047907888459</c:v>
                </c:pt>
                <c:pt idx="68">
                  <c:v>-0.16755558799533424</c:v>
                </c:pt>
                <c:pt idx="69">
                  <c:v>-0.2192453334015082</c:v>
                </c:pt>
                <c:pt idx="70">
                  <c:v>-0.25806091319346014</c:v>
                </c:pt>
                <c:pt idx="71">
                  <c:v>-0.28233200580344259</c:v>
                </c:pt>
                <c:pt idx="72">
                  <c:v>-0.29113220706595216</c:v>
                </c:pt>
                <c:pt idx="73">
                  <c:v>-0.28433347880647225</c:v>
                </c:pt>
                <c:pt idx="74">
                  <c:v>-0.26261620385768475</c:v>
                </c:pt>
                <c:pt idx="75">
                  <c:v>-0.22743401432445565</c:v>
                </c:pt>
                <c:pt idx="76">
                  <c:v>-0.18093519033665695</c:v>
                </c:pt>
                <c:pt idx="77">
                  <c:v>-0.12584495955544805</c:v>
                </c:pt>
                <c:pt idx="78">
                  <c:v>-6.531531321534384E-2</c:v>
                </c:pt>
                <c:pt idx="79">
                  <c:v>-2.7508569084113699E-3</c:v>
                </c:pt>
                <c:pt idx="80">
                  <c:v>5.8379379305186781E-2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51-4BBC-9E84-486837D11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6.5023194245921553E-2"/>
          <c:w val="0.19763342082239721"/>
          <c:h val="0.29682726773619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89688054624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Besy!$B$6</c:f>
              <c:strCache>
                <c:ptCount val="1"/>
                <c:pt idx="0">
                  <c:v>Y0(x)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Besy!$B$7:$B$87</c:f>
              <c:numCache>
                <c:formatCode>General</c:formatCode>
                <c:ptCount val="81"/>
                <c:pt idx="0">
                  <c:v>-4.4714166113759237</c:v>
                </c:pt>
                <c:pt idx="1">
                  <c:v>-0.93157302493005845</c:v>
                </c:pt>
                <c:pt idx="2">
                  <c:v>-0.44451873350670656</c:v>
                </c:pt>
                <c:pt idx="3">
                  <c:v>-0.13717276938577239</c:v>
                </c:pt>
                <c:pt idx="4">
                  <c:v>8.8256964215677011E-2</c:v>
                </c:pt>
                <c:pt idx="5">
                  <c:v>0.25821685159454077</c:v>
                </c:pt>
                <c:pt idx="6">
                  <c:v>0.3824489237977588</c:v>
                </c:pt>
                <c:pt idx="7">
                  <c:v>0.4654926286469061</c:v>
                </c:pt>
                <c:pt idx="8">
                  <c:v>0.51037567264974515</c:v>
                </c:pt>
                <c:pt idx="9">
                  <c:v>0.52006476245727851</c:v>
                </c:pt>
                <c:pt idx="10">
                  <c:v>0.49807035961523205</c:v>
                </c:pt>
                <c:pt idx="11">
                  <c:v>0.44865872156913184</c:v>
                </c:pt>
                <c:pt idx="12">
                  <c:v>0.37685001001279028</c:v>
                </c:pt>
                <c:pt idx="13">
                  <c:v>0.28828690267308715</c:v>
                </c:pt>
                <c:pt idx="14">
                  <c:v>0.1890219439208265</c:v>
                </c:pt>
                <c:pt idx="15">
                  <c:v>8.5256756977362735E-2</c:v>
                </c:pt>
                <c:pt idx="16">
                  <c:v>-1.6940739325065009E-2</c:v>
                </c:pt>
                <c:pt idx="17">
                  <c:v>-0.11191885116160748</c:v>
                </c:pt>
                <c:pt idx="18">
                  <c:v>-0.19470500862950457</c:v>
                </c:pt>
                <c:pt idx="19">
                  <c:v>-0.2612325032349756</c:v>
                </c:pt>
                <c:pt idx="20">
                  <c:v>-0.3085176252490337</c:v>
                </c:pt>
                <c:pt idx="21">
                  <c:v>-0.33477723515498109</c:v>
                </c:pt>
                <c:pt idx="22">
                  <c:v>-0.33948059288191096</c:v>
                </c:pt>
                <c:pt idx="23">
                  <c:v>-0.32333323801254155</c:v>
                </c:pt>
                <c:pt idx="24">
                  <c:v>-0.28819468398157921</c:v>
                </c:pt>
                <c:pt idx="25">
                  <c:v>-0.23693546237904975</c:v>
                </c:pt>
                <c:pt idx="26">
                  <c:v>-0.17324243491898234</c:v>
                </c:pt>
                <c:pt idx="27">
                  <c:v>-0.10138410327184663</c:v>
                </c:pt>
                <c:pt idx="28">
                  <c:v>-2.5949743967209268E-2</c:v>
                </c:pt>
                <c:pt idx="29">
                  <c:v>4.8422529865202853E-2</c:v>
                </c:pt>
                <c:pt idx="30">
                  <c:v>0.11731328614820871</c:v>
                </c:pt>
                <c:pt idx="31">
                  <c:v>0.17676987751364717</c:v>
                </c:pt>
                <c:pt idx="32">
                  <c:v>0.22352148938756639</c:v>
                </c:pt>
                <c:pt idx="33">
                  <c:v>0.25514960509864493</c:v>
                </c:pt>
                <c:pt idx="34">
                  <c:v>0.27020510536578735</c:v>
                </c:pt>
                <c:pt idx="35">
                  <c:v>0.26826642837431375</c:v>
                </c:pt>
                <c:pt idx="36">
                  <c:v>0.2499366982850246</c:v>
                </c:pt>
                <c:pt idx="37">
                  <c:v>0.21678127961896876</c:v>
                </c:pt>
                <c:pt idx="38">
                  <c:v>0.17121062620272384</c:v>
                </c:pt>
                <c:pt idx="39">
                  <c:v>0.11631637041489998</c:v>
                </c:pt>
                <c:pt idx="40">
                  <c:v>5.5671167283599388E-2</c:v>
                </c:pt>
                <c:pt idx="41">
                  <c:v>-6.8952738387493802E-3</c:v>
                </c:pt>
                <c:pt idx="42">
                  <c:v>-6.7530372497876384E-2</c:v>
                </c:pt>
                <c:pt idx="43">
                  <c:v>-0.12258912384497742</c:v>
                </c:pt>
                <c:pt idx="44">
                  <c:v>-0.16884732389207957</c:v>
                </c:pt>
                <c:pt idx="45">
                  <c:v>-0.20368533656076093</c:v>
                </c:pt>
                <c:pt idx="46">
                  <c:v>-0.22523211169118784</c:v>
                </c:pt>
                <c:pt idx="47">
                  <c:v>-0.23246168299404663</c:v>
                </c:pt>
                <c:pt idx="48">
                  <c:v>-0.22523731263436148</c:v>
                </c:pt>
                <c:pt idx="49">
                  <c:v>-0.20430162610894728</c:v>
                </c:pt>
                <c:pt idx="50">
                  <c:v>-0.17121430684466932</c:v>
                </c:pt>
                <c:pt idx="51">
                  <c:v>-0.12824200354074158</c:v>
                </c:pt>
                <c:pt idx="52">
                  <c:v>-7.8207864527875912E-2</c:v>
                </c:pt>
                <c:pt idx="53">
                  <c:v>-2.4310393447878373E-2</c:v>
                </c:pt>
                <c:pt idx="54">
                  <c:v>3.0077009046785584E-2</c:v>
                </c:pt>
                <c:pt idx="55">
                  <c:v>8.161348281901766E-2</c:v>
                </c:pt>
                <c:pt idx="56">
                  <c:v>0.1271925685821837</c:v>
                </c:pt>
                <c:pt idx="57">
                  <c:v>0.16412646439253295</c:v>
                </c:pt>
                <c:pt idx="58">
                  <c:v>0.19030189118784449</c:v>
                </c:pt>
                <c:pt idx="59">
                  <c:v>0.20429864622546551</c:v>
                </c:pt>
                <c:pt idx="60">
                  <c:v>0.20546429603891825</c:v>
                </c:pt>
                <c:pt idx="61">
                  <c:v>0.19394119174159624</c:v>
                </c:pt>
                <c:pt idx="62">
                  <c:v>0.17064491122943459</c:v>
                </c:pt>
                <c:pt idx="63">
                  <c:v>0.1371961678079523</c:v>
                </c:pt>
                <c:pt idx="64">
                  <c:v>9.581099708071239E-2</c:v>
                </c:pt>
                <c:pt idx="65">
                  <c:v>4.9156479520301041E-2</c:v>
                </c:pt>
                <c:pt idx="66">
                  <c:v>1.8123245754096822E-4</c:v>
                </c:pt>
                <c:pt idx="67">
                  <c:v>-4.8068700457684077E-2</c:v>
                </c:pt>
                <c:pt idx="68">
                  <c:v>-9.2637198442323695E-2</c:v>
                </c:pt>
                <c:pt idx="69">
                  <c:v>-0.13083724626447651</c:v>
                </c:pt>
                <c:pt idx="70">
                  <c:v>-0.16041119250501118</c:v>
                </c:pt>
                <c:pt idx="71">
                  <c:v>-0.1796626138126565</c:v>
                </c:pt>
                <c:pt idx="72">
                  <c:v>-0.18755215961141064</c:v>
                </c:pt>
                <c:pt idx="73">
                  <c:v>-0.18375203358571765</c:v>
                </c:pt>
                <c:pt idx="74">
                  <c:v>-0.16865634504032309</c:v>
                </c:pt>
                <c:pt idx="75">
                  <c:v>-0.14334727582083223</c:v>
                </c:pt>
                <c:pt idx="76">
                  <c:v>-0.10951969138534147</c:v>
                </c:pt>
                <c:pt idx="77">
                  <c:v>-6.9369315961057443E-2</c:v>
                </c:pt>
                <c:pt idx="78">
                  <c:v>-2.5451742976154462E-2</c:v>
                </c:pt>
                <c:pt idx="79">
                  <c:v>1.9478763228014916E-2</c:v>
                </c:pt>
                <c:pt idx="80">
                  <c:v>6.2640596809383817E-2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10-4082-8508-E6B837CEE78F}"/>
            </c:ext>
          </c:extLst>
        </c:ser>
        <c:ser>
          <c:idx val="1"/>
          <c:order val="1"/>
          <c:tx>
            <c:strRef>
              <c:f>Besy!$C$6</c:f>
              <c:strCache>
                <c:ptCount val="1"/>
                <c:pt idx="0">
                  <c:v>Y1(x)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Besy!$C$7:$C$87</c:f>
              <c:numCache>
                <c:formatCode>General</c:formatCode>
                <c:ptCount val="81"/>
                <c:pt idx="0">
                  <c:v>-636.62216723113954</c:v>
                </c:pt>
                <c:pt idx="1">
                  <c:v>-2.704105229315283</c:v>
                </c:pt>
                <c:pt idx="2">
                  <c:v>-1.4714723926702431</c:v>
                </c:pt>
                <c:pt idx="3">
                  <c:v>-1.0375945507692854</c:v>
                </c:pt>
                <c:pt idx="4">
                  <c:v>-0.78121282130028868</c:v>
                </c:pt>
                <c:pt idx="5">
                  <c:v>-0.58436403661500824</c:v>
                </c:pt>
                <c:pt idx="6">
                  <c:v>-0.41230862697391146</c:v>
                </c:pt>
                <c:pt idx="7">
                  <c:v>-0.25397298594624568</c:v>
                </c:pt>
                <c:pt idx="8">
                  <c:v>-0.10703243154093758</c:v>
                </c:pt>
                <c:pt idx="9">
                  <c:v>2.7192057738017122E-2</c:v>
                </c:pt>
                <c:pt idx="10">
                  <c:v>0.14591813796678577</c:v>
                </c:pt>
                <c:pt idx="11">
                  <c:v>0.24601900149738393</c:v>
                </c:pt>
                <c:pt idx="12">
                  <c:v>0.32467442479180009</c:v>
                </c:pt>
                <c:pt idx="13">
                  <c:v>0.37977777371708354</c:v>
                </c:pt>
                <c:pt idx="14">
                  <c:v>0.41018841788751192</c:v>
                </c:pt>
                <c:pt idx="15">
                  <c:v>0.41586877934522715</c:v>
                </c:pt>
                <c:pt idx="16">
                  <c:v>0.39792571055710002</c:v>
                </c:pt>
                <c:pt idx="17">
                  <c:v>0.35856889308385093</c:v>
                </c:pt>
                <c:pt idx="18">
                  <c:v>0.3009973230696546</c:v>
                </c:pt>
                <c:pt idx="19">
                  <c:v>0.22922559673872223</c:v>
                </c:pt>
                <c:pt idx="20">
                  <c:v>0.14786314339122678</c:v>
                </c:pt>
                <c:pt idx="21">
                  <c:v>6.186100089894371E-2</c:v>
                </c:pt>
                <c:pt idx="22">
                  <c:v>-2.3758238956389652E-2</c:v>
                </c:pt>
                <c:pt idx="23">
                  <c:v>-0.10417130815472241</c:v>
                </c:pt>
                <c:pt idx="24">
                  <c:v>-0.17501034430039836</c:v>
                </c:pt>
                <c:pt idx="25">
                  <c:v>-0.23258974169251215</c:v>
                </c:pt>
                <c:pt idx="26">
                  <c:v>-0.27409127395927552</c:v>
                </c:pt>
                <c:pt idx="27">
                  <c:v>-0.29769758332318408</c:v>
                </c:pt>
                <c:pt idx="28">
                  <c:v>-0.30266723702418491</c:v>
                </c:pt>
                <c:pt idx="29">
                  <c:v>-0.28934799419758711</c:v>
                </c:pt>
                <c:pt idx="30">
                  <c:v>-0.25912851048611629</c:v>
                </c:pt>
                <c:pt idx="31">
                  <c:v>-0.21433222865940821</c:v>
                </c:pt>
                <c:pt idx="32">
                  <c:v>-0.15806046173124766</c:v>
                </c:pt>
                <c:pt idx="33">
                  <c:v>-9.3994487064634452E-2</c:v>
                </c:pt>
                <c:pt idx="34">
                  <c:v>-2.6168679398537464E-2</c:v>
                </c:pt>
                <c:pt idx="35">
                  <c:v>4.1271802610203877E-2</c:v>
                </c:pt>
                <c:pt idx="36">
                  <c:v>0.10431457519671589</c:v>
                </c:pt>
                <c:pt idx="37">
                  <c:v>0.15931077634755314</c:v>
                </c:pt>
                <c:pt idx="38">
                  <c:v>0.20317989938720768</c:v>
                </c:pt>
                <c:pt idx="39">
                  <c:v>0.23357731487353173</c:v>
                </c:pt>
                <c:pt idx="40">
                  <c:v>0.24901542420695386</c:v>
                </c:pt>
                <c:pt idx="41">
                  <c:v>0.24893222500650522</c:v>
                </c:pt>
                <c:pt idx="42">
                  <c:v>0.23370422835726859</c:v>
                </c:pt>
                <c:pt idx="43">
                  <c:v>0.20460396302938408</c:v>
                </c:pt>
                <c:pt idx="44">
                  <c:v>0.16370553741494284</c:v>
                </c:pt>
                <c:pt idx="45">
                  <c:v>0.11374471754971634</c:v>
                </c:pt>
                <c:pt idx="46">
                  <c:v>5.7942547143000817E-2</c:v>
                </c:pt>
                <c:pt idx="47">
                  <c:v>-1.9646242619873356E-4</c:v>
                </c:pt>
                <c:pt idx="48">
                  <c:v>-5.7099218260896513E-2</c:v>
                </c:pt>
                <c:pt idx="49">
                  <c:v>-0.10933907409580196</c:v>
                </c:pt>
                <c:pt idx="50">
                  <c:v>-0.15383825653750116</c:v>
                </c:pt>
                <c:pt idx="51">
                  <c:v>-0.18804588535941155</c:v>
                </c:pt>
                <c:pt idx="52">
                  <c:v>-0.21008140842069348</c:v>
                </c:pt>
                <c:pt idx="53">
                  <c:v>-0.21883547649186952</c:v>
                </c:pt>
                <c:pt idx="54">
                  <c:v>-0.21402293034002887</c:v>
                </c:pt>
                <c:pt idx="55">
                  <c:v>-0.19618549947461031</c:v>
                </c:pt>
                <c:pt idx="56">
                  <c:v>-0.16664484185617223</c:v>
                </c:pt>
                <c:pt idx="57">
                  <c:v>-0.12740950541574134</c:v>
                </c:pt>
                <c:pt idx="58">
                  <c:v>-8.1042090928738736E-2</c:v>
                </c:pt>
                <c:pt idx="59">
                  <c:v>-3.0495184158956062E-2</c:v>
                </c:pt>
                <c:pt idx="60">
                  <c:v>2.1073628036873519E-2</c:v>
                </c:pt>
                <c:pt idx="61">
                  <c:v>7.0496235300957569E-2</c:v>
                </c:pt>
                <c:pt idx="62">
                  <c:v>0.11478614251334228</c:v>
                </c:pt>
                <c:pt idx="63">
                  <c:v>0.15131674041947818</c:v>
                </c:pt>
                <c:pt idx="64">
                  <c:v>0.17797516893941684</c:v>
                </c:pt>
                <c:pt idx="65">
                  <c:v>0.19328284327848572</c:v>
                </c:pt>
                <c:pt idx="66">
                  <c:v>0.1964758377859096</c:v>
                </c:pt>
                <c:pt idx="67">
                  <c:v>0.18754082934977687</c:v>
                </c:pt>
                <c:pt idx="68">
                  <c:v>0.16720503607723369</c:v>
                </c:pt>
                <c:pt idx="69">
                  <c:v>0.13688138127709584</c:v>
                </c:pt>
                <c:pt idx="70">
                  <c:v>9.8572798734216038E-2</c:v>
                </c:pt>
                <c:pt idx="71">
                  <c:v>5.4742012675024397E-2</c:v>
                </c:pt>
                <c:pt idx="72">
                  <c:v>8.1551322782214466E-3</c:v>
                </c:pt>
                <c:pt idx="73">
                  <c:v>-3.8291120066476662E-2</c:v>
                </c:pt>
                <c:pt idx="74">
                  <c:v>-8.1747858496809475E-2</c:v>
                </c:pt>
                <c:pt idx="75">
                  <c:v>-0.11958725996570845</c:v>
                </c:pt>
                <c:pt idx="76">
                  <c:v>-0.14956011386265328</c:v>
                </c:pt>
                <c:pt idx="77">
                  <c:v>-0.16992831704675243</c:v>
                </c:pt>
                <c:pt idx="78">
                  <c:v>-0.17956456689631786</c:v>
                </c:pt>
                <c:pt idx="79">
                  <c:v>-0.17801358614613996</c:v>
                </c:pt>
                <c:pt idx="80">
                  <c:v>-0.16551161436252132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10-4082-8508-E6B837CEE78F}"/>
            </c:ext>
          </c:extLst>
        </c:ser>
        <c:ser>
          <c:idx val="2"/>
          <c:order val="2"/>
          <c:tx>
            <c:strRef>
              <c:f>Besy!$D$6</c:f>
              <c:strCache>
                <c:ptCount val="1"/>
                <c:pt idx="0">
                  <c:v>Y2(x)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Besy!$D$7:$D$87</c:f>
              <c:numCache>
                <c:formatCode>General</c:formatCode>
                <c:ptCount val="81"/>
                <c:pt idx="0">
                  <c:v>-1273239.8630456675</c:v>
                </c:pt>
                <c:pt idx="1">
                  <c:v>-20.701268809592204</c:v>
                </c:pt>
                <c:pt idx="2">
                  <c:v>-5.441370837174266</c:v>
                </c:pt>
                <c:pt idx="3">
                  <c:v>-2.629746032665655</c:v>
                </c:pt>
                <c:pt idx="4">
                  <c:v>-1.6506826068162543</c:v>
                </c:pt>
                <c:pt idx="5">
                  <c:v>-1.1931993101785539</c:v>
                </c:pt>
                <c:pt idx="6">
                  <c:v>-0.93219375976297414</c:v>
                </c:pt>
                <c:pt idx="7">
                  <c:v>-0.75574746972832973</c:v>
                </c:pt>
                <c:pt idx="8">
                  <c:v>-0.6174081041906827</c:v>
                </c:pt>
                <c:pt idx="9">
                  <c:v>-0.49589404446792995</c:v>
                </c:pt>
                <c:pt idx="10">
                  <c:v>-0.38133584924180342</c:v>
                </c:pt>
                <c:pt idx="11">
                  <c:v>-0.26973581138921621</c:v>
                </c:pt>
                <c:pt idx="12">
                  <c:v>-0.16040039348492358</c:v>
                </c:pt>
                <c:pt idx="13">
                  <c:v>-5.4577503462574201E-2</c:v>
                </c:pt>
                <c:pt idx="14">
                  <c:v>4.5371437729180314E-2</c:v>
                </c:pt>
                <c:pt idx="15">
                  <c:v>0.13653992534009174</c:v>
                </c:pt>
                <c:pt idx="16">
                  <c:v>0.21590359460361502</c:v>
                </c:pt>
                <c:pt idx="17">
                  <c:v>0.28065715378930201</c:v>
                </c:pt>
                <c:pt idx="18">
                  <c:v>0.32848159666046217</c:v>
                </c:pt>
                <c:pt idx="19">
                  <c:v>0.35774854396706918</c:v>
                </c:pt>
                <c:pt idx="20">
                  <c:v>0.36766288260552443</c:v>
                </c:pt>
                <c:pt idx="21">
                  <c:v>0.3583433307355311</c:v>
                </c:pt>
                <c:pt idx="22">
                  <c:v>0.33084123326140563</c:v>
                </c:pt>
                <c:pt idx="23">
                  <c:v>0.28709973952394247</c:v>
                </c:pt>
                <c:pt idx="24">
                  <c:v>0.22985790254811311</c:v>
                </c:pt>
                <c:pt idx="25">
                  <c:v>0.16250674503744586</c:v>
                </c:pt>
                <c:pt idx="26">
                  <c:v>8.8906658316128331E-2</c:v>
                </c:pt>
                <c:pt idx="27">
                  <c:v>1.3177411916829126E-2</c:v>
                </c:pt>
                <c:pt idx="28">
                  <c:v>-6.0526609468272125E-2</c:v>
                </c:pt>
                <c:pt idx="29">
                  <c:v>-0.1282426661955717</c:v>
                </c:pt>
                <c:pt idx="30">
                  <c:v>-0.18641422227783971</c:v>
                </c:pt>
                <c:pt idx="31">
                  <c:v>-0.23208142039349444</c:v>
                </c:pt>
                <c:pt idx="32">
                  <c:v>-0.26303660482037827</c:v>
                </c:pt>
                <c:pt idx="33">
                  <c:v>-0.27793614741734418</c:v>
                </c:pt>
                <c:pt idx="34">
                  <c:v>-0.27636244169485497</c:v>
                </c:pt>
                <c:pt idx="35">
                  <c:v>-0.25883287349198142</c:v>
                </c:pt>
                <c:pt idx="36">
                  <c:v>-0.22675568157464329</c:v>
                </c:pt>
                <c:pt idx="37">
                  <c:v>-0.18233570635463295</c:v>
                </c:pt>
                <c:pt idx="38">
                  <c:v>-0.12843591054225906</c:v>
                </c:pt>
                <c:pt idx="39">
                  <c:v>-6.8403075056226809E-2</c:v>
                </c:pt>
                <c:pt idx="40">
                  <c:v>-5.8680824422086136E-3</c:v>
                </c:pt>
                <c:pt idx="41">
                  <c:v>5.5467415303433333E-2</c:v>
                </c:pt>
                <c:pt idx="42">
                  <c:v>0.11204546361354659</c:v>
                </c:pt>
                <c:pt idx="43">
                  <c:v>0.16065497743183957</c:v>
                </c:pt>
                <c:pt idx="44">
                  <c:v>0.19861196705843281</c:v>
                </c:pt>
                <c:pt idx="45">
                  <c:v>0.22390661968071052</c:v>
                </c:pt>
                <c:pt idx="46">
                  <c:v>0.23530907641170973</c:v>
                </c:pt>
                <c:pt idx="47">
                  <c:v>0.23242824258107664</c:v>
                </c:pt>
                <c:pt idx="48">
                  <c:v>0.21572077625754538</c:v>
                </c:pt>
                <c:pt idx="49">
                  <c:v>0.18645034870555105</c:v>
                </c:pt>
                <c:pt idx="50">
                  <c:v>0.14660018579866912</c:v>
                </c:pt>
                <c:pt idx="51">
                  <c:v>9.87446097588731E-2</c:v>
                </c:pt>
                <c:pt idx="52">
                  <c:v>4.588764784776922E-2</c:v>
                </c:pt>
                <c:pt idx="53">
                  <c:v>-8.7213765886302308E-3</c:v>
                </c:pt>
                <c:pt idx="54">
                  <c:v>-6.1784109837900968E-2</c:v>
                </c:pt>
                <c:pt idx="55">
                  <c:v>-0.11014955546987007</c:v>
                </c:pt>
                <c:pt idx="56">
                  <c:v>-0.15099897456163686</c:v>
                </c:pt>
                <c:pt idx="57">
                  <c:v>-0.18200850024035631</c:v>
                </c:pt>
                <c:pt idx="58">
                  <c:v>-0.2014801106262912</c:v>
                </c:pt>
                <c:pt idx="59">
                  <c:v>-0.20843358645040871</c:v>
                </c:pt>
                <c:pt idx="60">
                  <c:v>-0.2026544789673351</c:v>
                </c:pt>
                <c:pt idx="61">
                  <c:v>-0.18469578383327392</c:v>
                </c:pt>
                <c:pt idx="62">
                  <c:v>-0.1558337960664227</c:v>
                </c:pt>
                <c:pt idx="63">
                  <c:v>-0.1179813436277011</c:v>
                </c:pt>
                <c:pt idx="64">
                  <c:v>-7.3564100963285278E-2</c:v>
                </c:pt>
                <c:pt idx="65">
                  <c:v>-2.5367821886025876E-2</c:v>
                </c:pt>
                <c:pt idx="66">
                  <c:v>2.3634020607417774E-2</c:v>
                </c:pt>
                <c:pt idx="67">
                  <c:v>7.046163530541863E-2</c:v>
                </c:pt>
                <c:pt idx="68">
                  <c:v>0.11230837915729236</c:v>
                </c:pt>
                <c:pt idx="69">
                  <c:v>0.14670755134008184</c:v>
                </c:pt>
                <c:pt idx="70">
                  <c:v>0.17167665521749301</c:v>
                </c:pt>
                <c:pt idx="71">
                  <c:v>0.1858307279168846</c:v>
                </c:pt>
                <c:pt idx="72">
                  <c:v>0.1884582854201019</c:v>
                </c:pt>
                <c:pt idx="73">
                  <c:v>0.17955574645514485</c:v>
                </c:pt>
                <c:pt idx="74">
                  <c:v>0.15981873871634369</c:v>
                </c:pt>
                <c:pt idx="75">
                  <c:v>0.13059130142448999</c:v>
                </c:pt>
                <c:pt idx="76">
                  <c:v>9.3776521505062174E-2</c:v>
                </c:pt>
                <c:pt idx="77">
                  <c:v>5.1714425878277973E-2</c:v>
                </c:pt>
                <c:pt idx="78">
                  <c:v>7.0348643201218614E-3</c:v>
                </c:pt>
                <c:pt idx="79">
                  <c:v>-3.750545549597846E-2</c:v>
                </c:pt>
                <c:pt idx="80">
                  <c:v>-7.9191758245635957E-2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10-4082-8508-E6B837CEE78F}"/>
            </c:ext>
          </c:extLst>
        </c:ser>
        <c:ser>
          <c:idx val="3"/>
          <c:order val="3"/>
          <c:tx>
            <c:strRef>
              <c:f>Besy!$E$6</c:f>
              <c:strCache>
                <c:ptCount val="1"/>
                <c:pt idx="0">
                  <c:v>Y3(x)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Besy!$A$7:$A$87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Besy!$E$7:$E$87</c:f>
              <c:numCache>
                <c:formatCode>General</c:formatCode>
                <c:ptCount val="81"/>
                <c:pt idx="0">
                  <c:v>-5092958815.560503</c:v>
                </c:pt>
                <c:pt idx="1">
                  <c:v>-328.51619572415996</c:v>
                </c:pt>
                <c:pt idx="2">
                  <c:v>-42.059494304723884</c:v>
                </c:pt>
                <c:pt idx="3">
                  <c:v>-12.987717623447542</c:v>
                </c:pt>
                <c:pt idx="4">
                  <c:v>-5.8215176059647282</c:v>
                </c:pt>
                <c:pt idx="5">
                  <c:v>-3.2338737559563642</c:v>
                </c:pt>
                <c:pt idx="6">
                  <c:v>-2.0735413990606864</c:v>
                </c:pt>
                <c:pt idx="7">
                  <c:v>-1.4734498020042222</c:v>
                </c:pt>
                <c:pt idx="8">
                  <c:v>-1.1277837768404277</c:v>
                </c:pt>
                <c:pt idx="9">
                  <c:v>-0.90878147012544808</c:v>
                </c:pt>
                <c:pt idx="10">
                  <c:v>-0.75605549675367123</c:v>
                </c:pt>
                <c:pt idx="11">
                  <c:v>-0.63836199988169839</c:v>
                </c:pt>
                <c:pt idx="12">
                  <c:v>-0.53854161610503148</c:v>
                </c:pt>
                <c:pt idx="13">
                  <c:v>-0.44695008567102101</c:v>
                </c:pt>
                <c:pt idx="14">
                  <c:v>-0.35833534619702012</c:v>
                </c:pt>
                <c:pt idx="15">
                  <c:v>-0.27022619231579592</c:v>
                </c:pt>
                <c:pt idx="16">
                  <c:v>-0.182022115953485</c:v>
                </c:pt>
                <c:pt idx="17">
                  <c:v>-9.4420983635096101E-2</c:v>
                </c:pt>
                <c:pt idx="18">
                  <c:v>-9.0136815936882608E-3</c:v>
                </c:pt>
                <c:pt idx="19">
                  <c:v>7.2036335023020204E-2</c:v>
                </c:pt>
                <c:pt idx="20">
                  <c:v>0.14626716269319276</c:v>
                </c:pt>
                <c:pt idx="21">
                  <c:v>0.21116248918527047</c:v>
                </c:pt>
                <c:pt idx="22">
                  <c:v>0.26437004496468469</c:v>
                </c:pt>
                <c:pt idx="23">
                  <c:v>0.30389286608442151</c:v>
                </c:pt>
                <c:pt idx="24">
                  <c:v>0.32824894599914045</c:v>
                </c:pt>
                <c:pt idx="25">
                  <c:v>0.3365940585164775</c:v>
                </c:pt>
                <c:pt idx="26">
                  <c:v>0.32880306369227758</c:v>
                </c:pt>
                <c:pt idx="27">
                  <c:v>0.3055064200146384</c:v>
                </c:pt>
                <c:pt idx="28">
                  <c:v>0.26808060304231512</c:v>
                </c:pt>
                <c:pt idx="29">
                  <c:v>0.21859341974485791</c:v>
                </c:pt>
                <c:pt idx="30">
                  <c:v>0.1597075919379351</c:v>
                </c:pt>
                <c:pt idx="31">
                  <c:v>9.4548269746636882E-2</c:v>
                </c:pt>
                <c:pt idx="32">
                  <c:v>2.6542159321058523E-2</c:v>
                </c:pt>
                <c:pt idx="33">
                  <c:v>-4.0762432895289996E-2</c:v>
                </c:pt>
                <c:pt idx="34">
                  <c:v>-0.1038842343402178</c:v>
                </c:pt>
                <c:pt idx="35">
                  <c:v>-0.15959540192082394</c:v>
                </c:pt>
                <c:pt idx="36">
                  <c:v>-0.20509487811877958</c:v>
                </c:pt>
                <c:pt idx="37">
                  <c:v>-0.2381586493657728</c:v>
                </c:pt>
                <c:pt idx="38">
                  <c:v>-0.25725817751026414</c:v>
                </c:pt>
                <c:pt idx="39">
                  <c:v>-0.26164011489659911</c:v>
                </c:pt>
                <c:pt idx="40">
                  <c:v>-0.25136265718383732</c:v>
                </c:pt>
                <c:pt idx="41">
                  <c:v>-0.22728640440028733</c:v>
                </c:pt>
                <c:pt idx="42">
                  <c:v>-0.19102024221877464</c:v>
                </c:pt>
                <c:pt idx="43">
                  <c:v>-0.14482536677567634</c:v>
                </c:pt>
                <c:pt idx="44">
                  <c:v>-9.1483003939149085E-2</c:v>
                </c:pt>
                <c:pt idx="45">
                  <c:v>-3.413347499657482E-2</c:v>
                </c:pt>
                <c:pt idx="46">
                  <c:v>2.3904088130637352E-2</c:v>
                </c:pt>
                <c:pt idx="47">
                  <c:v>7.9320970538905675E-2</c:v>
                </c:pt>
                <c:pt idx="48">
                  <c:v>0.12900614368007829</c:v>
                </c:pt>
                <c:pt idx="49">
                  <c:v>0.17022082061190025</c:v>
                </c:pt>
                <c:pt idx="50">
                  <c:v>0.20075031599307527</c:v>
                </c:pt>
                <c:pt idx="51">
                  <c:v>0.21902458646023448</c:v>
                </c:pt>
                <c:pt idx="52">
                  <c:v>0.22420068468154555</c:v>
                </c:pt>
                <c:pt idx="53">
                  <c:v>0.21620260808775474</c:v>
                </c:pt>
                <c:pt idx="54">
                  <c:v>0.19571652742509524</c:v>
                </c:pt>
                <c:pt idx="55">
                  <c:v>0.16414199242882993</c:v>
                </c:pt>
                <c:pt idx="56">
                  <c:v>0.12350227769570457</c:v>
                </c:pt>
                <c:pt idx="57">
                  <c:v>7.6319400085115008E-2</c:v>
                </c:pt>
                <c:pt idx="58">
                  <c:v>2.546137075596875E-2</c:v>
                </c:pt>
                <c:pt idx="59">
                  <c:v>-2.6029178268273421E-2</c:v>
                </c:pt>
                <c:pt idx="60">
                  <c:v>-7.5114822428162878E-2</c:v>
                </c:pt>
                <c:pt idx="61">
                  <c:v>-0.11894103106050483</c:v>
                </c:pt>
                <c:pt idx="62">
                  <c:v>-0.15500131569177394</c:v>
                </c:pt>
                <c:pt idx="63">
                  <c:v>-0.18128025626143401</c:v>
                </c:pt>
                <c:pt idx="64">
                  <c:v>-0.19636619418023815</c:v>
                </c:pt>
                <c:pt idx="65">
                  <c:v>-0.19952723020427671</c:v>
                </c:pt>
                <c:pt idx="66">
                  <c:v>-0.19074637824471741</c:v>
                </c:pt>
                <c:pt idx="67">
                  <c:v>-0.17071417017236346</c:v>
                </c:pt>
                <c:pt idx="68">
                  <c:v>-0.14077953509904725</c:v>
                </c:pt>
                <c:pt idx="69">
                  <c:v>-0.10286223893736672</c:v>
                </c:pt>
                <c:pt idx="70">
                  <c:v>-5.9332420398789068E-2</c:v>
                </c:pt>
                <c:pt idx="71">
                  <c:v>-1.2864665538825051E-2</c:v>
                </c:pt>
                <c:pt idx="72">
                  <c:v>3.3724486704023414E-2</c:v>
                </c:pt>
                <c:pt idx="73">
                  <c:v>7.7645804221028958E-2</c:v>
                </c:pt>
                <c:pt idx="74">
                  <c:v>0.11630326146250541</c:v>
                </c:pt>
                <c:pt idx="75">
                  <c:v>0.14744673760293298</c:v>
                </c:pt>
                <c:pt idx="76">
                  <c:v>0.16930253944266638</c:v>
                </c:pt>
                <c:pt idx="77">
                  <c:v>0.18067417177470629</c:v>
                </c:pt>
                <c:pt idx="78">
                  <c:v>0.18100761598762491</c:v>
                </c:pt>
                <c:pt idx="79">
                  <c:v>0.1704175445267013</c:v>
                </c:pt>
                <c:pt idx="80">
                  <c:v>0.14967326271339412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10-4082-8508-E6B837CEE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0.53143631342557096"/>
          <c:w val="0.19763342082239721"/>
          <c:h val="0.3373848060659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22091950395104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Besjd!$B$6</c:f>
              <c:strCache>
                <c:ptCount val="1"/>
                <c:pt idx="0">
                  <c:v>J'0(x)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Besjd!$B$7:$B$87</c:f>
              <c:numCache>
                <c:formatCode>General</c:formatCode>
                <c:ptCount val="81"/>
                <c:pt idx="0">
                  <c:v>4.3472746168861452E-2</c:v>
                </c:pt>
                <c:pt idx="1">
                  <c:v>0.10483850125849749</c:v>
                </c:pt>
                <c:pt idx="2">
                  <c:v>0.16126443075752986</c:v>
                </c:pt>
                <c:pt idx="3">
                  <c:v>0.2091466504701211</c:v>
                </c:pt>
                <c:pt idx="4">
                  <c:v>0.24531178657332536</c:v>
                </c:pt>
                <c:pt idx="5">
                  <c:v>0.26721789148628161</c:v>
                </c:pt>
                <c:pt idx="6">
                  <c:v>0.27312196367405372</c:v>
                </c:pt>
                <c:pt idx="7">
                  <c:v>0.26220355199274376</c:v>
                </c:pt>
                <c:pt idx="8">
                  <c:v>0.23463634685391455</c:v>
                </c:pt>
                <c:pt idx="9">
                  <c:v>0.19160259218911815</c:v>
                </c:pt>
                <c:pt idx="10">
                  <c:v>0.13524842757970532</c:v>
                </c:pt>
                <c:pt idx="11">
                  <c:v>6.8581700653131752E-2</c:v>
                </c:pt>
                <c:pt idx="12">
                  <c:v>-4.6828234823458265E-3</c:v>
                </c:pt>
                <c:pt idx="13">
                  <c:v>-8.0322785255277127E-2</c:v>
                </c:pt>
                <c:pt idx="14">
                  <c:v>-0.15384130140997182</c:v>
                </c:pt>
                <c:pt idx="15">
                  <c:v>-0.22072087753923719</c:v>
                </c:pt>
                <c:pt idx="16">
                  <c:v>-0.27668385812756563</c:v>
                </c:pt>
                <c:pt idx="17">
                  <c:v>-0.31794452391933276</c:v>
                </c:pt>
                <c:pt idx="18">
                  <c:v>-0.34143821542904346</c:v>
                </c:pt>
                <c:pt idx="19">
                  <c:v>-0.34501397857943733</c:v>
                </c:pt>
                <c:pt idx="20">
                  <c:v>-0.32757913759146506</c:v>
                </c:pt>
                <c:pt idx="21">
                  <c:v>-0.28918679864710978</c:v>
                </c:pt>
                <c:pt idx="22">
                  <c:v>-0.23106043192337067</c:v>
                </c:pt>
                <c:pt idx="23">
                  <c:v>-0.15555319297834252</c:v>
                </c:pt>
                <c:pt idx="24">
                  <c:v>-6.604332802354923E-2</c:v>
                </c:pt>
                <c:pt idx="25">
                  <c:v>3.3229349129679724E-2</c:v>
                </c:pt>
                <c:pt idx="26">
                  <c:v>0.13737752736232722</c:v>
                </c:pt>
                <c:pt idx="27">
                  <c:v>0.24111968801520398</c:v>
                </c:pt>
                <c:pt idx="28">
                  <c:v>0.33905895852593648</c:v>
                </c:pt>
                <c:pt idx="29">
                  <c:v>0.42597230295790228</c:v>
                </c:pt>
                <c:pt idx="30">
                  <c:v>0.49709410246427393</c:v>
                </c:pt>
                <c:pt idx="31">
                  <c:v>0.54837835664696011</c:v>
                </c:pt>
                <c:pt idx="32">
                  <c:v>0.57672480775687363</c:v>
                </c:pt>
                <c:pt idx="33">
                  <c:v>0.5801561976389924</c:v>
                </c:pt>
                <c:pt idx="34">
                  <c:v>0.55793650791009952</c:v>
                </c:pt>
                <c:pt idx="35">
                  <c:v>0.51062326031988048</c:v>
                </c:pt>
                <c:pt idx="36">
                  <c:v>0.44005058574493355</c:v>
                </c:pt>
                <c:pt idx="37">
                  <c:v>0.34924360217486222</c:v>
                </c:pt>
                <c:pt idx="38">
                  <c:v>0.2422684576748739</c:v>
                </c:pt>
                <c:pt idx="39">
                  <c:v>0.12402597732272694</c:v>
                </c:pt>
                <c:pt idx="40">
                  <c:v>0</c:v>
                </c:pt>
                <c:pt idx="41">
                  <c:v>-0.12402597732272694</c:v>
                </c:pt>
                <c:pt idx="42">
                  <c:v>-0.2422684576748739</c:v>
                </c:pt>
                <c:pt idx="43">
                  <c:v>-0.34924360217486222</c:v>
                </c:pt>
                <c:pt idx="44">
                  <c:v>-0.44005058574493355</c:v>
                </c:pt>
                <c:pt idx="45">
                  <c:v>-0.51062326031988048</c:v>
                </c:pt>
                <c:pt idx="46">
                  <c:v>-0.55793650791009952</c:v>
                </c:pt>
                <c:pt idx="47">
                  <c:v>-0.5801561976389924</c:v>
                </c:pt>
                <c:pt idx="48">
                  <c:v>-0.57672480775687363</c:v>
                </c:pt>
                <c:pt idx="49">
                  <c:v>-0.54837835664696011</c:v>
                </c:pt>
                <c:pt idx="50">
                  <c:v>-0.49709410246427393</c:v>
                </c:pt>
                <c:pt idx="51">
                  <c:v>-0.42597230295790228</c:v>
                </c:pt>
                <c:pt idx="52">
                  <c:v>-0.33905895852593648</c:v>
                </c:pt>
                <c:pt idx="53">
                  <c:v>-0.24111968801520398</c:v>
                </c:pt>
                <c:pt idx="54">
                  <c:v>-0.13737752736232722</c:v>
                </c:pt>
                <c:pt idx="55">
                  <c:v>-3.3229349129679724E-2</c:v>
                </c:pt>
                <c:pt idx="56">
                  <c:v>6.604332802354923E-2</c:v>
                </c:pt>
                <c:pt idx="57">
                  <c:v>0.15555319297834252</c:v>
                </c:pt>
                <c:pt idx="58">
                  <c:v>0.23106043192337067</c:v>
                </c:pt>
                <c:pt idx="59">
                  <c:v>0.28918679864710978</c:v>
                </c:pt>
                <c:pt idx="60">
                  <c:v>0.32757913759146506</c:v>
                </c:pt>
                <c:pt idx="61">
                  <c:v>0.34501397857943733</c:v>
                </c:pt>
                <c:pt idx="62">
                  <c:v>0.34143821542904346</c:v>
                </c:pt>
                <c:pt idx="63">
                  <c:v>0.31794452391933276</c:v>
                </c:pt>
                <c:pt idx="64">
                  <c:v>0.27668385812756563</c:v>
                </c:pt>
                <c:pt idx="65">
                  <c:v>0.22072087753923719</c:v>
                </c:pt>
                <c:pt idx="66">
                  <c:v>0.15384130140997182</c:v>
                </c:pt>
                <c:pt idx="67">
                  <c:v>8.0322785255277127E-2</c:v>
                </c:pt>
                <c:pt idx="68">
                  <c:v>4.6828234823458265E-3</c:v>
                </c:pt>
                <c:pt idx="69">
                  <c:v>-6.8581700653131752E-2</c:v>
                </c:pt>
                <c:pt idx="70">
                  <c:v>-0.13524842757970532</c:v>
                </c:pt>
                <c:pt idx="71">
                  <c:v>-0.19160259218911815</c:v>
                </c:pt>
                <c:pt idx="72">
                  <c:v>-0.23463634685391455</c:v>
                </c:pt>
                <c:pt idx="73">
                  <c:v>-0.26220355199274376</c:v>
                </c:pt>
                <c:pt idx="74">
                  <c:v>-0.27312196367405372</c:v>
                </c:pt>
                <c:pt idx="75">
                  <c:v>-0.26721789148628161</c:v>
                </c:pt>
                <c:pt idx="76">
                  <c:v>-0.24531178657332536</c:v>
                </c:pt>
                <c:pt idx="77">
                  <c:v>-0.2091466504701211</c:v>
                </c:pt>
                <c:pt idx="78">
                  <c:v>-0.16126443075752986</c:v>
                </c:pt>
                <c:pt idx="79">
                  <c:v>-0.10483850125849749</c:v>
                </c:pt>
                <c:pt idx="80">
                  <c:v>-4.3472746168861452E-2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7-4FE3-B08E-124EC1A87E9E}"/>
            </c:ext>
          </c:extLst>
        </c:ser>
        <c:ser>
          <c:idx val="1"/>
          <c:order val="1"/>
          <c:tx>
            <c:strRef>
              <c:f>Besjd!$C$6</c:f>
              <c:strCache>
                <c:ptCount val="1"/>
                <c:pt idx="0">
                  <c:v>J'1(x)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Besjd!$C$7:$C$87</c:f>
              <c:numCache>
                <c:formatCode>General</c:formatCode>
                <c:ptCount val="81"/>
                <c:pt idx="0">
                  <c:v>-0.2502830390682344</c:v>
                </c:pt>
                <c:pt idx="1">
                  <c:v>-0.2380859663075916</c:v>
                </c:pt>
                <c:pt idx="2">
                  <c:v>-0.21090395092505709</c:v>
                </c:pt>
                <c:pt idx="3">
                  <c:v>-0.17002471154070886</c:v>
                </c:pt>
                <c:pt idx="4">
                  <c:v>-0.11759047635769002</c:v>
                </c:pt>
                <c:pt idx="5">
                  <c:v>-5.6488043693062137E-2</c:v>
                </c:pt>
                <c:pt idx="6">
                  <c:v>9.807256116575222E-3</c:v>
                </c:pt>
                <c:pt idx="7">
                  <c:v>7.7425222779708203E-2</c:v>
                </c:pt>
                <c:pt idx="8">
                  <c:v>0.14232126378081456</c:v>
                </c:pt>
                <c:pt idx="9">
                  <c:v>0.20051115399893016</c:v>
                </c:pt>
                <c:pt idx="10">
                  <c:v>0.24830653420308429</c:v>
                </c:pt>
                <c:pt idx="11">
                  <c:v>0.28253737927410572</c:v>
                </c:pt>
                <c:pt idx="12">
                  <c:v>0.30074824530274791</c:v>
                </c:pt>
                <c:pt idx="13">
                  <c:v>0.30135646167422725</c:v>
                </c:pt>
                <c:pt idx="14">
                  <c:v>0.2837624981062174</c:v>
                </c:pt>
                <c:pt idx="15">
                  <c:v>0.24840539348293866</c:v>
                </c:pt>
                <c:pt idx="16">
                  <c:v>0.19675923360559119</c:v>
                </c:pt>
                <c:pt idx="17">
                  <c:v>0.13127003182895894</c:v>
                </c:pt>
                <c:pt idx="18">
                  <c:v>5.5235806114734158E-2</c:v>
                </c:pt>
                <c:pt idx="19">
                  <c:v>-2.7364041338472644E-2</c:v>
                </c:pt>
                <c:pt idx="20">
                  <c:v>-0.11208094379604525</c:v>
                </c:pt>
                <c:pt idx="21">
                  <c:v>-0.19423939619724573</c:v>
                </c:pt>
                <c:pt idx="22">
                  <c:v>-0.26919574633548365</c:v>
                </c:pt>
                <c:pt idx="23">
                  <c:v>-0.33259901901087374</c:v>
                </c:pt>
                <c:pt idx="24">
                  <c:v>-0.38063897785796014</c:v>
                </c:pt>
                <c:pt idx="25">
                  <c:v>-0.41026721470408894</c:v>
                </c:pt>
                <c:pt idx="26">
                  <c:v>-0.41937846209078561</c:v>
                </c:pt>
                <c:pt idx="27">
                  <c:v>-0.40694147540605863</c:v>
                </c:pt>
                <c:pt idx="28">
                  <c:v>-0.37307160774391218</c:v>
                </c:pt>
                <c:pt idx="29">
                  <c:v>-0.31904044706593254</c:v>
                </c:pt>
                <c:pt idx="30">
                  <c:v>-0.2472214174539076</c:v>
                </c:pt>
                <c:pt idx="31">
                  <c:v>-0.1609738627765816</c:v>
                </c:pt>
                <c:pt idx="32">
                  <c:v>-6.4471624737201041E-2</c:v>
                </c:pt>
                <c:pt idx="33">
                  <c:v>3.7514702962869309E-2</c:v>
                </c:pt>
                <c:pt idx="34">
                  <c:v>0.13986999979585171</c:v>
                </c:pt>
                <c:pt idx="35">
                  <c:v>0.23740747701538092</c:v>
                </c:pt>
                <c:pt idx="36">
                  <c:v>0.32514710081303305</c:v>
                </c:pt>
                <c:pt idx="37">
                  <c:v>0.39858413893349909</c:v>
                </c:pt>
                <c:pt idx="38">
                  <c:v>0.45393289189106512</c:v>
                </c:pt>
                <c:pt idx="39">
                  <c:v>0.48833202000494497</c:v>
                </c:pt>
                <c:pt idx="40">
                  <c:v>0.5</c:v>
                </c:pt>
                <c:pt idx="41">
                  <c:v>0.48833202000494497</c:v>
                </c:pt>
                <c:pt idx="42">
                  <c:v>0.45393289189106512</c:v>
                </c:pt>
                <c:pt idx="43">
                  <c:v>0.39858413893349909</c:v>
                </c:pt>
                <c:pt idx="44">
                  <c:v>0.32514710081303305</c:v>
                </c:pt>
                <c:pt idx="45">
                  <c:v>0.23740747701538092</c:v>
                </c:pt>
                <c:pt idx="46">
                  <c:v>0.13986999979585171</c:v>
                </c:pt>
                <c:pt idx="47">
                  <c:v>3.7514702962869309E-2</c:v>
                </c:pt>
                <c:pt idx="48">
                  <c:v>-6.4471624737201041E-2</c:v>
                </c:pt>
                <c:pt idx="49">
                  <c:v>-0.1609738627765816</c:v>
                </c:pt>
                <c:pt idx="50">
                  <c:v>-0.2472214174539076</c:v>
                </c:pt>
                <c:pt idx="51">
                  <c:v>-0.31904044706593254</c:v>
                </c:pt>
                <c:pt idx="52">
                  <c:v>-0.37307160774391218</c:v>
                </c:pt>
                <c:pt idx="53">
                  <c:v>-0.40694147540605863</c:v>
                </c:pt>
                <c:pt idx="54">
                  <c:v>-0.41937846209078561</c:v>
                </c:pt>
                <c:pt idx="55">
                  <c:v>-0.41026721470408894</c:v>
                </c:pt>
                <c:pt idx="56">
                  <c:v>-0.38063897785796014</c:v>
                </c:pt>
                <c:pt idx="57">
                  <c:v>-0.33259901901087374</c:v>
                </c:pt>
                <c:pt idx="58">
                  <c:v>-0.26919574633548365</c:v>
                </c:pt>
                <c:pt idx="59">
                  <c:v>-0.19423939619724573</c:v>
                </c:pt>
                <c:pt idx="60">
                  <c:v>-0.11208094379604525</c:v>
                </c:pt>
                <c:pt idx="61">
                  <c:v>-2.7364041338472644E-2</c:v>
                </c:pt>
                <c:pt idx="62">
                  <c:v>5.5235806114734158E-2</c:v>
                </c:pt>
                <c:pt idx="63">
                  <c:v>0.13127003182895894</c:v>
                </c:pt>
                <c:pt idx="64">
                  <c:v>0.19675923360559119</c:v>
                </c:pt>
                <c:pt idx="65">
                  <c:v>0.24840539348293866</c:v>
                </c:pt>
                <c:pt idx="66">
                  <c:v>0.2837624981062174</c:v>
                </c:pt>
                <c:pt idx="67">
                  <c:v>0.30135646167422725</c:v>
                </c:pt>
                <c:pt idx="68">
                  <c:v>0.30074824530274791</c:v>
                </c:pt>
                <c:pt idx="69">
                  <c:v>0.28253737927410572</c:v>
                </c:pt>
                <c:pt idx="70">
                  <c:v>0.24830653420308429</c:v>
                </c:pt>
                <c:pt idx="71">
                  <c:v>0.20051115399893016</c:v>
                </c:pt>
                <c:pt idx="72">
                  <c:v>0.14232126378081456</c:v>
                </c:pt>
                <c:pt idx="73">
                  <c:v>7.7425222779708203E-2</c:v>
                </c:pt>
                <c:pt idx="74">
                  <c:v>9.807256116575222E-3</c:v>
                </c:pt>
                <c:pt idx="75">
                  <c:v>-5.6488043693062137E-2</c:v>
                </c:pt>
                <c:pt idx="76">
                  <c:v>-0.11759047635769002</c:v>
                </c:pt>
                <c:pt idx="77">
                  <c:v>-0.17002471154070886</c:v>
                </c:pt>
                <c:pt idx="78">
                  <c:v>-0.21090395092505709</c:v>
                </c:pt>
                <c:pt idx="79">
                  <c:v>-0.2380859663075916</c:v>
                </c:pt>
                <c:pt idx="80">
                  <c:v>-0.2502830390682344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7-4FE3-B08E-124EC1A87E9E}"/>
            </c:ext>
          </c:extLst>
        </c:ser>
        <c:ser>
          <c:idx val="2"/>
          <c:order val="2"/>
          <c:tx>
            <c:strRef>
              <c:f>Besjd!$D$6</c:f>
              <c:strCache>
                <c:ptCount val="1"/>
                <c:pt idx="0">
                  <c:v>J'2(x)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Besjd!$D$7:$D$87</c:f>
              <c:numCache>
                <c:formatCode>General</c:formatCode>
                <c:ptCount val="81"/>
                <c:pt idx="0">
                  <c:v>7.4533165681626642E-3</c:v>
                </c:pt>
                <c:pt idx="1">
                  <c:v>-5.3794679083454429E-2</c:v>
                </c:pt>
                <c:pt idx="2">
                  <c:v>-0.11328987198643685</c:v>
                </c:pt>
                <c:pt idx="3">
                  <c:v>-0.16749580501278458</c:v>
                </c:pt>
                <c:pt idx="4">
                  <c:v>-0.21312348845499116</c:v>
                </c:pt>
                <c:pt idx="5">
                  <c:v>-0.24732595290536863</c:v>
                </c:pt>
                <c:pt idx="6">
                  <c:v>-0.26786908376586926</c:v>
                </c:pt>
                <c:pt idx="7">
                  <c:v>-0.273268515399608</c:v>
                </c:pt>
                <c:pt idx="8">
                  <c:v>-0.26288427695993333</c:v>
                </c:pt>
                <c:pt idx="9">
                  <c:v>-0.23696729899628038</c:v>
                </c:pt>
                <c:pt idx="10">
                  <c:v>-0.19665467038658274</c:v>
                </c:pt>
                <c:pt idx="11">
                  <c:v>-0.14391351702731997</c:v>
                </c:pt>
                <c:pt idx="12">
                  <c:v>-8.1436382256494202E-2</c:v>
                </c:pt>
                <c:pt idx="13">
                  <c:v>-1.2493846911803733E-2</c:v>
                </c:pt>
                <c:pt idx="14">
                  <c:v>5.9247335062024606E-2</c:v>
                </c:pt>
                <c:pt idx="15">
                  <c:v>0.12993024269468789</c:v>
                </c:pt>
                <c:pt idx="16">
                  <c:v>0.19572612147417048</c:v>
                </c:pt>
                <c:pt idx="17">
                  <c:v>0.25305244334854432</c:v>
                </c:pt>
                <c:pt idx="18">
                  <c:v>0.29877804028457527</c:v>
                </c:pt>
                <c:pt idx="19">
                  <c:v>0.33040334735567634</c:v>
                </c:pt>
                <c:pt idx="20">
                  <c:v>0.34620518410256595</c:v>
                </c:pt>
                <c:pt idx="21">
                  <c:v>0.3453375207115808</c:v>
                </c:pt>
                <c:pt idx="22">
                  <c:v>0.32788220245041333</c:v>
                </c:pt>
                <c:pt idx="23">
                  <c:v>0.29484649543568453</c:v>
                </c:pt>
                <c:pt idx="24">
                  <c:v>0.24810740094958533</c:v>
                </c:pt>
                <c:pt idx="25">
                  <c:v>0.19030578392205549</c:v>
                </c:pt>
                <c:pt idx="26">
                  <c:v>0.12469629217727692</c:v>
                </c:pt>
                <c:pt idx="27">
                  <c:v>5.4961634225723061E-2</c:v>
                </c:pt>
                <c:pt idx="28">
                  <c:v>-1.4998118135342412E-2</c:v>
                </c:pt>
                <c:pt idx="29">
                  <c:v>-8.1289054722737439E-2</c:v>
                </c:pt>
                <c:pt idx="30">
                  <c:v>-0.14024685571258025</c:v>
                </c:pt>
                <c:pt idx="31">
                  <c:v>-0.18864717723194038</c:v>
                </c:pt>
                <c:pt idx="32">
                  <c:v>-0.22389077914123567</c:v>
                </c:pt>
                <c:pt idx="33">
                  <c:v>-0.24415262705680729</c:v>
                </c:pt>
                <c:pt idx="34">
                  <c:v>-0.24848627838448001</c:v>
                </c:pt>
                <c:pt idx="35">
                  <c:v>-0.2368774503350429</c:v>
                </c:pt>
                <c:pt idx="36">
                  <c:v>-0.21024361588113258</c:v>
                </c:pt>
                <c:pt idx="37">
                  <c:v>-0.17037960937579402</c:v>
                </c:pt>
                <c:pt idx="38">
                  <c:v>-0.11985236384014333</c:v>
                </c:pt>
                <c:pt idx="39">
                  <c:v>-6.1850863035025509E-2</c:v>
                </c:pt>
                <c:pt idx="40">
                  <c:v>0</c:v>
                </c:pt>
                <c:pt idx="41">
                  <c:v>6.1850863035025509E-2</c:v>
                </c:pt>
                <c:pt idx="42">
                  <c:v>0.11985236384014333</c:v>
                </c:pt>
                <c:pt idx="43">
                  <c:v>0.17037960937579402</c:v>
                </c:pt>
                <c:pt idx="44">
                  <c:v>0.21024361588113258</c:v>
                </c:pt>
                <c:pt idx="45">
                  <c:v>0.2368774503350429</c:v>
                </c:pt>
                <c:pt idx="46">
                  <c:v>0.24848627838448001</c:v>
                </c:pt>
                <c:pt idx="47">
                  <c:v>0.24415262705680729</c:v>
                </c:pt>
                <c:pt idx="48">
                  <c:v>0.22389077914123567</c:v>
                </c:pt>
                <c:pt idx="49">
                  <c:v>0.18864717723194038</c:v>
                </c:pt>
                <c:pt idx="50">
                  <c:v>0.14024685571258025</c:v>
                </c:pt>
                <c:pt idx="51">
                  <c:v>8.1289054722737439E-2</c:v>
                </c:pt>
                <c:pt idx="52">
                  <c:v>1.4998118135342412E-2</c:v>
                </c:pt>
                <c:pt idx="53">
                  <c:v>-5.4961634225723061E-2</c:v>
                </c:pt>
                <c:pt idx="54">
                  <c:v>-0.12469629217727692</c:v>
                </c:pt>
                <c:pt idx="55">
                  <c:v>-0.19030578392205549</c:v>
                </c:pt>
                <c:pt idx="56">
                  <c:v>-0.24810740094958533</c:v>
                </c:pt>
                <c:pt idx="57">
                  <c:v>-0.29484649543568453</c:v>
                </c:pt>
                <c:pt idx="58">
                  <c:v>-0.32788220245041333</c:v>
                </c:pt>
                <c:pt idx="59">
                  <c:v>-0.3453375207115808</c:v>
                </c:pt>
                <c:pt idx="60">
                  <c:v>-0.34620518410256595</c:v>
                </c:pt>
                <c:pt idx="61">
                  <c:v>-0.33040334735567634</c:v>
                </c:pt>
                <c:pt idx="62">
                  <c:v>-0.29877804028457527</c:v>
                </c:pt>
                <c:pt idx="63">
                  <c:v>-0.25305244334854432</c:v>
                </c:pt>
                <c:pt idx="64">
                  <c:v>-0.19572612147417048</c:v>
                </c:pt>
                <c:pt idx="65">
                  <c:v>-0.12993024269468789</c:v>
                </c:pt>
                <c:pt idx="66">
                  <c:v>-5.9247335062024606E-2</c:v>
                </c:pt>
                <c:pt idx="67">
                  <c:v>1.2493846911803733E-2</c:v>
                </c:pt>
                <c:pt idx="68">
                  <c:v>8.1436382256494202E-2</c:v>
                </c:pt>
                <c:pt idx="69">
                  <c:v>0.14391351702731997</c:v>
                </c:pt>
                <c:pt idx="70">
                  <c:v>0.19665467038658274</c:v>
                </c:pt>
                <c:pt idx="71">
                  <c:v>0.23696729899628038</c:v>
                </c:pt>
                <c:pt idx="72">
                  <c:v>0.26288427695993333</c:v>
                </c:pt>
                <c:pt idx="73">
                  <c:v>0.273268515399608</c:v>
                </c:pt>
                <c:pt idx="74">
                  <c:v>0.26786908376586926</c:v>
                </c:pt>
                <c:pt idx="75">
                  <c:v>0.24732595290536863</c:v>
                </c:pt>
                <c:pt idx="76">
                  <c:v>0.21312348845499116</c:v>
                </c:pt>
                <c:pt idx="77">
                  <c:v>0.16749580501278458</c:v>
                </c:pt>
                <c:pt idx="78">
                  <c:v>0.11328987198643685</c:v>
                </c:pt>
                <c:pt idx="79">
                  <c:v>5.3794679083454429E-2</c:v>
                </c:pt>
                <c:pt idx="80">
                  <c:v>-7.4533165681626642E-3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7-4FE3-B08E-124EC1A87E9E}"/>
            </c:ext>
          </c:extLst>
        </c:ser>
        <c:ser>
          <c:idx val="3"/>
          <c:order val="3"/>
          <c:tx>
            <c:strRef>
              <c:f>Besjd!$E$6</c:f>
              <c:strCache>
                <c:ptCount val="1"/>
                <c:pt idx="0">
                  <c:v>J'3(x)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Besjd!$A$7:$A$87</c:f>
              <c:numCache>
                <c:formatCode>General</c:formatCode>
                <c:ptCount val="81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</c:numCache>
            </c:numRef>
          </c:xVal>
          <c:yVal>
            <c:numRef>
              <c:f>Besjd!$E$7:$E$87</c:f>
              <c:numCache>
                <c:formatCode>General</c:formatCode>
                <c:ptCount val="81"/>
                <c:pt idx="0">
                  <c:v>0.23711649989356454</c:v>
                </c:pt>
                <c:pt idx="1">
                  <c:v>0.24968505061361534</c:v>
                </c:pt>
                <c:pt idx="2">
                  <c:v>0.24850504254648459</c:v>
                </c:pt>
                <c:pt idx="3">
                  <c:v>0.23344974171762403</c:v>
                </c:pt>
                <c:pt idx="4">
                  <c:v>0.20515907164472294</c:v>
                </c:pt>
                <c:pt idx="5">
                  <c:v>0.16500460763130767</c:v>
                </c:pt>
                <c:pt idx="6">
                  <c:v>0.11501281155955513</c:v>
                </c:pt>
                <c:pt idx="7">
                  <c:v>5.7751018239947619E-2</c:v>
                </c:pt>
                <c:pt idx="8">
                  <c:v>-3.8171427743431685E-3</c:v>
                </c:pt>
                <c:pt idx="9">
                  <c:v>-6.6498430179646795E-2</c:v>
                </c:pt>
                <c:pt idx="10">
                  <c:v>-0.12704904524840621</c:v>
                </c:pt>
                <c:pt idx="11">
                  <c:v>-0.18235562743167033</c:v>
                </c:pt>
                <c:pt idx="12">
                  <c:v>-0.22960768237365403</c:v>
                </c:pt>
                <c:pt idx="13">
                  <c:v>-0.2664514761955048</c:v>
                </c:pt>
                <c:pt idx="14">
                  <c:v>-0.29111656080655646</c:v>
                </c:pt>
                <c:pt idx="15">
                  <c:v>-0.30250774565728311</c:v>
                </c:pt>
                <c:pt idx="16">
                  <c:v>-0.30025740237057313</c:v>
                </c:pt>
                <c:pt idx="17">
                  <c:v>-0.2847353556989764</c:v>
                </c:pt>
                <c:pt idx="18">
                  <c:v>-0.25701613536007317</c:v>
                </c:pt>
                <c:pt idx="19">
                  <c:v>-0.21880588760918135</c:v>
                </c:pt>
                <c:pt idx="20">
                  <c:v>-0.17233362209044786</c:v>
                </c:pt>
                <c:pt idx="21">
                  <c:v>-0.12021355685017864</c:v>
                </c:pt>
                <c:pt idx="22">
                  <c:v>-6.5286998299124932E-2</c:v>
                </c:pt>
                <c:pt idx="23">
                  <c:v>-1.0453354320284703E-2</c:v>
                </c:pt>
                <c:pt idx="24">
                  <c:v>4.149954044535642E-2</c:v>
                </c:pt>
                <c:pt idx="25">
                  <c:v>8.8055640892970938E-2</c:v>
                </c:pt>
                <c:pt idx="26">
                  <c:v>0.12711194557983779</c:v>
                </c:pt>
                <c:pt idx="27">
                  <c:v>0.15709249651844479</c:v>
                </c:pt>
                <c:pt idx="28">
                  <c:v>0.17702853833063945</c:v>
                </c:pt>
                <c:pt idx="29">
                  <c:v>0.18660034612797635</c:v>
                </c:pt>
                <c:pt idx="30">
                  <c:v>0.186138589192681</c:v>
                </c:pt>
                <c:pt idx="31">
                  <c:v>0.17658557393112476</c:v>
                </c:pt>
                <c:pt idx="32">
                  <c:v>0.15941915440403465</c:v>
                </c:pt>
                <c:pt idx="33">
                  <c:v>0.13654436393019265</c:v>
                </c:pt>
                <c:pt idx="34">
                  <c:v>0.11015976986193549</c:v>
                </c:pt>
                <c:pt idx="35">
                  <c:v>8.2607068081016269E-2</c:v>
                </c:pt>
                <c:pt idx="36">
                  <c:v>5.6213422983895242E-2</c:v>
                </c:pt>
                <c:pt idx="37">
                  <c:v>3.3136463606554117E-2</c:v>
                </c:pt>
                <c:pt idx="38">
                  <c:v>1.5221643491159172E-2</c:v>
                </c:pt>
                <c:pt idx="39">
                  <c:v>3.8808742538517793E-3</c:v>
                </c:pt>
                <c:pt idx="40">
                  <c:v>0</c:v>
                </c:pt>
                <c:pt idx="41">
                  <c:v>3.8808742538517793E-3</c:v>
                </c:pt>
                <c:pt idx="42">
                  <c:v>1.5221643491159172E-2</c:v>
                </c:pt>
                <c:pt idx="43">
                  <c:v>3.3136463606554117E-2</c:v>
                </c:pt>
                <c:pt idx="44">
                  <c:v>5.6213422983895242E-2</c:v>
                </c:pt>
                <c:pt idx="45">
                  <c:v>8.2607068081016269E-2</c:v>
                </c:pt>
                <c:pt idx="46">
                  <c:v>0.11015976986193549</c:v>
                </c:pt>
                <c:pt idx="47">
                  <c:v>0.13654436393019265</c:v>
                </c:pt>
                <c:pt idx="48">
                  <c:v>0.15941915440403465</c:v>
                </c:pt>
                <c:pt idx="49">
                  <c:v>0.17658557393112476</c:v>
                </c:pt>
                <c:pt idx="50">
                  <c:v>0.186138589192681</c:v>
                </c:pt>
                <c:pt idx="51">
                  <c:v>0.18660034612797635</c:v>
                </c:pt>
                <c:pt idx="52">
                  <c:v>0.17702853833063945</c:v>
                </c:pt>
                <c:pt idx="53">
                  <c:v>0.15709249651844479</c:v>
                </c:pt>
                <c:pt idx="54">
                  <c:v>0.12711194557983779</c:v>
                </c:pt>
                <c:pt idx="55">
                  <c:v>8.8055640892970938E-2</c:v>
                </c:pt>
                <c:pt idx="56">
                  <c:v>4.149954044535642E-2</c:v>
                </c:pt>
                <c:pt idx="57">
                  <c:v>-1.0453354320284703E-2</c:v>
                </c:pt>
                <c:pt idx="58">
                  <c:v>-6.5286998299124932E-2</c:v>
                </c:pt>
                <c:pt idx="59">
                  <c:v>-0.12021355685017864</c:v>
                </c:pt>
                <c:pt idx="60">
                  <c:v>-0.17233362209044786</c:v>
                </c:pt>
                <c:pt idx="61">
                  <c:v>-0.21880588760918135</c:v>
                </c:pt>
                <c:pt idx="62">
                  <c:v>-0.25701613536007317</c:v>
                </c:pt>
                <c:pt idx="63">
                  <c:v>-0.2847353556989764</c:v>
                </c:pt>
                <c:pt idx="64">
                  <c:v>-0.30025740237057313</c:v>
                </c:pt>
                <c:pt idx="65">
                  <c:v>-0.30250774565728311</c:v>
                </c:pt>
                <c:pt idx="66">
                  <c:v>-0.29111656080655646</c:v>
                </c:pt>
                <c:pt idx="67">
                  <c:v>-0.2664514761955048</c:v>
                </c:pt>
                <c:pt idx="68">
                  <c:v>-0.22960768237365403</c:v>
                </c:pt>
                <c:pt idx="69">
                  <c:v>-0.18235562743167033</c:v>
                </c:pt>
                <c:pt idx="70">
                  <c:v>-0.12704904524840621</c:v>
                </c:pt>
                <c:pt idx="71">
                  <c:v>-6.6498430179646795E-2</c:v>
                </c:pt>
                <c:pt idx="72">
                  <c:v>-3.8171427743431685E-3</c:v>
                </c:pt>
                <c:pt idx="73">
                  <c:v>5.7751018239947619E-2</c:v>
                </c:pt>
                <c:pt idx="74">
                  <c:v>0.11501281155955513</c:v>
                </c:pt>
                <c:pt idx="75">
                  <c:v>0.16500460763130767</c:v>
                </c:pt>
                <c:pt idx="76">
                  <c:v>0.20515907164472294</c:v>
                </c:pt>
                <c:pt idx="77">
                  <c:v>0.23344974171762403</c:v>
                </c:pt>
                <c:pt idx="78">
                  <c:v>0.24850504254648459</c:v>
                </c:pt>
                <c:pt idx="79">
                  <c:v>0.24968505061361534</c:v>
                </c:pt>
                <c:pt idx="80">
                  <c:v>0.23711649989356454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97-4FE3-B08E-124EC1A87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0.60000000000000009"/>
          <c:min val="-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8404440069991237"/>
          <c:y val="5.1503973400134608E-2"/>
          <c:w val="0.36707786526684166"/>
          <c:h val="0.141356228009643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90896880546240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Besyd!$B$6</c:f>
              <c:strCache>
                <c:ptCount val="1"/>
                <c:pt idx="0">
                  <c:v>Y'0(x)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Besyd!$B$7:$B$87</c:f>
              <c:numCache>
                <c:formatCode>General</c:formatCode>
                <c:ptCount val="81"/>
                <c:pt idx="0">
                  <c:v>636.62216723113954</c:v>
                </c:pt>
                <c:pt idx="1">
                  <c:v>2.704105229315283</c:v>
                </c:pt>
                <c:pt idx="2">
                  <c:v>1.4714723926702431</c:v>
                </c:pt>
                <c:pt idx="3">
                  <c:v>1.0375945507692854</c:v>
                </c:pt>
                <c:pt idx="4">
                  <c:v>0.78121282130028868</c:v>
                </c:pt>
                <c:pt idx="5">
                  <c:v>0.58436403661500824</c:v>
                </c:pt>
                <c:pt idx="6">
                  <c:v>0.41230862697391146</c:v>
                </c:pt>
                <c:pt idx="7">
                  <c:v>0.25397298594624568</c:v>
                </c:pt>
                <c:pt idx="8">
                  <c:v>0.10703243154093758</c:v>
                </c:pt>
                <c:pt idx="9">
                  <c:v>-2.7192057738017122E-2</c:v>
                </c:pt>
                <c:pt idx="10">
                  <c:v>-0.14591813796678577</c:v>
                </c:pt>
                <c:pt idx="11">
                  <c:v>-0.24601900149738393</c:v>
                </c:pt>
                <c:pt idx="12">
                  <c:v>-0.32467442479180009</c:v>
                </c:pt>
                <c:pt idx="13">
                  <c:v>-0.37977777371708354</c:v>
                </c:pt>
                <c:pt idx="14">
                  <c:v>-0.41018841788751192</c:v>
                </c:pt>
                <c:pt idx="15">
                  <c:v>-0.41586877934522715</c:v>
                </c:pt>
                <c:pt idx="16">
                  <c:v>-0.39792571055710002</c:v>
                </c:pt>
                <c:pt idx="17">
                  <c:v>-0.35856889308385093</c:v>
                </c:pt>
                <c:pt idx="18">
                  <c:v>-0.3009973230696546</c:v>
                </c:pt>
                <c:pt idx="19">
                  <c:v>-0.22922559673872223</c:v>
                </c:pt>
                <c:pt idx="20">
                  <c:v>-0.14786314339122678</c:v>
                </c:pt>
                <c:pt idx="21">
                  <c:v>-6.186100089894371E-2</c:v>
                </c:pt>
                <c:pt idx="22">
                  <c:v>2.3758238956389652E-2</c:v>
                </c:pt>
                <c:pt idx="23">
                  <c:v>0.10417130815472241</c:v>
                </c:pt>
                <c:pt idx="24">
                  <c:v>0.17501034430039836</c:v>
                </c:pt>
                <c:pt idx="25">
                  <c:v>0.23258974169251215</c:v>
                </c:pt>
                <c:pt idx="26">
                  <c:v>0.27409127395927552</c:v>
                </c:pt>
                <c:pt idx="27">
                  <c:v>0.29769758332318408</c:v>
                </c:pt>
                <c:pt idx="28">
                  <c:v>0.30266723702418491</c:v>
                </c:pt>
                <c:pt idx="29">
                  <c:v>0.28934799419758711</c:v>
                </c:pt>
                <c:pt idx="30">
                  <c:v>0.25912851048611629</c:v>
                </c:pt>
                <c:pt idx="31">
                  <c:v>0.21433222865940821</c:v>
                </c:pt>
                <c:pt idx="32">
                  <c:v>0.15806046173124766</c:v>
                </c:pt>
                <c:pt idx="33">
                  <c:v>9.3994487064634452E-2</c:v>
                </c:pt>
                <c:pt idx="34">
                  <c:v>2.6168679398537464E-2</c:v>
                </c:pt>
                <c:pt idx="35">
                  <c:v>-4.1271802610203877E-2</c:v>
                </c:pt>
                <c:pt idx="36">
                  <c:v>-0.10431457519671589</c:v>
                </c:pt>
                <c:pt idx="37">
                  <c:v>-0.15931077634755314</c:v>
                </c:pt>
                <c:pt idx="38">
                  <c:v>-0.20317989938720768</c:v>
                </c:pt>
                <c:pt idx="39">
                  <c:v>-0.23357731487353173</c:v>
                </c:pt>
                <c:pt idx="40">
                  <c:v>-0.24901542420695386</c:v>
                </c:pt>
                <c:pt idx="41">
                  <c:v>-0.24893222500650522</c:v>
                </c:pt>
                <c:pt idx="42">
                  <c:v>-0.23370422835726859</c:v>
                </c:pt>
                <c:pt idx="43">
                  <c:v>-0.20460396302938408</c:v>
                </c:pt>
                <c:pt idx="44">
                  <c:v>-0.16370553741494284</c:v>
                </c:pt>
                <c:pt idx="45">
                  <c:v>-0.11374471754971634</c:v>
                </c:pt>
                <c:pt idx="46">
                  <c:v>-5.7942547143000817E-2</c:v>
                </c:pt>
                <c:pt idx="47">
                  <c:v>1.9646242619873356E-4</c:v>
                </c:pt>
                <c:pt idx="48">
                  <c:v>5.7099218260896513E-2</c:v>
                </c:pt>
                <c:pt idx="49">
                  <c:v>0.10933907409580196</c:v>
                </c:pt>
                <c:pt idx="50">
                  <c:v>0.15383825653750116</c:v>
                </c:pt>
                <c:pt idx="51">
                  <c:v>0.18804588535941155</c:v>
                </c:pt>
                <c:pt idx="52">
                  <c:v>0.21008140842069348</c:v>
                </c:pt>
                <c:pt idx="53">
                  <c:v>0.21883547649186952</c:v>
                </c:pt>
                <c:pt idx="54">
                  <c:v>0.21402293034002887</c:v>
                </c:pt>
                <c:pt idx="55">
                  <c:v>0.19618549947461031</c:v>
                </c:pt>
                <c:pt idx="56">
                  <c:v>0.16664484185617223</c:v>
                </c:pt>
                <c:pt idx="57">
                  <c:v>0.12740950541574134</c:v>
                </c:pt>
                <c:pt idx="58">
                  <c:v>8.1042090928738736E-2</c:v>
                </c:pt>
                <c:pt idx="59">
                  <c:v>3.0495184158956062E-2</c:v>
                </c:pt>
                <c:pt idx="60">
                  <c:v>-2.1073628036873519E-2</c:v>
                </c:pt>
                <c:pt idx="61">
                  <c:v>-7.0496235300957569E-2</c:v>
                </c:pt>
                <c:pt idx="62">
                  <c:v>-0.11478614251334228</c:v>
                </c:pt>
                <c:pt idx="63">
                  <c:v>-0.15131674041947818</c:v>
                </c:pt>
                <c:pt idx="64">
                  <c:v>-0.17797516893941684</c:v>
                </c:pt>
                <c:pt idx="65">
                  <c:v>-0.19328284327848572</c:v>
                </c:pt>
                <c:pt idx="66">
                  <c:v>-0.1964758377859096</c:v>
                </c:pt>
                <c:pt idx="67">
                  <c:v>-0.18754082934977687</c:v>
                </c:pt>
                <c:pt idx="68">
                  <c:v>-0.16720503607723369</c:v>
                </c:pt>
                <c:pt idx="69">
                  <c:v>-0.13688138127709584</c:v>
                </c:pt>
                <c:pt idx="70">
                  <c:v>-9.8572798734216038E-2</c:v>
                </c:pt>
                <c:pt idx="71">
                  <c:v>-5.4742012675024397E-2</c:v>
                </c:pt>
                <c:pt idx="72">
                  <c:v>-8.1551322782214466E-3</c:v>
                </c:pt>
                <c:pt idx="73">
                  <c:v>3.8291120066476662E-2</c:v>
                </c:pt>
                <c:pt idx="74">
                  <c:v>8.1747858496809475E-2</c:v>
                </c:pt>
                <c:pt idx="75">
                  <c:v>0.11958725996570845</c:v>
                </c:pt>
                <c:pt idx="76">
                  <c:v>0.14956011386265328</c:v>
                </c:pt>
                <c:pt idx="77">
                  <c:v>0.16992831704675243</c:v>
                </c:pt>
                <c:pt idx="78">
                  <c:v>0.17956456689631786</c:v>
                </c:pt>
                <c:pt idx="79">
                  <c:v>0.17801358614613996</c:v>
                </c:pt>
                <c:pt idx="80">
                  <c:v>0.16551161436252132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67-460A-AC41-049BED4B0D3D}"/>
            </c:ext>
          </c:extLst>
        </c:ser>
        <c:ser>
          <c:idx val="1"/>
          <c:order val="1"/>
          <c:tx>
            <c:strRef>
              <c:f>Besyd!$C$6</c:f>
              <c:strCache>
                <c:ptCount val="1"/>
                <c:pt idx="0">
                  <c:v>Y'1(x)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Besyd!$C$7:$C$87</c:f>
              <c:numCache>
                <c:formatCode>General</c:formatCode>
                <c:ptCount val="81"/>
                <c:pt idx="0">
                  <c:v>636617.69581452804</c:v>
                </c:pt>
                <c:pt idx="1">
                  <c:v>9.8848478923310719</c:v>
                </c:pt>
                <c:pt idx="2">
                  <c:v>2.4984260518337797</c:v>
                </c:pt>
                <c:pt idx="3">
                  <c:v>1.2462866316399412</c:v>
                </c:pt>
                <c:pt idx="4">
                  <c:v>0.86946978551596565</c:v>
                </c:pt>
                <c:pt idx="5">
                  <c:v>0.72570808088654726</c:v>
                </c:pt>
                <c:pt idx="6">
                  <c:v>0.6573213417803665</c:v>
                </c:pt>
                <c:pt idx="7">
                  <c:v>0.61062004918761792</c:v>
                </c:pt>
                <c:pt idx="8">
                  <c:v>0.56389188842021398</c:v>
                </c:pt>
                <c:pt idx="9">
                  <c:v>0.50797940346260417</c:v>
                </c:pt>
                <c:pt idx="10">
                  <c:v>0.43970310442851773</c:v>
                </c:pt>
                <c:pt idx="11">
                  <c:v>0.35919726647917405</c:v>
                </c:pt>
                <c:pt idx="12">
                  <c:v>0.26862520174885696</c:v>
                </c:pt>
                <c:pt idx="13">
                  <c:v>0.17143220306783069</c:v>
                </c:pt>
                <c:pt idx="14">
                  <c:v>7.1825253095823091E-2</c:v>
                </c:pt>
                <c:pt idx="15">
                  <c:v>-2.5641584181364502E-2</c:v>
                </c:pt>
                <c:pt idx="16">
                  <c:v>-0.11642216696434002</c:v>
                </c:pt>
                <c:pt idx="17">
                  <c:v>-0.19628800247545475</c:v>
                </c:pt>
                <c:pt idx="18">
                  <c:v>-0.26159330264498337</c:v>
                </c:pt>
                <c:pt idx="19">
                  <c:v>-0.30949052360102236</c:v>
                </c:pt>
                <c:pt idx="20">
                  <c:v>-0.33809025392727909</c:v>
                </c:pt>
                <c:pt idx="21">
                  <c:v>-0.34656028294525609</c:v>
                </c:pt>
                <c:pt idx="22">
                  <c:v>-0.3351609130716583</c:v>
                </c:pt>
                <c:pt idx="23">
                  <c:v>-0.30521648876824203</c:v>
                </c:pt>
                <c:pt idx="24">
                  <c:v>-0.25902629326484616</c:v>
                </c:pt>
                <c:pt idx="25">
                  <c:v>-0.1997211037082478</c:v>
                </c:pt>
                <c:pt idx="26">
                  <c:v>-0.13107454661755533</c:v>
                </c:pt>
                <c:pt idx="27">
                  <c:v>-5.7280757594337879E-2</c:v>
                </c:pt>
                <c:pt idx="28">
                  <c:v>1.7288432750531428E-2</c:v>
                </c:pt>
                <c:pt idx="29">
                  <c:v>8.8332598030387274E-2</c:v>
                </c:pt>
                <c:pt idx="30">
                  <c:v>0.15186375421302423</c:v>
                </c:pt>
                <c:pt idx="31">
                  <c:v>0.20442564895357079</c:v>
                </c:pt>
                <c:pt idx="32">
                  <c:v>0.24327904710397233</c:v>
                </c:pt>
                <c:pt idx="33">
                  <c:v>0.26654287625799455</c:v>
                </c:pt>
                <c:pt idx="34">
                  <c:v>0.27328377353032118</c:v>
                </c:pt>
                <c:pt idx="35">
                  <c:v>0.26354965093314758</c:v>
                </c:pt>
                <c:pt idx="36">
                  <c:v>0.23834618992983395</c:v>
                </c:pt>
                <c:pt idx="37">
                  <c:v>0.19955849298680084</c:v>
                </c:pt>
                <c:pt idx="38">
                  <c:v>0.14982326837249144</c:v>
                </c:pt>
                <c:pt idx="39">
                  <c:v>9.2359722735563393E-2</c:v>
                </c:pt>
                <c:pt idx="40">
                  <c:v>3.0769624862904001E-2</c:v>
                </c:pt>
                <c:pt idx="41">
                  <c:v>-3.1181344571091358E-2</c:v>
                </c:pt>
                <c:pt idx="42">
                  <c:v>-8.9787918055711485E-2</c:v>
                </c:pt>
                <c:pt idx="43">
                  <c:v>-0.14162205063840849</c:v>
                </c:pt>
                <c:pt idx="44">
                  <c:v>-0.18372964547525619</c:v>
                </c:pt>
                <c:pt idx="45">
                  <c:v>-0.21379597812073572</c:v>
                </c:pt>
                <c:pt idx="46">
                  <c:v>-0.23027059405144878</c:v>
                </c:pt>
                <c:pt idx="47">
                  <c:v>-0.23244496278756163</c:v>
                </c:pt>
                <c:pt idx="48">
                  <c:v>-0.22047904444595343</c:v>
                </c:pt>
                <c:pt idx="49">
                  <c:v>-0.19537598740724915</c:v>
                </c:pt>
                <c:pt idx="50">
                  <c:v>-0.15890724632166922</c:v>
                </c:pt>
                <c:pt idx="51">
                  <c:v>-0.11349330664980734</c:v>
                </c:pt>
                <c:pt idx="52">
                  <c:v>-6.2047756187822566E-2</c:v>
                </c:pt>
                <c:pt idx="53">
                  <c:v>-7.794508429624071E-3</c:v>
                </c:pt>
                <c:pt idx="54">
                  <c:v>4.5930559442343276E-2</c:v>
                </c:pt>
                <c:pt idx="55">
                  <c:v>9.5881519144443872E-2</c:v>
                </c:pt>
                <c:pt idx="56">
                  <c:v>0.13909577157191028</c:v>
                </c:pt>
                <c:pt idx="57">
                  <c:v>0.17306748231644464</c:v>
                </c:pt>
                <c:pt idx="58">
                  <c:v>0.19589100090706785</c:v>
                </c:pt>
                <c:pt idx="59">
                  <c:v>0.20636611633793711</c:v>
                </c:pt>
                <c:pt idx="60">
                  <c:v>0.20405938750312669</c:v>
                </c:pt>
                <c:pt idx="61">
                  <c:v>0.1893184877874351</c:v>
                </c:pt>
                <c:pt idx="62">
                  <c:v>0.16323935364792863</c:v>
                </c:pt>
                <c:pt idx="63">
                  <c:v>0.12758875571782669</c:v>
                </c:pt>
                <c:pt idx="64">
                  <c:v>8.4687549021998834E-2</c:v>
                </c:pt>
                <c:pt idx="65">
                  <c:v>3.7262150703163459E-2</c:v>
                </c:pt>
                <c:pt idx="66">
                  <c:v>-1.1726394074938404E-2</c:v>
                </c:pt>
                <c:pt idx="67">
                  <c:v>-5.9265167881551353E-2</c:v>
                </c:pt>
                <c:pt idx="68">
                  <c:v>-0.10247278879980803</c:v>
                </c:pt>
                <c:pt idx="69">
                  <c:v>-0.13877239880227918</c:v>
                </c:pt>
                <c:pt idx="70">
                  <c:v>-0.16604392386125211</c:v>
                </c:pt>
                <c:pt idx="71">
                  <c:v>-0.18274667086477053</c:v>
                </c:pt>
                <c:pt idx="72">
                  <c:v>-0.18800522251575627</c:v>
                </c:pt>
                <c:pt idx="73">
                  <c:v>-0.18165389002043125</c:v>
                </c:pt>
                <c:pt idx="74">
                  <c:v>-0.16423754187833339</c:v>
                </c:pt>
                <c:pt idx="75">
                  <c:v>-0.13696928862266111</c:v>
                </c:pt>
                <c:pt idx="76">
                  <c:v>-0.10164810644520182</c:v>
                </c:pt>
                <c:pt idx="77">
                  <c:v>-6.0541870919667708E-2</c:v>
                </c:pt>
                <c:pt idx="78">
                  <c:v>-1.6243303648138162E-2</c:v>
                </c:pt>
                <c:pt idx="79">
                  <c:v>2.8492109361996688E-2</c:v>
                </c:pt>
                <c:pt idx="80">
                  <c:v>7.0916177527509894E-2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67-460A-AC41-049BED4B0D3D}"/>
            </c:ext>
          </c:extLst>
        </c:ser>
        <c:ser>
          <c:idx val="2"/>
          <c:order val="2"/>
          <c:tx>
            <c:strRef>
              <c:f>Besyd!$D$6</c:f>
              <c:strCache>
                <c:ptCount val="1"/>
                <c:pt idx="0">
                  <c:v>Y'2(x)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Besyd!$D$7:$D$87</c:f>
              <c:numCache>
                <c:formatCode>General</c:formatCode>
                <c:ptCount val="81"/>
                <c:pt idx="0">
                  <c:v>2546479089.4691677</c:v>
                </c:pt>
                <c:pt idx="1">
                  <c:v>162.90604524742233</c:v>
                </c:pt>
                <c:pt idx="2">
                  <c:v>20.29401095602682</c:v>
                </c:pt>
                <c:pt idx="3">
                  <c:v>5.9750615363391288</c:v>
                </c:pt>
                <c:pt idx="4">
                  <c:v>2.5201523923322195</c:v>
                </c:pt>
                <c:pt idx="5">
                  <c:v>1.324754859670678</c:v>
                </c:pt>
                <c:pt idx="6">
                  <c:v>0.8306163860433875</c:v>
                </c:pt>
                <c:pt idx="7">
                  <c:v>0.60973840802898827</c:v>
                </c:pt>
                <c:pt idx="8">
                  <c:v>0.51037567264974504</c:v>
                </c:pt>
                <c:pt idx="9">
                  <c:v>0.46798676393173261</c:v>
                </c:pt>
                <c:pt idx="10">
                  <c:v>0.4509868173602285</c:v>
                </c:pt>
                <c:pt idx="11">
                  <c:v>0.44219050068954113</c:v>
                </c:pt>
                <c:pt idx="12">
                  <c:v>0.43160802044841579</c:v>
                </c:pt>
                <c:pt idx="13">
                  <c:v>0.41336392969405228</c:v>
                </c:pt>
                <c:pt idx="14">
                  <c:v>0.38426188204226602</c:v>
                </c:pt>
                <c:pt idx="15">
                  <c:v>0.34304748583051153</c:v>
                </c:pt>
                <c:pt idx="16">
                  <c:v>0.28997391325529254</c:v>
                </c:pt>
                <c:pt idx="17">
                  <c:v>0.22649493835947351</c:v>
                </c:pt>
                <c:pt idx="18">
                  <c:v>0.15500550233167143</c:v>
                </c:pt>
                <c:pt idx="19">
                  <c:v>7.8594630857851011E-2</c:v>
                </c:pt>
                <c:pt idx="20">
                  <c:v>7.9799034901700816E-4</c:v>
                </c:pt>
                <c:pt idx="21">
                  <c:v>-7.4650744143163389E-2</c:v>
                </c:pt>
                <c:pt idx="22">
                  <c:v>-0.14406414196053718</c:v>
                </c:pt>
                <c:pt idx="23">
                  <c:v>-0.20403208711957196</c:v>
                </c:pt>
                <c:pt idx="24">
                  <c:v>-0.25162964514976938</c:v>
                </c:pt>
                <c:pt idx="25">
                  <c:v>-0.28459190010449481</c:v>
                </c:pt>
                <c:pt idx="26">
                  <c:v>-0.30144716882577655</c:v>
                </c:pt>
                <c:pt idx="27">
                  <c:v>-0.30160200166891127</c:v>
                </c:pt>
                <c:pt idx="28">
                  <c:v>-0.28537392003325002</c:v>
                </c:pt>
                <c:pt idx="29">
                  <c:v>-0.25397070697122248</c:v>
                </c:pt>
                <c:pt idx="30">
                  <c:v>-0.2094180512120257</c:v>
                </c:pt>
                <c:pt idx="31">
                  <c:v>-0.15444024920302254</c:v>
                </c:pt>
                <c:pt idx="32">
                  <c:v>-9.2301310526153091E-2</c:v>
                </c:pt>
                <c:pt idx="33">
                  <c:v>-2.6616027084672228E-2</c:v>
                </c:pt>
                <c:pt idx="34">
                  <c:v>3.8857777470840169E-2</c:v>
                </c:pt>
                <c:pt idx="35">
                  <c:v>0.10043360226551391</c:v>
                </c:pt>
                <c:pt idx="36">
                  <c:v>0.15470472665774773</c:v>
                </c:pt>
                <c:pt idx="37">
                  <c:v>0.19873471285666297</c:v>
                </c:pt>
                <c:pt idx="38">
                  <c:v>0.23021903844873592</c:v>
                </c:pt>
                <c:pt idx="39">
                  <c:v>0.24760871488506542</c:v>
                </c:pt>
                <c:pt idx="40">
                  <c:v>0.2501890406953956</c:v>
                </c:pt>
                <c:pt idx="41">
                  <c:v>0.23810931470339627</c:v>
                </c:pt>
                <c:pt idx="42">
                  <c:v>0.21236223528802162</c:v>
                </c:pt>
                <c:pt idx="43">
                  <c:v>0.17471466490253021</c:v>
                </c:pt>
                <c:pt idx="44">
                  <c:v>0.12759427067704596</c:v>
                </c:pt>
                <c:pt idx="45">
                  <c:v>7.3939096273145571E-2</c:v>
                </c:pt>
                <c:pt idx="46">
                  <c:v>1.7019229506181732E-2</c:v>
                </c:pt>
                <c:pt idx="47">
                  <c:v>-3.9758716482552206E-2</c:v>
                </c:pt>
                <c:pt idx="48">
                  <c:v>-9.3052680970487398E-2</c:v>
                </c:pt>
                <c:pt idx="49">
                  <c:v>-0.1397799473538511</c:v>
                </c:pt>
                <c:pt idx="50">
                  <c:v>-0.1772942862652882</c:v>
                </c:pt>
                <c:pt idx="51">
                  <c:v>-0.20353523590982303</c:v>
                </c:pt>
                <c:pt idx="52">
                  <c:v>-0.21714104655111952</c:v>
                </c:pt>
                <c:pt idx="53">
                  <c:v>-0.21751904228981211</c:v>
                </c:pt>
                <c:pt idx="54">
                  <c:v>-0.20486972888256205</c:v>
                </c:pt>
                <c:pt idx="55">
                  <c:v>-0.18016374595172013</c:v>
                </c:pt>
                <c:pt idx="56">
                  <c:v>-0.14507355977593839</c:v>
                </c:pt>
                <c:pt idx="57">
                  <c:v>-0.10186445275042817</c:v>
                </c:pt>
                <c:pt idx="58">
                  <c:v>-5.3251730842353739E-2</c:v>
                </c:pt>
                <c:pt idx="59">
                  <c:v>-2.2330029453413204E-3</c:v>
                </c:pt>
                <c:pt idx="60">
                  <c:v>4.8094225232518197E-2</c:v>
                </c:pt>
                <c:pt idx="61">
                  <c:v>9.4718633180731204E-2</c:v>
                </c:pt>
                <c:pt idx="62">
                  <c:v>0.13489372910255812</c:v>
                </c:pt>
                <c:pt idx="63">
                  <c:v>0.1662984983404561</c:v>
                </c:pt>
                <c:pt idx="64">
                  <c:v>0.1871706815598275</c:v>
                </c:pt>
                <c:pt idx="65">
                  <c:v>0.19640503674138121</c:v>
                </c:pt>
                <c:pt idx="66">
                  <c:v>0.1936111080153135</c:v>
                </c:pt>
                <c:pt idx="67">
                  <c:v>0.17912749976107017</c:v>
                </c:pt>
                <c:pt idx="68">
                  <c:v>0.15399228558814049</c:v>
                </c:pt>
                <c:pt idx="69">
                  <c:v>0.11987181010723127</c:v>
                </c:pt>
                <c:pt idx="70">
                  <c:v>7.8952609566502546E-2</c:v>
                </c:pt>
                <c:pt idx="71">
                  <c:v>3.3803339106924721E-2</c:v>
                </c:pt>
                <c:pt idx="72">
                  <c:v>-1.2784677212900983E-2</c:v>
                </c:pt>
                <c:pt idx="73">
                  <c:v>-5.7968462143752814E-2</c:v>
                </c:pt>
                <c:pt idx="74">
                  <c:v>-9.9025559979657451E-2</c:v>
                </c:pt>
                <c:pt idx="75">
                  <c:v>-0.13351699878432072</c:v>
                </c:pt>
                <c:pt idx="76">
                  <c:v>-0.15943132665265983</c:v>
                </c:pt>
                <c:pt idx="77">
                  <c:v>-0.17530124441072936</c:v>
                </c:pt>
                <c:pt idx="78">
                  <c:v>-0.18028609144197139</c:v>
                </c:pt>
                <c:pt idx="79">
                  <c:v>-0.17421556533642063</c:v>
                </c:pt>
                <c:pt idx="80">
                  <c:v>-0.15759243853795774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67-460A-AC41-049BED4B0D3D}"/>
            </c:ext>
          </c:extLst>
        </c:ser>
        <c:ser>
          <c:idx val="3"/>
          <c:order val="3"/>
          <c:tx>
            <c:strRef>
              <c:f>Besyd!$E$6</c:f>
              <c:strCache>
                <c:ptCount val="1"/>
                <c:pt idx="0">
                  <c:v>Y'3(x)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Besyd!$A$7:$A$87</c:f>
              <c:numCache>
                <c:formatCode>General</c:formatCode>
                <c:ptCount val="81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</c:numCache>
            </c:numRef>
          </c:xVal>
          <c:yVal>
            <c:numRef>
              <c:f>Besyd!$E$7:$E$87</c:f>
              <c:numCache>
                <c:formatCode>General</c:formatCode>
                <c:ptCount val="81"/>
                <c:pt idx="0">
                  <c:v>15278875173441.645</c:v>
                </c:pt>
                <c:pt idx="1">
                  <c:v>3921.4930798803275</c:v>
                </c:pt>
                <c:pt idx="2">
                  <c:v>246.91559499116906</c:v>
                </c:pt>
                <c:pt idx="3">
                  <c:v>49.321124461124512</c:v>
                </c:pt>
                <c:pt idx="4">
                  <c:v>15.813870211077933</c:v>
                </c:pt>
                <c:pt idx="5">
                  <c:v>6.5680977041167203</c:v>
                </c:pt>
                <c:pt idx="6">
                  <c:v>3.2148890383583986</c:v>
                </c:pt>
                <c:pt idx="7">
                  <c:v>1.7701664765646226</c:v>
                </c:pt>
                <c:pt idx="8">
                  <c:v>1.0742675610699588</c:v>
                </c:pt>
                <c:pt idx="9">
                  <c:v>0.71581458236600071</c:v>
                </c:pt>
                <c:pt idx="10">
                  <c:v>0.52593074686260199</c:v>
                </c:pt>
                <c:pt idx="11">
                  <c:v>0.42665909757263648</c:v>
                </c:pt>
                <c:pt idx="12">
                  <c:v>0.37814122262010785</c:v>
                </c:pt>
                <c:pt idx="13">
                  <c:v>0.35799180638759909</c:v>
                </c:pt>
                <c:pt idx="14">
                  <c:v>0.35251602018376893</c:v>
                </c:pt>
                <c:pt idx="15">
                  <c:v>0.35272087919272849</c:v>
                </c:pt>
                <c:pt idx="16">
                  <c:v>0.35242018156872879</c:v>
                </c:pt>
                <c:pt idx="17">
                  <c:v>0.34730725988466393</c:v>
                </c:pt>
                <c:pt idx="18">
                  <c:v>0.33449071772292105</c:v>
                </c:pt>
                <c:pt idx="19">
                  <c:v>0.31225191132095115</c:v>
                </c:pt>
                <c:pt idx="20">
                  <c:v>0.27990258498960879</c:v>
                </c:pt>
                <c:pt idx="21">
                  <c:v>0.23767905120109084</c:v>
                </c:pt>
                <c:pt idx="22">
                  <c:v>0.18663939055339582</c:v>
                </c:pt>
                <c:pt idx="23">
                  <c:v>0.12854693982772256</c:v>
                </c:pt>
                <c:pt idx="24">
                  <c:v>6.5733429548542888E-2</c:v>
                </c:pt>
                <c:pt idx="25">
                  <c:v>9.4159694953666051E-4</c:v>
                </c:pt>
                <c:pt idx="26">
                  <c:v>-6.2848601849538277E-2</c:v>
                </c:pt>
                <c:pt idx="27">
                  <c:v>-0.12260321920078793</c:v>
                </c:pt>
                <c:pt idx="28">
                  <c:v>-0.17541829648640717</c:v>
                </c:pt>
                <c:pt idx="29">
                  <c:v>-0.21869511574516809</c:v>
                </c:pt>
                <c:pt idx="30">
                  <c:v>-0.25029725905301375</c:v>
                </c:pt>
                <c:pt idx="31">
                  <c:v>-0.26868075061799901</c:v>
                </c:pt>
                <c:pt idx="32">
                  <c:v>-0.2729899145657752</c:v>
                </c:pt>
                <c:pt idx="33">
                  <c:v>-0.26311344454632962</c:v>
                </c:pt>
                <c:pt idx="34">
                  <c:v>-0.2396974178100722</c:v>
                </c:pt>
                <c:pt idx="35">
                  <c:v>-0.20411444997627035</c:v>
                </c:pt>
                <c:pt idx="36">
                  <c:v>-0.15839072220171677</c:v>
                </c:pt>
                <c:pt idx="37">
                  <c:v>-0.10509506331708501</c:v>
                </c:pt>
                <c:pt idx="38">
                  <c:v>-4.719648606533354E-2</c:v>
                </c:pt>
                <c:pt idx="39">
                  <c:v>1.2101575681188304E-2</c:v>
                </c:pt>
                <c:pt idx="40">
                  <c:v>6.9540714712942597E-2</c:v>
                </c:pt>
                <c:pt idx="41">
                  <c:v>0.1219902653718101</c:v>
                </c:pt>
                <c:pt idx="42">
                  <c:v>0.16662267567605363</c:v>
                </c:pt>
                <c:pt idx="43">
                  <c:v>0.20107135885760971</c:v>
                </c:pt>
                <c:pt idx="44">
                  <c:v>0.22356187722365528</c:v>
                </c:pt>
                <c:pt idx="45">
                  <c:v>0.23300887967979714</c:v>
                </c:pt>
                <c:pt idx="46">
                  <c:v>0.22907322733415214</c:v>
                </c:pt>
                <c:pt idx="47">
                  <c:v>0.21217607989029222</c:v>
                </c:pt>
                <c:pt idx="48">
                  <c:v>0.18346924033752582</c:v>
                </c:pt>
                <c:pt idx="49">
                  <c:v>0.14476361712712649</c:v>
                </c:pt>
                <c:pt idx="50">
                  <c:v>9.842010996033107E-2</c:v>
                </c:pt>
                <c:pt idx="51">
                  <c:v>4.7209412944700282E-2</c:v>
                </c:pt>
                <c:pt idx="52">
                  <c:v>-5.8509716941259129E-3</c:v>
                </c:pt>
                <c:pt idx="53">
                  <c:v>-5.7672910495291684E-2</c:v>
                </c:pt>
                <c:pt idx="54">
                  <c:v>-0.10527667148792214</c:v>
                </c:pt>
                <c:pt idx="55">
                  <c:v>-0.1459623538179784</c:v>
                </c:pt>
                <c:pt idx="56">
                  <c:v>-0.17746374835357354</c:v>
                </c:pt>
                <c:pt idx="57">
                  <c:v>-0.19807574236353842</c:v>
                </c:pt>
                <c:pt idx="58">
                  <c:v>-0.20674798043787096</c:v>
                </c:pt>
                <c:pt idx="59">
                  <c:v>-0.20313951629414972</c:v>
                </c:pt>
                <c:pt idx="60">
                  <c:v>-0.18763151448170251</c:v>
                </c:pt>
                <c:pt idx="61">
                  <c:v>-0.16129754821481396</c:v>
                </c:pt>
                <c:pt idx="62">
                  <c:v>-0.12583354141640193</c:v>
                </c:pt>
                <c:pt idx="63">
                  <c:v>-8.3451771006475578E-2</c:v>
                </c:pt>
                <c:pt idx="64">
                  <c:v>-3.6745439554490625E-2</c:v>
                </c:pt>
                <c:pt idx="65">
                  <c:v>1.1467974459379054E-2</c:v>
                </c:pt>
                <c:pt idx="66">
                  <c:v>5.8315180288275488E-2</c:v>
                </c:pt>
                <c:pt idx="67">
                  <c:v>0.10103730757509567</c:v>
                </c:pt>
                <c:pt idx="68">
                  <c:v>0.13715182652771246</c:v>
                </c:pt>
                <c:pt idx="69">
                  <c:v>0.16459663637266736</c:v>
                </c:pt>
                <c:pt idx="70">
                  <c:v>0.18184792728585686</c:v>
                </c:pt>
                <c:pt idx="71">
                  <c:v>0.18800503758541842</c:v>
                </c:pt>
                <c:pt idx="72">
                  <c:v>0.182837537636098</c:v>
                </c:pt>
                <c:pt idx="73">
                  <c:v>0.16679205261059216</c:v>
                </c:pt>
                <c:pt idx="74">
                  <c:v>0.14095875037107253</c:v>
                </c:pt>
                <c:pt idx="75">
                  <c:v>0.10699982340802072</c:v>
                </c:pt>
                <c:pt idx="76">
                  <c:v>6.7044541593062223E-2</c:v>
                </c:pt>
                <c:pt idx="77">
                  <c:v>2.3557412095206863E-2</c:v>
                </c:pt>
                <c:pt idx="78">
                  <c:v>-2.0812461216435818E-2</c:v>
                </c:pt>
                <c:pt idx="79">
                  <c:v>-6.3391664791173585E-2</c:v>
                </c:pt>
                <c:pt idx="80">
                  <c:v>-0.10164274765264508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67-460A-AC41-049BED4B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4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69"/>
          <c:y val="7.8542415091708492E-2"/>
          <c:w val="0.19763342082239721"/>
          <c:h val="0.33738480606590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Sbesj!$B$6</c:f>
              <c:strCache>
                <c:ptCount val="1"/>
                <c:pt idx="0">
                  <c:v>j0(x)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Sbesj!$B$7:$B$47</c:f>
              <c:numCache>
                <c:formatCode>General</c:formatCode>
                <c:ptCount val="41"/>
                <c:pt idx="0">
                  <c:v>1</c:v>
                </c:pt>
                <c:pt idx="1">
                  <c:v>0.98961583701809186</c:v>
                </c:pt>
                <c:pt idx="2">
                  <c:v>0.9588510772084059</c:v>
                </c:pt>
                <c:pt idx="3">
                  <c:v>0.90885168003111216</c:v>
                </c:pt>
                <c:pt idx="4">
                  <c:v>0.84147098480789662</c:v>
                </c:pt>
                <c:pt idx="5">
                  <c:v>0.75918769548446918</c:v>
                </c:pt>
                <c:pt idx="6">
                  <c:v>0.66499665773603633</c:v>
                </c:pt>
                <c:pt idx="7">
                  <c:v>0.56227768392796396</c:v>
                </c:pt>
                <c:pt idx="8">
                  <c:v>0.4546487134128408</c:v>
                </c:pt>
                <c:pt idx="9">
                  <c:v>0.345810309727965</c:v>
                </c:pt>
                <c:pt idx="10">
                  <c:v>0.23938885764158258</c:v>
                </c:pt>
                <c:pt idx="11">
                  <c:v>0.13878581529175693</c:v>
                </c:pt>
                <c:pt idx="12">
                  <c:v>4.7040002686622437E-2</c:v>
                </c:pt>
                <c:pt idx="13">
                  <c:v>-3.3290810624648816E-2</c:v>
                </c:pt>
                <c:pt idx="14">
                  <c:v>-0.10022377933989125</c:v>
                </c:pt>
                <c:pt idx="15">
                  <c:v>-0.15241635166462497</c:v>
                </c:pt>
                <c:pt idx="16">
                  <c:v>-0.18920062382698186</c:v>
                </c:pt>
                <c:pt idx="17">
                  <c:v>-0.21058573134790226</c:v>
                </c:pt>
                <c:pt idx="18">
                  <c:v>-0.21722891503668837</c:v>
                </c:pt>
                <c:pt idx="19">
                  <c:v>-0.21037742925797376</c:v>
                </c:pt>
                <c:pt idx="20">
                  <c:v>-0.19178485493262767</c:v>
                </c:pt>
                <c:pt idx="21">
                  <c:v>-0.16360657017649369</c:v>
                </c:pt>
                <c:pt idx="22">
                  <c:v>-0.12828005919461677</c:v>
                </c:pt>
                <c:pt idx="23">
                  <c:v>-8.8396361304218823E-2</c:v>
                </c:pt>
                <c:pt idx="24">
                  <c:v>-4.6569249699820923E-2</c:v>
                </c:pt>
                <c:pt idx="25">
                  <c:v>-5.3086746476090595E-3</c:v>
                </c:pt>
                <c:pt idx="26">
                  <c:v>3.3095382782740872E-2</c:v>
                </c:pt>
                <c:pt idx="27">
                  <c:v>6.6673196115647079E-2</c:v>
                </c:pt>
                <c:pt idx="28">
                  <c:v>9.3855228388398437E-2</c:v>
                </c:pt>
                <c:pt idx="29">
                  <c:v>0.11352839710503522</c:v>
                </c:pt>
                <c:pt idx="30">
                  <c:v>0.12506666356996518</c:v>
                </c:pt>
                <c:pt idx="31">
                  <c:v>0.12833532633692596</c:v>
                </c:pt>
                <c:pt idx="32">
                  <c:v>0.12366978082792271</c:v>
                </c:pt>
                <c:pt idx="33">
                  <c:v>0.11183081336234425</c:v>
                </c:pt>
                <c:pt idx="34">
                  <c:v>9.3939660308645923E-2</c:v>
                </c:pt>
                <c:pt idx="35">
                  <c:v>7.1397023286193434E-2</c:v>
                </c:pt>
                <c:pt idx="36">
                  <c:v>4.5790942804639627E-2</c:v>
                </c:pt>
                <c:pt idx="37">
                  <c:v>1.8798863284371192E-2</c:v>
                </c:pt>
                <c:pt idx="38">
                  <c:v>-7.9106442591378237E-3</c:v>
                </c:pt>
                <c:pt idx="39">
                  <c:v>-3.2771199345874226E-2</c:v>
                </c:pt>
                <c:pt idx="40">
                  <c:v>-5.4402111088936972E-2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91-4B05-8698-2781BBD6C9D4}"/>
            </c:ext>
          </c:extLst>
        </c:ser>
        <c:ser>
          <c:idx val="1"/>
          <c:order val="1"/>
          <c:tx>
            <c:strRef>
              <c:f>Sbesj!$C$6</c:f>
              <c:strCache>
                <c:ptCount val="1"/>
                <c:pt idx="0">
                  <c:v>j1(x)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Sbesj!$C$7:$C$47</c:f>
              <c:numCache>
                <c:formatCode>General</c:formatCode>
                <c:ptCount val="41"/>
                <c:pt idx="0">
                  <c:v>0</c:v>
                </c:pt>
                <c:pt idx="1">
                  <c:v>8.2813661229787727E-2</c:v>
                </c:pt>
                <c:pt idx="2">
                  <c:v>0.16253703063606653</c:v>
                </c:pt>
                <c:pt idx="3">
                  <c:v>0.23621708154305507</c:v>
                </c:pt>
                <c:pt idx="4">
                  <c:v>0.30116867893975668</c:v>
                </c:pt>
                <c:pt idx="5">
                  <c:v>0.35509226647136016</c:v>
                </c:pt>
                <c:pt idx="6">
                  <c:v>0.39617297071222224</c:v>
                </c:pt>
                <c:pt idx="7">
                  <c:v>0.42315642261568898</c:v>
                </c:pt>
                <c:pt idx="8">
                  <c:v>0.43539777497999155</c:v>
                </c:pt>
                <c:pt idx="9">
                  <c:v>0.43288174775586846</c:v>
                </c:pt>
                <c:pt idx="10">
                  <c:v>0.4162129892754064</c:v>
                </c:pt>
                <c:pt idx="11">
                  <c:v>0.38657752506335286</c:v>
                </c:pt>
                <c:pt idx="12">
                  <c:v>0.3456774997623559</c:v>
                </c:pt>
                <c:pt idx="13">
                  <c:v>0.29564272783258388</c:v>
                </c:pt>
                <c:pt idx="14">
                  <c:v>0.23892368798597277</c:v>
                </c:pt>
                <c:pt idx="15">
                  <c:v>0.17817146817998286</c:v>
                </c:pt>
                <c:pt idx="16">
                  <c:v>0.11611074925915733</c:v>
                </c:pt>
                <c:pt idx="17">
                  <c:v>5.5412178486091999E-2</c:v>
                </c:pt>
                <c:pt idx="18">
                  <c:v>-1.4295812457573982E-3</c:v>
                </c:pt>
                <c:pt idx="19">
                  <c:v>-5.2206227820200179E-2</c:v>
                </c:pt>
                <c:pt idx="20">
                  <c:v>-9.5089408079170781E-2</c:v>
                </c:pt>
                <c:pt idx="21">
                  <c:v>-0.12870324712730183</c:v>
                </c:pt>
                <c:pt idx="22">
                  <c:v>-0.15217269699743208</c:v>
                </c:pt>
                <c:pt idx="23">
                  <c:v>-0.16514587451578081</c:v>
                </c:pt>
                <c:pt idx="24">
                  <c:v>-0.16778992272503118</c:v>
                </c:pt>
                <c:pt idx="25">
                  <c:v>-0.16076129485953736</c:v>
                </c:pt>
                <c:pt idx="26">
                  <c:v>-0.14515265276081268</c:v>
                </c:pt>
                <c:pt idx="27">
                  <c:v>-0.12241972571458216</c:v>
                </c:pt>
                <c:pt idx="28">
                  <c:v>-9.4292432279272406E-2</c:v>
                </c:pt>
                <c:pt idx="29">
                  <c:v>-6.2675279473608222E-2</c:v>
                </c:pt>
                <c:pt idx="30">
                  <c:v>-2.9542487235341395E-2</c:v>
                </c:pt>
                <c:pt idx="31">
                  <c:v>3.1665766603448898E-3</c:v>
                </c:pt>
                <c:pt idx="32">
                  <c:v>3.3646226829567021E-2</c:v>
                </c:pt>
                <c:pt idx="33">
                  <c:v>6.0312575856311036E-2</c:v>
                </c:pt>
                <c:pt idx="34">
                  <c:v>8.1876654469819954E-2</c:v>
                </c:pt>
                <c:pt idx="35">
                  <c:v>9.7399166501936307E-2</c:v>
                </c:pt>
                <c:pt idx="36">
                  <c:v>0.10632457829881296</c:v>
                </c:pt>
                <c:pt idx="37">
                  <c:v>0.1084934093785616</c:v>
                </c:pt>
                <c:pt idx="38">
                  <c:v>0.10413279073023587</c:v>
                </c:pt>
                <c:pt idx="39">
                  <c:v>9.3826523552012209E-2</c:v>
                </c:pt>
                <c:pt idx="40">
                  <c:v>7.8466941798751549E-2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91-4B05-8698-2781BBD6C9D4}"/>
            </c:ext>
          </c:extLst>
        </c:ser>
        <c:ser>
          <c:idx val="2"/>
          <c:order val="2"/>
          <c:tx>
            <c:strRef>
              <c:f>Sbesj!$D$6</c:f>
              <c:strCache>
                <c:ptCount val="1"/>
                <c:pt idx="0">
                  <c:v>j2(x)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Sbesj!$D$7:$D$47</c:f>
              <c:numCache>
                <c:formatCode>General</c:formatCode>
                <c:ptCount val="41"/>
                <c:pt idx="0">
                  <c:v>0</c:v>
                </c:pt>
                <c:pt idx="1">
                  <c:v>4.1480977393611252E-3</c:v>
                </c:pt>
                <c:pt idx="2">
                  <c:v>1.6371106607993412E-2</c:v>
                </c:pt>
                <c:pt idx="3">
                  <c:v>3.6016646141108236E-2</c:v>
                </c:pt>
                <c:pt idx="4">
                  <c:v>6.203505201137386E-2</c:v>
                </c:pt>
                <c:pt idx="5">
                  <c:v>9.3033744046795638E-2</c:v>
                </c:pt>
                <c:pt idx="6">
                  <c:v>0.12734928368840825</c:v>
                </c:pt>
                <c:pt idx="7">
                  <c:v>0.16313332627036037</c:v>
                </c:pt>
                <c:pt idx="8">
                  <c:v>0.19844794905714663</c:v>
                </c:pt>
                <c:pt idx="9">
                  <c:v>0.23136535394652633</c:v>
                </c:pt>
                <c:pt idx="10">
                  <c:v>0.26006672948890525</c:v>
                </c:pt>
                <c:pt idx="11">
                  <c:v>0.28293512114099173</c:v>
                </c:pt>
                <c:pt idx="12">
                  <c:v>0.29863749707573356</c:v>
                </c:pt>
                <c:pt idx="13">
                  <c:v>0.30619179016241854</c:v>
                </c:pt>
                <c:pt idx="14">
                  <c:v>0.30501551189929677</c:v>
                </c:pt>
                <c:pt idx="15">
                  <c:v>0.29495352620861126</c:v>
                </c:pt>
                <c:pt idx="16">
                  <c:v>0.27628368577135015</c:v>
                </c:pt>
                <c:pt idx="17">
                  <c:v>0.2497002102792612</c:v>
                </c:pt>
                <c:pt idx="18">
                  <c:v>0.21627586087285</c:v>
                </c:pt>
                <c:pt idx="19">
                  <c:v>0.17740507484521645</c:v>
                </c:pt>
                <c:pt idx="20">
                  <c:v>0.13473121008512512</c:v>
                </c:pt>
                <c:pt idx="21">
                  <c:v>9.0061857532321238E-2</c:v>
                </c:pt>
                <c:pt idx="22">
                  <c:v>4.5276769923290147E-2</c:v>
                </c:pt>
                <c:pt idx="23">
                  <c:v>2.2332963394636461E-3</c:v>
                </c:pt>
                <c:pt idx="24">
                  <c:v>-3.7325711662694633E-2</c:v>
                </c:pt>
                <c:pt idx="25">
                  <c:v>-7.1856746884968847E-2</c:v>
                </c:pt>
                <c:pt idx="26">
                  <c:v>-0.10008891482619287</c:v>
                </c:pt>
                <c:pt idx="27">
                  <c:v>-0.12108196309990582</c:v>
                </c:pt>
                <c:pt idx="28">
                  <c:v>-0.13426627079380085</c:v>
                </c:pt>
                <c:pt idx="29">
                  <c:v>-0.13946299550790761</c:v>
                </c:pt>
                <c:pt idx="30">
                  <c:v>-0.13688365846410172</c:v>
                </c:pt>
                <c:pt idx="31">
                  <c:v>-0.1271095547264699</c:v>
                </c:pt>
                <c:pt idx="32">
                  <c:v>-0.11105244576683508</c:v>
                </c:pt>
                <c:pt idx="33">
                  <c:v>-8.9898967596412971E-2</c:v>
                </c:pt>
                <c:pt idx="34">
                  <c:v>-6.5042017554591824E-2</c:v>
                </c:pt>
                <c:pt idx="35">
                  <c:v>-3.8003023342672408E-2</c:v>
                </c:pt>
                <c:pt idx="36">
                  <c:v>-1.034941670503531E-2</c:v>
                </c:pt>
                <c:pt idx="37">
                  <c:v>1.6388188405973107E-2</c:v>
                </c:pt>
                <c:pt idx="38">
                  <c:v>4.0794683437107043E-2</c:v>
                </c:pt>
                <c:pt idx="39">
                  <c:v>6.1640898900339518E-2</c:v>
                </c:pt>
                <c:pt idx="40">
                  <c:v>7.7942193628562431E-2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91-4B05-8698-2781BBD6C9D4}"/>
            </c:ext>
          </c:extLst>
        </c:ser>
        <c:ser>
          <c:idx val="3"/>
          <c:order val="3"/>
          <c:tx>
            <c:strRef>
              <c:f>Sbesj!$E$6</c:f>
              <c:strCache>
                <c:ptCount val="1"/>
                <c:pt idx="0">
                  <c:v>j3(x)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Sbesj!$A$7:$A$47</c:f>
              <c:numCache>
                <c:formatCode>General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Sbesj!$E$7:$E$47</c:f>
              <c:numCache>
                <c:formatCode>General</c:formatCode>
                <c:ptCount val="41"/>
                <c:pt idx="0">
                  <c:v>0</c:v>
                </c:pt>
                <c:pt idx="1">
                  <c:v>1.4829355743476832E-4</c:v>
                </c:pt>
                <c:pt idx="2">
                  <c:v>1.174035443867557E-3</c:v>
                </c:pt>
                <c:pt idx="3">
                  <c:v>3.8938927309997927E-3</c:v>
                </c:pt>
                <c:pt idx="4">
                  <c:v>9.0065811171125137E-3</c:v>
                </c:pt>
                <c:pt idx="5">
                  <c:v>1.7042709715822217E-2</c:v>
                </c:pt>
                <c:pt idx="6">
                  <c:v>2.8324641582471798E-2</c:v>
                </c:pt>
                <c:pt idx="7">
                  <c:v>4.2938795299626062E-2</c:v>
                </c:pt>
                <c:pt idx="8">
                  <c:v>6.0722097662874806E-2</c:v>
                </c:pt>
                <c:pt idx="9">
                  <c:v>8.1263483236412207E-2</c:v>
                </c:pt>
                <c:pt idx="10">
                  <c:v>0.10392046970240393</c:v>
                </c:pt>
                <c:pt idx="11">
                  <c:v>0.12784996792026826</c:v>
                </c:pt>
                <c:pt idx="12">
                  <c:v>0.15205166203053322</c:v>
                </c:pt>
                <c:pt idx="13">
                  <c:v>0.17542156472498296</c:v>
                </c:pt>
                <c:pt idx="14">
                  <c:v>0.19681275758445096</c:v>
                </c:pt>
                <c:pt idx="15">
                  <c:v>0.2150999000981654</c:v>
                </c:pt>
                <c:pt idx="16">
                  <c:v>0.22924385795503019</c:v>
                </c:pt>
                <c:pt idx="17">
                  <c:v>0.23835277478362685</c:v>
                </c:pt>
                <c:pt idx="18">
                  <c:v>0.24173609332670173</c:v>
                </c:pt>
                <c:pt idx="19">
                  <c:v>0.2389484118677962</c:v>
                </c:pt>
                <c:pt idx="20">
                  <c:v>0.22982061816429594</c:v>
                </c:pt>
                <c:pt idx="21">
                  <c:v>0.21447644477713151</c:v>
                </c:pt>
                <c:pt idx="22">
                  <c:v>0.19333339692769591</c:v>
                </c:pt>
                <c:pt idx="23">
                  <c:v>0.16708787133270575</c:v>
                </c:pt>
                <c:pt idx="24">
                  <c:v>0.13668516300611899</c:v>
                </c:pt>
                <c:pt idx="25">
                  <c:v>0.10327589735156231</c:v>
                </c:pt>
                <c:pt idx="26">
                  <c:v>6.8161179817587389E-2</c:v>
                </c:pt>
                <c:pt idx="27">
                  <c:v>3.2729382677614854E-2</c:v>
                </c:pt>
                <c:pt idx="28">
                  <c:v>-1.6120468591568368E-3</c:v>
                </c:pt>
                <c:pt idx="29">
                  <c:v>-3.3506096738741845E-2</c:v>
                </c:pt>
                <c:pt idx="30">
                  <c:v>-6.1713285074059786E-2</c:v>
                </c:pt>
                <c:pt idx="31">
                  <c:v>-8.5172741000002883E-2</c:v>
                </c:pt>
                <c:pt idx="32">
                  <c:v>-0.10305400543383895</c:v>
                </c:pt>
                <c:pt idx="33">
                  <c:v>-0.11479679864201588</c:v>
                </c:pt>
                <c:pt idx="34">
                  <c:v>-0.12013666479605044</c:v>
                </c:pt>
                <c:pt idx="35">
                  <c:v>-0.11911517984060624</c:v>
                </c:pt>
                <c:pt idx="36">
                  <c:v>-0.11207425424605481</c:v>
                </c:pt>
                <c:pt idx="37">
                  <c:v>-9.9634929159116661E-2</c:v>
                </c:pt>
                <c:pt idx="38">
                  <c:v>-8.2661904710705836E-2</c:v>
                </c:pt>
                <c:pt idx="39">
                  <c:v>-6.2215806167222706E-2</c:v>
                </c:pt>
                <c:pt idx="40">
                  <c:v>-3.9495844984470327E-2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91-4B05-8698-2781BBD6C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.2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182217847769018"/>
          <c:y val="9.3170749489647139E-2"/>
          <c:w val="0.16707786526684165"/>
          <c:h val="0.3280786825227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Sbesy!$B$6</c:f>
              <c:strCache>
                <c:ptCount val="1"/>
                <c:pt idx="0">
                  <c:v>y0(x)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Sbesy!$B$7:$B$91</c:f>
              <c:numCache>
                <c:formatCode>General</c:formatCode>
                <c:ptCount val="85"/>
                <c:pt idx="0">
                  <c:v>-999.99950000004139</c:v>
                </c:pt>
                <c:pt idx="1">
                  <c:v>-3.8756496868425776</c:v>
                </c:pt>
                <c:pt idx="2">
                  <c:v>-1.7551651237807451</c:v>
                </c:pt>
                <c:pt idx="3">
                  <c:v>-0.97558515849842731</c:v>
                </c:pt>
                <c:pt idx="4">
                  <c:v>-0.54030230586813932</c:v>
                </c:pt>
                <c:pt idx="5">
                  <c:v>-0.25225788991621495</c:v>
                </c:pt>
                <c:pt idx="6">
                  <c:v>-4.7158134445135134E-2</c:v>
                </c:pt>
                <c:pt idx="7">
                  <c:v>0.10185488894256704</c:v>
                </c:pt>
                <c:pt idx="8">
                  <c:v>0.20807341827357115</c:v>
                </c:pt>
                <c:pt idx="9">
                  <c:v>0.27918827676566177</c:v>
                </c:pt>
                <c:pt idx="10">
                  <c:v>0.32045744621877353</c:v>
                </c:pt>
                <c:pt idx="11">
                  <c:v>0.33610995586635045</c:v>
                </c:pt>
                <c:pt idx="12">
                  <c:v>0.32999749886681518</c:v>
                </c:pt>
                <c:pt idx="13">
                  <c:v>0.30588605417862957</c:v>
                </c:pt>
                <c:pt idx="14">
                  <c:v>0.26755905351165615</c:v>
                </c:pt>
                <c:pt idx="15">
                  <c:v>0.21881582862388288</c:v>
                </c:pt>
                <c:pt idx="16">
                  <c:v>0.16341090521590296</c:v>
                </c:pt>
                <c:pt idx="17">
                  <c:v>0.10496176233265717</c:v>
                </c:pt>
                <c:pt idx="18">
                  <c:v>4.6843510984617746E-2</c:v>
                </c:pt>
                <c:pt idx="19">
                  <c:v>-7.9162427132582897E-3</c:v>
                </c:pt>
                <c:pt idx="20">
                  <c:v>-5.6732437092645249E-2</c:v>
                </c:pt>
                <c:pt idx="21">
                  <c:v>-9.7540090903207727E-2</c:v>
                </c:pt>
                <c:pt idx="22">
                  <c:v>-0.12884904987113818</c:v>
                </c:pt>
                <c:pt idx="23">
                  <c:v>-0.1497725942889602</c:v>
                </c:pt>
                <c:pt idx="24">
                  <c:v>-0.16002838110839435</c:v>
                </c:pt>
                <c:pt idx="25">
                  <c:v>-0.15991190691591986</c:v>
                </c:pt>
                <c:pt idx="26">
                  <c:v>-0.15024425011200362</c:v>
                </c:pt>
                <c:pt idx="27">
                  <c:v>-0.13229723625023354</c:v>
                </c:pt>
                <c:pt idx="28">
                  <c:v>-0.10770032204904352</c:v>
                </c:pt>
                <c:pt idx="29">
                  <c:v>-7.8334368729475148E-2</c:v>
                </c:pt>
                <c:pt idx="30">
                  <c:v>-4.6218042378003428E-2</c:v>
                </c:pt>
                <c:pt idx="31">
                  <c:v>-1.3392820286355233E-2</c:v>
                </c:pt>
                <c:pt idx="32">
                  <c:v>1.8187504226076668E-2</c:v>
                </c:pt>
                <c:pt idx="33">
                  <c:v>4.6757325751784456E-2</c:v>
                </c:pt>
                <c:pt idx="34">
                  <c:v>7.0824929727626315E-2</c:v>
                </c:pt>
                <c:pt idx="35">
                  <c:v>8.9239506697799911E-2</c:v>
                </c:pt>
                <c:pt idx="36">
                  <c:v>0.10123669576496412</c:v>
                </c:pt>
                <c:pt idx="37">
                  <c:v>0.10646109983430525</c:v>
                </c:pt>
                <c:pt idx="38">
                  <c:v>0.10496549012593459</c:v>
                </c:pt>
                <c:pt idx="39">
                  <c:v>9.7187672202871112E-2</c:v>
                </c:pt>
                <c:pt idx="40">
                  <c:v>8.3907152907645235E-2</c:v>
                </c:pt>
                <c:pt idx="41">
                  <c:v>6.6184765899887352E-2</c:v>
                </c:pt>
                <c:pt idx="42">
                  <c:v>4.5289231237713577E-2</c:v>
                </c:pt>
                <c:pt idx="43">
                  <c:v>2.2615202098700462E-2</c:v>
                </c:pt>
                <c:pt idx="44">
                  <c:v>-4.0233618073188962E-4</c:v>
                </c:pt>
                <c:pt idx="45">
                  <c:v>-2.2372413339711506E-2</c:v>
                </c:pt>
                <c:pt idx="46">
                  <c:v>-4.2026500761130951E-2</c:v>
                </c:pt>
                <c:pt idx="47">
                  <c:v>-5.8286835607110933E-2</c:v>
                </c:pt>
                <c:pt idx="48">
                  <c:v>-7.0321163227707692E-2</c:v>
                </c:pt>
                <c:pt idx="49">
                  <c:v>-7.7581293638177423E-2</c:v>
                </c:pt>
                <c:pt idx="50">
                  <c:v>-7.9823862334286455E-2</c:v>
                </c:pt>
                <c:pt idx="51">
                  <c:v>-7.711274094490915E-2</c:v>
                </c:pt>
                <c:pt idx="52">
                  <c:v>-6.9803598573092027E-2</c:v>
                </c:pt>
                <c:pt idx="53">
                  <c:v>-5.8512110953153819E-2</c:v>
                </c:pt>
                <c:pt idx="54">
                  <c:v>-4.4068197282214228E-2</c:v>
                </c:pt>
                <c:pt idx="55">
                  <c:v>-2.7459386988894056E-2</c:v>
                </c:pt>
                <c:pt idx="56">
                  <c:v>-9.7669441577023994E-3</c:v>
                </c:pt>
                <c:pt idx="57">
                  <c:v>7.9013187813217877E-3</c:v>
                </c:pt>
                <c:pt idx="58">
                  <c:v>2.4477535640600342E-2</c:v>
                </c:pt>
                <c:pt idx="59">
                  <c:v>3.8995747056434091E-2</c:v>
                </c:pt>
                <c:pt idx="60">
                  <c:v>5.0645860857254747E-2</c:v>
                </c:pt>
                <c:pt idx="61">
                  <c:v>5.8816710931297624E-2</c:v>
                </c:pt>
                <c:pt idx="62">
                  <c:v>6.3126029859282853E-2</c:v>
                </c:pt>
                <c:pt idx="63">
                  <c:v>6.3435973757443434E-2</c:v>
                </c:pt>
                <c:pt idx="64">
                  <c:v>5.9853717520211541E-2</c:v>
                </c:pt>
                <c:pt idx="65">
                  <c:v>5.2717522820236458E-2</c:v>
                </c:pt>
                <c:pt idx="66">
                  <c:v>4.2569518636528088E-2</c:v>
                </c:pt>
                <c:pt idx="67">
                  <c:v>3.0117177441547942E-2</c:v>
                </c:pt>
                <c:pt idx="68">
                  <c:v>1.6186078708917466E-2</c:v>
                </c:pt>
                <c:pt idx="69">
                  <c:v>1.6669930625615745E-3</c:v>
                </c:pt>
                <c:pt idx="70">
                  <c:v>-1.2539426469226247E-2</c:v>
                </c:pt>
                <c:pt idx="71">
                  <c:v>-2.557700522139757E-2</c:v>
                </c:pt>
                <c:pt idx="72">
                  <c:v>-3.6684261569115577E-2</c:v>
                </c:pt>
                <c:pt idx="73">
                  <c:v>-4.523760433324598E-2</c:v>
                </c:pt>
                <c:pt idx="74">
                  <c:v>-5.078512939179762E-2</c:v>
                </c:pt>
                <c:pt idx="75">
                  <c:v>-5.3069248055273521E-2</c:v>
                </c:pt>
                <c:pt idx="76">
                  <c:v>-5.2037085167719432E-2</c:v>
                </c:pt>
                <c:pt idx="77">
                  <c:v>-4.7838336150187497E-2</c:v>
                </c:pt>
                <c:pt idx="78">
                  <c:v>-4.0811024093022764E-2</c:v>
                </c:pt>
                <c:pt idx="79">
                  <c:v>-3.1456306247134927E-2</c:v>
                </c:pt>
                <c:pt idx="80">
                  <c:v>-2.0404103090669597E-2</c:v>
                </c:pt>
                <c:pt idx="81">
                  <c:v>-8.3718276126251087E-3</c:v>
                </c:pt>
                <c:pt idx="82">
                  <c:v>3.8811496233434181E-3</c:v>
                </c:pt>
                <c:pt idx="83">
                  <c:v>1.5600470672734198E-2</c:v>
                </c:pt>
                <c:pt idx="84">
                  <c:v>2.6082345724965164E-2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07-41B5-80E1-8BB5BF6112DF}"/>
            </c:ext>
          </c:extLst>
        </c:ser>
        <c:ser>
          <c:idx val="1"/>
          <c:order val="1"/>
          <c:tx>
            <c:strRef>
              <c:f>Sbesy!$C$6</c:f>
              <c:strCache>
                <c:ptCount val="1"/>
                <c:pt idx="0">
                  <c:v>y1(x)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Sbesy!$C$7:$C$91</c:f>
              <c:numCache>
                <c:formatCode>General</c:formatCode>
                <c:ptCount val="85"/>
                <c:pt idx="0">
                  <c:v>-1000000.4999998746</c:v>
                </c:pt>
                <c:pt idx="1">
                  <c:v>-16.492214584388403</c:v>
                </c:pt>
                <c:pt idx="2">
                  <c:v>-4.4691813247698962</c:v>
                </c:pt>
                <c:pt idx="3">
                  <c:v>-2.2096318913623492</c:v>
                </c:pt>
                <c:pt idx="4">
                  <c:v>-1.3817732906760358</c:v>
                </c:pt>
                <c:pt idx="5">
                  <c:v>-0.96099400741744101</c:v>
                </c:pt>
                <c:pt idx="6">
                  <c:v>-0.69643541403279308</c:v>
                </c:pt>
                <c:pt idx="7">
                  <c:v>-0.50407489024649732</c:v>
                </c:pt>
                <c:pt idx="8">
                  <c:v>-0.35061200427605538</c:v>
                </c:pt>
                <c:pt idx="9">
                  <c:v>-0.22172663116544875</c:v>
                </c:pt>
                <c:pt idx="10">
                  <c:v>-0.1112058791540731</c:v>
                </c:pt>
                <c:pt idx="11">
                  <c:v>-1.6564013158538633E-2</c:v>
                </c:pt>
                <c:pt idx="12">
                  <c:v>6.2959163602316084E-2</c:v>
                </c:pt>
                <c:pt idx="13">
                  <c:v>0.12740959652576547</c:v>
                </c:pt>
                <c:pt idx="14">
                  <c:v>0.17666922320036449</c:v>
                </c:pt>
                <c:pt idx="15">
                  <c:v>0.21076723929766042</c:v>
                </c:pt>
                <c:pt idx="16">
                  <c:v>0.23005335013095785</c:v>
                </c:pt>
                <c:pt idx="17">
                  <c:v>0.23528261660264485</c:v>
                </c:pt>
                <c:pt idx="18">
                  <c:v>0.22763858414438107</c:v>
                </c:pt>
                <c:pt idx="19">
                  <c:v>0.20871085184465676</c:v>
                </c:pt>
                <c:pt idx="20">
                  <c:v>0.18043836751409861</c:v>
                </c:pt>
                <c:pt idx="21">
                  <c:v>0.14502750524254937</c:v>
                </c:pt>
                <c:pt idx="22">
                  <c:v>0.10485295921804617</c:v>
                </c:pt>
                <c:pt idx="23">
                  <c:v>6.2348953601790984E-2</c:v>
                </c:pt>
                <c:pt idx="24">
                  <c:v>1.9897852848421913E-2</c:v>
                </c:pt>
                <c:pt idx="25">
                  <c:v>-2.0277230458938131E-2</c:v>
                </c:pt>
                <c:pt idx="26">
                  <c:v>-5.6209882799972195E-2</c:v>
                </c:pt>
                <c:pt idx="27">
                  <c:v>-8.6272786671237278E-2</c:v>
                </c:pt>
                <c:pt idx="28">
                  <c:v>-0.10924098868111887</c:v>
                </c:pt>
                <c:pt idx="29">
                  <c:v>-0.12433313761944559</c:v>
                </c:pt>
                <c:pt idx="30">
                  <c:v>-0.13122906922036562</c:v>
                </c:pt>
                <c:pt idx="31">
                  <c:v>-0.13006343218032662</c:v>
                </c:pt>
                <c:pt idx="32">
                  <c:v>-0.12139634279966312</c:v>
                </c:pt>
                <c:pt idx="33">
                  <c:v>-0.10616325872576432</c:v>
                </c:pt>
                <c:pt idx="34">
                  <c:v>-8.5607315634807529E-2</c:v>
                </c:pt>
                <c:pt idx="35">
                  <c:v>-6.119822252073058E-2</c:v>
                </c:pt>
                <c:pt idx="36">
                  <c:v>-3.4542421052976953E-2</c:v>
                </c:pt>
                <c:pt idx="37">
                  <c:v>-7.2895551941760308E-3</c:v>
                </c:pt>
                <c:pt idx="38">
                  <c:v>1.8959643219762515E-2</c:v>
                </c:pt>
                <c:pt idx="39">
                  <c:v>4.2739165725655871E-2</c:v>
                </c:pt>
                <c:pt idx="40">
                  <c:v>6.2792826379701502E-2</c:v>
                </c:pt>
                <c:pt idx="41">
                  <c:v>7.8134945980944656E-2</c:v>
                </c:pt>
                <c:pt idx="42">
                  <c:v>8.8093808686607961E-2</c:v>
                </c:pt>
                <c:pt idx="43">
                  <c:v>9.2336099536686422E-2</c:v>
                </c:pt>
                <c:pt idx="44">
                  <c:v>9.0871624579088331E-2</c:v>
                </c:pt>
                <c:pt idx="45">
                  <c:v>8.4038718593026682E-2</c:v>
                </c:pt>
                <c:pt idx="46">
                  <c:v>7.2471797732808499E-2</c:v>
                </c:pt>
                <c:pt idx="47">
                  <c:v>5.7053458742132697E-2</c:v>
                </c:pt>
                <c:pt idx="48">
                  <c:v>3.8854312897727276E-2</c:v>
                </c:pt>
                <c:pt idx="49">
                  <c:v>1.9064331538199992E-2</c:v>
                </c:pt>
                <c:pt idx="50">
                  <c:v>-1.0801571986468615E-3</c:v>
                </c:pt>
                <c:pt idx="51">
                  <c:v>-2.0369558868709264E-2</c:v>
                </c:pt>
                <c:pt idx="52">
                  <c:v>-3.7690048876902534E-2</c:v>
                </c:pt>
                <c:pt idx="53">
                  <c:v>-5.2084762163878681E-2</c:v>
                </c:pt>
                <c:pt idx="54">
                  <c:v>-6.2803898061765576E-2</c:v>
                </c:pt>
                <c:pt idx="55">
                  <c:v>-6.9341223985274272E-2</c:v>
                </c:pt>
                <c:pt idx="56">
                  <c:v>-7.1455307132326618E-2</c:v>
                </c:pt>
                <c:pt idx="57">
                  <c:v>-6.9174721568522154E-2</c:v>
                </c:pt>
                <c:pt idx="58">
                  <c:v>-6.2787415164419505E-2</c:v>
                </c:pt>
                <c:pt idx="59">
                  <c:v>-5.2815323145644757E-2</c:v>
                </c:pt>
                <c:pt idx="60">
                  <c:v>-3.9976131953324133E-2</c:v>
                </c:pt>
                <c:pt idx="61">
                  <c:v>-2.5134784107884701E-2</c:v>
                </c:pt>
                <c:pt idx="62">
                  <c:v>-9.247835617968627E-3</c:v>
                </c:pt>
                <c:pt idx="63">
                  <c:v>6.6958937445259822E-3</c:v>
                </c:pt>
                <c:pt idx="64">
                  <c:v>2.1734814636579801E-2</c:v>
                </c:pt>
                <c:pt idx="65">
                  <c:v>3.4990730439282816E-2</c:v>
                </c:pt>
                <c:pt idx="66">
                  <c:v>4.5718476424584924E-2</c:v>
                </c:pt>
                <c:pt idx="67">
                  <c:v>5.3346307477579319E-2</c:v>
                </c:pt>
                <c:pt idx="68">
                  <c:v>5.7504915916969074E-2</c:v>
                </c:pt>
                <c:pt idx="69">
                  <c:v>5.8043679096914713E-2</c:v>
                </c:pt>
                <c:pt idx="70">
                  <c:v>5.5033518799938945E-2</c:v>
                </c:pt>
                <c:pt idx="71">
                  <c:v>4.8756554067800328E-2</c:v>
                </c:pt>
                <c:pt idx="72">
                  <c:v>3.9683499177920051E-2</c:v>
                </c:pt>
                <c:pt idx="73">
                  <c:v>2.8440454774170371E-2</c:v>
                </c:pt>
                <c:pt idx="74">
                  <c:v>1.576732373393594E-2</c:v>
                </c:pt>
                <c:pt idx="75">
                  <c:v>2.4705226049906463E-3</c:v>
                </c:pt>
                <c:pt idx="76">
                  <c:v>-1.0627068148982724E-2</c:v>
                </c:pt>
                <c:pt idx="77">
                  <c:v>-2.2735878618003431E-2</c:v>
                </c:pt>
                <c:pt idx="78">
                  <c:v>-3.3146199682698656E-2</c:v>
                </c:pt>
                <c:pt idx="79">
                  <c:v>-4.1268819353189379E-2</c:v>
                </c:pt>
                <c:pt idx="80">
                  <c:v>-4.6667467690914864E-2</c:v>
                </c:pt>
                <c:pt idx="81">
                  <c:v>-4.9081330329765173E-2</c:v>
                </c:pt>
                <c:pt idx="82">
                  <c:v>-4.8436519251485656E-2</c:v>
                </c:pt>
                <c:pt idx="83">
                  <c:v>-4.4846070254368028E-2</c:v>
                </c:pt>
                <c:pt idx="84">
                  <c:v>-3.8598728229099565E-2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07-41B5-80E1-8BB5BF6112DF}"/>
            </c:ext>
          </c:extLst>
        </c:ser>
        <c:ser>
          <c:idx val="2"/>
          <c:order val="2"/>
          <c:tx>
            <c:strRef>
              <c:f>Sbesy!$D$6</c:f>
              <c:strCache>
                <c:ptCount val="1"/>
                <c:pt idx="0">
                  <c:v>y2(x)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Sbesy!$D$7:$D$91</c:f>
              <c:numCache>
                <c:formatCode>General</c:formatCode>
                <c:ptCount val="85"/>
                <c:pt idx="0">
                  <c:v>-3000000500.0001254</c:v>
                </c:pt>
                <c:pt idx="1">
                  <c:v>-194.03092532581826</c:v>
                </c:pt>
                <c:pt idx="2">
                  <c:v>-25.059922824838633</c:v>
                </c:pt>
                <c:pt idx="3">
                  <c:v>-7.8629424069509684</c:v>
                </c:pt>
                <c:pt idx="4">
                  <c:v>-3.6050175661599679</c:v>
                </c:pt>
                <c:pt idx="5">
                  <c:v>-2.0541277278856436</c:v>
                </c:pt>
                <c:pt idx="6">
                  <c:v>-1.3457126936204511</c:v>
                </c:pt>
                <c:pt idx="7">
                  <c:v>-0.96598327222227653</c:v>
                </c:pt>
                <c:pt idx="8">
                  <c:v>-0.7339914246876541</c:v>
                </c:pt>
                <c:pt idx="9">
                  <c:v>-0.57482378498626008</c:v>
                </c:pt>
                <c:pt idx="10">
                  <c:v>-0.45390450120366121</c:v>
                </c:pt>
                <c:pt idx="11">
                  <c:v>-0.35417978840293807</c:v>
                </c:pt>
                <c:pt idx="12">
                  <c:v>-0.26703833526449922</c:v>
                </c:pt>
                <c:pt idx="13">
                  <c:v>-0.18827719584715372</c:v>
                </c:pt>
                <c:pt idx="14">
                  <c:v>-0.11612829076848652</c:v>
                </c:pt>
                <c:pt idx="15">
                  <c:v>-5.0202037185754389E-2</c:v>
                </c:pt>
                <c:pt idx="16">
                  <c:v>9.1291073823153868E-3</c:v>
                </c:pt>
                <c:pt idx="17">
                  <c:v>6.112008468097474E-2</c:v>
                </c:pt>
                <c:pt idx="18">
                  <c:v>0.10491554511163625</c:v>
                </c:pt>
                <c:pt idx="19">
                  <c:v>0.13973362282567298</c:v>
                </c:pt>
                <c:pt idx="20">
                  <c:v>0.16499545760110457</c:v>
                </c:pt>
                <c:pt idx="21">
                  <c:v>0.18041295104180738</c:v>
                </c:pt>
                <c:pt idx="22">
                  <c:v>0.18604157308098154</c:v>
                </c:pt>
                <c:pt idx="23">
                  <c:v>0.1823024831246772</c:v>
                </c:pt>
                <c:pt idx="24">
                  <c:v>0.16997730753260529</c:v>
                </c:pt>
                <c:pt idx="25">
                  <c:v>0.15017883629562956</c:v>
                </c:pt>
                <c:pt idx="26">
                  <c:v>0.12430122728124719</c:v>
                </c:pt>
                <c:pt idx="27">
                  <c:v>9.3953775507461423E-2</c:v>
                </c:pt>
                <c:pt idx="28">
                  <c:v>6.0882755471421163E-2</c:v>
                </c:pt>
                <c:pt idx="29">
                  <c:v>2.6886173852463186E-2</c:v>
                </c:pt>
                <c:pt idx="30">
                  <c:v>-6.2735853101428636E-3</c:v>
                </c:pt>
                <c:pt idx="31">
                  <c:v>-3.6954314751190501E-2</c:v>
                </c:pt>
                <c:pt idx="32">
                  <c:v>-6.3711132775950391E-2</c:v>
                </c:pt>
                <c:pt idx="33">
                  <c:v>-8.5362147106607847E-2</c:v>
                </c:pt>
                <c:pt idx="34">
                  <c:v>-0.10103927642226428</c:v>
                </c:pt>
                <c:pt idx="35">
                  <c:v>-0.11022175441919324</c:v>
                </c:pt>
                <c:pt idx="36">
                  <c:v>-0.11275083611595646</c:v>
                </c:pt>
                <c:pt idx="37">
                  <c:v>-0.10882527989728125</c:v>
                </c:pt>
                <c:pt idx="38">
                  <c:v>-9.8978234372325377E-2</c:v>
                </c:pt>
                <c:pt idx="39">
                  <c:v>-8.4037159671900064E-2</c:v>
                </c:pt>
                <c:pt idx="40">
                  <c:v>-6.5069304993734797E-2</c:v>
                </c:pt>
                <c:pt idx="41">
                  <c:v>-4.3316001222537696E-2</c:v>
                </c:pt>
                <c:pt idx="42">
                  <c:v>-2.0119571612968439E-2</c:v>
                </c:pt>
                <c:pt idx="43">
                  <c:v>3.1530117254910976E-3</c:v>
                </c:pt>
                <c:pt idx="44">
                  <c:v>2.5185506520483257E-2</c:v>
                </c:pt>
                <c:pt idx="45">
                  <c:v>4.4782738297851961E-2</c:v>
                </c:pt>
                <c:pt idx="46">
                  <c:v>6.0932187126211422E-2</c:v>
                </c:pt>
                <c:pt idx="47">
                  <c:v>7.285367613701714E-2</c:v>
                </c:pt>
                <c:pt idx="48">
                  <c:v>8.0034741452139499E-2</c:v>
                </c:pt>
                <c:pt idx="49">
                  <c:v>8.2250109525083534E-2</c:v>
                </c:pt>
                <c:pt idx="50">
                  <c:v>7.9564624606611192E-2</c:v>
                </c:pt>
                <c:pt idx="51">
                  <c:v>7.2319903564036378E-2</c:v>
                </c:pt>
                <c:pt idx="52">
                  <c:v>6.1105894986114517E-2</c:v>
                </c:pt>
                <c:pt idx="53">
                  <c:v>4.6719334614162417E-2</c:v>
                </c:pt>
                <c:pt idx="54">
                  <c:v>3.0111775490710761E-2</c:v>
                </c:pt>
                <c:pt idx="55">
                  <c:v>1.2330392664834218E-2</c:v>
                </c:pt>
                <c:pt idx="56">
                  <c:v>-5.544907370653304E-3</c:v>
                </c:pt>
                <c:pt idx="57">
                  <c:v>-2.2464418058905398E-2</c:v>
                </c:pt>
                <c:pt idx="58">
                  <c:v>-3.7468035329790587E-2</c:v>
                </c:pt>
                <c:pt idx="59">
                  <c:v>-4.9737846679277088E-2</c:v>
                </c:pt>
                <c:pt idx="60">
                  <c:v>-5.8641087247919582E-2</c:v>
                </c:pt>
                <c:pt idx="61">
                  <c:v>-6.3761258624651998E-2</c:v>
                </c:pt>
                <c:pt idx="62">
                  <c:v>-6.4915933527276787E-2</c:v>
                </c:pt>
                <c:pt idx="63">
                  <c:v>-6.2160565425152775E-2</c:v>
                </c:pt>
                <c:pt idx="64">
                  <c:v>-5.5778439775852826E-2</c:v>
                </c:pt>
                <c:pt idx="65">
                  <c:v>-4.6257695662215007E-2</c:v>
                </c:pt>
                <c:pt idx="66">
                  <c:v>-3.4257068377512655E-2</c:v>
                </c:pt>
                <c:pt idx="67">
                  <c:v>-2.0562614908250149E-2</c:v>
                </c:pt>
                <c:pt idx="68">
                  <c:v>-6.0381523706288052E-3</c:v>
                </c:pt>
                <c:pt idx="69">
                  <c:v>8.4275598238583733E-3</c:v>
                </c:pt>
                <c:pt idx="70">
                  <c:v>2.1973743977787209E-2</c:v>
                </c:pt>
                <c:pt idx="71">
                  <c:v>3.3817549570884946E-2</c:v>
                </c:pt>
                <c:pt idx="72">
                  <c:v>4.3298178098768909E-2</c:v>
                </c:pt>
                <c:pt idx="73">
                  <c:v>4.9912747583794527E-2</c:v>
                </c:pt>
                <c:pt idx="74">
                  <c:v>5.3341992700003449E-2</c:v>
                </c:pt>
                <c:pt idx="75">
                  <c:v>5.346453167207204E-2</c:v>
                </c:pt>
                <c:pt idx="76">
                  <c:v>5.0359127038932687E-2</c:v>
                </c:pt>
                <c:pt idx="77">
                  <c:v>4.4295082339589557E-2</c:v>
                </c:pt>
                <c:pt idx="78">
                  <c:v>3.5711608757222978E-2</c:v>
                </c:pt>
                <c:pt idx="79">
                  <c:v>2.5187624826397307E-2</c:v>
                </c:pt>
                <c:pt idx="80">
                  <c:v>1.340398293703237E-2</c:v>
                </c:pt>
                <c:pt idx="81">
                  <c:v>1.1005194156228607E-3</c:v>
                </c:pt>
                <c:pt idx="82">
                  <c:v>-1.0969420733316927E-2</c:v>
                </c:pt>
                <c:pt idx="83">
                  <c:v>-2.2084239866136807E-2</c:v>
                </c:pt>
                <c:pt idx="84">
                  <c:v>-3.159644975769367E-2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07-41B5-80E1-8BB5BF6112DF}"/>
            </c:ext>
          </c:extLst>
        </c:ser>
        <c:ser>
          <c:idx val="3"/>
          <c:order val="3"/>
          <c:tx>
            <c:strRef>
              <c:f>Sbesy!$E$6</c:f>
              <c:strCache>
                <c:ptCount val="1"/>
                <c:pt idx="0">
                  <c:v>y3(x)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Sbesy!$A$7:$A$91</c:f>
              <c:numCache>
                <c:formatCode>General</c:formatCode>
                <c:ptCount val="85"/>
                <c:pt idx="0">
                  <c:v>1E-3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</c:numCache>
            </c:numRef>
          </c:xVal>
          <c:yVal>
            <c:numRef>
              <c:f>Sbesy!$E$7:$E$91</c:f>
              <c:numCache>
                <c:formatCode>General</c:formatCode>
                <c:ptCount val="85"/>
                <c:pt idx="0">
                  <c:v>-15000001500000.121</c:v>
                </c:pt>
                <c:pt idx="1">
                  <c:v>-3864.1262919319761</c:v>
                </c:pt>
                <c:pt idx="2">
                  <c:v>-246.13004692361645</c:v>
                </c:pt>
                <c:pt idx="3">
                  <c:v>-50.209984154977448</c:v>
                </c:pt>
                <c:pt idx="4">
                  <c:v>-16.643314540123807</c:v>
                </c:pt>
                <c:pt idx="5">
                  <c:v>-7.2555169041251339</c:v>
                </c:pt>
                <c:pt idx="6">
                  <c:v>-3.7892735647020439</c:v>
                </c:pt>
                <c:pt idx="7">
                  <c:v>-2.2558773161028642</c:v>
                </c:pt>
                <c:pt idx="8">
                  <c:v>-1.4843665574430798</c:v>
                </c:pt>
                <c:pt idx="9">
                  <c:v>-1.0556595576929071</c:v>
                </c:pt>
                <c:pt idx="10">
                  <c:v>-0.79660312325324922</c:v>
                </c:pt>
                <c:pt idx="11">
                  <c:v>-0.6273992384831667</c:v>
                </c:pt>
                <c:pt idx="12">
                  <c:v>-0.50802305570981465</c:v>
                </c:pt>
                <c:pt idx="13">
                  <c:v>-0.417066820906002</c:v>
                </c:pt>
                <c:pt idx="14">
                  <c:v>-0.34256678144105956</c:v>
                </c:pt>
                <c:pt idx="15">
                  <c:v>-0.27770328887866635</c:v>
                </c:pt>
                <c:pt idx="16">
                  <c:v>-0.21864196590306351</c:v>
                </c:pt>
                <c:pt idx="17">
                  <c:v>-0.16337663462502783</c:v>
                </c:pt>
                <c:pt idx="18">
                  <c:v>-0.11106575624256308</c:v>
                </c:pt>
                <c:pt idx="19">
                  <c:v>-6.1622827817632425E-2</c:v>
                </c:pt>
                <c:pt idx="20">
                  <c:v>-1.5442909912994435E-2</c:v>
                </c:pt>
                <c:pt idx="21">
                  <c:v>2.6794352892505337E-2</c:v>
                </c:pt>
                <c:pt idx="22">
                  <c:v>6.4275743582846115E-2</c:v>
                </c:pt>
                <c:pt idx="23">
                  <c:v>9.6174944767493553E-2</c:v>
                </c:pt>
                <c:pt idx="24">
                  <c:v>0.12174990342874913</c:v>
                </c:pt>
                <c:pt idx="25">
                  <c:v>0.14042029949544174</c:v>
                </c:pt>
                <c:pt idx="26">
                  <c:v>0.15182621147785469</c:v>
                </c:pt>
                <c:pt idx="27">
                  <c:v>0.15586817593602351</c:v>
                </c:pt>
                <c:pt idx="28">
                  <c:v>0.15272867116070549</c:v>
                </c:pt>
                <c:pt idx="29">
                  <c:v>0.14287532648321333</c:v>
                </c:pt>
                <c:pt idx="30">
                  <c:v>0.12704667901360375</c:v>
                </c:pt>
                <c:pt idx="31">
                  <c:v>0.10622193879246175</c:v>
                </c:pt>
                <c:pt idx="32">
                  <c:v>8.1576884814694176E-2</c:v>
                </c:pt>
                <c:pt idx="33">
                  <c:v>5.4428624115698966E-2</c:v>
                </c:pt>
                <c:pt idx="34">
                  <c:v>2.6172447151122661E-2</c:v>
                </c:pt>
                <c:pt idx="35">
                  <c:v>-1.7856371473798482E-3</c:v>
                </c:pt>
                <c:pt idx="36">
                  <c:v>-2.8096932344776619E-2</c:v>
                </c:pt>
                <c:pt idx="37">
                  <c:v>-5.1534920425976009E-2</c:v>
                </c:pt>
                <c:pt idx="38">
                  <c:v>-7.1053450784144295E-2</c:v>
                </c:pt>
                <c:pt idx="39">
                  <c:v>-8.5835145044578981E-2</c:v>
                </c:pt>
                <c:pt idx="40">
                  <c:v>-9.532747887656888E-2</c:v>
                </c:pt>
                <c:pt idx="41">
                  <c:v>-9.9264702674865493E-2</c:v>
                </c:pt>
                <c:pt idx="42">
                  <c:v>-9.7674557073735818E-2</c:v>
                </c:pt>
                <c:pt idx="43">
                  <c:v>-9.0869582455062659E-2</c:v>
                </c:pt>
                <c:pt idx="44">
                  <c:v>-7.9423667069777756E-2</c:v>
                </c:pt>
                <c:pt idx="45">
                  <c:v>-6.4135279349536917E-2</c:v>
                </c:pt>
                <c:pt idx="46">
                  <c:v>-4.5979542460542651E-2</c:v>
                </c:pt>
                <c:pt idx="47">
                  <c:v>-2.6051894428508384E-2</c:v>
                </c:pt>
                <c:pt idx="48">
                  <c:v>-5.5065039593358203E-3</c:v>
                </c:pt>
                <c:pt idx="49">
                  <c:v>1.4507141737344312E-2</c:v>
                </c:pt>
                <c:pt idx="50">
                  <c:v>3.2906007041291332E-2</c:v>
                </c:pt>
                <c:pt idx="51">
                  <c:v>4.8730305364409802E-2</c:v>
                </c:pt>
                <c:pt idx="52">
                  <c:v>6.1192316179254268E-2</c:v>
                </c:pt>
                <c:pt idx="53">
                  <c:v>6.9714699754128653E-2</c:v>
                </c:pt>
                <c:pt idx="54">
                  <c:v>7.3956407502769564E-2</c:v>
                </c:pt>
                <c:pt idx="55">
                  <c:v>7.3825003136123071E-2</c:v>
                </c:pt>
                <c:pt idx="56">
                  <c:v>6.9474983071379004E-2</c:v>
                </c:pt>
                <c:pt idx="57">
                  <c:v>6.129246961802904E-2</c:v>
                </c:pt>
                <c:pt idx="58">
                  <c:v>4.9867402981733082E-2</c:v>
                </c:pt>
                <c:pt idx="59">
                  <c:v>3.5955036135720313E-2</c:v>
                </c:pt>
                <c:pt idx="60">
                  <c:v>2.0429102870684276E-2</c:v>
                </c:pt>
                <c:pt idx="61">
                  <c:v>4.229453411277494E-3</c:v>
                </c:pt>
                <c:pt idx="62">
                  <c:v>-1.1692788100507752E-2</c:v>
                </c:pt>
                <c:pt idx="63">
                  <c:v>-2.6429406577907811E-2</c:v>
                </c:pt>
                <c:pt idx="64">
                  <c:v>-3.9165577066533813E-2</c:v>
                </c:pt>
                <c:pt idx="65">
                  <c:v>-4.9223867566118205E-2</c:v>
                </c:pt>
                <c:pt idx="66">
                  <c:v>-5.6099406235952387E-2</c:v>
                </c:pt>
                <c:pt idx="67">
                  <c:v>-5.9484401480042047E-2</c:v>
                </c:pt>
                <c:pt idx="68">
                  <c:v>-5.9280843084801083E-2</c:v>
                </c:pt>
                <c:pt idx="69">
                  <c:v>-5.5600908133477504E-2</c:v>
                </c:pt>
                <c:pt idx="70">
                  <c:v>-4.8755306234856882E-2</c:v>
                </c:pt>
                <c:pt idx="71">
                  <c:v>-3.923048376614259E-2</c:v>
                </c:pt>
                <c:pt idx="72">
                  <c:v>-2.7656227483817568E-2</c:v>
                </c:pt>
                <c:pt idx="73">
                  <c:v>-1.476572940874721E-2</c:v>
                </c:pt>
                <c:pt idx="74">
                  <c:v>-1.3505689501512243E-3</c:v>
                </c:pt>
                <c:pt idx="75">
                  <c:v>1.178668584089523E-2</c:v>
                </c:pt>
                <c:pt idx="76">
                  <c:v>2.387947000133343E-2</c:v>
                </c:pt>
                <c:pt idx="77">
                  <c:v>3.4241094810104608E-2</c:v>
                </c:pt>
                <c:pt idx="78">
                  <c:v>4.2303022440960965E-2</c:v>
                </c:pt>
                <c:pt idx="79">
                  <c:v>4.7645433233289965E-2</c:v>
                </c:pt>
                <c:pt idx="80">
                  <c:v>5.0018463425172952E-2</c:v>
                </c:pt>
                <c:pt idx="81">
                  <c:v>4.9353063518807853E-2</c:v>
                </c:pt>
                <c:pt idx="82">
                  <c:v>4.576105077994494E-2</c:v>
                </c:pt>
                <c:pt idx="83">
                  <c:v>3.9524566672166389E-2</c:v>
                </c:pt>
                <c:pt idx="84">
                  <c:v>3.1075764001077266E-2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07-41B5-80E1-8BB5BF611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6459995625546817"/>
          <c:y val="0.51799615517137954"/>
          <c:w val="0.15762226596675419"/>
          <c:h val="0.335272028792149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Besi!$B$6</c:f>
              <c:strCache>
                <c:ptCount val="1"/>
                <c:pt idx="0">
                  <c:v>I0(x)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Besi!$B$7:$B$91</c:f>
              <c:numCache>
                <c:formatCode>General</c:formatCode>
                <c:ptCount val="85"/>
                <c:pt idx="0">
                  <c:v>2815.7166284662549</c:v>
                </c:pt>
                <c:pt idx="1">
                  <c:v>2221.6170531057023</c:v>
                </c:pt>
                <c:pt idx="2">
                  <c:v>1753.480990527323</c:v>
                </c:pt>
                <c:pt idx="3">
                  <c:v>1384.499867020362</c:v>
                </c:pt>
                <c:pt idx="4">
                  <c:v>1093.5883545113747</c:v>
                </c:pt>
                <c:pt idx="5">
                  <c:v>864.15938361396866</c:v>
                </c:pt>
                <c:pt idx="6">
                  <c:v>683.1619269901156</c:v>
                </c:pt>
                <c:pt idx="7">
                  <c:v>540.32507907480704</c:v>
                </c:pt>
                <c:pt idx="8">
                  <c:v>427.56411572180474</c:v>
                </c:pt>
                <c:pt idx="9">
                  <c:v>338.51375374727604</c:v>
                </c:pt>
                <c:pt idx="10">
                  <c:v>268.16131151518937</c:v>
                </c:pt>
                <c:pt idx="11">
                  <c:v>212.55834116279763</c:v>
                </c:pt>
                <c:pt idx="12">
                  <c:v>168.59390851028971</c:v>
                </c:pt>
                <c:pt idx="13">
                  <c:v>133.816310734236</c:v>
                </c:pt>
                <c:pt idx="14">
                  <c:v>106.2928582439956</c:v>
                </c:pt>
                <c:pt idx="15">
                  <c:v>84.499573479494728</c:v>
                </c:pt>
                <c:pt idx="16">
                  <c:v>67.23440697647797</c:v>
                </c:pt>
                <c:pt idx="17">
                  <c:v>53.548943097579176</c:v>
                </c:pt>
                <c:pt idx="18">
                  <c:v>42.694645151847787</c:v>
                </c:pt>
                <c:pt idx="19">
                  <c:v>34.080535640386849</c:v>
                </c:pt>
                <c:pt idx="20">
                  <c:v>27.239871823604442</c:v>
                </c:pt>
                <c:pt idx="21">
                  <c:v>21.803898740902117</c:v>
                </c:pt>
                <c:pt idx="22">
                  <c:v>17.481171855609276</c:v>
                </c:pt>
                <c:pt idx="23">
                  <c:v>14.041263683000611</c:v>
                </c:pt>
                <c:pt idx="24">
                  <c:v>11.301921952136329</c:v>
                </c:pt>
                <c:pt idx="25">
                  <c:v>9.1189458608445673</c:v>
                </c:pt>
                <c:pt idx="26">
                  <c:v>7.3782034322254795</c:v>
                </c:pt>
                <c:pt idx="27">
                  <c:v>5.9893359979395191</c:v>
                </c:pt>
                <c:pt idx="28">
                  <c:v>4.8807925858650245</c:v>
                </c:pt>
                <c:pt idx="29">
                  <c:v>3.9959131072376559</c:v>
                </c:pt>
                <c:pt idx="30">
                  <c:v>3.2898391440501231</c:v>
                </c:pt>
                <c:pt idx="31">
                  <c:v>2.7270783071907956</c:v>
                </c:pt>
                <c:pt idx="32">
                  <c:v>2.2795853023360673</c:v>
                </c:pt>
                <c:pt idx="33">
                  <c:v>1.9252521538585023</c:v>
                </c:pt>
                <c:pt idx="34">
                  <c:v>1.6467231897728909</c:v>
                </c:pt>
                <c:pt idx="35">
                  <c:v>1.4304687177218298</c:v>
                </c:pt>
                <c:pt idx="36">
                  <c:v>1.2660658777520084</c:v>
                </c:pt>
                <c:pt idx="37">
                  <c:v>1.1456467780440014</c:v>
                </c:pt>
                <c:pt idx="38">
                  <c:v>1.0634833707413236</c:v>
                </c:pt>
                <c:pt idx="39">
                  <c:v>1.015686141223608</c:v>
                </c:pt>
                <c:pt idx="40">
                  <c:v>1</c:v>
                </c:pt>
                <c:pt idx="41">
                  <c:v>1.015686141223608</c:v>
                </c:pt>
                <c:pt idx="42">
                  <c:v>1.0634833707413236</c:v>
                </c:pt>
                <c:pt idx="43">
                  <c:v>1.1456467780440014</c:v>
                </c:pt>
                <c:pt idx="44">
                  <c:v>1.2660658777520084</c:v>
                </c:pt>
                <c:pt idx="45">
                  <c:v>1.4304687177218298</c:v>
                </c:pt>
                <c:pt idx="46">
                  <c:v>1.6467231897728909</c:v>
                </c:pt>
                <c:pt idx="47">
                  <c:v>1.9252521538585023</c:v>
                </c:pt>
                <c:pt idx="48">
                  <c:v>2.2795853023360673</c:v>
                </c:pt>
                <c:pt idx="49">
                  <c:v>2.7270783071907956</c:v>
                </c:pt>
                <c:pt idx="50">
                  <c:v>3.2898391440501231</c:v>
                </c:pt>
                <c:pt idx="51">
                  <c:v>3.9959131072376559</c:v>
                </c:pt>
                <c:pt idx="52">
                  <c:v>4.8807925858650245</c:v>
                </c:pt>
                <c:pt idx="53">
                  <c:v>5.9893359979395191</c:v>
                </c:pt>
                <c:pt idx="54">
                  <c:v>7.3782034322254795</c:v>
                </c:pt>
                <c:pt idx="55">
                  <c:v>9.1189458608445673</c:v>
                </c:pt>
                <c:pt idx="56">
                  <c:v>11.301921952136329</c:v>
                </c:pt>
                <c:pt idx="57">
                  <c:v>14.041263683000611</c:v>
                </c:pt>
                <c:pt idx="58">
                  <c:v>17.481171855609276</c:v>
                </c:pt>
                <c:pt idx="59">
                  <c:v>21.803898740902117</c:v>
                </c:pt>
                <c:pt idx="60">
                  <c:v>27.239871823604442</c:v>
                </c:pt>
                <c:pt idx="61">
                  <c:v>34.080535640386849</c:v>
                </c:pt>
                <c:pt idx="62">
                  <c:v>42.694645151847787</c:v>
                </c:pt>
                <c:pt idx="63">
                  <c:v>53.548943097579176</c:v>
                </c:pt>
                <c:pt idx="64">
                  <c:v>67.23440697647797</c:v>
                </c:pt>
                <c:pt idx="65">
                  <c:v>84.499573479494728</c:v>
                </c:pt>
                <c:pt idx="66">
                  <c:v>106.2928582439956</c:v>
                </c:pt>
                <c:pt idx="67">
                  <c:v>133.816310734236</c:v>
                </c:pt>
                <c:pt idx="68">
                  <c:v>168.59390851028971</c:v>
                </c:pt>
                <c:pt idx="69">
                  <c:v>212.55834116279763</c:v>
                </c:pt>
                <c:pt idx="70">
                  <c:v>268.16131151518937</c:v>
                </c:pt>
                <c:pt idx="71">
                  <c:v>338.51375374727604</c:v>
                </c:pt>
                <c:pt idx="72">
                  <c:v>427.56411572180474</c:v>
                </c:pt>
                <c:pt idx="73">
                  <c:v>540.32507907480704</c:v>
                </c:pt>
                <c:pt idx="74">
                  <c:v>683.1619269901156</c:v>
                </c:pt>
                <c:pt idx="75">
                  <c:v>864.15938361396866</c:v>
                </c:pt>
                <c:pt idx="76">
                  <c:v>1093.5883545113747</c:v>
                </c:pt>
                <c:pt idx="77">
                  <c:v>1384.499867020362</c:v>
                </c:pt>
                <c:pt idx="78">
                  <c:v>1753.480990527323</c:v>
                </c:pt>
                <c:pt idx="79">
                  <c:v>2221.6170531057023</c:v>
                </c:pt>
                <c:pt idx="80">
                  <c:v>2815.7166284662549</c:v>
                </c:pt>
                <c:pt idx="81">
                  <c:v>3569.8712676681798</c:v>
                </c:pt>
                <c:pt idx="82">
                  <c:v>4527.4417146388878</c:v>
                </c:pt>
                <c:pt idx="83">
                  <c:v>5743.587548593965</c:v>
                </c:pt>
                <c:pt idx="84">
                  <c:v>7288.489339821248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5B-4204-9B6B-F488B1C8AE79}"/>
            </c:ext>
          </c:extLst>
        </c:ser>
        <c:ser>
          <c:idx val="1"/>
          <c:order val="1"/>
          <c:tx>
            <c:strRef>
              <c:f>Besi!$C$6</c:f>
              <c:strCache>
                <c:ptCount val="1"/>
                <c:pt idx="0">
                  <c:v>I1(x)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Besi!$C$7:$C$91</c:f>
              <c:numCache>
                <c:formatCode>General</c:formatCode>
                <c:ptCount val="85"/>
                <c:pt idx="0">
                  <c:v>-2670.9883037012551</c:v>
                </c:pt>
                <c:pt idx="1">
                  <c:v>-2104.4046883684327</c:v>
                </c:pt>
                <c:pt idx="2">
                  <c:v>-1658.4530777821344</c:v>
                </c:pt>
                <c:pt idx="3">
                  <c:v>-1307.3718086342417</c:v>
                </c:pt>
                <c:pt idx="4">
                  <c:v>-1030.9147225169563</c:v>
                </c:pt>
                <c:pt idx="5">
                  <c:v>-813.16775281471791</c:v>
                </c:pt>
                <c:pt idx="6">
                  <c:v>-641.61990254006662</c:v>
                </c:pt>
                <c:pt idx="7">
                  <c:v>-506.43383830764543</c:v>
                </c:pt>
                <c:pt idx="8">
                  <c:v>-399.87313678256004</c:v>
                </c:pt>
                <c:pt idx="9">
                  <c:v>-315.85248092400343</c:v>
                </c:pt>
                <c:pt idx="10">
                  <c:v>-249.58436542268817</c:v>
                </c:pt>
                <c:pt idx="11">
                  <c:v>-197.30156586563834</c:v>
                </c:pt>
                <c:pt idx="12">
                  <c:v>-156.03909286995543</c:v>
                </c:pt>
                <c:pt idx="13">
                  <c:v>-123.46285601136243</c:v>
                </c:pt>
                <c:pt idx="14">
                  <c:v>-97.735010774031508</c:v>
                </c:pt>
                <c:pt idx="15">
                  <c:v>-77.408117958648347</c:v>
                </c:pt>
                <c:pt idx="16">
                  <c:v>-61.341936777640235</c:v>
                </c:pt>
                <c:pt idx="17">
                  <c:v>-48.638000409631921</c:v>
                </c:pt>
                <c:pt idx="18">
                  <c:v>-38.58816461632739</c:v>
                </c:pt>
                <c:pt idx="19">
                  <c:v>-30.634137725346431</c:v>
                </c:pt>
                <c:pt idx="20">
                  <c:v>-24.335642142450524</c:v>
                </c:pt>
                <c:pt idx="21">
                  <c:v>-19.345361447520226</c:v>
                </c:pt>
                <c:pt idx="22">
                  <c:v>-15.389222753735924</c:v>
                </c:pt>
                <c:pt idx="23">
                  <c:v>-12.250874667409306</c:v>
                </c:pt>
                <c:pt idx="24">
                  <c:v>-9.7594651537044506</c:v>
                </c:pt>
                <c:pt idx="25">
                  <c:v>-7.7800152298244178</c:v>
                </c:pt>
                <c:pt idx="26">
                  <c:v>-6.2058349222583651</c:v>
                </c:pt>
                <c:pt idx="27">
                  <c:v>-4.9525461659085481</c:v>
                </c:pt>
                <c:pt idx="28">
                  <c:v>-3.9533702174026093</c:v>
                </c:pt>
                <c:pt idx="29">
                  <c:v>-3.1554101386190032</c:v>
                </c:pt>
                <c:pt idx="30">
                  <c:v>-2.5167162452886984</c:v>
                </c:pt>
                <c:pt idx="31">
                  <c:v>-2.0039674569295931</c:v>
                </c:pt>
                <c:pt idx="32">
                  <c:v>-1.5906368546373291</c:v>
                </c:pt>
                <c:pt idx="33">
                  <c:v>-1.2555375122401728</c:v>
                </c:pt>
                <c:pt idx="34">
                  <c:v>-0.98166642857790753</c:v>
                </c:pt>
                <c:pt idx="35">
                  <c:v>-0.75528141834074725</c:v>
                </c:pt>
                <c:pt idx="36">
                  <c:v>-0.56515910399248503</c:v>
                </c:pt>
                <c:pt idx="37">
                  <c:v>-0.40199246158092222</c:v>
                </c:pt>
                <c:pt idx="38">
                  <c:v>-0.25789430539089631</c:v>
                </c:pt>
                <c:pt idx="39">
                  <c:v>-0.12597910894546793</c:v>
                </c:pt>
                <c:pt idx="40">
                  <c:v>0</c:v>
                </c:pt>
                <c:pt idx="41">
                  <c:v>0.12597910894546793</c:v>
                </c:pt>
                <c:pt idx="42">
                  <c:v>0.25789430539089631</c:v>
                </c:pt>
                <c:pt idx="43">
                  <c:v>0.40199246158092222</c:v>
                </c:pt>
                <c:pt idx="44">
                  <c:v>0.56515910399248503</c:v>
                </c:pt>
                <c:pt idx="45">
                  <c:v>0.75528141834074725</c:v>
                </c:pt>
                <c:pt idx="46">
                  <c:v>0.98166642857790753</c:v>
                </c:pt>
                <c:pt idx="47">
                  <c:v>1.2555375122401728</c:v>
                </c:pt>
                <c:pt idx="48">
                  <c:v>1.5906368546373291</c:v>
                </c:pt>
                <c:pt idx="49">
                  <c:v>2.0039674569295931</c:v>
                </c:pt>
                <c:pt idx="50">
                  <c:v>2.5167162452886984</c:v>
                </c:pt>
                <c:pt idx="51">
                  <c:v>3.1554101386190032</c:v>
                </c:pt>
                <c:pt idx="52">
                  <c:v>3.9533702174026093</c:v>
                </c:pt>
                <c:pt idx="53">
                  <c:v>4.9525461659085481</c:v>
                </c:pt>
                <c:pt idx="54">
                  <c:v>6.2058349222583651</c:v>
                </c:pt>
                <c:pt idx="55">
                  <c:v>7.7800152298244178</c:v>
                </c:pt>
                <c:pt idx="56">
                  <c:v>9.7594651537044506</c:v>
                </c:pt>
                <c:pt idx="57">
                  <c:v>12.250874667409306</c:v>
                </c:pt>
                <c:pt idx="58">
                  <c:v>15.389222753735924</c:v>
                </c:pt>
                <c:pt idx="59">
                  <c:v>19.345361447520226</c:v>
                </c:pt>
                <c:pt idx="60">
                  <c:v>24.335642142450524</c:v>
                </c:pt>
                <c:pt idx="61">
                  <c:v>30.634137725346431</c:v>
                </c:pt>
                <c:pt idx="62">
                  <c:v>38.58816461632739</c:v>
                </c:pt>
                <c:pt idx="63">
                  <c:v>48.638000409631921</c:v>
                </c:pt>
                <c:pt idx="64">
                  <c:v>61.341936777640235</c:v>
                </c:pt>
                <c:pt idx="65">
                  <c:v>77.408117958648347</c:v>
                </c:pt>
                <c:pt idx="66">
                  <c:v>97.735010774031508</c:v>
                </c:pt>
                <c:pt idx="67">
                  <c:v>123.46285601136243</c:v>
                </c:pt>
                <c:pt idx="68">
                  <c:v>156.03909286995543</c:v>
                </c:pt>
                <c:pt idx="69">
                  <c:v>197.30156586563834</c:v>
                </c:pt>
                <c:pt idx="70">
                  <c:v>249.58436542268817</c:v>
                </c:pt>
                <c:pt idx="71">
                  <c:v>315.85248092400343</c:v>
                </c:pt>
                <c:pt idx="72">
                  <c:v>399.87313678256004</c:v>
                </c:pt>
                <c:pt idx="73">
                  <c:v>506.43383830764543</c:v>
                </c:pt>
                <c:pt idx="74">
                  <c:v>641.61990254006662</c:v>
                </c:pt>
                <c:pt idx="75">
                  <c:v>813.16775281471791</c:v>
                </c:pt>
                <c:pt idx="76">
                  <c:v>1030.9147225169563</c:v>
                </c:pt>
                <c:pt idx="77">
                  <c:v>1307.3718086342417</c:v>
                </c:pt>
                <c:pt idx="78">
                  <c:v>1658.4530777821344</c:v>
                </c:pt>
                <c:pt idx="79">
                  <c:v>2104.4046883684327</c:v>
                </c:pt>
                <c:pt idx="80">
                  <c:v>2670.9883037012551</c:v>
                </c:pt>
                <c:pt idx="81">
                  <c:v>3390.9887356732365</c:v>
                </c:pt>
                <c:pt idx="82">
                  <c:v>4306.1348750962743</c:v>
                </c:pt>
                <c:pt idx="83">
                  <c:v>5469.5474789528544</c:v>
                </c:pt>
                <c:pt idx="84">
                  <c:v>6948.8586598121628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5B-4204-9B6B-F488B1C8AE79}"/>
            </c:ext>
          </c:extLst>
        </c:ser>
        <c:ser>
          <c:idx val="2"/>
          <c:order val="2"/>
          <c:tx>
            <c:strRef>
              <c:f>Besi!$D$6</c:f>
              <c:strCache>
                <c:ptCount val="1"/>
                <c:pt idx="0">
                  <c:v>I2(x)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Besi!$D$7:$D$91</c:f>
              <c:numCache>
                <c:formatCode>General</c:formatCode>
                <c:ptCount val="85"/>
                <c:pt idx="0">
                  <c:v>2281.5189677260041</c:v>
                </c:pt>
                <c:pt idx="1">
                  <c:v>1789.9442965173055</c:v>
                </c:pt>
                <c:pt idx="2">
                  <c:v>1404.332974152137</c:v>
                </c:pt>
                <c:pt idx="3">
                  <c:v>1101.8248813697153</c:v>
                </c:pt>
                <c:pt idx="4">
                  <c:v>864.4961939520507</c:v>
                </c:pt>
                <c:pt idx="5">
                  <c:v>678.29246868488997</c:v>
                </c:pt>
                <c:pt idx="6">
                  <c:v>532.19253815715865</c:v>
                </c:pt>
                <c:pt idx="7">
                  <c:v>417.55323948507487</c:v>
                </c:pt>
                <c:pt idx="8">
                  <c:v>327.5958315261646</c:v>
                </c:pt>
                <c:pt idx="9">
                  <c:v>257.00343608946866</c:v>
                </c:pt>
                <c:pt idx="10">
                  <c:v>201.6054807358058</c:v>
                </c:pt>
                <c:pt idx="11">
                  <c:v>158.13032299296623</c:v>
                </c:pt>
                <c:pt idx="12">
                  <c:v>124.01131054744515</c:v>
                </c:pt>
                <c:pt idx="13">
                  <c:v>97.234723767906416</c:v>
                </c:pt>
                <c:pt idx="14">
                  <c:v>76.22054723660132</c:v>
                </c:pt>
                <c:pt idx="15">
                  <c:v>59.728975732727235</c:v>
                </c:pt>
                <c:pt idx="16">
                  <c:v>46.787094717264551</c:v>
                </c:pt>
                <c:pt idx="17">
                  <c:v>36.63137773770719</c:v>
                </c:pt>
                <c:pt idx="18">
                  <c:v>28.662585291365069</c:v>
                </c:pt>
                <c:pt idx="19">
                  <c:v>22.410387935492949</c:v>
                </c:pt>
                <c:pt idx="20">
                  <c:v>17.505614966624236</c:v>
                </c:pt>
                <c:pt idx="21">
                  <c:v>13.658483394577814</c:v>
                </c:pt>
                <c:pt idx="22">
                  <c:v>10.641517298393309</c:v>
                </c:pt>
                <c:pt idx="23">
                  <c:v>8.276146192455041</c:v>
                </c:pt>
                <c:pt idx="24">
                  <c:v>6.4221893752841019</c:v>
                </c:pt>
                <c:pt idx="25">
                  <c:v>4.9696044049382104</c:v>
                </c:pt>
                <c:pt idx="26">
                  <c:v>3.8320120480778401</c:v>
                </c:pt>
                <c:pt idx="27">
                  <c:v>2.9416152804573339</c:v>
                </c:pt>
                <c:pt idx="28">
                  <c:v>2.2452124409299508</c:v>
                </c:pt>
                <c:pt idx="29">
                  <c:v>1.7010693700601984</c:v>
                </c:pt>
                <c:pt idx="30">
                  <c:v>1.2764661478191646</c:v>
                </c:pt>
                <c:pt idx="31">
                  <c:v>0.94577390103115655</c:v>
                </c:pt>
                <c:pt idx="32">
                  <c:v>0.6889484476987382</c:v>
                </c:pt>
                <c:pt idx="33">
                  <c:v>0.49035213986973314</c:v>
                </c:pt>
                <c:pt idx="34">
                  <c:v>0.33783461833568079</c:v>
                </c:pt>
                <c:pt idx="35">
                  <c:v>0.22201844837663418</c:v>
                </c:pt>
                <c:pt idx="36">
                  <c:v>0.13574766976703831</c:v>
                </c:pt>
                <c:pt idx="37">
                  <c:v>7.366688049487545E-2</c:v>
                </c:pt>
                <c:pt idx="38">
                  <c:v>3.1906149177738256E-2</c:v>
                </c:pt>
                <c:pt idx="39">
                  <c:v>7.8532696598645167E-3</c:v>
                </c:pt>
                <c:pt idx="40">
                  <c:v>0</c:v>
                </c:pt>
                <c:pt idx="41">
                  <c:v>7.8532696598645167E-3</c:v>
                </c:pt>
                <c:pt idx="42">
                  <c:v>3.1906149177738256E-2</c:v>
                </c:pt>
                <c:pt idx="43">
                  <c:v>7.366688049487545E-2</c:v>
                </c:pt>
                <c:pt idx="44">
                  <c:v>0.13574766976703831</c:v>
                </c:pt>
                <c:pt idx="45">
                  <c:v>0.22201844837663418</c:v>
                </c:pt>
                <c:pt idx="46">
                  <c:v>0.33783461833568079</c:v>
                </c:pt>
                <c:pt idx="47">
                  <c:v>0.49035213986973314</c:v>
                </c:pt>
                <c:pt idx="48">
                  <c:v>0.6889484476987382</c:v>
                </c:pt>
                <c:pt idx="49">
                  <c:v>0.94577390103115655</c:v>
                </c:pt>
                <c:pt idx="50">
                  <c:v>1.2764661478191646</c:v>
                </c:pt>
                <c:pt idx="51">
                  <c:v>1.7010693700601984</c:v>
                </c:pt>
                <c:pt idx="52">
                  <c:v>2.2452124409299508</c:v>
                </c:pt>
                <c:pt idx="53">
                  <c:v>2.9416152804573339</c:v>
                </c:pt>
                <c:pt idx="54">
                  <c:v>3.8320120480778401</c:v>
                </c:pt>
                <c:pt idx="55">
                  <c:v>4.9696044049382104</c:v>
                </c:pt>
                <c:pt idx="56">
                  <c:v>6.4221893752841019</c:v>
                </c:pt>
                <c:pt idx="57">
                  <c:v>8.276146192455041</c:v>
                </c:pt>
                <c:pt idx="58">
                  <c:v>10.641517298393309</c:v>
                </c:pt>
                <c:pt idx="59">
                  <c:v>13.658483394577814</c:v>
                </c:pt>
                <c:pt idx="60">
                  <c:v>17.505614966624236</c:v>
                </c:pt>
                <c:pt idx="61">
                  <c:v>22.410387935492949</c:v>
                </c:pt>
                <c:pt idx="62">
                  <c:v>28.662585291365069</c:v>
                </c:pt>
                <c:pt idx="63">
                  <c:v>36.63137773770719</c:v>
                </c:pt>
                <c:pt idx="64">
                  <c:v>46.787094717264551</c:v>
                </c:pt>
                <c:pt idx="65">
                  <c:v>59.728975732727235</c:v>
                </c:pt>
                <c:pt idx="66">
                  <c:v>76.22054723660132</c:v>
                </c:pt>
                <c:pt idx="67">
                  <c:v>97.234723767906416</c:v>
                </c:pt>
                <c:pt idx="68">
                  <c:v>124.01131054744515</c:v>
                </c:pt>
                <c:pt idx="69">
                  <c:v>158.13032299296623</c:v>
                </c:pt>
                <c:pt idx="70">
                  <c:v>201.6054807358058</c:v>
                </c:pt>
                <c:pt idx="71">
                  <c:v>257.00343608946866</c:v>
                </c:pt>
                <c:pt idx="72">
                  <c:v>327.5958315261646</c:v>
                </c:pt>
                <c:pt idx="73">
                  <c:v>417.55323948507487</c:v>
                </c:pt>
                <c:pt idx="74">
                  <c:v>532.19253815715865</c:v>
                </c:pt>
                <c:pt idx="75">
                  <c:v>678.29246868488997</c:v>
                </c:pt>
                <c:pt idx="76">
                  <c:v>864.4961939520507</c:v>
                </c:pt>
                <c:pt idx="77">
                  <c:v>1101.8248813697153</c:v>
                </c:pt>
                <c:pt idx="78">
                  <c:v>1404.332974152137</c:v>
                </c:pt>
                <c:pt idx="79">
                  <c:v>1789.9442965173055</c:v>
                </c:pt>
                <c:pt idx="80">
                  <c:v>2281.5189677260041</c:v>
                </c:pt>
                <c:pt idx="81">
                  <c:v>2908.2149290002294</c:v>
                </c:pt>
                <c:pt idx="82">
                  <c:v>3707.2255479538812</c:v>
                </c:pt>
                <c:pt idx="83">
                  <c:v>4725.9973199515744</c:v>
                </c:pt>
                <c:pt idx="84">
                  <c:v>6025.0604925826738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5B-4204-9B6B-F488B1C8AE79}"/>
            </c:ext>
          </c:extLst>
        </c:ser>
        <c:ser>
          <c:idx val="3"/>
          <c:order val="3"/>
          <c:tx>
            <c:strRef>
              <c:f>Besi!$E$6</c:f>
              <c:strCache>
                <c:ptCount val="1"/>
                <c:pt idx="0">
                  <c:v>I3(x)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Besi!$A$7:$A$91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Besi!$E$7:$E$91</c:f>
              <c:numCache>
                <c:formatCode>General</c:formatCode>
                <c:ptCount val="85"/>
                <c:pt idx="0">
                  <c:v>-1758.3807166108531</c:v>
                </c:pt>
                <c:pt idx="1">
                  <c:v>-1370.0685667203072</c:v>
                </c:pt>
                <c:pt idx="2">
                  <c:v>-1067.1549834022878</c:v>
                </c:pt>
                <c:pt idx="3">
                  <c:v>-830.90699506895953</c:v>
                </c:pt>
                <c:pt idx="4">
                  <c:v>-646.69419187160008</c:v>
                </c:pt>
                <c:pt idx="5">
                  <c:v>-503.091195701625</c:v>
                </c:pt>
                <c:pt idx="6">
                  <c:v>-391.17635517199199</c:v>
                </c:pt>
                <c:pt idx="7">
                  <c:v>-303.98378279973053</c:v>
                </c:pt>
                <c:pt idx="8">
                  <c:v>-236.0752210194776</c:v>
                </c:pt>
                <c:pt idx="9">
                  <c:v>-183.20554616814863</c:v>
                </c:pt>
                <c:pt idx="10">
                  <c:v>-142.06144236359165</c:v>
                </c:pt>
                <c:pt idx="11">
                  <c:v>-110.05724973158782</c:v>
                </c:pt>
                <c:pt idx="12">
                  <c:v>-85.175486842843796</c:v>
                </c:pt>
                <c:pt idx="13">
                  <c:v>-65.842278963714151</c:v>
                </c:pt>
                <c:pt idx="14">
                  <c:v>-50.830058628430756</c:v>
                </c:pt>
                <c:pt idx="15">
                  <c:v>-39.181573489702906</c:v>
                </c:pt>
                <c:pt idx="16">
                  <c:v>-30.150540299463852</c:v>
                </c:pt>
                <c:pt idx="17">
                  <c:v>-23.155302852966045</c:v>
                </c:pt>
                <c:pt idx="18">
                  <c:v>-17.742648040789124</c:v>
                </c:pt>
                <c:pt idx="19">
                  <c:v>-13.559556441161305</c:v>
                </c:pt>
                <c:pt idx="20">
                  <c:v>-10.331150169151137</c:v>
                </c:pt>
                <c:pt idx="21">
                  <c:v>-7.8434806941915474</c:v>
                </c:pt>
                <c:pt idx="22">
                  <c:v>-5.9300962662752044</c:v>
                </c:pt>
                <c:pt idx="23">
                  <c:v>-4.4615606039221909</c:v>
                </c:pt>
                <c:pt idx="24">
                  <c:v>-3.3372757784203437</c:v>
                </c:pt>
                <c:pt idx="25">
                  <c:v>-2.4791038645569898</c:v>
                </c:pt>
                <c:pt idx="26">
                  <c:v>-1.8263925815979734</c:v>
                </c:pt>
                <c:pt idx="27">
                  <c:v>-1.3320965899610584</c:v>
                </c:pt>
                <c:pt idx="28">
                  <c:v>-0.95975362949600751</c:v>
                </c:pt>
                <c:pt idx="29">
                  <c:v>-0.68112741853144065</c:v>
                </c:pt>
                <c:pt idx="30">
                  <c:v>-0.47437040877803577</c:v>
                </c:pt>
                <c:pt idx="31">
                  <c:v>-0.32259163287420228</c:v>
                </c:pt>
                <c:pt idx="32">
                  <c:v>-0.21273995923985264</c:v>
                </c:pt>
                <c:pt idx="33">
                  <c:v>-0.13473262110935408</c:v>
                </c:pt>
                <c:pt idx="34">
                  <c:v>-8.0774113016092317E-2</c:v>
                </c:pt>
                <c:pt idx="35">
                  <c:v>-4.4822383535517825E-2</c:v>
                </c:pt>
                <c:pt idx="36">
                  <c:v>-2.2168424924331905E-2</c:v>
                </c:pt>
                <c:pt idx="37">
                  <c:v>-9.1024322749198219E-3</c:v>
                </c:pt>
                <c:pt idx="38">
                  <c:v>-2.645111968990285E-3</c:v>
                </c:pt>
                <c:pt idx="39">
                  <c:v>-3.2679438763566829E-4</c:v>
                </c:pt>
                <c:pt idx="40">
                  <c:v>0</c:v>
                </c:pt>
                <c:pt idx="41">
                  <c:v>3.2679438763566829E-4</c:v>
                </c:pt>
                <c:pt idx="42">
                  <c:v>2.645111968990285E-3</c:v>
                </c:pt>
                <c:pt idx="43">
                  <c:v>9.1024322749198219E-3</c:v>
                </c:pt>
                <c:pt idx="44">
                  <c:v>2.2168424924331905E-2</c:v>
                </c:pt>
                <c:pt idx="45">
                  <c:v>4.4822383535517825E-2</c:v>
                </c:pt>
                <c:pt idx="46">
                  <c:v>8.0774113016092317E-2</c:v>
                </c:pt>
                <c:pt idx="47">
                  <c:v>0.13473262110935408</c:v>
                </c:pt>
                <c:pt idx="48">
                  <c:v>0.21273995923985264</c:v>
                </c:pt>
                <c:pt idx="49">
                  <c:v>0.32259163287420228</c:v>
                </c:pt>
                <c:pt idx="50">
                  <c:v>0.47437040877803577</c:v>
                </c:pt>
                <c:pt idx="51">
                  <c:v>0.68112741853144065</c:v>
                </c:pt>
                <c:pt idx="52">
                  <c:v>0.95975362949600751</c:v>
                </c:pt>
                <c:pt idx="53">
                  <c:v>1.3320965899610584</c:v>
                </c:pt>
                <c:pt idx="54">
                  <c:v>1.8263925815979734</c:v>
                </c:pt>
                <c:pt idx="55">
                  <c:v>2.4791038645569898</c:v>
                </c:pt>
                <c:pt idx="56">
                  <c:v>3.3372757784203437</c:v>
                </c:pt>
                <c:pt idx="57">
                  <c:v>4.4615606039221909</c:v>
                </c:pt>
                <c:pt idx="58">
                  <c:v>5.9300962662752044</c:v>
                </c:pt>
                <c:pt idx="59">
                  <c:v>7.8434806941915474</c:v>
                </c:pt>
                <c:pt idx="60">
                  <c:v>10.331150169151137</c:v>
                </c:pt>
                <c:pt idx="61">
                  <c:v>13.559556441161305</c:v>
                </c:pt>
                <c:pt idx="62">
                  <c:v>17.742648040789124</c:v>
                </c:pt>
                <c:pt idx="63">
                  <c:v>23.155302852966045</c:v>
                </c:pt>
                <c:pt idx="64">
                  <c:v>30.150540299463852</c:v>
                </c:pt>
                <c:pt idx="65">
                  <c:v>39.181573489702906</c:v>
                </c:pt>
                <c:pt idx="66">
                  <c:v>50.830058628430756</c:v>
                </c:pt>
                <c:pt idx="67">
                  <c:v>65.842278963714151</c:v>
                </c:pt>
                <c:pt idx="68">
                  <c:v>85.175486842843796</c:v>
                </c:pt>
                <c:pt idx="69">
                  <c:v>110.05724973158782</c:v>
                </c:pt>
                <c:pt idx="70">
                  <c:v>142.06144236359165</c:v>
                </c:pt>
                <c:pt idx="71">
                  <c:v>183.20554616814863</c:v>
                </c:pt>
                <c:pt idx="72">
                  <c:v>236.0752210194776</c:v>
                </c:pt>
                <c:pt idx="73">
                  <c:v>303.98378279973053</c:v>
                </c:pt>
                <c:pt idx="74">
                  <c:v>391.17635517199199</c:v>
                </c:pt>
                <c:pt idx="75">
                  <c:v>503.091195701625</c:v>
                </c:pt>
                <c:pt idx="76">
                  <c:v>646.69419187160008</c:v>
                </c:pt>
                <c:pt idx="77">
                  <c:v>830.90699506895953</c:v>
                </c:pt>
                <c:pt idx="78">
                  <c:v>1067.1549834022878</c:v>
                </c:pt>
                <c:pt idx="79">
                  <c:v>1370.0685667203072</c:v>
                </c:pt>
                <c:pt idx="80">
                  <c:v>1758.3807166108531</c:v>
                </c:pt>
                <c:pt idx="81">
                  <c:v>2256.0755926487564</c:v>
                </c:pt>
                <c:pt idx="82">
                  <c:v>2893.8584758757456</c:v>
                </c:pt>
                <c:pt idx="83">
                  <c:v>3711.0368482732006</c:v>
                </c:pt>
                <c:pt idx="84">
                  <c:v>4757.927571600283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5B-4204-9B6B-F488B1C8A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682217847769027"/>
          <c:y val="0.64691179351539552"/>
          <c:w val="0.18540004374453192"/>
          <c:h val="0.2943661740026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'Besi(e)'!$B$6</c:f>
              <c:strCache>
                <c:ptCount val="1"/>
                <c:pt idx="0">
                  <c:v>I0e(x)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'Besi(e)'!$B$7:$B$91</c:f>
              <c:numCache>
                <c:formatCode>General</c:formatCode>
                <c:ptCount val="85"/>
                <c:pt idx="0">
                  <c:v>0.1278333371634286</c:v>
                </c:pt>
                <c:pt idx="1">
                  <c:v>0.12950841904956062</c:v>
                </c:pt>
                <c:pt idx="2">
                  <c:v>0.13125126081426788</c:v>
                </c:pt>
                <c:pt idx="3">
                  <c:v>0.13306656949810824</c:v>
                </c:pt>
                <c:pt idx="4">
                  <c:v>0.134959524581723</c:v>
                </c:pt>
                <c:pt idx="5">
                  <c:v>0.13693584103868026</c:v>
                </c:pt>
                <c:pt idx="6">
                  <c:v>0.13900184305484758</c:v>
                </c:pt>
                <c:pt idx="7">
                  <c:v>0.14116455063299349</c:v>
                </c:pt>
                <c:pt idx="8">
                  <c:v>0.14343178185685032</c:v>
                </c:pt>
                <c:pt idx="9">
                  <c:v>0.1458122743089143</c:v>
                </c:pt>
                <c:pt idx="10">
                  <c:v>0.14831583007739549</c:v>
                </c:pt>
                <c:pt idx="11">
                  <c:v>0.15095349002867581</c:v>
                </c:pt>
                <c:pt idx="12">
                  <c:v>0.15373774467288123</c:v>
                </c:pt>
                <c:pt idx="13">
                  <c:v>0.15668279116817618</c:v>
                </c:pt>
                <c:pt idx="14">
                  <c:v>0.15980484901763223</c:v>
                </c:pt>
                <c:pt idx="15">
                  <c:v>0.16312255113296781</c:v>
                </c:pt>
                <c:pt idx="16">
                  <c:v>0.16665743263981656</c:v>
                </c:pt>
                <c:pt idx="17">
                  <c:v>0.17043454776436384</c:v>
                </c:pt>
                <c:pt idx="18">
                  <c:v>0.17448325638192985</c:v>
                </c:pt>
                <c:pt idx="19">
                  <c:v>0.1788382378268869</c:v>
                </c:pt>
                <c:pt idx="20">
                  <c:v>0.18354081260932834</c:v>
                </c:pt>
                <c:pt idx="21">
                  <c:v>0.18864068614599083</c:v>
                </c:pt>
                <c:pt idx="22">
                  <c:v>0.19419827762838227</c:v>
                </c:pt>
                <c:pt idx="23">
                  <c:v>0.20028786955225708</c:v>
                </c:pt>
                <c:pt idx="24">
                  <c:v>0.2070019212239867</c:v>
                </c:pt>
                <c:pt idx="25">
                  <c:v>0.21445705123004871</c:v>
                </c:pt>
                <c:pt idx="26">
                  <c:v>0.22280243801077915</c:v>
                </c:pt>
                <c:pt idx="27">
                  <c:v>0.23223175875812108</c:v>
                </c:pt>
                <c:pt idx="28">
                  <c:v>0.24300035416182542</c:v>
                </c:pt>
                <c:pt idx="29">
                  <c:v>0.25545017851355245</c:v>
                </c:pt>
                <c:pt idx="30">
                  <c:v>0.27004644161220276</c:v>
                </c:pt>
                <c:pt idx="31">
                  <c:v>0.28743193889739149</c:v>
                </c:pt>
                <c:pt idx="32">
                  <c:v>0.308508322553671</c:v>
                </c:pt>
                <c:pt idx="33">
                  <c:v>0.33455865891245506</c:v>
                </c:pt>
                <c:pt idx="34">
                  <c:v>0.36743360905415834</c:v>
                </c:pt>
                <c:pt idx="35">
                  <c:v>0.40983614938574942</c:v>
                </c:pt>
                <c:pt idx="36">
                  <c:v>0.46575960759364043</c:v>
                </c:pt>
                <c:pt idx="37">
                  <c:v>0.54116521920349536</c:v>
                </c:pt>
                <c:pt idx="38">
                  <c:v>0.64503527044914999</c:v>
                </c:pt>
                <c:pt idx="39">
                  <c:v>0.79101716213971929</c:v>
                </c:pt>
                <c:pt idx="40">
                  <c:v>1</c:v>
                </c:pt>
                <c:pt idx="41">
                  <c:v>0.79101716213971929</c:v>
                </c:pt>
                <c:pt idx="42">
                  <c:v>0.64503527044914999</c:v>
                </c:pt>
                <c:pt idx="43">
                  <c:v>0.54116521920349536</c:v>
                </c:pt>
                <c:pt idx="44">
                  <c:v>0.46575960759364043</c:v>
                </c:pt>
                <c:pt idx="45">
                  <c:v>0.40983614938574942</c:v>
                </c:pt>
                <c:pt idx="46">
                  <c:v>0.36743360905415834</c:v>
                </c:pt>
                <c:pt idx="47">
                  <c:v>0.33455865891245506</c:v>
                </c:pt>
                <c:pt idx="48">
                  <c:v>0.308508322553671</c:v>
                </c:pt>
                <c:pt idx="49">
                  <c:v>0.28743193889739149</c:v>
                </c:pt>
                <c:pt idx="50">
                  <c:v>0.27004644161220276</c:v>
                </c:pt>
                <c:pt idx="51">
                  <c:v>0.25545017851355245</c:v>
                </c:pt>
                <c:pt idx="52">
                  <c:v>0.24300035416182542</c:v>
                </c:pt>
                <c:pt idx="53">
                  <c:v>0.23223175875812108</c:v>
                </c:pt>
                <c:pt idx="54">
                  <c:v>0.22280243801077915</c:v>
                </c:pt>
                <c:pt idx="55">
                  <c:v>0.21445705123004871</c:v>
                </c:pt>
                <c:pt idx="56">
                  <c:v>0.2070019212239867</c:v>
                </c:pt>
                <c:pt idx="57">
                  <c:v>0.20028786955225708</c:v>
                </c:pt>
                <c:pt idx="58">
                  <c:v>0.19419827762838227</c:v>
                </c:pt>
                <c:pt idx="59">
                  <c:v>0.18864068614599083</c:v>
                </c:pt>
                <c:pt idx="60">
                  <c:v>0.18354081260932834</c:v>
                </c:pt>
                <c:pt idx="61">
                  <c:v>0.1788382378268869</c:v>
                </c:pt>
                <c:pt idx="62">
                  <c:v>0.17448325638192985</c:v>
                </c:pt>
                <c:pt idx="63">
                  <c:v>0.17043454776436384</c:v>
                </c:pt>
                <c:pt idx="64">
                  <c:v>0.16665743263981656</c:v>
                </c:pt>
                <c:pt idx="65">
                  <c:v>0.16312255113296781</c:v>
                </c:pt>
                <c:pt idx="66">
                  <c:v>0.15980484901763223</c:v>
                </c:pt>
                <c:pt idx="67">
                  <c:v>0.15668279116817618</c:v>
                </c:pt>
                <c:pt idx="68">
                  <c:v>0.15373774467288123</c:v>
                </c:pt>
                <c:pt idx="69">
                  <c:v>0.15095349002867581</c:v>
                </c:pt>
                <c:pt idx="70">
                  <c:v>0.14831583007739549</c:v>
                </c:pt>
                <c:pt idx="71">
                  <c:v>0.1458122743089143</c:v>
                </c:pt>
                <c:pt idx="72">
                  <c:v>0.14343178185685032</c:v>
                </c:pt>
                <c:pt idx="73">
                  <c:v>0.14116455063299349</c:v>
                </c:pt>
                <c:pt idx="74">
                  <c:v>0.13900184305484758</c:v>
                </c:pt>
                <c:pt idx="75">
                  <c:v>0.13693584103868026</c:v>
                </c:pt>
                <c:pt idx="76">
                  <c:v>0.134959524581723</c:v>
                </c:pt>
                <c:pt idx="77">
                  <c:v>0.13306656949810824</c:v>
                </c:pt>
                <c:pt idx="78">
                  <c:v>0.13125126081426788</c:v>
                </c:pt>
                <c:pt idx="79">
                  <c:v>0.12950841904956062</c:v>
                </c:pt>
                <c:pt idx="80">
                  <c:v>0.1278333371634286</c:v>
                </c:pt>
                <c:pt idx="81">
                  <c:v>0.12622172638243181</c:v>
                </c:pt>
                <c:pt idx="82">
                  <c:v>0.12466966945908614</c:v>
                </c:pt>
                <c:pt idx="83">
                  <c:v>0.12317358018167499</c:v>
                </c:pt>
                <c:pt idx="84">
                  <c:v>0.1217301681665896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C7-4B82-8E0E-585AC7119D3F}"/>
            </c:ext>
          </c:extLst>
        </c:ser>
        <c:ser>
          <c:idx val="1"/>
          <c:order val="1"/>
          <c:tx>
            <c:strRef>
              <c:f>'Besi(e)'!$C$6</c:f>
              <c:strCache>
                <c:ptCount val="1"/>
                <c:pt idx="0">
                  <c:v>I1e(x)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'Besi(e)'!$A$7:$A$91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'Besi(e)'!$C$7:$C$91</c:f>
              <c:numCache>
                <c:formatCode>General</c:formatCode>
                <c:ptCount val="85"/>
                <c:pt idx="0">
                  <c:v>-0.12126268138445551</c:v>
                </c:pt>
                <c:pt idx="1">
                  <c:v>-0.12267556366210157</c:v>
                </c:pt>
                <c:pt idx="2">
                  <c:v>-0.12413824765488179</c:v>
                </c:pt>
                <c:pt idx="3">
                  <c:v>-0.12565366438633055</c:v>
                </c:pt>
                <c:pt idx="4">
                  <c:v>-0.12722498393589121</c:v>
                </c:pt>
                <c:pt idx="5">
                  <c:v>-0.12885563965241786</c:v>
                </c:pt>
                <c:pt idx="6">
                  <c:v>-0.13054935509459586</c:v>
                </c:pt>
                <c:pt idx="7">
                  <c:v>-0.13231017396500142</c:v>
                </c:pt>
                <c:pt idx="8">
                  <c:v>-0.13414249329269812</c:v>
                </c:pt>
                <c:pt idx="9">
                  <c:v>-0.13605110008033913</c:v>
                </c:pt>
                <c:pt idx="10">
                  <c:v>-0.13804121154855414</c:v>
                </c:pt>
                <c:pt idx="11">
                  <c:v>-0.14011851895630753</c:v>
                </c:pt>
                <c:pt idx="12">
                  <c:v>-0.14228923470959867</c:v>
                </c:pt>
                <c:pt idx="13">
                  <c:v>-0.14456014202837936</c:v>
                </c:pt>
                <c:pt idx="14">
                  <c:v>-0.14693864572376425</c:v>
                </c:pt>
                <c:pt idx="15">
                  <c:v>-0.14943282149087511</c:v>
                </c:pt>
                <c:pt idx="16">
                  <c:v>-0.15205145930850578</c:v>
                </c:pt>
                <c:pt idx="17">
                  <c:v>-0.15480409368440579</c:v>
                </c:pt>
                <c:pt idx="18">
                  <c:v>-0.15770100901675646</c:v>
                </c:pt>
                <c:pt idx="19">
                  <c:v>-0.16075320135681198</c:v>
                </c:pt>
                <c:pt idx="20">
                  <c:v>-0.16397226694454231</c:v>
                </c:pt>
                <c:pt idx="21">
                  <c:v>-0.16737017083814551</c:v>
                </c:pt>
                <c:pt idx="22">
                  <c:v>-0.17095882229749212</c:v>
                </c:pt>
                <c:pt idx="23">
                  <c:v>-0.1747493418457598</c:v>
                </c:pt>
                <c:pt idx="24">
                  <c:v>-0.17875083950243531</c:v>
                </c:pt>
                <c:pt idx="25">
                  <c:v>-0.18296842093089088</c:v>
                </c:pt>
                <c:pt idx="26">
                  <c:v>-0.18739997660304999</c:v>
                </c:pt>
                <c:pt idx="27">
                  <c:v>-0.19203105433313605</c:v>
                </c:pt>
                <c:pt idx="28">
                  <c:v>-0.19682671329730084</c:v>
                </c:pt>
                <c:pt idx="29">
                  <c:v>-0.20171862139187355</c:v>
                </c:pt>
                <c:pt idx="30">
                  <c:v>-0.20658464953126654</c:v>
                </c:pt>
                <c:pt idx="31">
                  <c:v>-0.21121661600759037</c:v>
                </c:pt>
                <c:pt idx="32">
                  <c:v>-0.21526928924893768</c:v>
                </c:pt>
                <c:pt idx="33">
                  <c:v>-0.2181797046519364</c:v>
                </c:pt>
                <c:pt idx="34">
                  <c:v>-0.21903938742092574</c:v>
                </c:pt>
                <c:pt idx="35">
                  <c:v>-0.21639174933399205</c:v>
                </c:pt>
                <c:pt idx="36">
                  <c:v>-0.20791041534970847</c:v>
                </c:pt>
                <c:pt idx="37">
                  <c:v>-0.18988779330485506</c:v>
                </c:pt>
                <c:pt idx="38">
                  <c:v>-0.15642080318487173</c:v>
                </c:pt>
                <c:pt idx="39">
                  <c:v>-9.8112628697368212E-2</c:v>
                </c:pt>
                <c:pt idx="40">
                  <c:v>0</c:v>
                </c:pt>
                <c:pt idx="41">
                  <c:v>9.8112628697368212E-2</c:v>
                </c:pt>
                <c:pt idx="42">
                  <c:v>0.15642080318487173</c:v>
                </c:pt>
                <c:pt idx="43">
                  <c:v>0.18988779330485506</c:v>
                </c:pt>
                <c:pt idx="44">
                  <c:v>0.20791041534970847</c:v>
                </c:pt>
                <c:pt idx="45">
                  <c:v>0.21639174933399205</c:v>
                </c:pt>
                <c:pt idx="46">
                  <c:v>0.21903938742092574</c:v>
                </c:pt>
                <c:pt idx="47">
                  <c:v>0.2181797046519364</c:v>
                </c:pt>
                <c:pt idx="48">
                  <c:v>0.21526928924893768</c:v>
                </c:pt>
                <c:pt idx="49">
                  <c:v>0.21121661600759037</c:v>
                </c:pt>
                <c:pt idx="50">
                  <c:v>0.20658464953126654</c:v>
                </c:pt>
                <c:pt idx="51">
                  <c:v>0.20171862139187355</c:v>
                </c:pt>
                <c:pt idx="52">
                  <c:v>0.19682671329730084</c:v>
                </c:pt>
                <c:pt idx="53">
                  <c:v>0.19203105433313605</c:v>
                </c:pt>
                <c:pt idx="54">
                  <c:v>0.18739997660304999</c:v>
                </c:pt>
                <c:pt idx="55">
                  <c:v>0.18296842093089088</c:v>
                </c:pt>
                <c:pt idx="56">
                  <c:v>0.17875083950243531</c:v>
                </c:pt>
                <c:pt idx="57">
                  <c:v>0.1747493418457598</c:v>
                </c:pt>
                <c:pt idx="58">
                  <c:v>0.17095882229749212</c:v>
                </c:pt>
                <c:pt idx="59">
                  <c:v>0.16737017083814551</c:v>
                </c:pt>
                <c:pt idx="60">
                  <c:v>0.16397226694454231</c:v>
                </c:pt>
                <c:pt idx="61">
                  <c:v>0.16075320135681198</c:v>
                </c:pt>
                <c:pt idx="62">
                  <c:v>0.15770100901675646</c:v>
                </c:pt>
                <c:pt idx="63">
                  <c:v>0.15480409368440579</c:v>
                </c:pt>
                <c:pt idx="64">
                  <c:v>0.15205145930850578</c:v>
                </c:pt>
                <c:pt idx="65">
                  <c:v>0.14943282149087511</c:v>
                </c:pt>
                <c:pt idx="66">
                  <c:v>0.14693864572376425</c:v>
                </c:pt>
                <c:pt idx="67">
                  <c:v>0.14456014202837936</c:v>
                </c:pt>
                <c:pt idx="68">
                  <c:v>0.14228923470959867</c:v>
                </c:pt>
                <c:pt idx="69">
                  <c:v>0.14011851895630753</c:v>
                </c:pt>
                <c:pt idx="70">
                  <c:v>0.13804121154855414</c:v>
                </c:pt>
                <c:pt idx="71">
                  <c:v>0.13605110008033913</c:v>
                </c:pt>
                <c:pt idx="72">
                  <c:v>0.13414249329269812</c:v>
                </c:pt>
                <c:pt idx="73">
                  <c:v>0.13231017396500142</c:v>
                </c:pt>
                <c:pt idx="74">
                  <c:v>0.13054935509459586</c:v>
                </c:pt>
                <c:pt idx="75">
                  <c:v>0.12885563965241786</c:v>
                </c:pt>
                <c:pt idx="76">
                  <c:v>0.12722498393589121</c:v>
                </c:pt>
                <c:pt idx="77">
                  <c:v>0.12565366438633055</c:v>
                </c:pt>
                <c:pt idx="78">
                  <c:v>0.12413824765488179</c:v>
                </c:pt>
                <c:pt idx="79">
                  <c:v>0.12267556366210157</c:v>
                </c:pt>
                <c:pt idx="80">
                  <c:v>0.12126268138445551</c:v>
                </c:pt>
                <c:pt idx="81">
                  <c:v>0.11989688710529715</c:v>
                </c:pt>
                <c:pt idx="82">
                  <c:v>0.11857566488126836</c:v>
                </c:pt>
                <c:pt idx="83">
                  <c:v>0.11729667899311486</c:v>
                </c:pt>
                <c:pt idx="84">
                  <c:v>0.1160577581698902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C7-4B82-8E0E-585AC7119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.100000000000000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Besk!$B$6</c:f>
              <c:strCache>
                <c:ptCount val="1"/>
                <c:pt idx="0">
                  <c:v>K0(x)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Besk!$B$7:$B$56</c:f>
              <c:numCache>
                <c:formatCode>General</c:formatCode>
                <c:ptCount val="50"/>
                <c:pt idx="0">
                  <c:v>11.628856980944363</c:v>
                </c:pt>
                <c:pt idx="1">
                  <c:v>3.80556175386497</c:v>
                </c:pt>
                <c:pt idx="2">
                  <c:v>3.1142340294719899</c:v>
                </c:pt>
                <c:pt idx="3">
                  <c:v>2.4270690247020168</c:v>
                </c:pt>
                <c:pt idx="4">
                  <c:v>2.030027723044201</c:v>
                </c:pt>
                <c:pt idx="5">
                  <c:v>1.752703855528146</c:v>
                </c:pt>
                <c:pt idx="6">
                  <c:v>1.3724600605442971</c:v>
                </c:pt>
                <c:pt idx="7">
                  <c:v>1.1145291345244344</c:v>
                </c:pt>
                <c:pt idx="8">
                  <c:v>0.92441907122766587</c:v>
                </c:pt>
                <c:pt idx="9">
                  <c:v>0.77752209190472943</c:v>
                </c:pt>
                <c:pt idx="10">
                  <c:v>0.66051985991510165</c:v>
                </c:pt>
                <c:pt idx="11">
                  <c:v>0.56534710526589571</c:v>
                </c:pt>
                <c:pt idx="12">
                  <c:v>0.48673030816290064</c:v>
                </c:pt>
                <c:pt idx="13">
                  <c:v>0.4210244382407084</c:v>
                </c:pt>
                <c:pt idx="14">
                  <c:v>0.36560239154318597</c:v>
                </c:pt>
                <c:pt idx="15">
                  <c:v>0.3185082202865937</c:v>
                </c:pt>
                <c:pt idx="16">
                  <c:v>0.27824764630002696</c:v>
                </c:pt>
                <c:pt idx="17">
                  <c:v>0.24365506118154184</c:v>
                </c:pt>
                <c:pt idx="18">
                  <c:v>0.21380556264752568</c:v>
                </c:pt>
                <c:pt idx="19">
                  <c:v>0.18795475196933226</c:v>
                </c:pt>
                <c:pt idx="20">
                  <c:v>0.16549631805699644</c:v>
                </c:pt>
                <c:pt idx="21">
                  <c:v>0.14593140048982786</c:v>
                </c:pt>
                <c:pt idx="22">
                  <c:v>0.12884597927604738</c:v>
                </c:pt>
                <c:pt idx="23">
                  <c:v>0.11389387274953337</c:v>
                </c:pt>
                <c:pt idx="24">
                  <c:v>0.1007837408899669</c:v>
                </c:pt>
                <c:pt idx="25">
                  <c:v>8.9269005671601676E-2</c:v>
                </c:pt>
                <c:pt idx="26">
                  <c:v>7.9139933002093557E-2</c:v>
                </c:pt>
                <c:pt idx="27">
                  <c:v>7.0217341543415815E-2</c:v>
                </c:pt>
                <c:pt idx="28">
                  <c:v>6.2347553200366113E-2</c:v>
                </c:pt>
                <c:pt idx="29">
                  <c:v>5.5398303286321893E-2</c:v>
                </c:pt>
                <c:pt idx="30">
                  <c:v>4.9255400915817524E-2</c:v>
                </c:pt>
                <c:pt idx="31">
                  <c:v>4.3819981975498468E-2</c:v>
                </c:pt>
                <c:pt idx="32">
                  <c:v>3.9006234566223368E-2</c:v>
                </c:pt>
                <c:pt idx="33">
                  <c:v>3.4739504386279194E-2</c:v>
                </c:pt>
                <c:pt idx="34">
                  <c:v>3.0954708038041394E-2</c:v>
                </c:pt>
                <c:pt idx="35">
                  <c:v>2.7594997675100565E-2</c:v>
                </c:pt>
                <c:pt idx="36">
                  <c:v>2.4610632145839268E-2</c:v>
                </c:pt>
                <c:pt idx="37">
                  <c:v>2.1958018806808241E-2</c:v>
                </c:pt>
                <c:pt idx="38">
                  <c:v>1.9598897170368453E-2</c:v>
                </c:pt>
                <c:pt idx="39">
                  <c:v>1.7499641018146567E-2</c:v>
                </c:pt>
                <c:pt idx="40">
                  <c:v>1.5630659921626627E-2</c:v>
                </c:pt>
                <c:pt idx="41">
                  <c:v>1.3965884534245585E-2</c:v>
                </c:pt>
                <c:pt idx="42">
                  <c:v>1.2482322757249748E-2</c:v>
                </c:pt>
                <c:pt idx="43">
                  <c:v>1.1159676085853002E-2</c:v>
                </c:pt>
                <c:pt idx="44">
                  <c:v>9.9800072278402267E-3</c:v>
                </c:pt>
                <c:pt idx="45">
                  <c:v>8.9274515415423625E-3</c:v>
                </c:pt>
                <c:pt idx="46">
                  <c:v>7.1491106233072445E-3</c:v>
                </c:pt>
                <c:pt idx="47">
                  <c:v>5.7304229172928257E-3</c:v>
                </c:pt>
                <c:pt idx="48">
                  <c:v>4.5972463167246501E-3</c:v>
                </c:pt>
                <c:pt idx="49">
                  <c:v>3.6910983340425864E-3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53-49D5-A0F9-7C9CB40A2AFC}"/>
            </c:ext>
          </c:extLst>
        </c:ser>
        <c:ser>
          <c:idx val="1"/>
          <c:order val="1"/>
          <c:tx>
            <c:strRef>
              <c:f>Besk!$C$6</c:f>
              <c:strCache>
                <c:ptCount val="1"/>
                <c:pt idx="0">
                  <c:v>K1(x)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Besk!$C$7:$C$56</c:f>
              <c:numCache>
                <c:formatCode>General</c:formatCode>
                <c:ptCount val="50"/>
                <c:pt idx="0">
                  <c:v>99999.999939355708</c:v>
                </c:pt>
                <c:pt idx="1">
                  <c:v>39.946184926399866</c:v>
                </c:pt>
                <c:pt idx="2">
                  <c:v>19.909674325882506</c:v>
                </c:pt>
                <c:pt idx="3">
                  <c:v>9.853844780870606</c:v>
                </c:pt>
                <c:pt idx="4">
                  <c:v>6.4774987761530616</c:v>
                </c:pt>
                <c:pt idx="5">
                  <c:v>4.7759725432204725</c:v>
                </c:pt>
                <c:pt idx="6">
                  <c:v>3.0559920334573243</c:v>
                </c:pt>
                <c:pt idx="7">
                  <c:v>2.1843544247326876</c:v>
                </c:pt>
                <c:pt idx="8">
                  <c:v>1.6564411200033009</c:v>
                </c:pt>
                <c:pt idx="9">
                  <c:v>1.3028349397635022</c:v>
                </c:pt>
                <c:pt idx="10">
                  <c:v>1.0502835353129178</c:v>
                </c:pt>
                <c:pt idx="11">
                  <c:v>0.86178163447218037</c:v>
                </c:pt>
                <c:pt idx="12">
                  <c:v>0.71653357877601898</c:v>
                </c:pt>
                <c:pt idx="13">
                  <c:v>0.60190723019723469</c:v>
                </c:pt>
                <c:pt idx="14">
                  <c:v>0.50976002716702717</c:v>
                </c:pt>
                <c:pt idx="15">
                  <c:v>0.43459239106071512</c:v>
                </c:pt>
                <c:pt idx="16">
                  <c:v>0.3725474956319621</c:v>
                </c:pt>
                <c:pt idx="17">
                  <c:v>0.32083590222987568</c:v>
                </c:pt>
                <c:pt idx="18">
                  <c:v>0.27738780045684369</c:v>
                </c:pt>
                <c:pt idx="19">
                  <c:v>0.24063391135761178</c:v>
                </c:pt>
                <c:pt idx="20">
                  <c:v>0.20936248820408235</c:v>
                </c:pt>
                <c:pt idx="21">
                  <c:v>0.18262309980174682</c:v>
                </c:pt>
                <c:pt idx="22">
                  <c:v>0.15966015303266751</c:v>
                </c:pt>
                <c:pt idx="23">
                  <c:v>0.13986588181652235</c:v>
                </c:pt>
                <c:pt idx="24">
                  <c:v>0.12274641153350785</c:v>
                </c:pt>
                <c:pt idx="25">
                  <c:v>0.10789681011908719</c:v>
                </c:pt>
                <c:pt idx="26">
                  <c:v>9.4982443845362544E-2</c:v>
                </c:pt>
                <c:pt idx="27">
                  <c:v>8.3724838754832095E-2</c:v>
                </c:pt>
                <c:pt idx="28">
                  <c:v>7.3890816347746982E-2</c:v>
                </c:pt>
                <c:pt idx="29">
                  <c:v>6.5284045058531415E-2</c:v>
                </c:pt>
                <c:pt idx="30">
                  <c:v>5.7738398956525869E-2</c:v>
                </c:pt>
                <c:pt idx="31">
                  <c:v>5.1112685607272376E-2</c:v>
                </c:pt>
                <c:pt idx="32">
                  <c:v>4.5286423298361377E-2</c:v>
                </c:pt>
                <c:pt idx="33">
                  <c:v>4.0156431128194114E-2</c:v>
                </c:pt>
                <c:pt idx="34">
                  <c:v>3.5634054949617439E-2</c:v>
                </c:pt>
                <c:pt idx="35">
                  <c:v>3.1642895211398715E-2</c:v>
                </c:pt>
                <c:pt idx="36">
                  <c:v>2.8116934272716561E-2</c:v>
                </c:pt>
                <c:pt idx="37">
                  <c:v>2.4998984123186224E-2</c:v>
                </c:pt>
                <c:pt idx="38">
                  <c:v>2.2239392925923789E-2</c:v>
                </c:pt>
                <c:pt idx="39">
                  <c:v>1.9794962019720579E-2</c:v>
                </c:pt>
                <c:pt idx="40">
                  <c:v>1.7628035102223227E-2</c:v>
                </c:pt>
                <c:pt idx="41">
                  <c:v>1.5705729078473455E-2</c:v>
                </c:pt>
                <c:pt idx="42">
                  <c:v>1.3999282082274795E-2</c:v>
                </c:pt>
                <c:pt idx="43">
                  <c:v>1.2483498887268405E-2</c:v>
                </c:pt>
                <c:pt idx="44">
                  <c:v>1.1136277633479914E-2</c:v>
                </c:pt>
                <c:pt idx="45">
                  <c:v>9.9382047359170764E-3</c:v>
                </c:pt>
                <c:pt idx="46">
                  <c:v>7.9232533614455886E-3</c:v>
                </c:pt>
                <c:pt idx="47">
                  <c:v>6.3250436442640039E-3</c:v>
                </c:pt>
                <c:pt idx="48">
                  <c:v>5.0551764440562915E-3</c:v>
                </c:pt>
                <c:pt idx="49">
                  <c:v>4.0446134454521551E-3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53-49D5-A0F9-7C9CB40A2AFC}"/>
            </c:ext>
          </c:extLst>
        </c:ser>
        <c:ser>
          <c:idx val="2"/>
          <c:order val="2"/>
          <c:tx>
            <c:strRef>
              <c:f>Besk!$D$6</c:f>
              <c:strCache>
                <c:ptCount val="1"/>
                <c:pt idx="0">
                  <c:v>K2(x)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Besk!$D$7:$D$56</c:f>
              <c:numCache>
                <c:formatCode>General</c:formatCode>
                <c:ptCount val="50"/>
                <c:pt idx="0">
                  <c:v>19999999999.499996</c:v>
                </c:pt>
                <c:pt idx="1">
                  <c:v>3199.5003558658541</c:v>
                </c:pt>
                <c:pt idx="2">
                  <c:v>799.50120706477219</c:v>
                </c:pt>
                <c:pt idx="3">
                  <c:v>199.50396464211411</c:v>
                </c:pt>
                <c:pt idx="4">
                  <c:v>88.39667807175168</c:v>
                </c:pt>
                <c:pt idx="5">
                  <c:v>49.512429287732871</c:v>
                </c:pt>
                <c:pt idx="6">
                  <c:v>21.745740283593125</c:v>
                </c:pt>
                <c:pt idx="7">
                  <c:v>12.036301258187873</c:v>
                </c:pt>
                <c:pt idx="8">
                  <c:v>7.5501835512408695</c:v>
                </c:pt>
                <c:pt idx="9">
                  <c:v>5.1203052244497371</c:v>
                </c:pt>
                <c:pt idx="10">
                  <c:v>3.6613299608091525</c:v>
                </c:pt>
                <c:pt idx="11">
                  <c:v>2.7198011914463467</c:v>
                </c:pt>
                <c:pt idx="12">
                  <c:v>2.0790271498873873</c:v>
                </c:pt>
                <c:pt idx="13">
                  <c:v>1.6248388986351781</c:v>
                </c:pt>
                <c:pt idx="14">
                  <c:v>1.2924388045741444</c:v>
                </c:pt>
                <c:pt idx="15">
                  <c:v>1.0428288720544523</c:v>
                </c:pt>
                <c:pt idx="16">
                  <c:v>0.85139763957996861</c:v>
                </c:pt>
                <c:pt idx="17">
                  <c:v>0.70199206436707851</c:v>
                </c:pt>
                <c:pt idx="18">
                  <c:v>0.58365596325665048</c:v>
                </c:pt>
                <c:pt idx="19">
                  <c:v>0.48874714116634693</c:v>
                </c:pt>
                <c:pt idx="20">
                  <c:v>0.41180512770885802</c:v>
                </c:pt>
                <c:pt idx="21">
                  <c:v>0.34884595582510203</c:v>
                </c:pt>
                <c:pt idx="22">
                  <c:v>0.2969092982578026</c:v>
                </c:pt>
                <c:pt idx="23">
                  <c:v>0.25375975456605571</c:v>
                </c:pt>
                <c:pt idx="24">
                  <c:v>0.21768508520759339</c:v>
                </c:pt>
                <c:pt idx="25">
                  <c:v>0.18735701487077183</c:v>
                </c:pt>
                <c:pt idx="26">
                  <c:v>0.16173336243284359</c:v>
                </c:pt>
                <c:pt idx="27">
                  <c:v>0.13998804050577587</c:v>
                </c:pt>
                <c:pt idx="28">
                  <c:v>0.12146020627856369</c:v>
                </c:pt>
                <c:pt idx="29">
                  <c:v>0.10561679948519219</c:v>
                </c:pt>
                <c:pt idx="30">
                  <c:v>9.2024585328058892E-2</c:v>
                </c:pt>
                <c:pt idx="31">
                  <c:v>8.0329043123550159E-2</c:v>
                </c:pt>
                <c:pt idx="32">
                  <c:v>7.023825063405878E-2</c:v>
                </c:pt>
                <c:pt idx="33">
                  <c:v>6.1510458471741927E-2</c:v>
                </c:pt>
                <c:pt idx="34">
                  <c:v>5.3944420908762308E-2</c:v>
                </c:pt>
                <c:pt idx="35">
                  <c:v>4.7371807182224751E-2</c:v>
                </c:pt>
                <c:pt idx="36">
                  <c:v>4.1651198371728079E-2</c:v>
                </c:pt>
                <c:pt idx="37">
                  <c:v>3.6663303585153073E-2</c:v>
                </c:pt>
                <c:pt idx="38">
                  <c:v>3.2307121699467756E-2</c:v>
                </c:pt>
                <c:pt idx="39">
                  <c:v>2.849684214021355E-2</c:v>
                </c:pt>
                <c:pt idx="40">
                  <c:v>2.5159327544449987E-2</c:v>
                </c:pt>
                <c:pt idx="41">
                  <c:v>2.2232057733442136E-2</c:v>
                </c:pt>
                <c:pt idx="42">
                  <c:v>1.9661441773800921E-2</c:v>
                </c:pt>
                <c:pt idx="43">
                  <c:v>1.7401425529487202E-2</c:v>
                </c:pt>
                <c:pt idx="44">
                  <c:v>1.5412337780757256E-2</c:v>
                </c:pt>
                <c:pt idx="45">
                  <c:v>1.365992998721716E-2</c:v>
                </c:pt>
                <c:pt idx="46">
                  <c:v>1.075058942396433E-2</c:v>
                </c:pt>
                <c:pt idx="47">
                  <c:v>8.4804418930597841E-3</c:v>
                </c:pt>
                <c:pt idx="48">
                  <c:v>6.7035698350814375E-3</c:v>
                </c:pt>
                <c:pt idx="49">
                  <c:v>5.3089437122234477E-3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53-49D5-A0F9-7C9CB40A2AFC}"/>
            </c:ext>
          </c:extLst>
        </c:ser>
        <c:ser>
          <c:idx val="3"/>
          <c:order val="3"/>
          <c:tx>
            <c:strRef>
              <c:f>Besk!$E$6</c:f>
              <c:strCache>
                <c:ptCount val="1"/>
                <c:pt idx="0">
                  <c:v>K3(x)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Besk!$E$7:$E$56</c:f>
              <c:numCache>
                <c:formatCode>General</c:formatCode>
                <c:ptCount val="50"/>
                <c:pt idx="0">
                  <c:v>7999999999899997</c:v>
                </c:pt>
                <c:pt idx="1">
                  <c:v>511960.00312346302</c:v>
                </c:pt>
                <c:pt idx="2">
                  <c:v>63980.00623950766</c:v>
                </c:pt>
                <c:pt idx="3">
                  <c:v>7990.0124304654355</c:v>
                </c:pt>
                <c:pt idx="4">
                  <c:v>2363.7222473561974</c:v>
                </c:pt>
                <c:pt idx="5">
                  <c:v>995.02455829787789</c:v>
                </c:pt>
                <c:pt idx="6">
                  <c:v>292.99919581469896</c:v>
                </c:pt>
                <c:pt idx="7">
                  <c:v>122.54736700661142</c:v>
                </c:pt>
                <c:pt idx="8">
                  <c:v>62.057909529930257</c:v>
                </c:pt>
                <c:pt idx="9">
                  <c:v>35.438203102761747</c:v>
                </c:pt>
                <c:pt idx="10">
                  <c:v>21.972169025650931</c:v>
                </c:pt>
                <c:pt idx="11">
                  <c:v>14.460787591703914</c:v>
                </c:pt>
                <c:pt idx="12">
                  <c:v>9.956654244942186</c:v>
                </c:pt>
                <c:pt idx="13">
                  <c:v>7.1012628247379483</c:v>
                </c:pt>
                <c:pt idx="14">
                  <c:v>5.2095374983457345</c:v>
                </c:pt>
                <c:pt idx="15">
                  <c:v>3.9106886312422229</c:v>
                </c:pt>
                <c:pt idx="16">
                  <c:v>2.9922325404934038</c:v>
                </c:pt>
                <c:pt idx="17">
                  <c:v>2.3265275147072426</c:v>
                </c:pt>
                <c:pt idx="18">
                  <c:v>1.8338037024745779</c:v>
                </c:pt>
                <c:pt idx="19">
                  <c:v>1.4625017642734788</c:v>
                </c:pt>
                <c:pt idx="20">
                  <c:v>1.1783157298719835</c:v>
                </c:pt>
                <c:pt idx="21">
                  <c:v>0.95783633496863996</c:v>
                </c:pt>
                <c:pt idx="22">
                  <c:v>0.78473235989119905</c:v>
                </c:pt>
                <c:pt idx="23">
                  <c:v>0.64738539094863368</c:v>
                </c:pt>
                <c:pt idx="24">
                  <c:v>0.53738466907178084</c:v>
                </c:pt>
                <c:pt idx="25">
                  <c:v>0.44854592806594495</c:v>
                </c:pt>
                <c:pt idx="26">
                  <c:v>0.37625785677204693</c:v>
                </c:pt>
                <c:pt idx="27">
                  <c:v>0.31703823959779182</c:v>
                </c:pt>
                <c:pt idx="28">
                  <c:v>0.2682271463934488</c:v>
                </c:pt>
                <c:pt idx="29">
                  <c:v>0.22777142888190396</c:v>
                </c:pt>
                <c:pt idx="30">
                  <c:v>0.19407111796105753</c:v>
                </c:pt>
                <c:pt idx="31">
                  <c:v>0.16586846149805828</c:v>
                </c:pt>
                <c:pt idx="32">
                  <c:v>0.14216676900051137</c:v>
                </c:pt>
                <c:pt idx="33">
                  <c:v>0.12217037575718331</c:v>
                </c:pt>
                <c:pt idx="34">
                  <c:v>0.10523975934802038</c:v>
                </c:pt>
                <c:pt idx="35">
                  <c:v>9.0857654189179626E-2</c:v>
                </c:pt>
                <c:pt idx="36">
                  <c:v>7.8603235329356633E-2</c:v>
                </c:pt>
                <c:pt idx="37">
                  <c:v>6.8132282458660404E-2</c:v>
                </c:pt>
                <c:pt idx="38">
                  <c:v>5.9161817725315494E-2</c:v>
                </c:pt>
                <c:pt idx="39">
                  <c:v>5.1458119953291172E-2</c:v>
                </c:pt>
                <c:pt idx="40">
                  <c:v>4.4827308123250226E-2</c:v>
                </c:pt>
                <c:pt idx="41">
                  <c:v>3.9107895113675697E-2</c:v>
                </c:pt>
                <c:pt idx="42">
                  <c:v>3.4164863388737268E-2</c:v>
                </c:pt>
                <c:pt idx="43">
                  <c:v>2.9884924416755602E-2</c:v>
                </c:pt>
                <c:pt idx="44">
                  <c:v>2.6172704736657719E-2</c:v>
                </c:pt>
                <c:pt idx="45">
                  <c:v>2.2947661866600085E-2</c:v>
                </c:pt>
                <c:pt idx="46">
                  <c:v>1.7696516474140431E-2</c:v>
                </c:pt>
                <c:pt idx="47">
                  <c:v>1.3699340942576858E-2</c:v>
                </c:pt>
                <c:pt idx="48">
                  <c:v>1.0641484639957488E-2</c:v>
                </c:pt>
                <c:pt idx="49">
                  <c:v>8.2917684152309119E-3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53-49D5-A0F9-7C9CB40A2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515551181102357"/>
          <c:y val="8.3911490230387867E-2"/>
          <c:w val="0.18540004374453192"/>
          <c:h val="0.3212252033405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'Besk(e)'!$B$6</c:f>
              <c:strCache>
                <c:ptCount val="1"/>
                <c:pt idx="0">
                  <c:v>K0e(x)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'Besk(e)'!$B$7:$B$49</c:f>
              <c:numCache>
                <c:formatCode>General</c:formatCode>
                <c:ptCount val="43"/>
                <c:pt idx="0">
                  <c:v>13.931456005075457</c:v>
                </c:pt>
                <c:pt idx="1">
                  <c:v>7.0307160023782513</c:v>
                </c:pt>
                <c:pt idx="2">
                  <c:v>4.768694028544461</c:v>
                </c:pt>
                <c:pt idx="3">
                  <c:v>1.9793338485985683</c:v>
                </c:pt>
                <c:pt idx="4">
                  <c:v>1.5241093857739096</c:v>
                </c:pt>
                <c:pt idx="5">
                  <c:v>1.2926029977639617</c:v>
                </c:pt>
                <c:pt idx="6">
                  <c:v>1.1444630798068949</c:v>
                </c:pt>
                <c:pt idx="7">
                  <c:v>1.0387368461035986</c:v>
                </c:pt>
                <c:pt idx="8">
                  <c:v>0.95821005329489628</c:v>
                </c:pt>
                <c:pt idx="9">
                  <c:v>0.8941490841572175</c:v>
                </c:pt>
                <c:pt idx="10">
                  <c:v>0.84156821507077151</c:v>
                </c:pt>
                <c:pt idx="11">
                  <c:v>0.79737884528105607</c:v>
                </c:pt>
                <c:pt idx="12">
                  <c:v>0.75954869032809957</c:v>
                </c:pt>
                <c:pt idx="13">
                  <c:v>0.72667692038923593</c:v>
                </c:pt>
                <c:pt idx="14">
                  <c:v>0.69776159804385185</c:v>
                </c:pt>
                <c:pt idx="15">
                  <c:v>0.67206415584938728</c:v>
                </c:pt>
                <c:pt idx="16">
                  <c:v>0.64902633768868845</c:v>
                </c:pt>
                <c:pt idx="17">
                  <c:v>0.62821713303588911</c:v>
                </c:pt>
                <c:pt idx="18">
                  <c:v>0.60929766925669526</c:v>
                </c:pt>
                <c:pt idx="19">
                  <c:v>0.59199728344439295</c:v>
                </c:pt>
                <c:pt idx="20">
                  <c:v>0.57609678976878831</c:v>
                </c:pt>
                <c:pt idx="21">
                  <c:v>0.56141651362567391</c:v>
                </c:pt>
                <c:pt idx="22">
                  <c:v>0.54780756431351896</c:v>
                </c:pt>
                <c:pt idx="23">
                  <c:v>0.53514535746036662</c:v>
                </c:pt>
                <c:pt idx="24">
                  <c:v>0.52332473155241566</c:v>
                </c:pt>
                <c:pt idx="25">
                  <c:v>0.5122562141835687</c:v>
                </c:pt>
                <c:pt idx="26">
                  <c:v>0.50186313086214007</c:v>
                </c:pt>
                <c:pt idx="27">
                  <c:v>0.49207934026160238</c:v>
                </c:pt>
                <c:pt idx="28">
                  <c:v>0.48284744139975638</c:v>
                </c:pt>
                <c:pt idx="29">
                  <c:v>0.47411734064151057</c:v>
                </c:pt>
                <c:pt idx="30">
                  <c:v>0.46584509609301583</c:v>
                </c:pt>
                <c:pt idx="31">
                  <c:v>0.45799197802251568</c:v>
                </c:pt>
                <c:pt idx="32">
                  <c:v>0.45052369910491569</c:v>
                </c:pt>
                <c:pt idx="33">
                  <c:v>0.44340977933536652</c:v>
                </c:pt>
                <c:pt idx="34">
                  <c:v>0.43662301860158609</c:v>
                </c:pt>
                <c:pt idx="35">
                  <c:v>0.4301390559732155</c:v>
                </c:pt>
                <c:pt idx="36">
                  <c:v>0.42393599933369802</c:v>
                </c:pt>
                <c:pt idx="37">
                  <c:v>0.41799411244965373</c:v>
                </c:pt>
                <c:pt idx="38">
                  <c:v>0.41229554923141803</c:v>
                </c:pt>
                <c:pt idx="39">
                  <c:v>0.40682412699254938</c:v>
                </c:pt>
                <c:pt idx="40">
                  <c:v>0.4015651321154054</c:v>
                </c:pt>
                <c:pt idx="41">
                  <c:v>0.39650515278411269</c:v>
                </c:pt>
                <c:pt idx="42">
                  <c:v>0.39163193443659866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6D-4220-B702-49B8A5691714}"/>
            </c:ext>
          </c:extLst>
        </c:ser>
        <c:ser>
          <c:idx val="1"/>
          <c:order val="1"/>
          <c:tx>
            <c:strRef>
              <c:f>'Besk(e)'!$C$6</c:f>
              <c:strCache>
                <c:ptCount val="1"/>
                <c:pt idx="0">
                  <c:v>K1e(x)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'Besk(e)'!$A$7:$A$49</c:f>
              <c:numCache>
                <c:formatCode>General</c:formatCode>
                <c:ptCount val="43"/>
                <c:pt idx="0">
                  <c:v>9.9999999999999995E-7</c:v>
                </c:pt>
                <c:pt idx="1">
                  <c:v>1E-3</c:v>
                </c:pt>
                <c:pt idx="2">
                  <c:v>0.01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'Besk(e)'!$C$7:$C$49</c:f>
              <c:numCache>
                <c:formatCode>General</c:formatCode>
                <c:ptCount val="43"/>
                <c:pt idx="0">
                  <c:v>1000000.9999932843</c:v>
                </c:pt>
                <c:pt idx="1">
                  <c:v>1000.9967345590684</c:v>
                </c:pt>
                <c:pt idx="2">
                  <c:v>100.97864845824004</c:v>
                </c:pt>
                <c:pt idx="3">
                  <c:v>4.8112765881710251</c:v>
                </c:pt>
                <c:pt idx="4">
                  <c:v>2.7310097082117863</c:v>
                </c:pt>
                <c:pt idx="5">
                  <c:v>2.0102618643339221</c:v>
                </c:pt>
                <c:pt idx="6">
                  <c:v>1.6361534862632581</c:v>
                </c:pt>
                <c:pt idx="7">
                  <c:v>1.4035509499005903</c:v>
                </c:pt>
                <c:pt idx="8">
                  <c:v>1.2431658735525533</c:v>
                </c:pt>
                <c:pt idx="9">
                  <c:v>1.1248950768625279</c:v>
                </c:pt>
                <c:pt idx="10">
                  <c:v>1.0334768470686886</c:v>
                </c:pt>
                <c:pt idx="11">
                  <c:v>0.96031354110120704</c:v>
                </c:pt>
                <c:pt idx="12">
                  <c:v>0.90017442390787805</c:v>
                </c:pt>
                <c:pt idx="13">
                  <c:v>0.84968465601068044</c:v>
                </c:pt>
                <c:pt idx="14">
                  <c:v>0.80656348012878687</c:v>
                </c:pt>
                <c:pt idx="15">
                  <c:v>0.76921055165024477</c:v>
                </c:pt>
                <c:pt idx="16">
                  <c:v>0.73646754802891246</c:v>
                </c:pt>
                <c:pt idx="17">
                  <c:v>0.70747391593389553</c:v>
                </c:pt>
                <c:pt idx="18">
                  <c:v>0.68157594518567099</c:v>
                </c:pt>
                <c:pt idx="19">
                  <c:v>0.6582674341956305</c:v>
                </c:pt>
                <c:pt idx="20">
                  <c:v>0.6371497987781356</c:v>
                </c:pt>
                <c:pt idx="21">
                  <c:v>0.61790454845133536</c:v>
                </c:pt>
                <c:pt idx="22">
                  <c:v>0.60027385878831263</c:v>
                </c:pt>
                <c:pt idx="23">
                  <c:v>0.58404657942507343</c:v>
                </c:pt>
                <c:pt idx="24">
                  <c:v>0.56904797438905097</c:v>
                </c:pt>
                <c:pt idx="25">
                  <c:v>0.55513207708438217</c:v>
                </c:pt>
                <c:pt idx="26">
                  <c:v>0.54217591027713363</c:v>
                </c:pt>
                <c:pt idx="27">
                  <c:v>0.53007505821103451</c:v>
                </c:pt>
                <c:pt idx="28">
                  <c:v>0.51874023363673061</c:v>
                </c:pt>
                <c:pt idx="29">
                  <c:v>0.50809458686145326</c:v>
                </c:pt>
                <c:pt idx="30">
                  <c:v>0.4980715750954765</c:v>
                </c:pt>
                <c:pt idx="31">
                  <c:v>0.48861325971570807</c:v>
                </c:pt>
                <c:pt idx="32">
                  <c:v>0.47966893379102066</c:v>
                </c:pt>
                <c:pt idx="33">
                  <c:v>0.47119400698737157</c:v>
                </c:pt>
                <c:pt idx="34">
                  <c:v>0.46314909287049605</c:v>
                </c:pt>
                <c:pt idx="35">
                  <c:v>0.45549925671024</c:v>
                </c:pt>
                <c:pt idx="36">
                  <c:v>0.44821339156307938</c:v>
                </c:pt>
                <c:pt idx="37">
                  <c:v>0.4412636976319535</c:v>
                </c:pt>
                <c:pt idx="38">
                  <c:v>0.43462524534743469</c:v>
                </c:pt>
                <c:pt idx="39">
                  <c:v>0.42827560675586951</c:v>
                </c:pt>
                <c:pt idx="40">
                  <c:v>0.42219454297695791</c:v>
                </c:pt>
                <c:pt idx="41">
                  <c:v>0.41636373794933423</c:v>
                </c:pt>
                <c:pt idx="42">
                  <c:v>0.41076657059578869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6D-4220-B702-49B8A5691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237773403324592"/>
          <c:y val="0.10076774463797186"/>
          <c:w val="0.18540004374453192"/>
          <c:h val="0.146030753319894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9533858329586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Besid!$B$6</c:f>
              <c:strCache>
                <c:ptCount val="1"/>
                <c:pt idx="0">
                  <c:v>I'0(x)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Besid!$B$7:$B$91</c:f>
              <c:numCache>
                <c:formatCode>General</c:formatCode>
                <c:ptCount val="85"/>
                <c:pt idx="0">
                  <c:v>-2670.9883037012551</c:v>
                </c:pt>
                <c:pt idx="1">
                  <c:v>-2104.4046883684327</c:v>
                </c:pt>
                <c:pt idx="2">
                  <c:v>-1658.4530777821344</c:v>
                </c:pt>
                <c:pt idx="3">
                  <c:v>-1307.3718086342417</c:v>
                </c:pt>
                <c:pt idx="4">
                  <c:v>-1030.9147225169563</c:v>
                </c:pt>
                <c:pt idx="5">
                  <c:v>-813.16775281471791</c:v>
                </c:pt>
                <c:pt idx="6">
                  <c:v>-641.61990254006662</c:v>
                </c:pt>
                <c:pt idx="7">
                  <c:v>-506.43383830764543</c:v>
                </c:pt>
                <c:pt idx="8">
                  <c:v>-399.87313678256004</c:v>
                </c:pt>
                <c:pt idx="9">
                  <c:v>-315.85248092400343</c:v>
                </c:pt>
                <c:pt idx="10">
                  <c:v>-249.58436542268817</c:v>
                </c:pt>
                <c:pt idx="11">
                  <c:v>-197.30156586563834</c:v>
                </c:pt>
                <c:pt idx="12">
                  <c:v>-156.03909286995543</c:v>
                </c:pt>
                <c:pt idx="13">
                  <c:v>-123.46285601136243</c:v>
                </c:pt>
                <c:pt idx="14">
                  <c:v>-97.735010774031508</c:v>
                </c:pt>
                <c:pt idx="15">
                  <c:v>-77.408117958648347</c:v>
                </c:pt>
                <c:pt idx="16">
                  <c:v>-61.341936777640235</c:v>
                </c:pt>
                <c:pt idx="17">
                  <c:v>-48.638000409631921</c:v>
                </c:pt>
                <c:pt idx="18">
                  <c:v>-38.58816461632739</c:v>
                </c:pt>
                <c:pt idx="19">
                  <c:v>-30.634137725346431</c:v>
                </c:pt>
                <c:pt idx="20">
                  <c:v>-24.335642142450524</c:v>
                </c:pt>
                <c:pt idx="21">
                  <c:v>-19.345361447520226</c:v>
                </c:pt>
                <c:pt idx="22">
                  <c:v>-15.389222753735924</c:v>
                </c:pt>
                <c:pt idx="23">
                  <c:v>-12.250874667409306</c:v>
                </c:pt>
                <c:pt idx="24">
                  <c:v>-9.7594651537044506</c:v>
                </c:pt>
                <c:pt idx="25">
                  <c:v>-7.7800152298244178</c:v>
                </c:pt>
                <c:pt idx="26">
                  <c:v>-6.2058349222583651</c:v>
                </c:pt>
                <c:pt idx="27">
                  <c:v>-4.9525461659085481</c:v>
                </c:pt>
                <c:pt idx="28">
                  <c:v>-3.9533702174026093</c:v>
                </c:pt>
                <c:pt idx="29">
                  <c:v>-3.1554101386190032</c:v>
                </c:pt>
                <c:pt idx="30">
                  <c:v>-2.5167162452886984</c:v>
                </c:pt>
                <c:pt idx="31">
                  <c:v>-2.0039674569295931</c:v>
                </c:pt>
                <c:pt idx="32">
                  <c:v>-1.5906368546373291</c:v>
                </c:pt>
                <c:pt idx="33">
                  <c:v>-1.2555375122401728</c:v>
                </c:pt>
                <c:pt idx="34">
                  <c:v>-0.98166642857790753</c:v>
                </c:pt>
                <c:pt idx="35">
                  <c:v>-0.75528141834074725</c:v>
                </c:pt>
                <c:pt idx="36">
                  <c:v>-0.56515910399248503</c:v>
                </c:pt>
                <c:pt idx="37">
                  <c:v>-0.40199246158092222</c:v>
                </c:pt>
                <c:pt idx="38">
                  <c:v>-0.25789430539089631</c:v>
                </c:pt>
                <c:pt idx="39">
                  <c:v>-0.12597910894546793</c:v>
                </c:pt>
                <c:pt idx="40">
                  <c:v>0</c:v>
                </c:pt>
                <c:pt idx="41">
                  <c:v>0.12597910894546793</c:v>
                </c:pt>
                <c:pt idx="42">
                  <c:v>0.25789430539089631</c:v>
                </c:pt>
                <c:pt idx="43">
                  <c:v>0.40199246158092222</c:v>
                </c:pt>
                <c:pt idx="44">
                  <c:v>0.56515910399248503</c:v>
                </c:pt>
                <c:pt idx="45">
                  <c:v>0.75528141834074725</c:v>
                </c:pt>
                <c:pt idx="46">
                  <c:v>0.98166642857790753</c:v>
                </c:pt>
                <c:pt idx="47">
                  <c:v>1.2555375122401728</c:v>
                </c:pt>
                <c:pt idx="48">
                  <c:v>1.5906368546373291</c:v>
                </c:pt>
                <c:pt idx="49">
                  <c:v>2.0039674569295931</c:v>
                </c:pt>
                <c:pt idx="50">
                  <c:v>2.5167162452886984</c:v>
                </c:pt>
                <c:pt idx="51">
                  <c:v>3.1554101386190032</c:v>
                </c:pt>
                <c:pt idx="52">
                  <c:v>3.9533702174026093</c:v>
                </c:pt>
                <c:pt idx="53">
                  <c:v>4.9525461659085481</c:v>
                </c:pt>
                <c:pt idx="54">
                  <c:v>6.2058349222583651</c:v>
                </c:pt>
                <c:pt idx="55">
                  <c:v>7.7800152298244178</c:v>
                </c:pt>
                <c:pt idx="56">
                  <c:v>9.7594651537044506</c:v>
                </c:pt>
                <c:pt idx="57">
                  <c:v>12.250874667409306</c:v>
                </c:pt>
                <c:pt idx="58">
                  <c:v>15.389222753735924</c:v>
                </c:pt>
                <c:pt idx="59">
                  <c:v>19.345361447520226</c:v>
                </c:pt>
                <c:pt idx="60">
                  <c:v>24.335642142450524</c:v>
                </c:pt>
                <c:pt idx="61">
                  <c:v>30.634137725346431</c:v>
                </c:pt>
                <c:pt idx="62">
                  <c:v>38.58816461632739</c:v>
                </c:pt>
                <c:pt idx="63">
                  <c:v>48.638000409631921</c:v>
                </c:pt>
                <c:pt idx="64">
                  <c:v>61.341936777640235</c:v>
                </c:pt>
                <c:pt idx="65">
                  <c:v>77.408117958648347</c:v>
                </c:pt>
                <c:pt idx="66">
                  <c:v>97.735010774031508</c:v>
                </c:pt>
                <c:pt idx="67">
                  <c:v>123.46285601136243</c:v>
                </c:pt>
                <c:pt idx="68">
                  <c:v>156.03909286995543</c:v>
                </c:pt>
                <c:pt idx="69">
                  <c:v>197.30156586563834</c:v>
                </c:pt>
                <c:pt idx="70">
                  <c:v>249.58436542268817</c:v>
                </c:pt>
                <c:pt idx="71">
                  <c:v>315.85248092400343</c:v>
                </c:pt>
                <c:pt idx="72">
                  <c:v>399.87313678256004</c:v>
                </c:pt>
                <c:pt idx="73">
                  <c:v>506.43383830764543</c:v>
                </c:pt>
                <c:pt idx="74">
                  <c:v>641.61990254006662</c:v>
                </c:pt>
                <c:pt idx="75">
                  <c:v>813.16775281471791</c:v>
                </c:pt>
                <c:pt idx="76">
                  <c:v>1030.9147225169563</c:v>
                </c:pt>
                <c:pt idx="77">
                  <c:v>1307.3718086342417</c:v>
                </c:pt>
                <c:pt idx="78">
                  <c:v>1658.4530777821344</c:v>
                </c:pt>
                <c:pt idx="79">
                  <c:v>2104.4046883684327</c:v>
                </c:pt>
                <c:pt idx="80">
                  <c:v>2670.9883037012551</c:v>
                </c:pt>
                <c:pt idx="81">
                  <c:v>3390.9887356732365</c:v>
                </c:pt>
                <c:pt idx="82">
                  <c:v>4306.1348750962743</c:v>
                </c:pt>
                <c:pt idx="83">
                  <c:v>5469.5474789528544</c:v>
                </c:pt>
                <c:pt idx="84">
                  <c:v>6948.8586598121628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39-42B3-8668-1C27DD3FB862}"/>
            </c:ext>
          </c:extLst>
        </c:ser>
        <c:ser>
          <c:idx val="1"/>
          <c:order val="1"/>
          <c:tx>
            <c:strRef>
              <c:f>Besid!$C$6</c:f>
              <c:strCache>
                <c:ptCount val="1"/>
                <c:pt idx="0">
                  <c:v>I'1(x)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Besid!$C$7:$C$91</c:f>
              <c:numCache>
                <c:formatCode>General</c:formatCode>
                <c:ptCount val="85"/>
                <c:pt idx="0">
                  <c:v>2548.6177980961293</c:v>
                </c:pt>
                <c:pt idx="1">
                  <c:v>2005.780674811504</c:v>
                </c:pt>
                <c:pt idx="2">
                  <c:v>1578.9069823397299</c:v>
                </c:pt>
                <c:pt idx="3">
                  <c:v>1243.1623741950386</c:v>
                </c:pt>
                <c:pt idx="4">
                  <c:v>979.04227423171278</c:v>
                </c:pt>
                <c:pt idx="5">
                  <c:v>771.22592614942937</c:v>
                </c:pt>
                <c:pt idx="6">
                  <c:v>607.67723257363718</c:v>
                </c:pt>
                <c:pt idx="7">
                  <c:v>478.93915927994095</c:v>
                </c:pt>
                <c:pt idx="8">
                  <c:v>377.57997362398464</c:v>
                </c:pt>
                <c:pt idx="9">
                  <c:v>297.75859491837235</c:v>
                </c:pt>
                <c:pt idx="10">
                  <c:v>234.8833961254976</c:v>
                </c:pt>
                <c:pt idx="11">
                  <c:v>185.34433207788192</c:v>
                </c:pt>
                <c:pt idx="12">
                  <c:v>146.30260952886744</c:v>
                </c:pt>
                <c:pt idx="13">
                  <c:v>115.52551725107121</c:v>
                </c:pt>
                <c:pt idx="14">
                  <c:v>91.256702740298465</c:v>
                </c:pt>
                <c:pt idx="15">
                  <c:v>72.114274606110982</c:v>
                </c:pt>
                <c:pt idx="16">
                  <c:v>57.010750846871261</c:v>
                </c:pt>
                <c:pt idx="17">
                  <c:v>45.090160417643183</c:v>
                </c:pt>
                <c:pt idx="18">
                  <c:v>35.678615221606428</c:v>
                </c:pt>
                <c:pt idx="19">
                  <c:v>28.245461787939899</c:v>
                </c:pt>
                <c:pt idx="20">
                  <c:v>22.372743395114341</c:v>
                </c:pt>
                <c:pt idx="21">
                  <c:v>17.731191067739964</c:v>
                </c:pt>
                <c:pt idx="22">
                  <c:v>14.061344577001293</c:v>
                </c:pt>
                <c:pt idx="23">
                  <c:v>11.158704937727826</c:v>
                </c:pt>
                <c:pt idx="24">
                  <c:v>8.8620556637102155</c:v>
                </c:pt>
                <c:pt idx="25">
                  <c:v>7.0442751328913893</c:v>
                </c:pt>
                <c:pt idx="26">
                  <c:v>5.6051077401516594</c:v>
                </c:pt>
                <c:pt idx="27">
                  <c:v>4.4654756391984263</c:v>
                </c:pt>
                <c:pt idx="28">
                  <c:v>3.5630025133974876</c:v>
                </c:pt>
                <c:pt idx="29">
                  <c:v>2.8484912386489274</c:v>
                </c:pt>
                <c:pt idx="30">
                  <c:v>2.2831526459346438</c:v>
                </c:pt>
                <c:pt idx="31">
                  <c:v>1.8364261041109762</c:v>
                </c:pt>
                <c:pt idx="32">
                  <c:v>1.4842668750174028</c:v>
                </c:pt>
                <c:pt idx="33">
                  <c:v>1.2078021468641178</c:v>
                </c:pt>
                <c:pt idx="34">
                  <c:v>0.99227890405428587</c:v>
                </c:pt>
                <c:pt idx="35">
                  <c:v>0.82624358304923196</c:v>
                </c:pt>
                <c:pt idx="36">
                  <c:v>0.70090677375952337</c:v>
                </c:pt>
                <c:pt idx="37">
                  <c:v>0.60965682926943843</c:v>
                </c:pt>
                <c:pt idx="38">
                  <c:v>0.54769475995953087</c:v>
                </c:pt>
                <c:pt idx="39">
                  <c:v>0.51176970544173628</c:v>
                </c:pt>
                <c:pt idx="40">
                  <c:v>0.5</c:v>
                </c:pt>
                <c:pt idx="41">
                  <c:v>0.51176970544173628</c:v>
                </c:pt>
                <c:pt idx="42">
                  <c:v>0.54769475995953087</c:v>
                </c:pt>
                <c:pt idx="43">
                  <c:v>0.60965682926943843</c:v>
                </c:pt>
                <c:pt idx="44">
                  <c:v>0.70090677375952337</c:v>
                </c:pt>
                <c:pt idx="45">
                  <c:v>0.82624358304923196</c:v>
                </c:pt>
                <c:pt idx="46">
                  <c:v>0.99227890405428587</c:v>
                </c:pt>
                <c:pt idx="47">
                  <c:v>1.2078021468641178</c:v>
                </c:pt>
                <c:pt idx="48">
                  <c:v>1.4842668750174028</c:v>
                </c:pt>
                <c:pt idx="49">
                  <c:v>1.8364261041109762</c:v>
                </c:pt>
                <c:pt idx="50">
                  <c:v>2.2831526459346438</c:v>
                </c:pt>
                <c:pt idx="51">
                  <c:v>2.8484912386489274</c:v>
                </c:pt>
                <c:pt idx="52">
                  <c:v>3.5630025133974876</c:v>
                </c:pt>
                <c:pt idx="53">
                  <c:v>4.4654756391984263</c:v>
                </c:pt>
                <c:pt idx="54">
                  <c:v>5.6051077401516594</c:v>
                </c:pt>
                <c:pt idx="55">
                  <c:v>7.0442751328913893</c:v>
                </c:pt>
                <c:pt idx="56">
                  <c:v>8.8620556637102155</c:v>
                </c:pt>
                <c:pt idx="57">
                  <c:v>11.158704937727826</c:v>
                </c:pt>
                <c:pt idx="58">
                  <c:v>14.061344577001293</c:v>
                </c:pt>
                <c:pt idx="59">
                  <c:v>17.731191067739964</c:v>
                </c:pt>
                <c:pt idx="60">
                  <c:v>22.372743395114341</c:v>
                </c:pt>
                <c:pt idx="61">
                  <c:v>28.245461787939899</c:v>
                </c:pt>
                <c:pt idx="62">
                  <c:v>35.678615221606428</c:v>
                </c:pt>
                <c:pt idx="63">
                  <c:v>45.090160417643183</c:v>
                </c:pt>
                <c:pt idx="64">
                  <c:v>57.010750846871261</c:v>
                </c:pt>
                <c:pt idx="65">
                  <c:v>72.114274606110982</c:v>
                </c:pt>
                <c:pt idx="66">
                  <c:v>91.256702740298465</c:v>
                </c:pt>
                <c:pt idx="67">
                  <c:v>115.52551725107121</c:v>
                </c:pt>
                <c:pt idx="68">
                  <c:v>146.30260952886744</c:v>
                </c:pt>
                <c:pt idx="69">
                  <c:v>185.34433207788192</c:v>
                </c:pt>
                <c:pt idx="70">
                  <c:v>234.8833961254976</c:v>
                </c:pt>
                <c:pt idx="71">
                  <c:v>297.75859491837235</c:v>
                </c:pt>
                <c:pt idx="72">
                  <c:v>377.57997362398464</c:v>
                </c:pt>
                <c:pt idx="73">
                  <c:v>478.93915927994095</c:v>
                </c:pt>
                <c:pt idx="74">
                  <c:v>607.67723257363718</c:v>
                </c:pt>
                <c:pt idx="75">
                  <c:v>771.22592614942937</c:v>
                </c:pt>
                <c:pt idx="76">
                  <c:v>979.04227423171278</c:v>
                </c:pt>
                <c:pt idx="77">
                  <c:v>1243.1623741950386</c:v>
                </c:pt>
                <c:pt idx="78">
                  <c:v>1578.9069823397299</c:v>
                </c:pt>
                <c:pt idx="79">
                  <c:v>2005.780674811504</c:v>
                </c:pt>
                <c:pt idx="80">
                  <c:v>2548.6177980961293</c:v>
                </c:pt>
                <c:pt idx="81">
                  <c:v>3239.0430983342048</c:v>
                </c:pt>
                <c:pt idx="82">
                  <c:v>4117.3336312963847</c:v>
                </c:pt>
                <c:pt idx="83">
                  <c:v>5234.7924342727692</c:v>
                </c:pt>
                <c:pt idx="84">
                  <c:v>6656.7749162019609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39-42B3-8668-1C27DD3FB862}"/>
            </c:ext>
          </c:extLst>
        </c:ser>
        <c:ser>
          <c:idx val="2"/>
          <c:order val="2"/>
          <c:tx>
            <c:strRef>
              <c:f>Besid!$D$6</c:f>
              <c:strCache>
                <c:ptCount val="1"/>
                <c:pt idx="0">
                  <c:v>I'2(x)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Besid!$D$7:$D$91</c:f>
              <c:numCache>
                <c:formatCode>General</c:formatCode>
                <c:ptCount val="85"/>
                <c:pt idx="0">
                  <c:v>-2214.6845101560539</c:v>
                </c:pt>
                <c:pt idx="1">
                  <c:v>-1737.2366275443701</c:v>
                </c:pt>
                <c:pt idx="2">
                  <c:v>-1362.8040305922111</c:v>
                </c:pt>
                <c:pt idx="3">
                  <c:v>-1069.1394018516007</c:v>
                </c:pt>
                <c:pt idx="4">
                  <c:v>-838.80445719427826</c:v>
                </c:pt>
                <c:pt idx="5">
                  <c:v>-658.12947425817151</c:v>
                </c:pt>
                <c:pt idx="6">
                  <c:v>-516.3981288560293</c:v>
                </c:pt>
                <c:pt idx="7">
                  <c:v>-405.20881055368795</c:v>
                </c:pt>
                <c:pt idx="8">
                  <c:v>-317.97417890101883</c:v>
                </c:pt>
                <c:pt idx="9">
                  <c:v>-249.52901354607604</c:v>
                </c:pt>
                <c:pt idx="10">
                  <c:v>-195.82290389313991</c:v>
                </c:pt>
                <c:pt idx="11">
                  <c:v>-153.67940779861308</c:v>
                </c:pt>
                <c:pt idx="12">
                  <c:v>-120.6072898563996</c:v>
                </c:pt>
                <c:pt idx="13">
                  <c:v>-94.652567487538292</c:v>
                </c:pt>
                <c:pt idx="14">
                  <c:v>-74.282534701231128</c:v>
                </c:pt>
                <c:pt idx="15">
                  <c:v>-58.29484572417563</c:v>
                </c:pt>
                <c:pt idx="16">
                  <c:v>-45.746238538552042</c:v>
                </c:pt>
                <c:pt idx="17">
                  <c:v>-35.89665163129898</c:v>
                </c:pt>
                <c:pt idx="18">
                  <c:v>-28.165406328558255</c:v>
                </c:pt>
                <c:pt idx="19">
                  <c:v>-22.09684708325387</c:v>
                </c:pt>
                <c:pt idx="20">
                  <c:v>-17.33339615580083</c:v>
                </c:pt>
                <c:pt idx="21">
                  <c:v>-13.594421070855887</c:v>
                </c:pt>
                <c:pt idx="22">
                  <c:v>-10.659659510005564</c:v>
                </c:pt>
                <c:pt idx="23">
                  <c:v>-8.3562176356657485</c:v>
                </c:pt>
                <c:pt idx="24">
                  <c:v>-6.5483704660623969</c:v>
                </c:pt>
                <c:pt idx="25">
                  <c:v>-5.1295595471907038</c:v>
                </c:pt>
                <c:pt idx="26">
                  <c:v>-4.0161137519281693</c:v>
                </c:pt>
                <c:pt idx="27">
                  <c:v>-3.1423213779348034</c:v>
                </c:pt>
                <c:pt idx="28">
                  <c:v>-2.4565619234493083</c:v>
                </c:pt>
                <c:pt idx="29">
                  <c:v>-1.9182687785752219</c:v>
                </c:pt>
                <c:pt idx="30">
                  <c:v>-1.4955433270333671</c:v>
                </c:pt>
                <c:pt idx="31">
                  <c:v>-1.1632795449018978</c:v>
                </c:pt>
                <c:pt idx="32">
                  <c:v>-0.90168840693859087</c:v>
                </c:pt>
                <c:pt idx="33">
                  <c:v>-0.69513506667476344</c:v>
                </c:pt>
                <c:pt idx="34">
                  <c:v>-0.53122027079699996</c:v>
                </c:pt>
                <c:pt idx="35">
                  <c:v>-0.40005190093813253</c:v>
                </c:pt>
                <c:pt idx="36">
                  <c:v>-0.29366376445840847</c:v>
                </c:pt>
                <c:pt idx="37">
                  <c:v>-0.20554744692792101</c:v>
                </c:pt>
                <c:pt idx="38">
                  <c:v>-0.13026970867994331</c:v>
                </c:pt>
                <c:pt idx="39">
                  <c:v>-6.3152951666551799E-2</c:v>
                </c:pt>
                <c:pt idx="40">
                  <c:v>0</c:v>
                </c:pt>
                <c:pt idx="41">
                  <c:v>6.3152951666551799E-2</c:v>
                </c:pt>
                <c:pt idx="42">
                  <c:v>0.13026970867994331</c:v>
                </c:pt>
                <c:pt idx="43">
                  <c:v>0.20554744692792101</c:v>
                </c:pt>
                <c:pt idx="44">
                  <c:v>0.29366376445840847</c:v>
                </c:pt>
                <c:pt idx="45">
                  <c:v>0.40005190093813253</c:v>
                </c:pt>
                <c:pt idx="46">
                  <c:v>0.53122027079699996</c:v>
                </c:pt>
                <c:pt idx="47">
                  <c:v>0.69513506667476344</c:v>
                </c:pt>
                <c:pt idx="48">
                  <c:v>0.90168840693859087</c:v>
                </c:pt>
                <c:pt idx="49">
                  <c:v>1.1632795449018978</c:v>
                </c:pt>
                <c:pt idx="50">
                  <c:v>1.4955433270333671</c:v>
                </c:pt>
                <c:pt idx="51">
                  <c:v>1.9182687785752219</c:v>
                </c:pt>
                <c:pt idx="52">
                  <c:v>2.4565619234493083</c:v>
                </c:pt>
                <c:pt idx="53">
                  <c:v>3.1423213779348034</c:v>
                </c:pt>
                <c:pt idx="54">
                  <c:v>4.0161137519281693</c:v>
                </c:pt>
                <c:pt idx="55">
                  <c:v>5.1295595471907038</c:v>
                </c:pt>
                <c:pt idx="56">
                  <c:v>6.5483704660623969</c:v>
                </c:pt>
                <c:pt idx="57">
                  <c:v>8.3562176356657485</c:v>
                </c:pt>
                <c:pt idx="58">
                  <c:v>10.659659510005564</c:v>
                </c:pt>
                <c:pt idx="59">
                  <c:v>13.594421070855887</c:v>
                </c:pt>
                <c:pt idx="60">
                  <c:v>17.33339615580083</c:v>
                </c:pt>
                <c:pt idx="61">
                  <c:v>22.09684708325387</c:v>
                </c:pt>
                <c:pt idx="62">
                  <c:v>28.165406328558255</c:v>
                </c:pt>
                <c:pt idx="63">
                  <c:v>35.89665163129898</c:v>
                </c:pt>
                <c:pt idx="64">
                  <c:v>45.746238538552042</c:v>
                </c:pt>
                <c:pt idx="65">
                  <c:v>58.29484572417563</c:v>
                </c:pt>
                <c:pt idx="66">
                  <c:v>74.282534701231128</c:v>
                </c:pt>
                <c:pt idx="67">
                  <c:v>94.652567487538292</c:v>
                </c:pt>
                <c:pt idx="68">
                  <c:v>120.6072898563996</c:v>
                </c:pt>
                <c:pt idx="69">
                  <c:v>153.67940779861308</c:v>
                </c:pt>
                <c:pt idx="70">
                  <c:v>195.82290389313991</c:v>
                </c:pt>
                <c:pt idx="71">
                  <c:v>249.52901354607604</c:v>
                </c:pt>
                <c:pt idx="72">
                  <c:v>317.97417890101883</c:v>
                </c:pt>
                <c:pt idx="73">
                  <c:v>405.20881055368795</c:v>
                </c:pt>
                <c:pt idx="74">
                  <c:v>516.3981288560293</c:v>
                </c:pt>
                <c:pt idx="75">
                  <c:v>658.12947425817151</c:v>
                </c:pt>
                <c:pt idx="76">
                  <c:v>838.80445719427826</c:v>
                </c:pt>
                <c:pt idx="77">
                  <c:v>1069.1394018516007</c:v>
                </c:pt>
                <c:pt idx="78">
                  <c:v>1362.8040305922111</c:v>
                </c:pt>
                <c:pt idx="79">
                  <c:v>1737.2366275443701</c:v>
                </c:pt>
                <c:pt idx="80">
                  <c:v>2214.6845101560539</c:v>
                </c:pt>
                <c:pt idx="81">
                  <c:v>2823.5321641609962</c:v>
                </c:pt>
                <c:pt idx="82">
                  <c:v>3599.9966754860097</c:v>
                </c:pt>
                <c:pt idx="83">
                  <c:v>4590.2921636130277</c:v>
                </c:pt>
                <c:pt idx="84">
                  <c:v>5853.3931157062234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39-42B3-8668-1C27DD3FB862}"/>
            </c:ext>
          </c:extLst>
        </c:ser>
        <c:ser>
          <c:idx val="3"/>
          <c:order val="3"/>
          <c:tx>
            <c:strRef>
              <c:f>Besid!$E$6</c:f>
              <c:strCache>
                <c:ptCount val="1"/>
                <c:pt idx="0">
                  <c:v>I'3(x)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Besid!$A$7:$A$91</c:f>
              <c:numCache>
                <c:formatCode>General</c:formatCode>
                <c:ptCount val="85"/>
                <c:pt idx="0">
                  <c:v>-10</c:v>
                </c:pt>
                <c:pt idx="1">
                  <c:v>-9.75</c:v>
                </c:pt>
                <c:pt idx="2">
                  <c:v>-9.5</c:v>
                </c:pt>
                <c:pt idx="3">
                  <c:v>-9.25</c:v>
                </c:pt>
                <c:pt idx="4">
                  <c:v>-9</c:v>
                </c:pt>
                <c:pt idx="5">
                  <c:v>-8.75</c:v>
                </c:pt>
                <c:pt idx="6">
                  <c:v>-8.5</c:v>
                </c:pt>
                <c:pt idx="7">
                  <c:v>-8.25</c:v>
                </c:pt>
                <c:pt idx="8">
                  <c:v>-8</c:v>
                </c:pt>
                <c:pt idx="9">
                  <c:v>-7.75</c:v>
                </c:pt>
                <c:pt idx="10">
                  <c:v>-7.5</c:v>
                </c:pt>
                <c:pt idx="11">
                  <c:v>-7.25</c:v>
                </c:pt>
                <c:pt idx="12">
                  <c:v>-7</c:v>
                </c:pt>
                <c:pt idx="13">
                  <c:v>-6.75</c:v>
                </c:pt>
                <c:pt idx="14">
                  <c:v>-6.5</c:v>
                </c:pt>
                <c:pt idx="15">
                  <c:v>-6.25</c:v>
                </c:pt>
                <c:pt idx="16">
                  <c:v>-6</c:v>
                </c:pt>
                <c:pt idx="17">
                  <c:v>-5.75</c:v>
                </c:pt>
                <c:pt idx="18">
                  <c:v>-5.5</c:v>
                </c:pt>
                <c:pt idx="19">
                  <c:v>-5.25</c:v>
                </c:pt>
                <c:pt idx="20">
                  <c:v>-5</c:v>
                </c:pt>
                <c:pt idx="21">
                  <c:v>-4.75</c:v>
                </c:pt>
                <c:pt idx="22">
                  <c:v>-4.5</c:v>
                </c:pt>
                <c:pt idx="23">
                  <c:v>-4.25</c:v>
                </c:pt>
                <c:pt idx="24">
                  <c:v>-4</c:v>
                </c:pt>
                <c:pt idx="25">
                  <c:v>-3.75</c:v>
                </c:pt>
                <c:pt idx="26">
                  <c:v>-3.5</c:v>
                </c:pt>
                <c:pt idx="27">
                  <c:v>-3.25</c:v>
                </c:pt>
                <c:pt idx="28">
                  <c:v>-3</c:v>
                </c:pt>
                <c:pt idx="29">
                  <c:v>-2.75</c:v>
                </c:pt>
                <c:pt idx="30">
                  <c:v>-2.5</c:v>
                </c:pt>
                <c:pt idx="31">
                  <c:v>-2.25</c:v>
                </c:pt>
                <c:pt idx="32">
                  <c:v>-2</c:v>
                </c:pt>
                <c:pt idx="33">
                  <c:v>-1.75</c:v>
                </c:pt>
                <c:pt idx="34">
                  <c:v>-1.5</c:v>
                </c:pt>
                <c:pt idx="35">
                  <c:v>-1.25</c:v>
                </c:pt>
                <c:pt idx="36">
                  <c:v>-1</c:v>
                </c:pt>
                <c:pt idx="37">
                  <c:v>-0.75</c:v>
                </c:pt>
                <c:pt idx="38">
                  <c:v>-0.5</c:v>
                </c:pt>
                <c:pt idx="39">
                  <c:v>-0.25</c:v>
                </c:pt>
                <c:pt idx="40">
                  <c:v>0</c:v>
                </c:pt>
                <c:pt idx="41">
                  <c:v>0.25</c:v>
                </c:pt>
                <c:pt idx="42">
                  <c:v>0.5</c:v>
                </c:pt>
                <c:pt idx="43">
                  <c:v>0.75</c:v>
                </c:pt>
                <c:pt idx="44">
                  <c:v>1</c:v>
                </c:pt>
                <c:pt idx="45">
                  <c:v>1.25</c:v>
                </c:pt>
                <c:pt idx="46">
                  <c:v>1.5</c:v>
                </c:pt>
                <c:pt idx="47">
                  <c:v>1.75</c:v>
                </c:pt>
                <c:pt idx="48">
                  <c:v>2</c:v>
                </c:pt>
                <c:pt idx="49">
                  <c:v>2.25</c:v>
                </c:pt>
                <c:pt idx="50">
                  <c:v>2.5</c:v>
                </c:pt>
                <c:pt idx="51">
                  <c:v>2.75</c:v>
                </c:pt>
                <c:pt idx="52">
                  <c:v>3</c:v>
                </c:pt>
                <c:pt idx="53">
                  <c:v>3.25</c:v>
                </c:pt>
                <c:pt idx="54">
                  <c:v>3.5</c:v>
                </c:pt>
                <c:pt idx="55">
                  <c:v>3.75</c:v>
                </c:pt>
                <c:pt idx="56">
                  <c:v>4</c:v>
                </c:pt>
                <c:pt idx="57">
                  <c:v>4.25</c:v>
                </c:pt>
                <c:pt idx="58">
                  <c:v>4.5</c:v>
                </c:pt>
                <c:pt idx="59">
                  <c:v>4.75</c:v>
                </c:pt>
                <c:pt idx="60">
                  <c:v>5</c:v>
                </c:pt>
                <c:pt idx="61">
                  <c:v>5.25</c:v>
                </c:pt>
                <c:pt idx="62">
                  <c:v>5.5</c:v>
                </c:pt>
                <c:pt idx="63">
                  <c:v>5.75</c:v>
                </c:pt>
                <c:pt idx="64">
                  <c:v>6</c:v>
                </c:pt>
                <c:pt idx="65">
                  <c:v>6.25</c:v>
                </c:pt>
                <c:pt idx="66">
                  <c:v>6.5</c:v>
                </c:pt>
                <c:pt idx="67">
                  <c:v>6.75</c:v>
                </c:pt>
                <c:pt idx="68">
                  <c:v>7</c:v>
                </c:pt>
                <c:pt idx="69">
                  <c:v>7.25</c:v>
                </c:pt>
                <c:pt idx="70">
                  <c:v>7.5</c:v>
                </c:pt>
                <c:pt idx="71">
                  <c:v>7.75</c:v>
                </c:pt>
                <c:pt idx="72">
                  <c:v>8</c:v>
                </c:pt>
                <c:pt idx="73">
                  <c:v>8.25</c:v>
                </c:pt>
                <c:pt idx="74">
                  <c:v>8.5</c:v>
                </c:pt>
                <c:pt idx="75">
                  <c:v>8.75</c:v>
                </c:pt>
                <c:pt idx="76">
                  <c:v>9</c:v>
                </c:pt>
                <c:pt idx="77">
                  <c:v>9.25</c:v>
                </c:pt>
                <c:pt idx="78">
                  <c:v>9.5</c:v>
                </c:pt>
                <c:pt idx="79">
                  <c:v>9.75</c:v>
                </c:pt>
                <c:pt idx="80">
                  <c:v>10</c:v>
                </c:pt>
                <c:pt idx="81">
                  <c:v>10.25</c:v>
                </c:pt>
                <c:pt idx="82">
                  <c:v>10.5</c:v>
                </c:pt>
                <c:pt idx="83">
                  <c:v>10.75</c:v>
                </c:pt>
                <c:pt idx="84">
                  <c:v>11</c:v>
                </c:pt>
              </c:numCache>
            </c:numRef>
          </c:xVal>
          <c:yVal>
            <c:numRef>
              <c:f>Besid!$E$7:$E$91</c:f>
              <c:numCache>
                <c:formatCode>General</c:formatCode>
                <c:ptCount val="85"/>
                <c:pt idx="0">
                  <c:v>1754.0047527427482</c:v>
                </c:pt>
                <c:pt idx="1">
                  <c:v>1368.3847375264418</c:v>
                </c:pt>
                <c:pt idx="2">
                  <c:v>1067.3366636040462</c:v>
                </c:pt>
                <c:pt idx="3">
                  <c:v>832.34153161762015</c:v>
                </c:pt>
                <c:pt idx="4">
                  <c:v>648.93146332818401</c:v>
                </c:pt>
                <c:pt idx="5">
                  <c:v>505.80405873004707</c:v>
                </c:pt>
                <c:pt idx="6">
                  <c:v>394.1302951552791</c:v>
                </c:pt>
                <c:pt idx="7">
                  <c:v>307.01368210335471</c:v>
                </c:pt>
                <c:pt idx="8">
                  <c:v>239.06762364386051</c:v>
                </c:pt>
                <c:pt idx="9">
                  <c:v>186.08516015341112</c:v>
                </c:pt>
                <c:pt idx="10">
                  <c:v>144.78090379036917</c:v>
                </c:pt>
                <c:pt idx="11">
                  <c:v>112.5893920695506</c:v>
                </c:pt>
                <c:pt idx="12">
                  <c:v>87.507530471940669</c:v>
                </c:pt>
                <c:pt idx="13">
                  <c:v>67.97148867292232</c:v>
                </c:pt>
                <c:pt idx="14">
                  <c:v>52.760520177325589</c:v>
                </c:pt>
                <c:pt idx="15">
                  <c:v>40.921820457669845</c:v>
                </c:pt>
                <c:pt idx="16">
                  <c:v>31.711824567532624</c:v>
                </c:pt>
                <c:pt idx="17">
                  <c:v>24.550350162246644</c:v>
                </c:pt>
                <c:pt idx="18">
                  <c:v>18.984777269116456</c:v>
                </c:pt>
                <c:pt idx="19">
                  <c:v>14.662069969115059</c:v>
                </c:pt>
                <c:pt idx="20">
                  <c:v>11.306924865133553</c:v>
                </c:pt>
                <c:pt idx="21">
                  <c:v>8.7047061140357833</c:v>
                </c:pt>
                <c:pt idx="22">
                  <c:v>6.6881197875431733</c:v>
                </c:pt>
                <c:pt idx="23">
                  <c:v>5.1268092955687887</c:v>
                </c:pt>
                <c:pt idx="24">
                  <c:v>3.9192325414688449</c:v>
                </c:pt>
                <c:pt idx="25">
                  <c:v>2.9863213132926187</c:v>
                </c:pt>
                <c:pt idx="26">
                  <c:v>2.2665326924224343</c:v>
                </c:pt>
                <c:pt idx="27">
                  <c:v>1.7119876589548186</c:v>
                </c:pt>
                <c:pt idx="28">
                  <c:v>1.2854588114339431</c:v>
                </c:pt>
                <c:pt idx="29">
                  <c:v>0.95802127711680873</c:v>
                </c:pt>
                <c:pt idx="30">
                  <c:v>0.70722165728552178</c:v>
                </c:pt>
                <c:pt idx="31">
                  <c:v>0.51565172386555336</c:v>
                </c:pt>
                <c:pt idx="32">
                  <c:v>0.36983850883895919</c:v>
                </c:pt>
                <c:pt idx="33">
                  <c:v>0.2593819322536976</c:v>
                </c:pt>
                <c:pt idx="34">
                  <c:v>0.17628639230349616</c:v>
                </c:pt>
                <c:pt idx="35">
                  <c:v>0.11444472789139139</c:v>
                </c:pt>
                <c:pt idx="36">
                  <c:v>6.9242394994042583E-2</c:v>
                </c:pt>
                <c:pt idx="37">
                  <c:v>3.7257151395196163E-2</c:v>
                </c:pt>
                <c:pt idx="38">
                  <c:v>1.6035477363796541E-2</c:v>
                </c:pt>
                <c:pt idx="39">
                  <c:v>3.9317370082364951E-3</c:v>
                </c:pt>
                <c:pt idx="40">
                  <c:v>0</c:v>
                </c:pt>
                <c:pt idx="41">
                  <c:v>3.9317370082364951E-3</c:v>
                </c:pt>
                <c:pt idx="42">
                  <c:v>1.6035477363796541E-2</c:v>
                </c:pt>
                <c:pt idx="43">
                  <c:v>3.7257151395196163E-2</c:v>
                </c:pt>
                <c:pt idx="44">
                  <c:v>6.9242394994042583E-2</c:v>
                </c:pt>
                <c:pt idx="45">
                  <c:v>0.11444472789139139</c:v>
                </c:pt>
                <c:pt idx="46">
                  <c:v>0.17628639230349616</c:v>
                </c:pt>
                <c:pt idx="47">
                  <c:v>0.2593819322536976</c:v>
                </c:pt>
                <c:pt idx="48">
                  <c:v>0.36983850883895919</c:v>
                </c:pt>
                <c:pt idx="49">
                  <c:v>0.51565172386555336</c:v>
                </c:pt>
                <c:pt idx="50">
                  <c:v>0.70722165728552178</c:v>
                </c:pt>
                <c:pt idx="51">
                  <c:v>0.95802127711680873</c:v>
                </c:pt>
                <c:pt idx="52">
                  <c:v>1.2854588114339431</c:v>
                </c:pt>
                <c:pt idx="53">
                  <c:v>1.7119876589548186</c:v>
                </c:pt>
                <c:pt idx="54">
                  <c:v>2.2665326924224343</c:v>
                </c:pt>
                <c:pt idx="55">
                  <c:v>2.9863213132926187</c:v>
                </c:pt>
                <c:pt idx="56">
                  <c:v>3.9192325414688449</c:v>
                </c:pt>
                <c:pt idx="57">
                  <c:v>5.1268092955687887</c:v>
                </c:pt>
                <c:pt idx="58">
                  <c:v>6.6881197875431733</c:v>
                </c:pt>
                <c:pt idx="59">
                  <c:v>8.7047061140357833</c:v>
                </c:pt>
                <c:pt idx="60">
                  <c:v>11.306924865133553</c:v>
                </c:pt>
                <c:pt idx="61">
                  <c:v>14.662069969115059</c:v>
                </c:pt>
                <c:pt idx="62">
                  <c:v>18.984777269116456</c:v>
                </c:pt>
                <c:pt idx="63">
                  <c:v>24.550350162246644</c:v>
                </c:pt>
                <c:pt idx="64">
                  <c:v>31.711824567532624</c:v>
                </c:pt>
                <c:pt idx="65">
                  <c:v>40.921820457669845</c:v>
                </c:pt>
                <c:pt idx="66">
                  <c:v>52.760520177325589</c:v>
                </c:pt>
                <c:pt idx="67">
                  <c:v>67.97148867292232</c:v>
                </c:pt>
                <c:pt idx="68">
                  <c:v>87.507530471940669</c:v>
                </c:pt>
                <c:pt idx="69">
                  <c:v>112.5893920695506</c:v>
                </c:pt>
                <c:pt idx="70">
                  <c:v>144.78090379036917</c:v>
                </c:pt>
                <c:pt idx="71">
                  <c:v>186.08516015341112</c:v>
                </c:pt>
                <c:pt idx="72">
                  <c:v>239.06762364386051</c:v>
                </c:pt>
                <c:pt idx="73">
                  <c:v>307.01368210335471</c:v>
                </c:pt>
                <c:pt idx="74">
                  <c:v>394.1302951552791</c:v>
                </c:pt>
                <c:pt idx="75">
                  <c:v>505.80405873004707</c:v>
                </c:pt>
                <c:pt idx="76">
                  <c:v>648.93146332818401</c:v>
                </c:pt>
                <c:pt idx="77">
                  <c:v>832.34153161762015</c:v>
                </c:pt>
                <c:pt idx="78">
                  <c:v>1067.3366636040462</c:v>
                </c:pt>
                <c:pt idx="79">
                  <c:v>1368.3847375264418</c:v>
                </c:pt>
                <c:pt idx="80">
                  <c:v>1754.0047527427482</c:v>
                </c:pt>
                <c:pt idx="81">
                  <c:v>2247.9001213957158</c:v>
                </c:pt>
                <c:pt idx="82">
                  <c:v>2880.4088405608113</c:v>
                </c:pt>
                <c:pt idx="83">
                  <c:v>3690.359129735798</c:v>
                </c:pt>
                <c:pt idx="84">
                  <c:v>4727.4438821462336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39-42B3-8668-1C27DD3FB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6"/>
          <c:min val="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682217847769027"/>
          <c:y val="0.64691179351539552"/>
          <c:w val="0.18540004374453192"/>
          <c:h val="0.2943661740026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Beskd!$B$6</c:f>
              <c:strCache>
                <c:ptCount val="1"/>
                <c:pt idx="0">
                  <c:v>K'0(x)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Beskd!$B$7:$B$56</c:f>
              <c:numCache>
                <c:formatCode>General</c:formatCode>
                <c:ptCount val="50"/>
                <c:pt idx="0">
                  <c:v>-99999.999939355708</c:v>
                </c:pt>
                <c:pt idx="1">
                  <c:v>-39.946184926399866</c:v>
                </c:pt>
                <c:pt idx="2">
                  <c:v>-19.909674325882506</c:v>
                </c:pt>
                <c:pt idx="3">
                  <c:v>-9.853844780870606</c:v>
                </c:pt>
                <c:pt idx="4">
                  <c:v>-6.4774987761530616</c:v>
                </c:pt>
                <c:pt idx="5">
                  <c:v>-4.7759725432204725</c:v>
                </c:pt>
                <c:pt idx="6">
                  <c:v>-3.0559920334573243</c:v>
                </c:pt>
                <c:pt idx="7">
                  <c:v>-2.1843544247326876</c:v>
                </c:pt>
                <c:pt idx="8">
                  <c:v>-1.6564411200033009</c:v>
                </c:pt>
                <c:pt idx="9">
                  <c:v>-1.3028349397635022</c:v>
                </c:pt>
                <c:pt idx="10">
                  <c:v>-1.0502835353129178</c:v>
                </c:pt>
                <c:pt idx="11">
                  <c:v>-0.86178163447218037</c:v>
                </c:pt>
                <c:pt idx="12">
                  <c:v>-0.71653357877601898</c:v>
                </c:pt>
                <c:pt idx="13">
                  <c:v>-0.60190723019723469</c:v>
                </c:pt>
                <c:pt idx="14">
                  <c:v>-0.50976002716702717</c:v>
                </c:pt>
                <c:pt idx="15">
                  <c:v>-0.43459239106071512</c:v>
                </c:pt>
                <c:pt idx="16">
                  <c:v>-0.3725474956319621</c:v>
                </c:pt>
                <c:pt idx="17">
                  <c:v>-0.32083590222987568</c:v>
                </c:pt>
                <c:pt idx="18">
                  <c:v>-0.27738780045684369</c:v>
                </c:pt>
                <c:pt idx="19">
                  <c:v>-0.24063391135761178</c:v>
                </c:pt>
                <c:pt idx="20">
                  <c:v>-0.20936248820408235</c:v>
                </c:pt>
                <c:pt idx="21">
                  <c:v>-0.18262309980174682</c:v>
                </c:pt>
                <c:pt idx="22">
                  <c:v>-0.15966015303266751</c:v>
                </c:pt>
                <c:pt idx="23">
                  <c:v>-0.13986588181652235</c:v>
                </c:pt>
                <c:pt idx="24">
                  <c:v>-0.12274641153350785</c:v>
                </c:pt>
                <c:pt idx="25">
                  <c:v>-0.10789681011908719</c:v>
                </c:pt>
                <c:pt idx="26">
                  <c:v>-9.4982443845362544E-2</c:v>
                </c:pt>
                <c:pt idx="27">
                  <c:v>-8.3724838754832095E-2</c:v>
                </c:pt>
                <c:pt idx="28">
                  <c:v>-7.3890816347746982E-2</c:v>
                </c:pt>
                <c:pt idx="29">
                  <c:v>-6.5284045058531415E-2</c:v>
                </c:pt>
                <c:pt idx="30">
                  <c:v>-5.7738398956525869E-2</c:v>
                </c:pt>
                <c:pt idx="31">
                  <c:v>-5.1112685607272376E-2</c:v>
                </c:pt>
                <c:pt idx="32">
                  <c:v>-4.5286423298361377E-2</c:v>
                </c:pt>
                <c:pt idx="33">
                  <c:v>-4.0156431128194114E-2</c:v>
                </c:pt>
                <c:pt idx="34">
                  <c:v>-3.5634054949617439E-2</c:v>
                </c:pt>
                <c:pt idx="35">
                  <c:v>-3.1642895211398715E-2</c:v>
                </c:pt>
                <c:pt idx="36">
                  <c:v>-2.8116934272716561E-2</c:v>
                </c:pt>
                <c:pt idx="37">
                  <c:v>-2.4998984123186224E-2</c:v>
                </c:pt>
                <c:pt idx="38">
                  <c:v>-2.2239392925923789E-2</c:v>
                </c:pt>
                <c:pt idx="39">
                  <c:v>-1.9794962019720579E-2</c:v>
                </c:pt>
                <c:pt idx="40">
                  <c:v>-1.7628035102223227E-2</c:v>
                </c:pt>
                <c:pt idx="41">
                  <c:v>-1.5705729078473455E-2</c:v>
                </c:pt>
                <c:pt idx="42">
                  <c:v>-1.3999282082274795E-2</c:v>
                </c:pt>
                <c:pt idx="43">
                  <c:v>-1.2483498887268405E-2</c:v>
                </c:pt>
                <c:pt idx="44">
                  <c:v>-1.1136277633479914E-2</c:v>
                </c:pt>
                <c:pt idx="45">
                  <c:v>-9.9382047359170764E-3</c:v>
                </c:pt>
                <c:pt idx="46">
                  <c:v>-7.9232533614455886E-3</c:v>
                </c:pt>
                <c:pt idx="47">
                  <c:v>-6.3250436442640039E-3</c:v>
                </c:pt>
                <c:pt idx="48">
                  <c:v>-5.0551764440562915E-3</c:v>
                </c:pt>
                <c:pt idx="49">
                  <c:v>-4.0446134454521551E-3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EC-4C0D-95FC-F5D3BE54E1EC}"/>
            </c:ext>
          </c:extLst>
        </c:ser>
        <c:ser>
          <c:idx val="1"/>
          <c:order val="1"/>
          <c:tx>
            <c:strRef>
              <c:f>Beskd!$C$6</c:f>
              <c:strCache>
                <c:ptCount val="1"/>
                <c:pt idx="0">
                  <c:v>K'1(x)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Beskd!$C$7:$C$56</c:f>
              <c:numCache>
                <c:formatCode>General</c:formatCode>
                <c:ptCount val="50"/>
                <c:pt idx="0">
                  <c:v>-10000000005.564426</c:v>
                </c:pt>
                <c:pt idx="1">
                  <c:v>-1601.6529588098595</c:v>
                </c:pt>
                <c:pt idx="2">
                  <c:v>-401.30772054712207</c:v>
                </c:pt>
                <c:pt idx="3">
                  <c:v>-100.96551683340806</c:v>
                </c:pt>
                <c:pt idx="4">
                  <c:v>-45.21335289739794</c:v>
                </c:pt>
                <c:pt idx="5">
                  <c:v>-25.632566571630509</c:v>
                </c:pt>
                <c:pt idx="6">
                  <c:v>-11.559100172068712</c:v>
                </c:pt>
                <c:pt idx="7">
                  <c:v>-6.575415196356154</c:v>
                </c:pt>
                <c:pt idx="8">
                  <c:v>-4.2373013112342672</c:v>
                </c:pt>
                <c:pt idx="9">
                  <c:v>-2.9489136581772333</c:v>
                </c:pt>
                <c:pt idx="10">
                  <c:v>-2.1609249103621271</c:v>
                </c:pt>
                <c:pt idx="11">
                  <c:v>-1.6425741483561211</c:v>
                </c:pt>
                <c:pt idx="12">
                  <c:v>-1.282878729025144</c:v>
                </c:pt>
                <c:pt idx="13">
                  <c:v>-1.0229316684379433</c:v>
                </c:pt>
                <c:pt idx="14">
                  <c:v>-0.82902059805866513</c:v>
                </c:pt>
                <c:pt idx="15">
                  <c:v>-0.68066854617052297</c:v>
                </c:pt>
                <c:pt idx="16">
                  <c:v>-0.56482264293999784</c:v>
                </c:pt>
                <c:pt idx="17">
                  <c:v>-0.47282356277431015</c:v>
                </c:pt>
                <c:pt idx="18">
                  <c:v>-0.39873076295208809</c:v>
                </c:pt>
                <c:pt idx="19">
                  <c:v>-0.33835094656783959</c:v>
                </c:pt>
                <c:pt idx="20">
                  <c:v>-0.28865072288292726</c:v>
                </c:pt>
                <c:pt idx="21">
                  <c:v>-0.24738867815746496</c:v>
                </c:pt>
                <c:pt idx="22">
                  <c:v>-0.212877638766925</c:v>
                </c:pt>
                <c:pt idx="23">
                  <c:v>-0.18382681365779455</c:v>
                </c:pt>
                <c:pt idx="24">
                  <c:v>-0.15923441304878014</c:v>
                </c:pt>
                <c:pt idx="25">
                  <c:v>-0.13831301027118675</c:v>
                </c:pt>
                <c:pt idx="26">
                  <c:v>-0.12043664771746856</c:v>
                </c:pt>
                <c:pt idx="27">
                  <c:v>-0.10510269102459585</c:v>
                </c:pt>
                <c:pt idx="28">
                  <c:v>-9.19038797394649E-2</c:v>
                </c:pt>
                <c:pt idx="29">
                  <c:v>-8.0507551385757048E-2</c:v>
                </c:pt>
                <c:pt idx="30">
                  <c:v>-7.0639993121938208E-2</c:v>
                </c:pt>
                <c:pt idx="31">
                  <c:v>-6.2074512549524313E-2</c:v>
                </c:pt>
                <c:pt idx="32">
                  <c:v>-5.4622242600141077E-2</c:v>
                </c:pt>
                <c:pt idx="33">
                  <c:v>-4.812498142901056E-2</c:v>
                </c:pt>
                <c:pt idx="34">
                  <c:v>-4.2449564473401855E-2</c:v>
                </c:pt>
                <c:pt idx="35">
                  <c:v>-3.748340242866266E-2</c:v>
                </c:pt>
                <c:pt idx="36">
                  <c:v>-3.3130915258783672E-2</c:v>
                </c:pt>
                <c:pt idx="37">
                  <c:v>-2.9310661195980657E-2</c:v>
                </c:pt>
                <c:pt idx="38">
                  <c:v>-2.5953009434918104E-2</c:v>
                </c:pt>
                <c:pt idx="39">
                  <c:v>-2.2998241579180061E-2</c:v>
                </c:pt>
                <c:pt idx="40">
                  <c:v>-2.0394993733038307E-2</c:v>
                </c:pt>
                <c:pt idx="41">
                  <c:v>-1.8098971133843861E-2</c:v>
                </c:pt>
                <c:pt idx="42">
                  <c:v>-1.6071882265525333E-2</c:v>
                </c:pt>
                <c:pt idx="43">
                  <c:v>-1.4280550807670102E-2</c:v>
                </c:pt>
                <c:pt idx="44">
                  <c:v>-1.269617250429874E-2</c:v>
                </c:pt>
                <c:pt idx="45">
                  <c:v>-1.1293690764379761E-2</c:v>
                </c:pt>
                <c:pt idx="46">
                  <c:v>-8.9498500236357866E-3</c:v>
                </c:pt>
                <c:pt idx="47">
                  <c:v>-7.1054324051763049E-3</c:v>
                </c:pt>
                <c:pt idx="48">
                  <c:v>-5.6504080759030434E-3</c:v>
                </c:pt>
                <c:pt idx="49">
                  <c:v>-4.5000210231330171E-3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EC-4C0D-95FC-F5D3BE54E1EC}"/>
            </c:ext>
          </c:extLst>
        </c:ser>
        <c:ser>
          <c:idx val="2"/>
          <c:order val="2"/>
          <c:tx>
            <c:strRef>
              <c:f>Beskd!$D$6</c:f>
              <c:strCache>
                <c:ptCount val="1"/>
                <c:pt idx="0">
                  <c:v>K'2(x)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Beskd!$D$7:$D$56</c:f>
              <c:numCache>
                <c:formatCode>General</c:formatCode>
                <c:ptCount val="50"/>
                <c:pt idx="0">
                  <c:v>-3999999999999998.5</c:v>
                </c:pt>
                <c:pt idx="1">
                  <c:v>-255999.9746541947</c:v>
                </c:pt>
                <c:pt idx="2">
                  <c:v>-31999.957956916773</c:v>
                </c:pt>
                <c:pt idx="3">
                  <c:v>-3999.933137623153</c:v>
                </c:pt>
                <c:pt idx="4">
                  <c:v>-1185.0998730661752</c:v>
                </c:pt>
                <c:pt idx="5">
                  <c:v>-499.9002654205492</c:v>
                </c:pt>
                <c:pt idx="6">
                  <c:v>-148.02759392407813</c:v>
                </c:pt>
                <c:pt idx="7">
                  <c:v>-62.365860715672056</c:v>
                </c:pt>
                <c:pt idx="8">
                  <c:v>-31.857175324966779</c:v>
                </c:pt>
                <c:pt idx="9">
                  <c:v>-18.370519021262623</c:v>
                </c:pt>
                <c:pt idx="10">
                  <c:v>-11.511226280481925</c:v>
                </c:pt>
                <c:pt idx="11">
                  <c:v>-7.6612846130880472</c:v>
                </c:pt>
                <c:pt idx="12">
                  <c:v>-5.3365939118591026</c:v>
                </c:pt>
                <c:pt idx="13">
                  <c:v>-3.8515850274675913</c:v>
                </c:pt>
                <c:pt idx="14">
                  <c:v>-2.8596487627563807</c:v>
                </c:pt>
                <c:pt idx="15">
                  <c:v>-2.1726405111514691</c:v>
                </c:pt>
                <c:pt idx="16">
                  <c:v>-1.682390018062683</c:v>
                </c:pt>
                <c:pt idx="17">
                  <c:v>-1.323681708468559</c:v>
                </c:pt>
                <c:pt idx="18">
                  <c:v>-1.0555957514657108</c:v>
                </c:pt>
                <c:pt idx="19">
                  <c:v>-0.85156783781554524</c:v>
                </c:pt>
                <c:pt idx="20">
                  <c:v>-0.69383910903803292</c:v>
                </c:pt>
                <c:pt idx="21">
                  <c:v>-0.57022971738519335</c:v>
                </c:pt>
                <c:pt idx="22">
                  <c:v>-0.47219625646193331</c:v>
                </c:pt>
                <c:pt idx="23">
                  <c:v>-0.39362563638257803</c:v>
                </c:pt>
                <c:pt idx="24">
                  <c:v>-0.33006554030264434</c:v>
                </c:pt>
                <c:pt idx="25">
                  <c:v>-0.27822136909251605</c:v>
                </c:pt>
                <c:pt idx="26">
                  <c:v>-0.23562015030870473</c:v>
                </c:pt>
                <c:pt idx="27">
                  <c:v>-0.20038153917631196</c:v>
                </c:pt>
                <c:pt idx="28">
                  <c:v>-0.17105898137059788</c:v>
                </c:pt>
                <c:pt idx="29">
                  <c:v>-0.1465277369702177</c:v>
                </c:pt>
                <c:pt idx="30">
                  <c:v>-0.1259047584587917</c:v>
                </c:pt>
                <c:pt idx="31">
                  <c:v>-0.10849057355266534</c:v>
                </c:pt>
                <c:pt idx="32">
                  <c:v>-9.3726596149436375E-2</c:v>
                </c:pt>
                <c:pt idx="33">
                  <c:v>-8.1163403442688714E-2</c:v>
                </c:pt>
                <c:pt idx="34">
                  <c:v>-7.0436907148818909E-2</c:v>
                </c:pt>
                <c:pt idx="35">
                  <c:v>-6.1250274700289167E-2</c:v>
                </c:pt>
                <c:pt idx="36">
                  <c:v>-5.33600848010366E-2</c:v>
                </c:pt>
                <c:pt idx="37">
                  <c:v>-4.6565633290923315E-2</c:v>
                </c:pt>
                <c:pt idx="38">
                  <c:v>-4.0700605325619643E-2</c:v>
                </c:pt>
                <c:pt idx="39">
                  <c:v>-3.5626540986505875E-2</c:v>
                </c:pt>
                <c:pt idx="40">
                  <c:v>-3.1227671612736728E-2</c:v>
                </c:pt>
                <c:pt idx="41">
                  <c:v>-2.7406812096074575E-2</c:v>
                </c:pt>
                <c:pt idx="42">
                  <c:v>-2.4082072735506031E-2</c:v>
                </c:pt>
                <c:pt idx="43">
                  <c:v>-2.1184211652012005E-2</c:v>
                </c:pt>
                <c:pt idx="44">
                  <c:v>-1.8654491185068817E-2</c:v>
                </c:pt>
                <c:pt idx="45">
                  <c:v>-1.644293330125858E-2</c:v>
                </c:pt>
                <c:pt idx="46">
                  <c:v>-1.2809884917793009E-2</c:v>
                </c:pt>
                <c:pt idx="47">
                  <c:v>-1.001219229342043E-2</c:v>
                </c:pt>
                <c:pt idx="48">
                  <c:v>-7.8483305420068896E-3</c:v>
                </c:pt>
                <c:pt idx="49">
                  <c:v>-6.1681909303415335E-3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EC-4C0D-95FC-F5D3BE54E1EC}"/>
            </c:ext>
          </c:extLst>
        </c:ser>
        <c:ser>
          <c:idx val="3"/>
          <c:order val="3"/>
          <c:tx>
            <c:strRef>
              <c:f>Beskd!$E$6</c:f>
              <c:strCache>
                <c:ptCount val="1"/>
                <c:pt idx="0">
                  <c:v>K'3(x)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Beskd!$A$7:$A$56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Beskd!$E$7:$E$56</c:f>
              <c:numCache>
                <c:formatCode>General</c:formatCode>
                <c:ptCount val="50"/>
                <c:pt idx="0">
                  <c:v>-2.3999999999899987E+21</c:v>
                </c:pt>
                <c:pt idx="1">
                  <c:v>-61438399.87517143</c:v>
                </c:pt>
                <c:pt idx="2">
                  <c:v>-3839599.8755775243</c:v>
                </c:pt>
                <c:pt idx="3">
                  <c:v>-239899.8768786052</c:v>
                </c:pt>
                <c:pt idx="4">
                  <c:v>-47362.841625195688</c:v>
                </c:pt>
                <c:pt idx="5">
                  <c:v>-14974.880803755901</c:v>
                </c:pt>
                <c:pt idx="6">
                  <c:v>-2951.7376984305824</c:v>
                </c:pt>
                <c:pt idx="7">
                  <c:v>-931.14155380777356</c:v>
                </c:pt>
                <c:pt idx="8">
                  <c:v>-379.89764073082233</c:v>
                </c:pt>
                <c:pt idx="9">
                  <c:v>-182.31132073825847</c:v>
                </c:pt>
                <c:pt idx="10">
                  <c:v>-97.827768642170284</c:v>
                </c:pt>
                <c:pt idx="11">
                  <c:v>-56.947754660336038</c:v>
                </c:pt>
                <c:pt idx="12">
                  <c:v>-35.267874633028001</c:v>
                </c:pt>
                <c:pt idx="13">
                  <c:v>-22.928627372849025</c:v>
                </c:pt>
                <c:pt idx="14">
                  <c:v>-15.500268345517057</c:v>
                </c:pt>
                <c:pt idx="15">
                  <c:v>-10.81955045016001</c:v>
                </c:pt>
                <c:pt idx="16">
                  <c:v>-7.756549656103207</c:v>
                </c:pt>
                <c:pt idx="17">
                  <c:v>-5.6874081673111707</c:v>
                </c:pt>
                <c:pt idx="18">
                  <c:v>-4.2512633682058061</c:v>
                </c:pt>
                <c:pt idx="19">
                  <c:v>-3.2309379491791193</c:v>
                </c:pt>
                <c:pt idx="20">
                  <c:v>-2.4911858274829459</c:v>
                </c:pt>
                <c:pt idx="21">
                  <c:v>-1.9452398474395016</c:v>
                </c:pt>
                <c:pt idx="22">
                  <c:v>-1.5359603928228536</c:v>
                </c:pt>
                <c:pt idx="23">
                  <c:v>-1.2248378409890059</c:v>
                </c:pt>
                <c:pt idx="24">
                  <c:v>-0.98537746959585149</c:v>
                </c:pt>
                <c:pt idx="25">
                  <c:v>-0.79901055314251468</c:v>
                </c:pt>
                <c:pt idx="26">
                  <c:v>-0.65250447996160033</c:v>
                </c:pt>
                <c:pt idx="27">
                  <c:v>-0.53628584000301549</c:v>
                </c:pt>
                <c:pt idx="28">
                  <c:v>-0.44333278195070214</c:v>
                </c:pt>
                <c:pt idx="29">
                  <c:v>-0.3684299866566198</c:v>
                </c:pt>
                <c:pt idx="30">
                  <c:v>-0.30765916084034495</c:v>
                </c:pt>
                <c:pt idx="31">
                  <c:v>-0.25804525187146965</c:v>
                </c:pt>
                <c:pt idx="32">
                  <c:v>-0.21730732201389807</c:v>
                </c:pt>
                <c:pt idx="33">
                  <c:v>-0.18368083422892517</c:v>
                </c:pt>
                <c:pt idx="34">
                  <c:v>-0.15578934931007232</c:v>
                </c:pt>
                <c:pt idx="35">
                  <c:v>-0.13255085798458061</c:v>
                </c:pt>
                <c:pt idx="36">
                  <c:v>-0.11310868503477953</c:v>
                </c:pt>
                <c:pt idx="37">
                  <c:v>-9.6780023401618107E-2</c:v>
                </c:pt>
                <c:pt idx="38">
                  <c:v>-8.3017251178309576E-2</c:v>
                </c:pt>
                <c:pt idx="39">
                  <c:v>-7.1378608767956181E-2</c:v>
                </c:pt>
                <c:pt idx="40">
                  <c:v>-6.1505793590328539E-2</c:v>
                </c:pt>
                <c:pt idx="41">
                  <c:v>-5.3106711770554517E-2</c:v>
                </c:pt>
                <c:pt idx="42">
                  <c:v>-4.5942105918983414E-2</c:v>
                </c:pt>
                <c:pt idx="43">
                  <c:v>-3.9815118842053895E-2</c:v>
                </c:pt>
                <c:pt idx="44">
                  <c:v>-3.4563097344165336E-2</c:v>
                </c:pt>
                <c:pt idx="45">
                  <c:v>-3.0051117034788639E-2</c:v>
                </c:pt>
                <c:pt idx="46">
                  <c:v>-2.2816396110878254E-2</c:v>
                </c:pt>
                <c:pt idx="47">
                  <c:v>-1.7414794681696863E-2</c:v>
                </c:pt>
                <c:pt idx="48">
                  <c:v>-1.3354497735054866E-2</c:v>
                </c:pt>
                <c:pt idx="49">
                  <c:v>-1.0284004761361992E-2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EC-4C0D-95FC-F5D3BE54E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626662292213476"/>
          <c:y val="0.55370443949390213"/>
          <c:w val="0.18540004374453192"/>
          <c:h val="0.3212252033405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Sbesi!$B$6</c:f>
              <c:strCache>
                <c:ptCount val="1"/>
                <c:pt idx="0">
                  <c:v>i0(x)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Sbesi!$B$7:$B$47</c:f>
              <c:numCache>
                <c:formatCode>General</c:formatCode>
                <c:ptCount val="41"/>
                <c:pt idx="0">
                  <c:v>1.0000000000166667</c:v>
                </c:pt>
                <c:pt idx="1">
                  <c:v>1.0016675001984405</c:v>
                </c:pt>
                <c:pt idx="2">
                  <c:v>1.00668001270547</c:v>
                </c:pt>
                <c:pt idx="3">
                  <c:v>1.015067644823809</c:v>
                </c:pt>
                <c:pt idx="4">
                  <c:v>1.0268808145070389</c:v>
                </c:pt>
                <c:pt idx="5">
                  <c:v>1.0421906109874948</c:v>
                </c:pt>
                <c:pt idx="6">
                  <c:v>1.0610893035804021</c:v>
                </c:pt>
                <c:pt idx="7">
                  <c:v>1.083691002627905</c:v>
                </c:pt>
                <c:pt idx="8">
                  <c:v>1.1101324777345287</c:v>
                </c:pt>
                <c:pt idx="9">
                  <c:v>1.1405741396757503</c:v>
                </c:pt>
                <c:pt idx="10">
                  <c:v>1.1752011936438014</c:v>
                </c:pt>
                <c:pt idx="11">
                  <c:v>1.2815352642406603</c:v>
                </c:pt>
                <c:pt idx="12">
                  <c:v>1.4195196367298784</c:v>
                </c:pt>
                <c:pt idx="13">
                  <c:v>1.5945224950157959</c:v>
                </c:pt>
                <c:pt idx="14">
                  <c:v>1.8134302039235091</c:v>
                </c:pt>
                <c:pt idx="15">
                  <c:v>2.0849636915103695</c:v>
                </c:pt>
                <c:pt idx="16">
                  <c:v>2.4200817924159148</c:v>
                </c:pt>
                <c:pt idx="17">
                  <c:v>2.8324916405420848</c:v>
                </c:pt>
                <c:pt idx="18">
                  <c:v>3.3392916424699672</c:v>
                </c:pt>
                <c:pt idx="19">
                  <c:v>3.9617793399017445</c:v>
                </c:pt>
                <c:pt idx="20">
                  <c:v>4.7264649393242859</c:v>
                </c:pt>
                <c:pt idx="21">
                  <c:v>5.6663419005609041</c:v>
                </c:pt>
                <c:pt idx="22">
                  <c:v>6.8224792992819374</c:v>
                </c:pt>
                <c:pt idx="23">
                  <c:v>8.2460174250328055</c:v>
                </c:pt>
                <c:pt idx="24">
                  <c:v>10.000669144887064</c:v>
                </c:pt>
                <c:pt idx="25">
                  <c:v>12.165856087577319</c:v>
                </c:pt>
                <c:pt idx="26">
                  <c:v>14.840642115557751</c:v>
                </c:pt>
                <c:pt idx="27">
                  <c:v>18.148668660974366</c:v>
                </c:pt>
                <c:pt idx="28">
                  <c:v>22.244349590252902</c:v>
                </c:pt>
                <c:pt idx="29">
                  <c:v>27.320650217817192</c:v>
                </c:pt>
                <c:pt idx="30">
                  <c:v>33.618859561713208</c:v>
                </c:pt>
                <c:pt idx="31">
                  <c:v>41.440871537136459</c:v>
                </c:pt>
                <c:pt idx="32">
                  <c:v>51.164625354243746</c:v>
                </c:pt>
                <c:pt idx="33">
                  <c:v>63.263525307150424</c:v>
                </c:pt>
                <c:pt idx="34">
                  <c:v>78.330874753320927</c:v>
                </c:pt>
                <c:pt idx="35">
                  <c:v>97.110630208986663</c:v>
                </c:pt>
                <c:pt idx="36">
                  <c:v>120.53612409144618</c:v>
                </c:pt>
                <c:pt idx="37">
                  <c:v>149.77883766893655</c:v>
                </c:pt>
                <c:pt idx="38">
                  <c:v>186.30985322369378</c:v>
                </c:pt>
                <c:pt idx="39">
                  <c:v>231.97730667765751</c:v>
                </c:pt>
                <c:pt idx="40">
                  <c:v>289.10403746063332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1B-4AE0-B726-E4A20A811A88}"/>
            </c:ext>
          </c:extLst>
        </c:ser>
        <c:ser>
          <c:idx val="1"/>
          <c:order val="1"/>
          <c:tx>
            <c:strRef>
              <c:f>Sbesi!$C$6</c:f>
              <c:strCache>
                <c:ptCount val="1"/>
                <c:pt idx="0">
                  <c:v>i1(x)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Sbesi!$C$7:$C$47</c:f>
              <c:numCache>
                <c:formatCode>General</c:formatCode>
                <c:ptCount val="41"/>
                <c:pt idx="0">
                  <c:v>3.3333333333666658E-6</c:v>
                </c:pt>
                <c:pt idx="1">
                  <c:v>3.3366678573633402E-2</c:v>
                </c:pt>
                <c:pt idx="2">
                  <c:v>6.6933714568029559E-2</c:v>
                </c:pt>
                <c:pt idx="3">
                  <c:v>0.10090289768350585</c:v>
                </c:pt>
                <c:pt idx="4">
                  <c:v>0.1354788933285401</c:v>
                </c:pt>
                <c:pt idx="5">
                  <c:v>0.17087070843777216</c:v>
                </c:pt>
                <c:pt idx="6">
                  <c:v>0.20729319110310929</c:v>
                </c:pt>
                <c:pt idx="7">
                  <c:v>0.24496857571862571</c:v>
                </c:pt>
                <c:pt idx="8">
                  <c:v>0.28412808571289477</c:v>
                </c:pt>
                <c:pt idx="9">
                  <c:v>0.32501360641447113</c:v>
                </c:pt>
                <c:pt idx="10">
                  <c:v>0.36787944117144228</c:v>
                </c:pt>
                <c:pt idx="11">
                  <c:v>0.48551089033628397</c:v>
                </c:pt>
                <c:pt idx="12">
                  <c:v>0.62192665234224576</c:v>
                </c:pt>
                <c:pt idx="13">
                  <c:v>0.78266617983559561</c:v>
                </c:pt>
                <c:pt idx="14">
                  <c:v>0.97438274358006138</c:v>
                </c:pt>
                <c:pt idx="15">
                  <c:v>1.205157261755478</c:v>
                </c:pt>
                <c:pt idx="16">
                  <c:v>1.4848830748991089</c:v>
                </c:pt>
                <c:pt idx="17">
                  <c:v>1.8257411753292201</c:v>
                </c:pt>
                <c:pt idx="18">
                  <c:v>2.2427901177692662</c:v>
                </c:pt>
                <c:pt idx="19">
                  <c:v>2.7547008377263529</c:v>
                </c:pt>
                <c:pt idx="20">
                  <c:v>3.3846742090665809</c:v>
                </c:pt>
                <c:pt idx="21">
                  <c:v>4.1615887926395985</c:v>
                </c:pt>
                <c:pt idx="22">
                  <c:v>5.1214383841836373</c:v>
                </c:pt>
                <c:pt idx="23">
                  <c:v>6.309134321238969</c:v>
                </c:pt>
                <c:pt idx="24">
                  <c:v>7.7807668896984374</c:v>
                </c:pt>
                <c:pt idx="25">
                  <c:v>9.6064446365511724</c:v>
                </c:pt>
                <c:pt idx="26">
                  <c:v>11.873861281846018</c:v>
                </c:pt>
                <c:pt idx="27">
                  <c:v>14.692778919531472</c:v>
                </c:pt>
                <c:pt idx="28">
                  <c:v>18.200665441377549</c:v>
                </c:pt>
                <c:pt idx="29">
                  <c:v>22.569786315726642</c:v>
                </c:pt>
                <c:pt idx="30">
                  <c:v>28.016129426790453</c:v>
                </c:pt>
                <c:pt idx="31">
                  <c:v>34.810640963856422</c:v>
                </c:pt>
                <c:pt idx="32">
                  <c:v>43.293375828851332</c:v>
                </c:pt>
                <c:pt idx="33">
                  <c:v>53.891324651220096</c:v>
                </c:pt>
                <c:pt idx="34">
                  <c:v>67.140880057413014</c:v>
                </c:pt>
                <c:pt idx="35">
                  <c:v>83.716158480076629</c:v>
                </c:pt>
                <c:pt idx="36">
                  <c:v>104.46471462383603</c:v>
                </c:pt>
                <c:pt idx="37">
                  <c:v>130.45259161391772</c:v>
                </c:pt>
                <c:pt idx="38">
                  <c:v>163.02116350356059</c:v>
                </c:pt>
                <c:pt idx="39">
                  <c:v>203.85887692988777</c:v>
                </c:pt>
                <c:pt idx="40">
                  <c:v>255.09182169683751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1B-4AE0-B726-E4A20A811A88}"/>
            </c:ext>
          </c:extLst>
        </c:ser>
        <c:ser>
          <c:idx val="2"/>
          <c:order val="2"/>
          <c:tx>
            <c:strRef>
              <c:f>Sbesi!$D$6</c:f>
              <c:strCache>
                <c:ptCount val="1"/>
                <c:pt idx="0">
                  <c:v>i2(x)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Sbesi!$D$7:$D$47</c:f>
              <c:numCache>
                <c:formatCode>General</c:formatCode>
                <c:ptCount val="41"/>
                <c:pt idx="0">
                  <c:v>6.6666666667142873E-12</c:v>
                </c:pt>
                <c:pt idx="1">
                  <c:v>6.6714298943803315E-4</c:v>
                </c:pt>
                <c:pt idx="2">
                  <c:v>2.6742941850268266E-3</c:v>
                </c:pt>
                <c:pt idx="3">
                  <c:v>6.0386679887502277E-3</c:v>
                </c:pt>
                <c:pt idx="4">
                  <c:v>1.0789114542988061E-2</c:v>
                </c:pt>
                <c:pt idx="5">
                  <c:v>1.6966360360861975E-2</c:v>
                </c:pt>
                <c:pt idx="6">
                  <c:v>2.4623348064855586E-2</c:v>
                </c:pt>
                <c:pt idx="7">
                  <c:v>3.3825678119508998E-2</c:v>
                </c:pt>
                <c:pt idx="8">
                  <c:v>4.4652156311173231E-2</c:v>
                </c:pt>
                <c:pt idx="9">
                  <c:v>5.719545162751296E-2</c:v>
                </c:pt>
                <c:pt idx="10">
                  <c:v>7.1562870129474487E-2</c:v>
                </c:pt>
                <c:pt idx="11">
                  <c:v>0.11630912743357842</c:v>
                </c:pt>
                <c:pt idx="12">
                  <c:v>0.17566633204538629</c:v>
                </c:pt>
                <c:pt idx="13">
                  <c:v>0.25280904386906083</c:v>
                </c:pt>
                <c:pt idx="14">
                  <c:v>0.35185608855341793</c:v>
                </c:pt>
                <c:pt idx="15">
                  <c:v>0.47808734250306506</c:v>
                </c:pt>
                <c:pt idx="16">
                  <c:v>0.63822210253698475</c:v>
                </c:pt>
                <c:pt idx="17">
                  <c:v>0.84077399472838954</c:v>
                </c:pt>
                <c:pt idx="18">
                  <c:v>1.0965015247007011</c:v>
                </c:pt>
                <c:pt idx="19">
                  <c:v>1.4189785666158805</c:v>
                </c:pt>
                <c:pt idx="20">
                  <c:v>1.8253156172672163</c:v>
                </c:pt>
                <c:pt idx="21">
                  <c:v>2.3370708664492246</c:v>
                </c:pt>
                <c:pt idx="22">
                  <c:v>2.9814005111442103</c:v>
                </c:pt>
                <c:pt idx="23">
                  <c:v>3.7925108453347103</c:v>
                </c:pt>
                <c:pt idx="24">
                  <c:v>4.81349121842144</c:v>
                </c:pt>
                <c:pt idx="25">
                  <c:v>6.0986278960713154</c:v>
                </c:pt>
                <c:pt idx="26">
                  <c:v>7.7163253464501427</c:v>
                </c:pt>
                <c:pt idx="27">
                  <c:v>9.7527949926706619</c:v>
                </c:pt>
                <c:pt idx="28">
                  <c:v>12.31671389495606</c:v>
                </c:pt>
                <c:pt idx="29">
                  <c:v>15.545109531351118</c:v>
                </c:pt>
                <c:pt idx="30">
                  <c:v>19.61079484831798</c:v>
                </c:pt>
                <c:pt idx="31">
                  <c:v>24.731763874485377</c:v>
                </c:pt>
                <c:pt idx="32">
                  <c:v>31.183067279389302</c:v>
                </c:pt>
                <c:pt idx="33">
                  <c:v>39.311825462163711</c:v>
                </c:pt>
                <c:pt idx="34">
                  <c:v>49.556211871572479</c:v>
                </c:pt>
                <c:pt idx="35">
                  <c:v>62.469461182748084</c:v>
                </c:pt>
                <c:pt idx="36">
                  <c:v>78.750238241911759</c:v>
                </c:pt>
                <c:pt idx="37">
                  <c:v>99.281060270000637</c:v>
                </c:pt>
                <c:pt idx="38">
                  <c:v>125.17691690985858</c:v>
                </c:pt>
                <c:pt idx="39">
                  <c:v>157.84680597588016</c:v>
                </c:pt>
                <c:pt idx="40">
                  <c:v>199.07162980292591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1B-4AE0-B726-E4A20A811A88}"/>
            </c:ext>
          </c:extLst>
        </c:ser>
        <c:ser>
          <c:idx val="3"/>
          <c:order val="3"/>
          <c:tx>
            <c:strRef>
              <c:f>Sbesi!$E$6</c:f>
              <c:strCache>
                <c:ptCount val="1"/>
                <c:pt idx="0">
                  <c:v>i3(x)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Sbesi!$A$7:$A$47</c:f>
              <c:numCache>
                <c:formatCode>General</c:formatCode>
                <c:ptCount val="41"/>
                <c:pt idx="0">
                  <c:v>1.0000000000000001E-5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1.25</c:v>
                </c:pt>
                <c:pt idx="12">
                  <c:v>1.5</c:v>
                </c:pt>
                <c:pt idx="13">
                  <c:v>1.75</c:v>
                </c:pt>
                <c:pt idx="14">
                  <c:v>2</c:v>
                </c:pt>
                <c:pt idx="15">
                  <c:v>2.25</c:v>
                </c:pt>
                <c:pt idx="16">
                  <c:v>2.5</c:v>
                </c:pt>
                <c:pt idx="17">
                  <c:v>2.75</c:v>
                </c:pt>
                <c:pt idx="18">
                  <c:v>3</c:v>
                </c:pt>
                <c:pt idx="19">
                  <c:v>3.25</c:v>
                </c:pt>
                <c:pt idx="20">
                  <c:v>3.5</c:v>
                </c:pt>
                <c:pt idx="21">
                  <c:v>3.75</c:v>
                </c:pt>
                <c:pt idx="22">
                  <c:v>4</c:v>
                </c:pt>
                <c:pt idx="23">
                  <c:v>4.25</c:v>
                </c:pt>
                <c:pt idx="24">
                  <c:v>4.5</c:v>
                </c:pt>
                <c:pt idx="25">
                  <c:v>4.75</c:v>
                </c:pt>
                <c:pt idx="26">
                  <c:v>5</c:v>
                </c:pt>
                <c:pt idx="27">
                  <c:v>5.25</c:v>
                </c:pt>
                <c:pt idx="28">
                  <c:v>5.5</c:v>
                </c:pt>
                <c:pt idx="29">
                  <c:v>5.75</c:v>
                </c:pt>
                <c:pt idx="30">
                  <c:v>6</c:v>
                </c:pt>
                <c:pt idx="31">
                  <c:v>6.25</c:v>
                </c:pt>
                <c:pt idx="32">
                  <c:v>6.5</c:v>
                </c:pt>
                <c:pt idx="33">
                  <c:v>6.75</c:v>
                </c:pt>
                <c:pt idx="34">
                  <c:v>7</c:v>
                </c:pt>
                <c:pt idx="35">
                  <c:v>7.25</c:v>
                </c:pt>
                <c:pt idx="36">
                  <c:v>7.5</c:v>
                </c:pt>
                <c:pt idx="37">
                  <c:v>7.75</c:v>
                </c:pt>
                <c:pt idx="38">
                  <c:v>8</c:v>
                </c:pt>
                <c:pt idx="39">
                  <c:v>8.25</c:v>
                </c:pt>
                <c:pt idx="40">
                  <c:v>8.5</c:v>
                </c:pt>
              </c:numCache>
            </c:numRef>
          </c:xVal>
          <c:yVal>
            <c:numRef>
              <c:f>Sbesi!$E$7:$E$47</c:f>
              <c:numCache>
                <c:formatCode>General</c:formatCode>
                <c:ptCount val="41"/>
                <c:pt idx="0">
                  <c:v>9.5238095238624331E-18</c:v>
                </c:pt>
                <c:pt idx="1">
                  <c:v>9.5291017317559112E-6</c:v>
                </c:pt>
                <c:pt idx="2">
                  <c:v>7.635994235890199E-5</c:v>
                </c:pt>
                <c:pt idx="3">
                  <c:v>2.5843120433544396E-4</c:v>
                </c:pt>
                <c:pt idx="4">
                  <c:v>6.149615411893438E-4</c:v>
                </c:pt>
                <c:pt idx="5">
                  <c:v>1.2071048291523289E-3</c:v>
                </c:pt>
                <c:pt idx="6">
                  <c:v>2.098623895979515E-3</c:v>
                </c:pt>
                <c:pt idx="7">
                  <c:v>3.3565891507042621E-3</c:v>
                </c:pt>
                <c:pt idx="8">
                  <c:v>5.052108768061927E-3</c:v>
                </c:pt>
                <c:pt idx="9">
                  <c:v>7.261097372732484E-3</c:v>
                </c:pt>
                <c:pt idx="10">
                  <c:v>1.0065090524069861E-2</c:v>
                </c:pt>
                <c:pt idx="11">
                  <c:v>2.0274380601970281E-2</c:v>
                </c:pt>
                <c:pt idx="12">
                  <c:v>3.6372212190958188E-2</c:v>
                </c:pt>
                <c:pt idx="13">
                  <c:v>6.0354625923993148E-2</c:v>
                </c:pt>
                <c:pt idx="14">
                  <c:v>9.4742522196516479E-2</c:v>
                </c:pt>
                <c:pt idx="15">
                  <c:v>0.14274094508200036</c:v>
                </c:pt>
                <c:pt idx="16">
                  <c:v>0.20843886982513898</c:v>
                </c:pt>
                <c:pt idx="17">
                  <c:v>0.29706118491396605</c:v>
                </c:pt>
                <c:pt idx="18">
                  <c:v>0.41528757660143101</c:v>
                </c:pt>
                <c:pt idx="19">
                  <c:v>0.57165688908653733</c:v>
                </c:pt>
                <c:pt idx="20">
                  <c:v>0.7770804701134143</c:v>
                </c:pt>
                <c:pt idx="21">
                  <c:v>1.0454943040406319</c:v>
                </c:pt>
                <c:pt idx="22">
                  <c:v>1.3946877452533744</c:v>
                </c:pt>
                <c:pt idx="23">
                  <c:v>1.8473568561393108</c:v>
                </c:pt>
                <c:pt idx="24">
                  <c:v>2.4324433136746153</c:v>
                </c:pt>
                <c:pt idx="25">
                  <c:v>3.1868363248971554</c:v>
                </c:pt>
                <c:pt idx="26">
                  <c:v>4.1575359353958774</c:v>
                </c:pt>
                <c:pt idx="27">
                  <c:v>5.404402736035598</c:v>
                </c:pt>
                <c:pt idx="28">
                  <c:v>7.0036528095993189</c:v>
                </c:pt>
                <c:pt idx="29">
                  <c:v>9.0522997667256639</c:v>
                </c:pt>
                <c:pt idx="30">
                  <c:v>11.67380038652546</c:v>
                </c:pt>
                <c:pt idx="31">
                  <c:v>15.02522986426812</c:v>
                </c:pt>
                <c:pt idx="32">
                  <c:v>19.306400998551869</c:v>
                </c:pt>
                <c:pt idx="33">
                  <c:v>24.771453938506252</c:v>
                </c:pt>
                <c:pt idx="34">
                  <c:v>31.743585863432674</c:v>
                </c:pt>
                <c:pt idx="35">
                  <c:v>40.633771457491761</c:v>
                </c:pt>
                <c:pt idx="36">
                  <c:v>51.964555795894867</c:v>
                </c:pt>
                <c:pt idx="37">
                  <c:v>66.400294665530183</c:v>
                </c:pt>
                <c:pt idx="38">
                  <c:v>84.785590434898936</c:v>
                </c:pt>
                <c:pt idx="39">
                  <c:v>108.19414603541496</c:v>
                </c:pt>
                <c:pt idx="40">
                  <c:v>137.99086298923399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1B-4AE0-B726-E4A20A81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82217847769027"/>
          <c:y val="9.1512798467853762E-2"/>
          <c:w val="0.18540004374453192"/>
          <c:h val="0.36516258384368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9653018372703408"/>
          <c:h val="0.851512102653834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Sbesk!$B$6</c:f>
              <c:strCache>
                <c:ptCount val="1"/>
                <c:pt idx="0">
                  <c:v>k0(x)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Sbesk!$B$7:$B$56</c:f>
              <c:numCache>
                <c:formatCode>General</c:formatCode>
                <c:ptCount val="50"/>
                <c:pt idx="0">
                  <c:v>99999.000004999965</c:v>
                </c:pt>
                <c:pt idx="1">
                  <c:v>39.012396481133315</c:v>
                </c:pt>
                <c:pt idx="2">
                  <c:v>19.024588490014285</c:v>
                </c:pt>
                <c:pt idx="3">
                  <c:v>9.0483741803595983</c:v>
                </c:pt>
                <c:pt idx="4">
                  <c:v>5.7380531761670532</c:v>
                </c:pt>
                <c:pt idx="5">
                  <c:v>4.0936537653899112</c:v>
                </c:pt>
                <c:pt idx="6">
                  <c:v>2.4693940689390597</c:v>
                </c:pt>
                <c:pt idx="7">
                  <c:v>1.6758001150890978</c:v>
                </c:pt>
                <c:pt idx="8">
                  <c:v>1.2130613194252664</c:v>
                </c:pt>
                <c:pt idx="9">
                  <c:v>0.91468606015671061</c:v>
                </c:pt>
                <c:pt idx="10">
                  <c:v>0.70940757684487077</c:v>
                </c:pt>
                <c:pt idx="11">
                  <c:v>0.56166120514652695</c:v>
                </c:pt>
                <c:pt idx="12">
                  <c:v>0.4517440663784435</c:v>
                </c:pt>
                <c:pt idx="13">
                  <c:v>0.36787944117144245</c:v>
                </c:pt>
                <c:pt idx="14">
                  <c:v>0.3026100760891634</c:v>
                </c:pt>
                <c:pt idx="15">
                  <c:v>0.25099517659350173</c:v>
                </c:pt>
                <c:pt idx="16">
                  <c:v>0.20963984079539424</c:v>
                </c:pt>
                <c:pt idx="17">
                  <c:v>0.17614068852971901</c:v>
                </c:pt>
                <c:pt idx="18">
                  <c:v>0.14875344009895314</c:v>
                </c:pt>
                <c:pt idx="19">
                  <c:v>0.12618532374665947</c:v>
                </c:pt>
                <c:pt idx="20">
                  <c:v>0.10746089650160845</c:v>
                </c:pt>
                <c:pt idx="21">
                  <c:v>9.1832715678659319E-2</c:v>
                </c:pt>
                <c:pt idx="22">
                  <c:v>7.8720325906649818E-2</c:v>
                </c:pt>
                <c:pt idx="23">
                  <c:v>6.7667641618306282E-2</c:v>
                </c:pt>
                <c:pt idx="24">
                  <c:v>5.8312584882372301E-2</c:v>
                </c:pt>
                <c:pt idx="25">
                  <c:v>5.0365071982878991E-2</c:v>
                </c:pt>
                <c:pt idx="26">
                  <c:v>4.3590801618610266E-2</c:v>
                </c:pt>
                <c:pt idx="27">
                  <c:v>3.7799147203921829E-2</c:v>
                </c:pt>
                <c:pt idx="28">
                  <c:v>3.2833999449559483E-2</c:v>
                </c:pt>
                <c:pt idx="29">
                  <c:v>2.8566760851666838E-2</c:v>
                </c:pt>
                <c:pt idx="30">
                  <c:v>2.4890930644351727E-2</c:v>
                </c:pt>
                <c:pt idx="31">
                  <c:v>2.1717879509006378E-2</c:v>
                </c:pt>
                <c:pt idx="32">
                  <c:v>1.8973524157381773E-2</c:v>
                </c:pt>
                <c:pt idx="33">
                  <c:v>1.6595689455954618E-2</c:v>
                </c:pt>
                <c:pt idx="34">
                  <c:v>1.4532000772115394E-2</c:v>
                </c:pt>
                <c:pt idx="35">
                  <c:v>1.2738188743239419E-2</c:v>
                </c:pt>
                <c:pt idx="36">
                  <c:v>1.1176717394315127E-2</c:v>
                </c:pt>
                <c:pt idx="37">
                  <c:v>9.8156676353900029E-3</c:v>
                </c:pt>
                <c:pt idx="38">
                  <c:v>8.6278238349481243E-3</c:v>
                </c:pt>
                <c:pt idx="39">
                  <c:v>7.5899229020256961E-3</c:v>
                </c:pt>
                <c:pt idx="40">
                  <c:v>6.6820341811727919E-3</c:v>
                </c:pt>
                <c:pt idx="41">
                  <c:v>5.8870452253067208E-3</c:v>
                </c:pt>
                <c:pt idx="42">
                  <c:v>5.1902337040523943E-3</c:v>
                </c:pt>
                <c:pt idx="43">
                  <c:v>4.5789097221835343E-3</c:v>
                </c:pt>
                <c:pt idx="44">
                  <c:v>4.042115951649077E-3</c:v>
                </c:pt>
                <c:pt idx="45">
                  <c:v>3.5703754334470684E-3</c:v>
                </c:pt>
                <c:pt idx="46">
                  <c:v>2.7903045234246413E-3</c:v>
                </c:pt>
                <c:pt idx="47">
                  <c:v>2.185181683615992E-3</c:v>
                </c:pt>
                <c:pt idx="48">
                  <c:v>1.714530635212503E-3</c:v>
                </c:pt>
                <c:pt idx="49">
                  <c:v>1.3475893998170906E-3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6F-4467-8ADE-24FA96A40EB8}"/>
            </c:ext>
          </c:extLst>
        </c:ser>
        <c:ser>
          <c:idx val="1"/>
          <c:order val="1"/>
          <c:tx>
            <c:strRef>
              <c:f>Sbesk!$C$6</c:f>
              <c:strCache>
                <c:ptCount val="1"/>
                <c:pt idx="0">
                  <c:v>k1(x)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Sbesk!$C$7:$C$56</c:f>
              <c:numCache>
                <c:formatCode>General</c:formatCode>
                <c:ptCount val="50"/>
                <c:pt idx="0">
                  <c:v>9999999999.5</c:v>
                </c:pt>
                <c:pt idx="1">
                  <c:v>1599.5082557264659</c:v>
                </c:pt>
                <c:pt idx="2">
                  <c:v>399.51635829029999</c:v>
                </c:pt>
                <c:pt idx="3">
                  <c:v>99.532115983955578</c:v>
                </c:pt>
                <c:pt idx="4">
                  <c:v>43.991741017280731</c:v>
                </c:pt>
                <c:pt idx="5">
                  <c:v>24.561922592339464</c:v>
                </c:pt>
                <c:pt idx="6">
                  <c:v>10.700707632069259</c:v>
                </c:pt>
                <c:pt idx="7">
                  <c:v>5.865300402811843</c:v>
                </c:pt>
                <c:pt idx="8">
                  <c:v>3.6391839582757997</c:v>
                </c:pt>
                <c:pt idx="9">
                  <c:v>2.4391628270845622</c:v>
                </c:pt>
                <c:pt idx="10">
                  <c:v>1.7228469723375437</c:v>
                </c:pt>
                <c:pt idx="11">
                  <c:v>1.263737711579686</c:v>
                </c:pt>
                <c:pt idx="12">
                  <c:v>0.95368191791004753</c:v>
                </c:pt>
                <c:pt idx="13">
                  <c:v>0.73575888234288478</c:v>
                </c:pt>
                <c:pt idx="14">
                  <c:v>0.57771014526113007</c:v>
                </c:pt>
                <c:pt idx="15">
                  <c:v>0.46015782375475311</c:v>
                </c:pt>
                <c:pt idx="16">
                  <c:v>0.37090125679185126</c:v>
                </c:pt>
                <c:pt idx="17">
                  <c:v>0.30195546605094675</c:v>
                </c:pt>
                <c:pt idx="18">
                  <c:v>0.24792240016492198</c:v>
                </c:pt>
                <c:pt idx="19">
                  <c:v>0.20505115108832195</c:v>
                </c:pt>
                <c:pt idx="20">
                  <c:v>0.17067318856137823</c:v>
                </c:pt>
                <c:pt idx="21">
                  <c:v>0.14285089105569185</c:v>
                </c:pt>
                <c:pt idx="22">
                  <c:v>0.12015207638383406</c:v>
                </c:pt>
                <c:pt idx="23">
                  <c:v>0.10150146242745942</c:v>
                </c:pt>
                <c:pt idx="24">
                  <c:v>8.6080482445406725E-2</c:v>
                </c:pt>
                <c:pt idx="25">
                  <c:v>7.3258286520551247E-2</c:v>
                </c:pt>
                <c:pt idx="26">
                  <c:v>6.2543324061484287E-2</c:v>
                </c:pt>
                <c:pt idx="27">
                  <c:v>5.3548791872222591E-2</c:v>
                </c:pt>
                <c:pt idx="28">
                  <c:v>4.5967599229383274E-2</c:v>
                </c:pt>
                <c:pt idx="29">
                  <c:v>3.9553976563846384E-2</c:v>
                </c:pt>
                <c:pt idx="30">
                  <c:v>3.4109793845963472E-2</c:v>
                </c:pt>
                <c:pt idx="31">
                  <c:v>2.947426504793723E-2</c:v>
                </c:pt>
                <c:pt idx="32">
                  <c:v>2.5516118694409968E-2</c:v>
                </c:pt>
                <c:pt idx="33">
                  <c:v>2.2127585941272822E-2</c:v>
                </c:pt>
                <c:pt idx="34">
                  <c:v>1.9219742956668742E-2</c:v>
                </c:pt>
                <c:pt idx="35">
                  <c:v>1.6718872725501734E-2</c:v>
                </c:pt>
                <c:pt idx="36">
                  <c:v>1.4563601453198497E-2</c:v>
                </c:pt>
                <c:pt idx="37">
                  <c:v>1.2702628704622354E-2</c:v>
                </c:pt>
                <c:pt idx="38">
                  <c:v>1.1092916359219015E-2</c:v>
                </c:pt>
                <c:pt idx="39">
                  <c:v>9.6982348192550527E-3</c:v>
                </c:pt>
                <c:pt idx="40">
                  <c:v>8.4879893652735454E-3</c:v>
                </c:pt>
                <c:pt idx="41">
                  <c:v>7.4362676530190146E-3</c:v>
                </c:pt>
                <c:pt idx="42">
                  <c:v>6.5210628589376226E-3</c:v>
                </c:pt>
                <c:pt idx="43">
                  <c:v>5.7236371527294178E-3</c:v>
                </c:pt>
                <c:pt idx="44">
                  <c:v>5.0279978910756813E-3</c:v>
                </c:pt>
                <c:pt idx="45">
                  <c:v>4.4204648223630369E-3</c:v>
                </c:pt>
                <c:pt idx="46">
                  <c:v>3.4244646423847872E-3</c:v>
                </c:pt>
                <c:pt idx="47">
                  <c:v>2.660221180054251E-3</c:v>
                </c:pt>
                <c:pt idx="48">
                  <c:v>2.0717245175484408E-3</c:v>
                </c:pt>
                <c:pt idx="49">
                  <c:v>1.6171072797805087E-3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6F-4467-8ADE-24FA96A40EB8}"/>
            </c:ext>
          </c:extLst>
        </c:ser>
        <c:ser>
          <c:idx val="2"/>
          <c:order val="2"/>
          <c:tx>
            <c:strRef>
              <c:f>Sbesk!$D$6</c:f>
              <c:strCache>
                <c:ptCount val="1"/>
                <c:pt idx="0">
                  <c:v>k2(x)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Sbesk!$D$7:$D$56</c:f>
              <c:numCache>
                <c:formatCode>General</c:formatCode>
                <c:ptCount val="50"/>
                <c:pt idx="0">
                  <c:v>2999999999949998.5</c:v>
                </c:pt>
                <c:pt idx="1">
                  <c:v>191980.00308365704</c:v>
                </c:pt>
                <c:pt idx="2">
                  <c:v>23990.006085908015</c:v>
                </c:pt>
                <c:pt idx="3">
                  <c:v>2995.0118536990271</c:v>
                </c:pt>
                <c:pt idx="4">
                  <c:v>885.5728735217815</c:v>
                </c:pt>
                <c:pt idx="5">
                  <c:v>372.52249265048187</c:v>
                </c:pt>
                <c:pt idx="6">
                  <c:v>109.47647038963163</c:v>
                </c:pt>
                <c:pt idx="7">
                  <c:v>45.665553136177927</c:v>
                </c:pt>
                <c:pt idx="8">
                  <c:v>23.048165069080063</c:v>
                </c:pt>
                <c:pt idx="9">
                  <c:v>13.110500195579522</c:v>
                </c:pt>
                <c:pt idx="10">
                  <c:v>8.0930374582914872</c:v>
                </c:pt>
                <c:pt idx="11">
                  <c:v>5.3006776235703503</c:v>
                </c:pt>
                <c:pt idx="12">
                  <c:v>3.6306837927452689</c:v>
                </c:pt>
                <c:pt idx="13">
                  <c:v>2.5751560882000968</c:v>
                </c:pt>
                <c:pt idx="14">
                  <c:v>1.8781831995286091</c:v>
                </c:pt>
                <c:pt idx="15">
                  <c:v>1.4013897359803846</c:v>
                </c:pt>
                <c:pt idx="16">
                  <c:v>1.0655658180073586</c:v>
                </c:pt>
                <c:pt idx="17">
                  <c:v>0.82318811578174778</c:v>
                </c:pt>
                <c:pt idx="18">
                  <c:v>0.64459824042879699</c:v>
                </c:pt>
                <c:pt idx="19">
                  <c:v>0.51065623203726307</c:v>
                </c:pt>
                <c:pt idx="20">
                  <c:v>0.40864887631580521</c:v>
                </c:pt>
                <c:pt idx="21">
                  <c:v>0.32991753410481234</c:v>
                </c:pt>
                <c:pt idx="22">
                  <c:v>0.26843413072322986</c:v>
                </c:pt>
                <c:pt idx="23">
                  <c:v>0.21991983525949541</c:v>
                </c:pt>
                <c:pt idx="24">
                  <c:v>0.18128470266152472</c:v>
                </c:pt>
                <c:pt idx="25">
                  <c:v>0.1502627354199943</c:v>
                </c:pt>
                <c:pt idx="26">
                  <c:v>0.1251690503944593</c:v>
                </c:pt>
                <c:pt idx="27">
                  <c:v>0.10473513704420005</c:v>
                </c:pt>
                <c:pt idx="28">
                  <c:v>8.7995118524819393E-2</c:v>
                </c:pt>
                <c:pt idx="29">
                  <c:v>7.4205964579181882E-2</c:v>
                </c:pt>
                <c:pt idx="30">
                  <c:v>6.2790701584311132E-2</c:v>
                </c:pt>
                <c:pt idx="31">
                  <c:v>5.3297449203224823E-2</c:v>
                </c:pt>
                <c:pt idx="32">
                  <c:v>4.5369509013667937E-2</c:v>
                </c:pt>
                <c:pt idx="33">
                  <c:v>3.8723275397227433E-2</c:v>
                </c:pt>
                <c:pt idx="34">
                  <c:v>3.3131752020504494E-2</c:v>
                </c:pt>
                <c:pt idx="35">
                  <c:v>2.8412131923397286E-2</c:v>
                </c:pt>
                <c:pt idx="36">
                  <c:v>2.4416355079041024E-2</c:v>
                </c:pt>
                <c:pt idx="37">
                  <c:v>2.1023869433586192E-2</c:v>
                </c:pt>
                <c:pt idx="38">
                  <c:v>1.8136037857135846E-2</c:v>
                </c:pt>
                <c:pt idx="39">
                  <c:v>1.5671785251404901E-2</c:v>
                </c:pt>
                <c:pt idx="40">
                  <c:v>1.3564187720583773E-2</c:v>
                </c:pt>
                <c:pt idx="41">
                  <c:v>1.1757782846111203E-2</c:v>
                </c:pt>
                <c:pt idx="42">
                  <c:v>1.0206435903235179E-2</c:v>
                </c:pt>
                <c:pt idx="43">
                  <c:v>8.8716375867305963E-3</c:v>
                </c:pt>
                <c:pt idx="44">
                  <c:v>7.7211387987776246E-3</c:v>
                </c:pt>
                <c:pt idx="45">
                  <c:v>6.7278503065635216E-3</c:v>
                </c:pt>
                <c:pt idx="46">
                  <c:v>5.1251667795960869E-3</c:v>
                </c:pt>
                <c:pt idx="47">
                  <c:v>3.9201085401731114E-3</c:v>
                </c:pt>
                <c:pt idx="48">
                  <c:v>3.0093584586802784E-3</c:v>
                </c:pt>
                <c:pt idx="49">
                  <c:v>2.3178537676853956E-3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6F-4467-8ADE-24FA96A40EB8}"/>
            </c:ext>
          </c:extLst>
        </c:ser>
        <c:ser>
          <c:idx val="3"/>
          <c:order val="3"/>
          <c:tx>
            <c:strRef>
              <c:f>Sbesk!$E$6</c:f>
              <c:strCache>
                <c:ptCount val="1"/>
                <c:pt idx="0">
                  <c:v>k3(x)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Sbesk!$A$7:$A$56</c:f>
              <c:numCache>
                <c:formatCode>General</c:formatCode>
                <c:ptCount val="50"/>
                <c:pt idx="0">
                  <c:v>1.0000000000000001E-5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0.1</c:v>
                </c:pt>
                <c:pt idx="4">
                  <c:v>0.15000000000000002</c:v>
                </c:pt>
                <c:pt idx="5">
                  <c:v>0.2</c:v>
                </c:pt>
                <c:pt idx="6">
                  <c:v>0.30000000000000004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0.7</c:v>
                </c:pt>
                <c:pt idx="11">
                  <c:v>0.79999999999999993</c:v>
                </c:pt>
                <c:pt idx="12">
                  <c:v>0.89999999999999991</c:v>
                </c:pt>
                <c:pt idx="13">
                  <c:v>0.99999999999999989</c:v>
                </c:pt>
                <c:pt idx="14">
                  <c:v>1.0999999999999999</c:v>
                </c:pt>
                <c:pt idx="15">
                  <c:v>1.2</c:v>
                </c:pt>
                <c:pt idx="16">
                  <c:v>1.3</c:v>
                </c:pt>
                <c:pt idx="17">
                  <c:v>1.4000000000000001</c:v>
                </c:pt>
                <c:pt idx="18">
                  <c:v>1.5000000000000002</c:v>
                </c:pt>
                <c:pt idx="19">
                  <c:v>1.6000000000000003</c:v>
                </c:pt>
                <c:pt idx="20">
                  <c:v>1.7000000000000004</c:v>
                </c:pt>
                <c:pt idx="21">
                  <c:v>1.8000000000000005</c:v>
                </c:pt>
                <c:pt idx="22">
                  <c:v>1.9000000000000006</c:v>
                </c:pt>
                <c:pt idx="23">
                  <c:v>2.0000000000000004</c:v>
                </c:pt>
                <c:pt idx="24">
                  <c:v>2.1000000000000005</c:v>
                </c:pt>
                <c:pt idx="25">
                  <c:v>2.2000000000000006</c:v>
                </c:pt>
                <c:pt idx="26">
                  <c:v>2.3000000000000007</c:v>
                </c:pt>
                <c:pt idx="27">
                  <c:v>2.4000000000000008</c:v>
                </c:pt>
                <c:pt idx="28">
                  <c:v>2.5000000000000009</c:v>
                </c:pt>
                <c:pt idx="29">
                  <c:v>2.600000000000001</c:v>
                </c:pt>
                <c:pt idx="30">
                  <c:v>2.7000000000000011</c:v>
                </c:pt>
                <c:pt idx="31">
                  <c:v>2.8000000000000012</c:v>
                </c:pt>
                <c:pt idx="32">
                  <c:v>2.9000000000000012</c:v>
                </c:pt>
                <c:pt idx="33">
                  <c:v>3.0000000000000013</c:v>
                </c:pt>
                <c:pt idx="34">
                  <c:v>3.1000000000000014</c:v>
                </c:pt>
                <c:pt idx="35">
                  <c:v>3.2000000000000015</c:v>
                </c:pt>
                <c:pt idx="36">
                  <c:v>3.3000000000000016</c:v>
                </c:pt>
                <c:pt idx="37">
                  <c:v>3.4000000000000017</c:v>
                </c:pt>
                <c:pt idx="38">
                  <c:v>3.5000000000000018</c:v>
                </c:pt>
                <c:pt idx="39">
                  <c:v>3.6000000000000019</c:v>
                </c:pt>
                <c:pt idx="40">
                  <c:v>3.700000000000002</c:v>
                </c:pt>
                <c:pt idx="41">
                  <c:v>3.800000000000002</c:v>
                </c:pt>
                <c:pt idx="42">
                  <c:v>3.9000000000000021</c:v>
                </c:pt>
                <c:pt idx="43">
                  <c:v>4.0000000000000018</c:v>
                </c:pt>
                <c:pt idx="44">
                  <c:v>4.1000000000000014</c:v>
                </c:pt>
                <c:pt idx="45">
                  <c:v>4.2000000000000011</c:v>
                </c:pt>
                <c:pt idx="46">
                  <c:v>4.4000000000000012</c:v>
                </c:pt>
                <c:pt idx="47">
                  <c:v>4.6000000000000014</c:v>
                </c:pt>
                <c:pt idx="48">
                  <c:v>4.8000000000000016</c:v>
                </c:pt>
                <c:pt idx="49">
                  <c:v>5.0000000000000018</c:v>
                </c:pt>
              </c:numCache>
            </c:numRef>
          </c:xVal>
          <c:yVal>
            <c:numRef>
              <c:f>Sbesk!$E$7:$E$56</c:f>
              <c:numCache>
                <c:formatCode>General</c:formatCode>
                <c:ptCount val="50"/>
                <c:pt idx="0">
                  <c:v>1.4999999999849991E+21</c:v>
                </c:pt>
                <c:pt idx="1">
                  <c:v>38397600.12498714</c:v>
                </c:pt>
                <c:pt idx="2">
                  <c:v>2399400.124949092</c:v>
                </c:pt>
                <c:pt idx="3">
                  <c:v>149850.1248009353</c:v>
                </c:pt>
                <c:pt idx="4">
                  <c:v>29563.087525076658</c:v>
                </c:pt>
                <c:pt idx="5">
                  <c:v>9337.6242388543869</c:v>
                </c:pt>
                <c:pt idx="6">
                  <c:v>1835.3085474592631</c:v>
                </c:pt>
                <c:pt idx="7">
                  <c:v>576.68471460503588</c:v>
                </c:pt>
                <c:pt idx="8">
                  <c:v>234.12083464907644</c:v>
                </c:pt>
                <c:pt idx="9">
                  <c:v>111.69333112358058</c:v>
                </c:pt>
                <c:pt idx="10">
                  <c:v>59.530257388705316</c:v>
                </c:pt>
                <c:pt idx="11">
                  <c:v>34.392972858894382</c:v>
                </c:pt>
                <c:pt idx="12">
                  <c:v>21.124147433161546</c:v>
                </c:pt>
                <c:pt idx="13">
                  <c:v>13.611539323343372</c:v>
                </c:pt>
                <c:pt idx="14">
                  <c:v>9.1149065067548101</c:v>
                </c:pt>
                <c:pt idx="15">
                  <c:v>6.2992817236730234</c:v>
                </c:pt>
                <c:pt idx="16">
                  <c:v>4.4692313260509229</c:v>
                </c:pt>
                <c:pt idx="17">
                  <c:v>3.2419130224143315</c:v>
                </c:pt>
                <c:pt idx="18">
                  <c:v>2.396583201594245</c:v>
                </c:pt>
                <c:pt idx="19">
                  <c:v>1.8008518762047689</c:v>
                </c:pt>
                <c:pt idx="20">
                  <c:v>1.3725816483137461</c:v>
                </c:pt>
                <c:pt idx="21">
                  <c:v>1.0592884857912817</c:v>
                </c:pt>
                <c:pt idx="22">
                  <c:v>0.82655768355022829</c:v>
                </c:pt>
                <c:pt idx="23">
                  <c:v>0.6513010505761978</c:v>
                </c:pt>
                <c:pt idx="24">
                  <c:v>0.51771072687760833</c:v>
                </c:pt>
                <c:pt idx="25">
                  <c:v>0.41476450338417459</c:v>
                </c:pt>
                <c:pt idx="26">
                  <c:v>0.33464995535378705</c:v>
                </c:pt>
                <c:pt idx="27">
                  <c:v>0.2717469940476393</c:v>
                </c:pt>
                <c:pt idx="28">
                  <c:v>0.22195783627902199</c:v>
                </c:pt>
                <c:pt idx="29">
                  <c:v>0.18225775460073457</c:v>
                </c:pt>
                <c:pt idx="30">
                  <c:v>0.150388870853947</c:v>
                </c:pt>
                <c:pt idx="31">
                  <c:v>0.12464828148226723</c:v>
                </c:pt>
                <c:pt idx="32">
                  <c:v>0.1037394100972857</c:v>
                </c:pt>
                <c:pt idx="33">
                  <c:v>8.6666378269985175E-2</c:v>
                </c:pt>
                <c:pt idx="34">
                  <c:v>7.2658052667159828E-2</c:v>
                </c:pt>
                <c:pt idx="35">
                  <c:v>6.1112828855809979E-2</c:v>
                </c:pt>
                <c:pt idx="36">
                  <c:v>5.1558078845684883E-2</c:v>
                </c:pt>
                <c:pt idx="37">
                  <c:v>4.36200837540138E-2</c:v>
                </c:pt>
                <c:pt idx="38">
                  <c:v>3.7001541869413068E-2</c:v>
                </c:pt>
                <c:pt idx="39">
                  <c:v>3.1464603223984075E-2</c:v>
                </c:pt>
                <c:pt idx="40">
                  <c:v>2.6817972771467826E-2</c:v>
                </c:pt>
                <c:pt idx="41">
                  <c:v>2.2907034555796905E-2</c:v>
                </c:pt>
                <c:pt idx="42">
                  <c:v>1.9606237093854513E-2</c:v>
                </c:pt>
                <c:pt idx="43">
                  <c:v>1.6813184136142658E-2</c:v>
                </c:pt>
                <c:pt idx="44">
                  <c:v>1.4444020816414242E-2</c:v>
                </c:pt>
                <c:pt idx="45">
                  <c:v>1.2429810425414847E-2</c:v>
                </c:pt>
                <c:pt idx="46">
                  <c:v>9.2485178010167021E-3</c:v>
                </c:pt>
                <c:pt idx="47">
                  <c:v>6.9212087237206761E-3</c:v>
                </c:pt>
                <c:pt idx="48">
                  <c:v>5.2064729120070629E-3</c:v>
                </c:pt>
                <c:pt idx="49">
                  <c:v>3.9349610474659034E-3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6F-4467-8ADE-24FA96A40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276592"/>
        <c:axId val="455277840"/>
      </c:scatterChart>
      <c:valAx>
        <c:axId val="455276592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7840"/>
        <c:crosses val="autoZero"/>
        <c:crossBetween val="midCat"/>
      </c:valAx>
      <c:valAx>
        <c:axId val="45527784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527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015551181102377"/>
          <c:y val="9.1512798467853762E-2"/>
          <c:w val="0.18540004374453192"/>
          <c:h val="0.365162583843686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v>Ai(x)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Airy!$B$7:$B$41</c:f>
              <c:numCache>
                <c:formatCode>General</c:formatCode>
                <c:ptCount val="35"/>
                <c:pt idx="0">
                  <c:v>4.0241238486442239E-2</c:v>
                </c:pt>
                <c:pt idx="1">
                  <c:v>0.31910324771912829</c:v>
                </c:pt>
                <c:pt idx="2">
                  <c:v>-2.2133721547341154E-2</c:v>
                </c:pt>
                <c:pt idx="3">
                  <c:v>-0.33029023763020893</c:v>
                </c:pt>
                <c:pt idx="4">
                  <c:v>-5.2705050356386555E-2</c:v>
                </c:pt>
                <c:pt idx="5">
                  <c:v>0.32177571638064789</c:v>
                </c:pt>
                <c:pt idx="6">
                  <c:v>0.18428083525050587</c:v>
                </c:pt>
                <c:pt idx="7">
                  <c:v>-0.23802030199711602</c:v>
                </c:pt>
                <c:pt idx="8">
                  <c:v>-0.32914517362982304</c:v>
                </c:pt>
                <c:pt idx="9">
                  <c:v>1.7781541276574709E-2</c:v>
                </c:pt>
                <c:pt idx="10">
                  <c:v>0.35076100902411439</c:v>
                </c:pt>
                <c:pt idx="11">
                  <c:v>0.29215278105595932</c:v>
                </c:pt>
                <c:pt idx="12">
                  <c:v>-7.0265532949289639E-2</c:v>
                </c:pt>
                <c:pt idx="13">
                  <c:v>-0.37553382314043221</c:v>
                </c:pt>
                <c:pt idx="14">
                  <c:v>-0.37881429367765823</c:v>
                </c:pt>
                <c:pt idx="15">
                  <c:v>-0.11232506769296628</c:v>
                </c:pt>
                <c:pt idx="16">
                  <c:v>0.22740742820168536</c:v>
                </c:pt>
                <c:pt idx="17">
                  <c:v>0.46425657774886941</c:v>
                </c:pt>
                <c:pt idx="18">
                  <c:v>0.53556088329235207</c:v>
                </c:pt>
                <c:pt idx="19">
                  <c:v>0.47572809161053969</c:v>
                </c:pt>
                <c:pt idx="20">
                  <c:v>0.35502805388781744</c:v>
                </c:pt>
                <c:pt idx="21">
                  <c:v>0.303703154286382</c:v>
                </c:pt>
                <c:pt idx="22">
                  <c:v>0.25474235429567632</c:v>
                </c:pt>
                <c:pt idx="23">
                  <c:v>0.20980006166637949</c:v>
                </c:pt>
                <c:pt idx="24">
                  <c:v>0.16984631744436487</c:v>
                </c:pt>
                <c:pt idx="25">
                  <c:v>0.13529241631288147</c:v>
                </c:pt>
                <c:pt idx="26">
                  <c:v>0.10612576226331259</c:v>
                </c:pt>
                <c:pt idx="27">
                  <c:v>8.2038049807610661E-2</c:v>
                </c:pt>
                <c:pt idx="28">
                  <c:v>6.2536907968931923E-2</c:v>
                </c:pt>
                <c:pt idx="29">
                  <c:v>4.7036216866845802E-2</c:v>
                </c:pt>
                <c:pt idx="30">
                  <c:v>3.4924130423274302E-2</c:v>
                </c:pt>
                <c:pt idx="31">
                  <c:v>2.5610404421773227E-2</c:v>
                </c:pt>
                <c:pt idx="32">
                  <c:v>1.8556093622975483E-2</c:v>
                </c:pt>
                <c:pt idx="33">
                  <c:v>1.3289282529671488E-2</c:v>
                </c:pt>
                <c:pt idx="34">
                  <c:v>9.4105069149239724E-3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D0-4D11-8B6B-1C4ECEA7D2FC}"/>
            </c:ext>
          </c:extLst>
        </c:ser>
        <c:ser>
          <c:idx val="1"/>
          <c:order val="1"/>
          <c:tx>
            <c:v>Bi(x)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Airy!$C$7:$C$41</c:f>
              <c:numCache>
                <c:formatCode>General</c:formatCode>
                <c:ptCount val="35"/>
                <c:pt idx="0">
                  <c:v>-0.31467982964383867</c:v>
                </c:pt>
                <c:pt idx="1">
                  <c:v>3.7785432489466274E-2</c:v>
                </c:pt>
                <c:pt idx="2">
                  <c:v>0.32494732345524496</c:v>
                </c:pt>
                <c:pt idx="3">
                  <c:v>7.7544364476578266E-3</c:v>
                </c:pt>
                <c:pt idx="4">
                  <c:v>-0.33125158075113775</c:v>
                </c:pt>
                <c:pt idx="5">
                  <c:v>-0.11246348507649088</c:v>
                </c:pt>
                <c:pt idx="6">
                  <c:v>0.29376207185441378</c:v>
                </c:pt>
                <c:pt idx="7">
                  <c:v>0.26101265763648379</c:v>
                </c:pt>
                <c:pt idx="8">
                  <c:v>-0.14669837667055732</c:v>
                </c:pt>
                <c:pt idx="9">
                  <c:v>-0.36781345391571202</c:v>
                </c:pt>
                <c:pt idx="10">
                  <c:v>-0.13836913490160085</c:v>
                </c:pt>
                <c:pt idx="11">
                  <c:v>0.2538726576969329</c:v>
                </c:pt>
                <c:pt idx="12">
                  <c:v>0.39223470570699942</c:v>
                </c:pt>
                <c:pt idx="13">
                  <c:v>0.16893983748105915</c:v>
                </c:pt>
                <c:pt idx="14">
                  <c:v>-0.19828962637492648</c:v>
                </c:pt>
                <c:pt idx="15">
                  <c:v>-0.43242247184070509</c:v>
                </c:pt>
                <c:pt idx="16">
                  <c:v>-0.41230258795639857</c:v>
                </c:pt>
                <c:pt idx="17">
                  <c:v>-0.19178486115704133</c:v>
                </c:pt>
                <c:pt idx="18">
                  <c:v>0.10399738949694477</c:v>
                </c:pt>
                <c:pt idx="19">
                  <c:v>0.38035265975105381</c:v>
                </c:pt>
                <c:pt idx="20">
                  <c:v>0.61492662744600102</c:v>
                </c:pt>
                <c:pt idx="21">
                  <c:v>0.70546420291866119</c:v>
                </c:pt>
                <c:pt idx="22">
                  <c:v>0.80177300001359719</c:v>
                </c:pt>
                <c:pt idx="23">
                  <c:v>0.91106334169494041</c:v>
                </c:pt>
                <c:pt idx="24">
                  <c:v>1.0424221712315604</c:v>
                </c:pt>
                <c:pt idx="25">
                  <c:v>1.2074235949528711</c:v>
                </c:pt>
                <c:pt idx="26">
                  <c:v>1.4211336756103481</c:v>
                </c:pt>
                <c:pt idx="27">
                  <c:v>1.7036597115386811</c:v>
                </c:pt>
                <c:pt idx="28">
                  <c:v>2.0824741712541117</c:v>
                </c:pt>
                <c:pt idx="29">
                  <c:v>2.595869356743906</c:v>
                </c:pt>
                <c:pt idx="30">
                  <c:v>3.2980949999782148</c:v>
                </c:pt>
                <c:pt idx="31">
                  <c:v>4.2670365817666447</c:v>
                </c:pt>
                <c:pt idx="32">
                  <c:v>5.6157706541205936</c:v>
                </c:pt>
                <c:pt idx="33">
                  <c:v>7.5100876980822688</c:v>
                </c:pt>
                <c:pt idx="34">
                  <c:v>10.195270377637046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D0-4D11-8B6B-1C4ECEA7D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3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022309711286096E-2"/>
          <c:y val="0.11168926800816564"/>
          <c:w val="0.19207261592300964"/>
          <c:h val="0.20775517643627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2"/>
          <c:order val="2"/>
          <c:tx>
            <c:v>Ai'(x)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Airy!$D$7:$D$41</c:f>
              <c:numCache>
                <c:formatCode>General</c:formatCode>
                <c:ptCount val="35"/>
                <c:pt idx="0">
                  <c:v>0.99626504413279005</c:v>
                </c:pt>
                <c:pt idx="1">
                  <c:v>-0.10809531881187057</c:v>
                </c:pt>
                <c:pt idx="2">
                  <c:v>-0.97566398092633155</c:v>
                </c:pt>
                <c:pt idx="3">
                  <c:v>-3.2313348284638242E-2</c:v>
                </c:pt>
                <c:pt idx="4">
                  <c:v>0.93556093819830621</c:v>
                </c:pt>
                <c:pt idx="5">
                  <c:v>0.31880950669855496</c:v>
                </c:pt>
                <c:pt idx="6">
                  <c:v>-0.77100816841012598</c:v>
                </c:pt>
                <c:pt idx="7">
                  <c:v>-0.67495249251320211</c:v>
                </c:pt>
                <c:pt idx="8">
                  <c:v>0.34593548728134332</c:v>
                </c:pt>
                <c:pt idx="9">
                  <c:v>0.86419721777139824</c:v>
                </c:pt>
                <c:pt idx="10">
                  <c:v>0.32719281855444354</c:v>
                </c:pt>
                <c:pt idx="11">
                  <c:v>-0.52336253231574836</c:v>
                </c:pt>
                <c:pt idx="12">
                  <c:v>-0.79062857536858111</c:v>
                </c:pt>
                <c:pt idx="13">
                  <c:v>-0.3434434334540481</c:v>
                </c:pt>
                <c:pt idx="14">
                  <c:v>0.31458376921659825</c:v>
                </c:pt>
                <c:pt idx="15">
                  <c:v>0.6788527342647942</c:v>
                </c:pt>
                <c:pt idx="16">
                  <c:v>0.61825902074169081</c:v>
                </c:pt>
                <c:pt idx="17">
                  <c:v>0.30918696720241007</c:v>
                </c:pt>
                <c:pt idx="18">
                  <c:v>-1.0160567116645333E-2</c:v>
                </c:pt>
                <c:pt idx="19">
                  <c:v>-0.20408167033954738</c:v>
                </c:pt>
                <c:pt idx="20">
                  <c:v>-0.25881940379280677</c:v>
                </c:pt>
                <c:pt idx="21">
                  <c:v>-0.25240547028561955</c:v>
                </c:pt>
                <c:pt idx="22">
                  <c:v>-0.23583203441920819</c:v>
                </c:pt>
                <c:pt idx="23">
                  <c:v>-0.21279325938915852</c:v>
                </c:pt>
                <c:pt idx="24">
                  <c:v>-0.18641286380727176</c:v>
                </c:pt>
                <c:pt idx="25">
                  <c:v>-0.1591474412967932</c:v>
                </c:pt>
                <c:pt idx="26">
                  <c:v>-0.13278537855722622</c:v>
                </c:pt>
                <c:pt idx="27">
                  <c:v>-0.10850959048013907</c:v>
                </c:pt>
                <c:pt idx="28">
                  <c:v>-8.6995908448104162E-2</c:v>
                </c:pt>
                <c:pt idx="29">
                  <c:v>-6.8524780118610865E-2</c:v>
                </c:pt>
                <c:pt idx="30">
                  <c:v>-5.309038443365361E-2</c:v>
                </c:pt>
                <c:pt idx="31">
                  <c:v>-4.0497263244453151E-2</c:v>
                </c:pt>
                <c:pt idx="32">
                  <c:v>-3.0439520128972615E-2</c:v>
                </c:pt>
                <c:pt idx="33">
                  <c:v>-2.2561310886108753E-2</c:v>
                </c:pt>
                <c:pt idx="34">
                  <c:v>-1.6499780994915156E-2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FF-4770-AE1E-31E68486EA94}"/>
            </c:ext>
          </c:extLst>
        </c:ser>
        <c:ser>
          <c:idx val="3"/>
          <c:order val="3"/>
          <c:tx>
            <c:v>Bi'(x)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Airy!$A$7:$A$41</c:f>
              <c:numCache>
                <c:formatCode>General</c:formatCode>
                <c:ptCount val="35"/>
                <c:pt idx="0">
                  <c:v>-10</c:v>
                </c:pt>
                <c:pt idx="1">
                  <c:v>-9.5</c:v>
                </c:pt>
                <c:pt idx="2">
                  <c:v>-9</c:v>
                </c:pt>
                <c:pt idx="3">
                  <c:v>-8.5</c:v>
                </c:pt>
                <c:pt idx="4">
                  <c:v>-8</c:v>
                </c:pt>
                <c:pt idx="5">
                  <c:v>-7.5</c:v>
                </c:pt>
                <c:pt idx="6">
                  <c:v>-7</c:v>
                </c:pt>
                <c:pt idx="7">
                  <c:v>-6.5</c:v>
                </c:pt>
                <c:pt idx="8">
                  <c:v>-6</c:v>
                </c:pt>
                <c:pt idx="9">
                  <c:v>-5.5</c:v>
                </c:pt>
                <c:pt idx="10">
                  <c:v>-5</c:v>
                </c:pt>
                <c:pt idx="11">
                  <c:v>-4.5</c:v>
                </c:pt>
                <c:pt idx="12">
                  <c:v>-4</c:v>
                </c:pt>
                <c:pt idx="13">
                  <c:v>-3.5</c:v>
                </c:pt>
                <c:pt idx="14">
                  <c:v>-3</c:v>
                </c:pt>
                <c:pt idx="15">
                  <c:v>-2.5</c:v>
                </c:pt>
                <c:pt idx="16">
                  <c:v>-2</c:v>
                </c:pt>
                <c:pt idx="17">
                  <c:v>-1.5</c:v>
                </c:pt>
                <c:pt idx="18">
                  <c:v>-1</c:v>
                </c:pt>
                <c:pt idx="19">
                  <c:v>-0.5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1.6</c:v>
                </c:pt>
                <c:pt idx="29">
                  <c:v>1.8</c:v>
                </c:pt>
                <c:pt idx="30">
                  <c:v>2</c:v>
                </c:pt>
                <c:pt idx="31">
                  <c:v>2.2000000000000002</c:v>
                </c:pt>
                <c:pt idx="32">
                  <c:v>2.4</c:v>
                </c:pt>
                <c:pt idx="33">
                  <c:v>2.6</c:v>
                </c:pt>
                <c:pt idx="34">
                  <c:v>2.8</c:v>
                </c:pt>
              </c:numCache>
            </c:numRef>
          </c:xVal>
          <c:yVal>
            <c:numRef>
              <c:f>Airy!$E$7:$E$41</c:f>
              <c:numCache>
                <c:formatCode>General</c:formatCode>
                <c:ptCount val="35"/>
                <c:pt idx="0">
                  <c:v>0.11941411339990594</c:v>
                </c:pt>
                <c:pt idx="1">
                  <c:v>0.98471407000211986</c:v>
                </c:pt>
                <c:pt idx="2">
                  <c:v>-5.7400513843669815E-2</c:v>
                </c:pt>
                <c:pt idx="3">
                  <c:v>-0.96296916512017505</c:v>
                </c:pt>
                <c:pt idx="4">
                  <c:v>-0.15945049781298312</c:v>
                </c:pt>
                <c:pt idx="5">
                  <c:v>0.8778022815457609</c:v>
                </c:pt>
                <c:pt idx="6">
                  <c:v>0.498244590058115</c:v>
                </c:pt>
                <c:pt idx="7">
                  <c:v>-0.59717066629162208</c:v>
                </c:pt>
                <c:pt idx="8">
                  <c:v>-0.81289878510506663</c:v>
                </c:pt>
                <c:pt idx="9">
                  <c:v>2.5111583073631254E-2</c:v>
                </c:pt>
                <c:pt idx="10">
                  <c:v>0.77841177300189879</c:v>
                </c:pt>
                <c:pt idx="11">
                  <c:v>0.63474476777366273</c:v>
                </c:pt>
                <c:pt idx="12">
                  <c:v>-0.11667056743834173</c:v>
                </c:pt>
                <c:pt idx="13">
                  <c:v>-0.69311628490728916</c:v>
                </c:pt>
                <c:pt idx="14">
                  <c:v>-0.67561122268525875</c:v>
                </c:pt>
                <c:pt idx="15">
                  <c:v>-0.22042015487463035</c:v>
                </c:pt>
                <c:pt idx="16">
                  <c:v>0.27879516692116929</c:v>
                </c:pt>
                <c:pt idx="17">
                  <c:v>0.55790810302189764</c:v>
                </c:pt>
                <c:pt idx="18">
                  <c:v>0.59237562642279251</c:v>
                </c:pt>
                <c:pt idx="19">
                  <c:v>0.5059337136238472</c:v>
                </c:pt>
                <c:pt idx="20">
                  <c:v>0.44828835735382633</c:v>
                </c:pt>
                <c:pt idx="21">
                  <c:v>0.46178928436215089</c:v>
                </c:pt>
                <c:pt idx="22">
                  <c:v>0.50728167605062247</c:v>
                </c:pt>
                <c:pt idx="23">
                  <c:v>0.59314447863428577</c:v>
                </c:pt>
                <c:pt idx="24">
                  <c:v>0.73000690161525172</c:v>
                </c:pt>
                <c:pt idx="25">
                  <c:v>0.93243593339277586</c:v>
                </c:pt>
                <c:pt idx="26">
                  <c:v>1.2212313987048951</c:v>
                </c:pt>
                <c:pt idx="27">
                  <c:v>1.6266411607804527</c:v>
                </c:pt>
                <c:pt idx="28">
                  <c:v>2.1929954372537654</c:v>
                </c:pt>
                <c:pt idx="29">
                  <c:v>2.9855400508466001</c:v>
                </c:pt>
                <c:pt idx="30">
                  <c:v>4.1006820499328906</c:v>
                </c:pt>
                <c:pt idx="31">
                  <c:v>5.6815417695852508</c:v>
                </c:pt>
                <c:pt idx="32">
                  <c:v>7.9417858797353134</c:v>
                </c:pt>
                <c:pt idx="33">
                  <c:v>11.202445467843919</c:v>
                </c:pt>
                <c:pt idx="34">
                  <c:v>15.949210720073745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FF-4770-AE1E-31E68486E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Airy!$A$7:$A$41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-10</c:v>
                      </c:pt>
                      <c:pt idx="1">
                        <c:v>-9.5</c:v>
                      </c:pt>
                      <c:pt idx="2">
                        <c:v>-9</c:v>
                      </c:pt>
                      <c:pt idx="3">
                        <c:v>-8.5</c:v>
                      </c:pt>
                      <c:pt idx="4">
                        <c:v>-8</c:v>
                      </c:pt>
                      <c:pt idx="5">
                        <c:v>-7.5</c:v>
                      </c:pt>
                      <c:pt idx="6">
                        <c:v>-7</c:v>
                      </c:pt>
                      <c:pt idx="7">
                        <c:v>-6.5</c:v>
                      </c:pt>
                      <c:pt idx="8">
                        <c:v>-6</c:v>
                      </c:pt>
                      <c:pt idx="9">
                        <c:v>-5.5</c:v>
                      </c:pt>
                      <c:pt idx="10">
                        <c:v>-5</c:v>
                      </c:pt>
                      <c:pt idx="11">
                        <c:v>-4.5</c:v>
                      </c:pt>
                      <c:pt idx="12">
                        <c:v>-4</c:v>
                      </c:pt>
                      <c:pt idx="13">
                        <c:v>-3.5</c:v>
                      </c:pt>
                      <c:pt idx="14">
                        <c:v>-3</c:v>
                      </c:pt>
                      <c:pt idx="15">
                        <c:v>-2.5</c:v>
                      </c:pt>
                      <c:pt idx="16">
                        <c:v>-2</c:v>
                      </c:pt>
                      <c:pt idx="17">
                        <c:v>-1.5</c:v>
                      </c:pt>
                      <c:pt idx="18">
                        <c:v>-1</c:v>
                      </c:pt>
                      <c:pt idx="19">
                        <c:v>-0.5</c:v>
                      </c:pt>
                      <c:pt idx="20">
                        <c:v>0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0.6</c:v>
                      </c:pt>
                      <c:pt idx="24">
                        <c:v>0.8</c:v>
                      </c:pt>
                      <c:pt idx="25">
                        <c:v>1</c:v>
                      </c:pt>
                      <c:pt idx="26">
                        <c:v>1.2</c:v>
                      </c:pt>
                      <c:pt idx="27">
                        <c:v>1.4</c:v>
                      </c:pt>
                      <c:pt idx="28">
                        <c:v>1.6</c:v>
                      </c:pt>
                      <c:pt idx="29">
                        <c:v>1.8</c:v>
                      </c:pt>
                      <c:pt idx="30">
                        <c:v>2</c:v>
                      </c:pt>
                      <c:pt idx="31">
                        <c:v>2.2000000000000002</c:v>
                      </c:pt>
                      <c:pt idx="32">
                        <c:v>2.4</c:v>
                      </c:pt>
                      <c:pt idx="33">
                        <c:v>2.6</c:v>
                      </c:pt>
                      <c:pt idx="34">
                        <c:v>2.8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Airy!$B$7:$B$41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4.0241238486442239E-2</c:v>
                      </c:pt>
                      <c:pt idx="1">
                        <c:v>0.31910324771912829</c:v>
                      </c:pt>
                      <c:pt idx="2">
                        <c:v>-2.2133721547341154E-2</c:v>
                      </c:pt>
                      <c:pt idx="3">
                        <c:v>-0.33029023763020893</c:v>
                      </c:pt>
                      <c:pt idx="4">
                        <c:v>-5.2705050356386555E-2</c:v>
                      </c:pt>
                      <c:pt idx="5">
                        <c:v>0.32177571638064789</c:v>
                      </c:pt>
                      <c:pt idx="6">
                        <c:v>0.18428083525050587</c:v>
                      </c:pt>
                      <c:pt idx="7">
                        <c:v>-0.23802030199711602</c:v>
                      </c:pt>
                      <c:pt idx="8">
                        <c:v>-0.32914517362982304</c:v>
                      </c:pt>
                      <c:pt idx="9">
                        <c:v>1.7781541276574709E-2</c:v>
                      </c:pt>
                      <c:pt idx="10">
                        <c:v>0.35076100902411439</c:v>
                      </c:pt>
                      <c:pt idx="11">
                        <c:v>0.29215278105595932</c:v>
                      </c:pt>
                      <c:pt idx="12">
                        <c:v>-7.0265532949289639E-2</c:v>
                      </c:pt>
                      <c:pt idx="13">
                        <c:v>-0.37553382314043221</c:v>
                      </c:pt>
                      <c:pt idx="14">
                        <c:v>-0.37881429367765823</c:v>
                      </c:pt>
                      <c:pt idx="15">
                        <c:v>-0.11232506769296628</c:v>
                      </c:pt>
                      <c:pt idx="16">
                        <c:v>0.22740742820168536</c:v>
                      </c:pt>
                      <c:pt idx="17">
                        <c:v>0.46425657774886941</c:v>
                      </c:pt>
                      <c:pt idx="18">
                        <c:v>0.53556088329235207</c:v>
                      </c:pt>
                      <c:pt idx="19">
                        <c:v>0.47572809161053969</c:v>
                      </c:pt>
                      <c:pt idx="20">
                        <c:v>0.35502805388781744</c:v>
                      </c:pt>
                      <c:pt idx="21">
                        <c:v>0.303703154286382</c:v>
                      </c:pt>
                      <c:pt idx="22">
                        <c:v>0.25474235429567632</c:v>
                      </c:pt>
                      <c:pt idx="23">
                        <c:v>0.20980006166637949</c:v>
                      </c:pt>
                      <c:pt idx="24">
                        <c:v>0.16984631744436487</c:v>
                      </c:pt>
                      <c:pt idx="25">
                        <c:v>0.13529241631288147</c:v>
                      </c:pt>
                      <c:pt idx="26">
                        <c:v>0.10612576226331259</c:v>
                      </c:pt>
                      <c:pt idx="27">
                        <c:v>8.2038049807610661E-2</c:v>
                      </c:pt>
                      <c:pt idx="28">
                        <c:v>6.2536907968931923E-2</c:v>
                      </c:pt>
                      <c:pt idx="29">
                        <c:v>4.7036216866845802E-2</c:v>
                      </c:pt>
                      <c:pt idx="30">
                        <c:v>3.4924130423274302E-2</c:v>
                      </c:pt>
                      <c:pt idx="31">
                        <c:v>2.5610404421773227E-2</c:v>
                      </c:pt>
                      <c:pt idx="32">
                        <c:v>1.8556093622975483E-2</c:v>
                      </c:pt>
                      <c:pt idx="33">
                        <c:v>1.3289282529671488E-2</c:v>
                      </c:pt>
                      <c:pt idx="34">
                        <c:v>9.4105069149239724E-3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92FF-4770-AE1E-31E68486EA94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Airy!$A$7:$A$41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-10</c:v>
                      </c:pt>
                      <c:pt idx="1">
                        <c:v>-9.5</c:v>
                      </c:pt>
                      <c:pt idx="2">
                        <c:v>-9</c:v>
                      </c:pt>
                      <c:pt idx="3">
                        <c:v>-8.5</c:v>
                      </c:pt>
                      <c:pt idx="4">
                        <c:v>-8</c:v>
                      </c:pt>
                      <c:pt idx="5">
                        <c:v>-7.5</c:v>
                      </c:pt>
                      <c:pt idx="6">
                        <c:v>-7</c:v>
                      </c:pt>
                      <c:pt idx="7">
                        <c:v>-6.5</c:v>
                      </c:pt>
                      <c:pt idx="8">
                        <c:v>-6</c:v>
                      </c:pt>
                      <c:pt idx="9">
                        <c:v>-5.5</c:v>
                      </c:pt>
                      <c:pt idx="10">
                        <c:v>-5</c:v>
                      </c:pt>
                      <c:pt idx="11">
                        <c:v>-4.5</c:v>
                      </c:pt>
                      <c:pt idx="12">
                        <c:v>-4</c:v>
                      </c:pt>
                      <c:pt idx="13">
                        <c:v>-3.5</c:v>
                      </c:pt>
                      <c:pt idx="14">
                        <c:v>-3</c:v>
                      </c:pt>
                      <c:pt idx="15">
                        <c:v>-2.5</c:v>
                      </c:pt>
                      <c:pt idx="16">
                        <c:v>-2</c:v>
                      </c:pt>
                      <c:pt idx="17">
                        <c:v>-1.5</c:v>
                      </c:pt>
                      <c:pt idx="18">
                        <c:v>-1</c:v>
                      </c:pt>
                      <c:pt idx="19">
                        <c:v>-0.5</c:v>
                      </c:pt>
                      <c:pt idx="20">
                        <c:v>0</c:v>
                      </c:pt>
                      <c:pt idx="21">
                        <c:v>0.2</c:v>
                      </c:pt>
                      <c:pt idx="22">
                        <c:v>0.4</c:v>
                      </c:pt>
                      <c:pt idx="23">
                        <c:v>0.6</c:v>
                      </c:pt>
                      <c:pt idx="24">
                        <c:v>0.8</c:v>
                      </c:pt>
                      <c:pt idx="25">
                        <c:v>1</c:v>
                      </c:pt>
                      <c:pt idx="26">
                        <c:v>1.2</c:v>
                      </c:pt>
                      <c:pt idx="27">
                        <c:v>1.4</c:v>
                      </c:pt>
                      <c:pt idx="28">
                        <c:v>1.6</c:v>
                      </c:pt>
                      <c:pt idx="29">
                        <c:v>1.8</c:v>
                      </c:pt>
                      <c:pt idx="30">
                        <c:v>2</c:v>
                      </c:pt>
                      <c:pt idx="31">
                        <c:v>2.2000000000000002</c:v>
                      </c:pt>
                      <c:pt idx="32">
                        <c:v>2.4</c:v>
                      </c:pt>
                      <c:pt idx="33">
                        <c:v>2.6</c:v>
                      </c:pt>
                      <c:pt idx="34">
                        <c:v>2.8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Airy!$C$7:$C$41</c15:sqref>
                        </c15:formulaRef>
                      </c:ext>
                    </c:extLst>
                    <c:numCache>
                      <c:formatCode>General</c:formatCode>
                      <c:ptCount val="35"/>
                      <c:pt idx="0">
                        <c:v>-0.31467982964383867</c:v>
                      </c:pt>
                      <c:pt idx="1">
                        <c:v>3.7785432489466274E-2</c:v>
                      </c:pt>
                      <c:pt idx="2">
                        <c:v>0.32494732345524496</c:v>
                      </c:pt>
                      <c:pt idx="3">
                        <c:v>7.7544364476578266E-3</c:v>
                      </c:pt>
                      <c:pt idx="4">
                        <c:v>-0.33125158075113775</c:v>
                      </c:pt>
                      <c:pt idx="5">
                        <c:v>-0.11246348507649088</c:v>
                      </c:pt>
                      <c:pt idx="6">
                        <c:v>0.29376207185441378</c:v>
                      </c:pt>
                      <c:pt idx="7">
                        <c:v>0.26101265763648379</c:v>
                      </c:pt>
                      <c:pt idx="8">
                        <c:v>-0.14669837667055732</c:v>
                      </c:pt>
                      <c:pt idx="9">
                        <c:v>-0.36781345391571202</c:v>
                      </c:pt>
                      <c:pt idx="10">
                        <c:v>-0.13836913490160085</c:v>
                      </c:pt>
                      <c:pt idx="11">
                        <c:v>0.2538726576969329</c:v>
                      </c:pt>
                      <c:pt idx="12">
                        <c:v>0.39223470570699942</c:v>
                      </c:pt>
                      <c:pt idx="13">
                        <c:v>0.16893983748105915</c:v>
                      </c:pt>
                      <c:pt idx="14">
                        <c:v>-0.19828962637492648</c:v>
                      </c:pt>
                      <c:pt idx="15">
                        <c:v>-0.43242247184070509</c:v>
                      </c:pt>
                      <c:pt idx="16">
                        <c:v>-0.41230258795639857</c:v>
                      </c:pt>
                      <c:pt idx="17">
                        <c:v>-0.19178486115704133</c:v>
                      </c:pt>
                      <c:pt idx="18">
                        <c:v>0.10399738949694477</c:v>
                      </c:pt>
                      <c:pt idx="19">
                        <c:v>0.38035265975105381</c:v>
                      </c:pt>
                      <c:pt idx="20">
                        <c:v>0.61492662744600102</c:v>
                      </c:pt>
                      <c:pt idx="21">
                        <c:v>0.70546420291866119</c:v>
                      </c:pt>
                      <c:pt idx="22">
                        <c:v>0.80177300001359719</c:v>
                      </c:pt>
                      <c:pt idx="23">
                        <c:v>0.91106334169494041</c:v>
                      </c:pt>
                      <c:pt idx="24">
                        <c:v>1.0424221712315604</c:v>
                      </c:pt>
                      <c:pt idx="25">
                        <c:v>1.2074235949528711</c:v>
                      </c:pt>
                      <c:pt idx="26">
                        <c:v>1.4211336756103481</c:v>
                      </c:pt>
                      <c:pt idx="27">
                        <c:v>1.7036597115386811</c:v>
                      </c:pt>
                      <c:pt idx="28">
                        <c:v>2.0824741712541117</c:v>
                      </c:pt>
                      <c:pt idx="29">
                        <c:v>2.595869356743906</c:v>
                      </c:pt>
                      <c:pt idx="30">
                        <c:v>3.2980949999782148</c:v>
                      </c:pt>
                      <c:pt idx="31">
                        <c:v>4.2670365817666447</c:v>
                      </c:pt>
                      <c:pt idx="32">
                        <c:v>5.6157706541205936</c:v>
                      </c:pt>
                      <c:pt idx="33">
                        <c:v>7.5100876980822688</c:v>
                      </c:pt>
                      <c:pt idx="34">
                        <c:v>10.195270377637046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FF-4770-AE1E-31E68486EA94}"/>
                  </c:ext>
                </c:extLst>
              </c15:ser>
            </c15:filteredScatterSeries>
          </c:ext>
        </c:extLst>
      </c:scatterChart>
      <c:valAx>
        <c:axId val="1155692799"/>
        <c:scaling>
          <c:orientation val="minMax"/>
          <c:max val="3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022309711286096E-2"/>
          <c:y val="0.11168926800816564"/>
          <c:w val="0.17752843394575679"/>
          <c:h val="0.19386628754738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'0F1'!$B$6</c:f>
              <c:strCache>
                <c:ptCount val="1"/>
                <c:pt idx="0">
                  <c:v>0F1(1,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'0F1'!$B$7:$B$81</c:f>
              <c:numCache>
                <c:formatCode>General</c:formatCode>
                <c:ptCount val="75"/>
                <c:pt idx="0">
                  <c:v>-0.1078779156135857</c:v>
                </c:pt>
                <c:pt idx="1">
                  <c:v>-8.5136957772274827E-2</c:v>
                </c:pt>
                <c:pt idx="2">
                  <c:v>-6.055504222139374E-2</c:v>
                </c:pt>
                <c:pt idx="3">
                  <c:v>-3.4495189086793228E-2</c:v>
                </c:pt>
                <c:pt idx="4">
                  <c:v>-7.3657798920520948E-3</c:v>
                </c:pt>
                <c:pt idx="5">
                  <c:v>2.0383526915510146E-2</c:v>
                </c:pt>
                <c:pt idx="6">
                  <c:v>4.8267010863470738E-2</c:v>
                </c:pt>
                <c:pt idx="7">
                  <c:v>7.576926400768691E-2</c:v>
                </c:pt>
                <c:pt idx="8">
                  <c:v>0.10235273620332652</c:v>
                </c:pt>
                <c:pt idx="9">
                  <c:v>0.12746644095704349</c:v>
                </c:pt>
                <c:pt idx="10">
                  <c:v>0.15055578737182193</c:v>
                </c:pt>
                <c:pt idx="11">
                  <c:v>0.17107347611045867</c:v>
                </c:pt>
                <c:pt idx="12">
                  <c:v>0.18849136645339887</c:v>
                </c:pt>
                <c:pt idx="13">
                  <c:v>0.20231318744263321</c:v>
                </c:pt>
                <c:pt idx="14">
                  <c:v>0.21208792889269948</c:v>
                </c:pt>
                <c:pt idx="15">
                  <c:v>0.2174237079116636</c:v>
                </c:pt>
                <c:pt idx="16">
                  <c:v>0.21800186381884298</c:v>
                </c:pt>
                <c:pt idx="17">
                  <c:v>0.21359098941266413</c:v>
                </c:pt>
                <c:pt idx="18">
                  <c:v>0.20406056002676543</c:v>
                </c:pt>
                <c:pt idx="19">
                  <c:v>0.18939377449189385</c:v>
                </c:pt>
                <c:pt idx="20">
                  <c:v>0.16969917498319173</c:v>
                </c:pt>
                <c:pt idx="21">
                  <c:v>0.14522056701005517</c:v>
                </c:pt>
                <c:pt idx="22">
                  <c:v>0.1163447180147637</c:v>
                </c:pt>
                <c:pt idx="23">
                  <c:v>8.3606275027831384E-2</c:v>
                </c:pt>
                <c:pt idx="24">
                  <c:v>4.7689310796833556E-2</c:v>
                </c:pt>
                <c:pt idx="25">
                  <c:v>9.4248864016612168E-3</c:v>
                </c:pt>
                <c:pt idx="26">
                  <c:v>-3.0215990281644369E-2</c:v>
                </c:pt>
                <c:pt idx="27">
                  <c:v>-7.013462312739209E-2</c:v>
                </c:pt>
                <c:pt idx="28">
                  <c:v>-0.10912268766620947</c:v>
                </c:pt>
                <c:pt idx="29">
                  <c:v>-0.14588662245223491</c:v>
                </c:pt>
                <c:pt idx="30">
                  <c:v>-0.17907879620570677</c:v>
                </c:pt>
                <c:pt idx="31">
                  <c:v>-0.20733577101924866</c:v>
                </c:pt>
                <c:pt idx="32">
                  <c:v>-0.22932381194781559</c:v>
                </c:pt>
                <c:pt idx="33">
                  <c:v>-0.24379156855967929</c:v>
                </c:pt>
                <c:pt idx="34">
                  <c:v>-0.24962956441465553</c:v>
                </c:pt>
                <c:pt idx="35">
                  <c:v>-0.24593576445134827</c:v>
                </c:pt>
                <c:pt idx="36">
                  <c:v>-0.23208603482886977</c:v>
                </c:pt>
                <c:pt idx="37">
                  <c:v>-0.2078077500484638</c:v>
                </c:pt>
                <c:pt idx="38">
                  <c:v>-0.17325412139413968</c:v>
                </c:pt>
                <c:pt idx="39">
                  <c:v>-0.12907599992895763</c:v>
                </c:pt>
                <c:pt idx="40">
                  <c:v>-7.6486925110101633E-2</c:v>
                </c:pt>
                <c:pt idx="41">
                  <c:v>-1.7316022520854339E-2</c:v>
                </c:pt>
                <c:pt idx="42">
                  <c:v>4.5958025710298084E-2</c:v>
                </c:pt>
                <c:pt idx="43">
                  <c:v>0.11020033675861683</c:v>
                </c:pt>
                <c:pt idx="44">
                  <c:v>0.17165080713755387</c:v>
                </c:pt>
                <c:pt idx="45">
                  <c:v>0.22600522805245818</c:v>
                </c:pt>
                <c:pt idx="46">
                  <c:v>0.26856161688048191</c:v>
                </c:pt>
                <c:pt idx="47">
                  <c:v>0.2944498187463277</c:v>
                </c:pt>
                <c:pt idx="48">
                  <c:v>0.29896586116360446</c:v>
                </c:pt>
                <c:pt idx="49">
                  <c:v>0.27803648774033507</c:v>
                </c:pt>
                <c:pt idx="50">
                  <c:v>0.22884381861489361</c:v>
                </c:pt>
                <c:pt idx="51">
                  <c:v>0.15064525725099692</c:v>
                </c:pt>
                <c:pt idx="52">
                  <c:v>4.5829664859813886E-2</c:v>
                </c:pt>
                <c:pt idx="53">
                  <c:v>-7.8742457116226933E-2</c:v>
                </c:pt>
                <c:pt idx="54">
                  <c:v>-0.21005940220737074</c:v>
                </c:pt>
                <c:pt idx="55">
                  <c:v>-0.32687528182353398</c:v>
                </c:pt>
                <c:pt idx="56">
                  <c:v>-0.39714980986384729</c:v>
                </c:pt>
                <c:pt idx="57">
                  <c:v>-0.3749259562433101</c:v>
                </c:pt>
                <c:pt idx="58">
                  <c:v>-0.19654809527046818</c:v>
                </c:pt>
                <c:pt idx="59">
                  <c:v>0.22389077914123562</c:v>
                </c:pt>
                <c:pt idx="60">
                  <c:v>1</c:v>
                </c:pt>
                <c:pt idx="61">
                  <c:v>2.2795853023360668</c:v>
                </c:pt>
                <c:pt idx="62">
                  <c:v>4.2523508795026244</c:v>
                </c:pt>
                <c:pt idx="63">
                  <c:v>7.1589965368043842</c:v>
                </c:pt>
                <c:pt idx="64">
                  <c:v>11.301921952136331</c:v>
                </c:pt>
                <c:pt idx="65">
                  <c:v>17.05777785336906</c:v>
                </c:pt>
                <c:pt idx="66">
                  <c:v>24.892134931406613</c:v>
                </c:pt>
                <c:pt idx="67">
                  <c:v>35.376575857256888</c:v>
                </c:pt>
                <c:pt idx="68">
                  <c:v>49.20855422307551</c:v>
                </c:pt>
                <c:pt idx="69">
                  <c:v>67.234406976477956</c:v>
                </c:pt>
                <c:pt idx="70">
                  <c:v>90.475954396327623</c:v>
                </c:pt>
                <c:pt idx="71">
                  <c:v>120.1611743379904</c:v>
                </c:pt>
                <c:pt idx="72">
                  <c:v>157.75949587070554</c:v>
                </c:pt>
                <c:pt idx="73">
                  <c:v>205.02232209953056</c:v>
                </c:pt>
                <c:pt idx="74">
                  <c:v>264.02946351964567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F-460C-939A-01A606926BAD}"/>
            </c:ext>
          </c:extLst>
        </c:ser>
        <c:ser>
          <c:idx val="1"/>
          <c:order val="1"/>
          <c:tx>
            <c:strRef>
              <c:f>'0F1'!$C$6</c:f>
              <c:strCache>
                <c:ptCount val="1"/>
                <c:pt idx="0">
                  <c:v>0F1(2,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'0F1'!$C$7:$C$81</c:f>
              <c:numCache>
                <c:formatCode>General</c:formatCode>
                <c:ptCount val="75"/>
                <c:pt idx="0">
                  <c:v>2.171144724258307E-2</c:v>
                </c:pt>
                <c:pt idx="1">
                  <c:v>2.3717992411171136E-2</c:v>
                </c:pt>
                <c:pt idx="2">
                  <c:v>2.5385285497135472E-2</c:v>
                </c:pt>
                <c:pt idx="3">
                  <c:v>2.6666289217301443E-2</c:v>
                </c:pt>
                <c:pt idx="4">
                  <c:v>2.7517499253390712E-2</c:v>
                </c:pt>
                <c:pt idx="5">
                  <c:v>2.7900054734652683E-2</c:v>
                </c:pt>
                <c:pt idx="6">
                  <c:v>2.7780886059846913E-2</c:v>
                </c:pt>
                <c:pt idx="7">
                  <c:v>2.7133883359414884E-2</c:v>
                </c:pt>
                <c:pt idx="8">
                  <c:v>2.5941065937397225E-2</c:v>
                </c:pt>
                <c:pt idx="9">
                  <c:v>2.4193729934516801E-2</c:v>
                </c:pt>
                <c:pt idx="10">
                  <c:v>2.1893548253388941E-2</c:v>
                </c:pt>
                <c:pt idx="11">
                  <c:v>1.9053593528399033E-2</c:v>
                </c:pt>
                <c:pt idx="12">
                  <c:v>1.5699251662113379E-2</c:v>
                </c:pt>
                <c:pt idx="13">
                  <c:v>1.1868990255938875E-2</c:v>
                </c:pt>
                <c:pt idx="14">
                  <c:v>7.6149432188677051E-3</c:v>
                </c:pt>
                <c:pt idx="15">
                  <c:v>3.0032700453841571E-3</c:v>
                </c:pt>
                <c:pt idx="16">
                  <c:v>-1.8857541677118829E-3</c:v>
                </c:pt>
                <c:pt idx="17">
                  <c:v>-6.9579638032800286E-3</c:v>
                </c:pt>
                <c:pt idx="18">
                  <c:v>-1.2105889968518106E-2</c:v>
                </c:pt>
                <c:pt idx="19">
                  <c:v>-1.7209757315479891E-2</c:v>
                </c:pt>
                <c:pt idx="20">
                  <c:v>-2.2138937095344376E-2</c:v>
                </c:pt>
                <c:pt idx="21">
                  <c:v>-2.6753900981407227E-2</c:v>
                </c:pt>
                <c:pt idx="22">
                  <c:v>-3.0908716401703298E-2</c:v>
                </c:pt>
                <c:pt idx="23">
                  <c:v>-3.4454118308670373E-2</c:v>
                </c:pt>
                <c:pt idx="24">
                  <c:v>-3.7241184081771253E-2</c:v>
                </c:pt>
                <c:pt idx="25">
                  <c:v>-3.9125627154921794E-2</c:v>
                </c:pt>
                <c:pt idx="26">
                  <c:v>-3.9972710466906633E-2</c:v>
                </c:pt>
                <c:pt idx="27">
                  <c:v>-3.9662762363232483E-2</c:v>
                </c:pt>
                <c:pt idx="28">
                  <c:v>-3.8097254468456784E-2</c:v>
                </c:pt>
                <c:pt idx="29">
                  <c:v>-3.5205372549744936E-2</c:v>
                </c:pt>
                <c:pt idx="30">
                  <c:v>-3.0950976661247007E-2</c:v>
                </c:pt>
                <c:pt idx="31">
                  <c:v>-2.5339804945925755E-2</c:v>
                </c:pt>
                <c:pt idx="32">
                  <c:v>-1.8426725311848347E-2</c:v>
                </c:pt>
                <c:pt idx="33">
                  <c:v>-1.0322779600792106E-2</c:v>
                </c:pt>
                <c:pt idx="34">
                  <c:v>-1.2016944942742057E-3</c:v>
                </c:pt>
                <c:pt idx="35">
                  <c:v>8.6945492337722908E-3</c:v>
                </c:pt>
                <c:pt idx="36">
                  <c:v>1.9051594068199368E-2</c:v>
                </c:pt>
                <c:pt idx="37">
                  <c:v>2.9480646990757652E-2</c:v>
                </c:pt>
                <c:pt idx="38">
                  <c:v>3.9519232049076779E-2</c:v>
                </c:pt>
                <c:pt idx="39">
                  <c:v>4.8635651972303483E-2</c:v>
                </c:pt>
                <c:pt idx="40">
                  <c:v>5.6238229463281816E-2</c:v>
                </c:pt>
                <c:pt idx="41">
                  <c:v>6.1690597157445605E-2</c:v>
                </c:pt>
                <c:pt idx="42">
                  <c:v>6.4334532147472048E-2</c:v>
                </c:pt>
                <c:pt idx="43">
                  <c:v>6.3522089859130354E-2</c:v>
                </c:pt>
                <c:pt idx="44">
                  <c:v>5.8659086713478636E-2</c:v>
                </c:pt>
                <c:pt idx="45">
                  <c:v>4.9262315599336998E-2</c:v>
                </c:pt>
                <c:pt idx="46">
                  <c:v>3.5033257309118743E-2</c:v>
                </c:pt>
                <c:pt idx="47">
                  <c:v>1.5951479826219698E-2</c:v>
                </c:pt>
                <c:pt idx="48">
                  <c:v>-7.6085987350422791E-3</c:v>
                </c:pt>
                <c:pt idx="49">
                  <c:v>-3.4733362522412291E-2</c:v>
                </c:pt>
                <c:pt idx="50">
                  <c:v>-6.379323141941004E-2</c:v>
                </c:pt>
                <c:pt idx="51">
                  <c:v>-9.2227952709188543E-2</c:v>
                </c:pt>
                <c:pt idx="52">
                  <c:v>-0.11628765591198204</c:v>
                </c:pt>
                <c:pt idx="53">
                  <c:v>-0.1307225113071516</c:v>
                </c:pt>
                <c:pt idx="54">
                  <c:v>-0.12841286613455</c:v>
                </c:pt>
                <c:pt idx="55">
                  <c:v>-9.9930653302113315E-2</c:v>
                </c:pt>
                <c:pt idx="56">
                  <c:v>-3.3021664011774615E-2</c:v>
                </c:pt>
                <c:pt idx="57">
                  <c:v>8.8003064612533183E-2</c:v>
                </c:pt>
                <c:pt idx="58">
                  <c:v>0.28297998688054249</c:v>
                </c:pt>
                <c:pt idx="59">
                  <c:v>0.57672480775687363</c:v>
                </c:pt>
                <c:pt idx="60">
                  <c:v>1</c:v>
                </c:pt>
                <c:pt idx="61">
                  <c:v>1.5906368546373288</c:v>
                </c:pt>
                <c:pt idx="62">
                  <c:v>2.3948330992734048</c:v>
                </c:pt>
                <c:pt idx="63">
                  <c:v>3.468649618760534</c:v>
                </c:pt>
                <c:pt idx="64">
                  <c:v>4.8797325768522253</c:v>
                </c:pt>
                <c:pt idx="65">
                  <c:v>6.7092902907288687</c:v>
                </c:pt>
                <c:pt idx="66">
                  <c:v>9.0543575800259308</c:v>
                </c:pt>
                <c:pt idx="67">
                  <c:v>12.030384027849347</c:v>
                </c:pt>
                <c:pt idx="68">
                  <c:v>15.774186685405709</c:v>
                </c:pt>
                <c:pt idx="69">
                  <c:v>20.447312259213412</c:v>
                </c:pt>
                <c:pt idx="70">
                  <c:v>26.239858778249037</c:v>
                </c:pt>
                <c:pt idx="71">
                  <c:v>33.374812188848743</c:v>
                </c:pt>
                <c:pt idx="72">
                  <c:v>42.112959312177104</c:v>
                </c:pt>
                <c:pt idx="73">
                  <c:v>52.75844517072894</c:v>
                </c:pt>
                <c:pt idx="74">
                  <c:v>65.665049898742154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CF-460C-939A-01A606926BAD}"/>
            </c:ext>
          </c:extLst>
        </c:ser>
        <c:ser>
          <c:idx val="2"/>
          <c:order val="2"/>
          <c:tx>
            <c:strRef>
              <c:f>'0F1'!$D$6</c:f>
              <c:strCache>
                <c:ptCount val="1"/>
                <c:pt idx="0">
                  <c:v>0F1(3,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'0F1'!$D$7:$D$81</c:f>
              <c:numCache>
                <c:formatCode>General</c:formatCode>
                <c:ptCount val="75"/>
                <c:pt idx="0">
                  <c:v>4.3196454285389574E-3</c:v>
                </c:pt>
                <c:pt idx="1">
                  <c:v>3.6899983113032535E-3</c:v>
                </c:pt>
                <c:pt idx="2">
                  <c:v>2.963459576501007E-3</c:v>
                </c:pt>
                <c:pt idx="3">
                  <c:v>2.1460167825998128E-3</c:v>
                </c:pt>
                <c:pt idx="4">
                  <c:v>1.2458313980515288E-3</c:v>
                </c:pt>
                <c:pt idx="5">
                  <c:v>2.7332828433245589E-4</c:v>
                </c:pt>
                <c:pt idx="6">
                  <c:v>-7.5874536309717864E-4</c:v>
                </c:pt>
                <c:pt idx="7">
                  <c:v>-1.8352973829536612E-3</c:v>
                </c:pt>
                <c:pt idx="8">
                  <c:v>-2.9389103948434347E-3</c:v>
                </c:pt>
                <c:pt idx="9">
                  <c:v>-4.0499102361775162E-3</c:v>
                </c:pt>
                <c:pt idx="10">
                  <c:v>-5.1464895647373192E-3</c:v>
                </c:pt>
                <c:pt idx="11">
                  <c:v>-6.204893166614679E-3</c:v>
                </c:pt>
                <c:pt idx="12">
                  <c:v>-7.1996714496368958E-3</c:v>
                </c:pt>
                <c:pt idx="13">
                  <c:v>-8.104008390923163E-3</c:v>
                </c:pt>
                <c:pt idx="14">
                  <c:v>-8.8901298119057285E-3</c:v>
                </c:pt>
                <c:pt idx="15">
                  <c:v>-9.5297972385013086E-3</c:v>
                </c:pt>
                <c:pt idx="16">
                  <c:v>-9.9948917266615856E-3</c:v>
                </c:pt>
                <c:pt idx="17">
                  <c:v>-1.0258090847253218E-2</c:v>
                </c:pt>
                <c:pt idx="18">
                  <c:v>-1.0293640475965883E-2</c:v>
                </c:pt>
                <c:pt idx="19">
                  <c:v>-1.0078221063774328E-2</c:v>
                </c:pt>
                <c:pt idx="20">
                  <c:v>-9.5919056039268022E-3</c:v>
                </c:pt>
                <c:pt idx="21">
                  <c:v>-8.819203486741662E-3</c:v>
                </c:pt>
                <c:pt idx="22">
                  <c:v>-7.7501807587614224E-3</c:v>
                </c:pt>
                <c:pt idx="23">
                  <c:v>-6.3816428830541505E-3</c:v>
                </c:pt>
                <c:pt idx="24">
                  <c:v>-4.7183608265891561E-3</c:v>
                </c:pt>
                <c:pt idx="25">
                  <c:v>-2.7743150603761722E-3</c:v>
                </c:pt>
                <c:pt idx="26">
                  <c:v>-5.7392471678013315E-4</c:v>
                </c:pt>
                <c:pt idx="27">
                  <c:v>1.8467794402520974E-3</c:v>
                </c:pt>
                <c:pt idx="28">
                  <c:v>4.4390895748595421E-3</c:v>
                </c:pt>
                <c:pt idx="29">
                  <c:v>7.1407258001606449E-3</c:v>
                </c:pt>
                <c:pt idx="30">
                  <c:v>9.8751879696306506E-3</c:v>
                </c:pt>
                <c:pt idx="31">
                  <c:v>1.2551445936091237E-2</c:v>
                </c:pt>
                <c:pt idx="32">
                  <c:v>1.5064077616854802E-2</c:v>
                </c:pt>
                <c:pt idx="33">
                  <c:v>1.7293984367324974E-2</c:v>
                </c:pt>
                <c:pt idx="34">
                  <c:v>1.9109836147721642E-2</c:v>
                </c:pt>
                <c:pt idx="35">
                  <c:v>2.0370425094809647E-2</c:v>
                </c:pt>
                <c:pt idx="36">
                  <c:v>2.0928135741422431E-2</c:v>
                </c:pt>
                <c:pt idx="37">
                  <c:v>2.0633773655584477E-2</c:v>
                </c:pt>
                <c:pt idx="38">
                  <c:v>1.9343032131201497E-2</c:v>
                </c:pt>
                <c:pt idx="39">
                  <c:v>1.6924919228691535E-2</c:v>
                </c:pt>
                <c:pt idx="40">
                  <c:v>1.3272515457338343E-2</c:v>
                </c:pt>
                <c:pt idx="41">
                  <c:v>8.3164862819263084E-3</c:v>
                </c:pt>
                <c:pt idx="42">
                  <c:v>2.0418340485748852E-3</c:v>
                </c:pt>
                <c:pt idx="43">
                  <c:v>-5.4915584587631149E-3</c:v>
                </c:pt>
                <c:pt idx="44">
                  <c:v>-1.4123965053009405E-2</c:v>
                </c:pt>
                <c:pt idx="45">
                  <c:v>-2.3565721660416154E-2</c:v>
                </c:pt>
                <c:pt idx="46">
                  <c:v>-3.3361194224480452E-2</c:v>
                </c:pt>
                <c:pt idx="47">
                  <c:v>-4.2845898295401232E-2</c:v>
                </c:pt>
                <c:pt idx="48">
                  <c:v>-5.1095743316441282E-2</c:v>
                </c:pt>
                <c:pt idx="49">
                  <c:v>-5.6867245502317601E-2</c:v>
                </c:pt>
                <c:pt idx="50">
                  <c:v>-5.8527410006860674E-2</c:v>
                </c:pt>
                <c:pt idx="51">
                  <c:v>-5.397182443559672E-2</c:v>
                </c:pt>
                <c:pt idx="52">
                  <c:v>-4.0529330192948923E-2</c:v>
                </c:pt>
                <c:pt idx="53">
                  <c:v>-1.4851444054549943E-2</c:v>
                </c:pt>
                <c:pt idx="54">
                  <c:v>2.7215512024273514E-2</c:v>
                </c:pt>
                <c:pt idx="55">
                  <c:v>9.0777851408568339E-2</c:v>
                </c:pt>
                <c:pt idx="56">
                  <c:v>0.18206407292603646</c:v>
                </c:pt>
                <c:pt idx="57">
                  <c:v>0.30861934723722884</c:v>
                </c:pt>
                <c:pt idx="58">
                  <c:v>0.47952808215101078</c:v>
                </c:pt>
                <c:pt idx="59">
                  <c:v>0.70566805723127546</c:v>
                </c:pt>
                <c:pt idx="60">
                  <c:v>1</c:v>
                </c:pt>
                <c:pt idx="61">
                  <c:v>1.3778968953974764</c:v>
                </c:pt>
                <c:pt idx="62">
                  <c:v>1.8575177802292187</c:v>
                </c:pt>
                <c:pt idx="63">
                  <c:v>2.4602312786959013</c:v>
                </c:pt>
                <c:pt idx="64">
                  <c:v>3.2110946876420527</c:v>
                </c:pt>
                <c:pt idx="65">
                  <c:v>4.1393950250560758</c:v>
                </c:pt>
                <c:pt idx="66">
                  <c:v>5.2792591171268963</c:v>
                </c:pt>
                <c:pt idx="67">
                  <c:v>6.670340522687864</c:v>
                </c:pt>
                <c:pt idx="68">
                  <c:v>8.35859188441745</c:v>
                </c:pt>
                <c:pt idx="69">
                  <c:v>10.397132159392127</c:v>
                </c:pt>
                <c:pt idx="70">
                  <c:v>12.847219123615714</c:v>
                </c:pt>
                <c:pt idx="71">
                  <c:v>15.779338572571204</c:v>
                </c:pt>
                <c:pt idx="72">
                  <c:v>19.274422759754742</c:v>
                </c:pt>
                <c:pt idx="73">
                  <c:v>23.425211835200241</c:v>
                </c:pt>
                <c:pt idx="74">
                  <c:v>28.337773374414816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CF-460C-939A-01A606926BAD}"/>
            </c:ext>
          </c:extLst>
        </c:ser>
        <c:ser>
          <c:idx val="3"/>
          <c:order val="3"/>
          <c:tx>
            <c:strRef>
              <c:f>'0F1'!$E$6</c:f>
              <c:strCache>
                <c:ptCount val="1"/>
                <c:pt idx="0">
                  <c:v>0F1(4,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'0F1'!$E$7:$E$81</c:f>
              <c:numCache>
                <c:formatCode>General</c:formatCode>
                <c:ptCount val="75"/>
                <c:pt idx="0">
                  <c:v>-1.7391801814044114E-3</c:v>
                </c:pt>
                <c:pt idx="1">
                  <c:v>-2.0367451626984285E-3</c:v>
                </c:pt>
                <c:pt idx="2">
                  <c:v>-2.3194992331690826E-3</c:v>
                </c:pt>
                <c:pt idx="3">
                  <c:v>-2.5810813089159612E-3</c:v>
                </c:pt>
                <c:pt idx="4">
                  <c:v>-2.8148215559291984E-3</c:v>
                </c:pt>
                <c:pt idx="5">
                  <c:v>-3.013824703671297E-3</c:v>
                </c:pt>
                <c:pt idx="6">
                  <c:v>-3.1710701581048983E-3</c:v>
                </c:pt>
                <c:pt idx="7">
                  <c:v>-3.2795298953624766E-3</c:v>
                </c:pt>
                <c:pt idx="8">
                  <c:v>-3.3323049614123845E-3</c:v>
                </c:pt>
                <c:pt idx="9">
                  <c:v>-3.3227811965522722E-3</c:v>
                </c:pt>
                <c:pt idx="10">
                  <c:v>-3.2448045381751511E-3</c:v>
                </c:pt>
                <c:pt idx="11">
                  <c:v>-3.0928759218384139E-3</c:v>
                </c:pt>
                <c:pt idx="12">
                  <c:v>-2.8623653889687847E-3</c:v>
                </c:pt>
                <c:pt idx="13">
                  <c:v>-2.5497445081100471E-3</c:v>
                </c:pt>
                <c:pt idx="14">
                  <c:v>-2.1528356127095785E-3</c:v>
                </c:pt>
                <c:pt idx="15">
                  <c:v>-1.6710756378513953E-3</c:v>
                </c:pt>
                <c:pt idx="16">
                  <c:v>-1.1057914853113229E-3</c:v>
                </c:pt>
                <c:pt idx="17">
                  <c:v>-4.6048284334509614E-4</c:v>
                </c:pt>
                <c:pt idx="18">
                  <c:v>2.5889278465031753E-4</c:v>
                </c:pt>
                <c:pt idx="19">
                  <c:v>1.0436394514691065E-3</c:v>
                </c:pt>
                <c:pt idx="20">
                  <c:v>1.8820547237126352E-3</c:v>
                </c:pt>
                <c:pt idx="21">
                  <c:v>2.7591842299485489E-3</c:v>
                </c:pt>
                <c:pt idx="22">
                  <c:v>3.6566108909908226E-3</c:v>
                </c:pt>
                <c:pt idx="23">
                  <c:v>4.5522933122620918E-3</c:v>
                </c:pt>
                <c:pt idx="24">
                  <c:v>5.4204705425303507E-3</c:v>
                </c:pt>
                <c:pt idx="25">
                  <c:v>6.2316535019221082E-3</c:v>
                </c:pt>
                <c:pt idx="26">
                  <c:v>6.9527268970811466E-3</c:v>
                </c:pt>
                <c:pt idx="27">
                  <c:v>7.5471894188153792E-3</c:v>
                </c:pt>
                <c:pt idx="28">
                  <c:v>7.9755645081218095E-3</c:v>
                </c:pt>
                <c:pt idx="29">
                  <c:v>8.196019035465598E-3</c:v>
                </c:pt>
                <c:pt idx="30">
                  <c:v>8.1652329261755318E-3</c:v>
                </c:pt>
                <c:pt idx="31">
                  <c:v>7.8395691480035151E-3</c:v>
                </c:pt>
                <c:pt idx="32">
                  <c:v>7.1766006275792446E-3</c:v>
                </c:pt>
                <c:pt idx="33">
                  <c:v>6.1370586595815742E-3</c:v>
                </c:pt>
                <c:pt idx="34">
                  <c:v>4.6872763019990427E-3</c:v>
                </c:pt>
                <c:pt idx="35">
                  <c:v>2.8022102066489656E-3</c:v>
                </c:pt>
                <c:pt idx="36">
                  <c:v>4.6913541830576641E-4</c:v>
                </c:pt>
                <c:pt idx="37">
                  <c:v>-2.3078800004799598E-3</c:v>
                </c:pt>
                <c:pt idx="38">
                  <c:v>-5.5025999776023501E-3</c:v>
                </c:pt>
                <c:pt idx="39">
                  <c:v>-9.0602093553176985E-3</c:v>
                </c:pt>
                <c:pt idx="40">
                  <c:v>-1.2889714201783038E-2</c:v>
                </c:pt>
                <c:pt idx="41">
                  <c:v>-1.6854982381742933E-2</c:v>
                </c:pt>
                <c:pt idx="42">
                  <c:v>-2.0764232699632394E-2</c:v>
                </c:pt>
                <c:pt idx="43">
                  <c:v>-2.4357758229844755E-2</c:v>
                </c:pt>
                <c:pt idx="44">
                  <c:v>-2.7293644412433052E-2</c:v>
                </c:pt>
                <c:pt idx="45">
                  <c:v>-2.9131214903901602E-2</c:v>
                </c:pt>
                <c:pt idx="46">
                  <c:v>-2.9311907800114199E-2</c:v>
                </c:pt>
                <c:pt idx="47">
                  <c:v>-2.7137251440748016E-2</c:v>
                </c:pt>
                <c:pt idx="48">
                  <c:v>-2.1743572290699443E-2</c:v>
                </c:pt>
                <c:pt idx="49">
                  <c:v>-1.2073027079948354E-2</c:v>
                </c:pt>
                <c:pt idx="50">
                  <c:v>3.1594928475296097E-3</c:v>
                </c:pt>
                <c:pt idx="51">
                  <c:v>2.5504085515727803E-2</c:v>
                </c:pt>
                <c:pt idx="52">
                  <c:v>5.6818744289274942E-2</c:v>
                </c:pt>
                <c:pt idx="53">
                  <c:v>9.9318057645087082E-2</c:v>
                </c:pt>
                <c:pt idx="54">
                  <c:v>0.15562837815882355</c:v>
                </c:pt>
                <c:pt idx="55">
                  <c:v>0.22885020565281775</c:v>
                </c:pt>
                <c:pt idx="56">
                  <c:v>0.32262860540671645</c:v>
                </c:pt>
                <c:pt idx="57">
                  <c:v>0.44123256524939125</c:v>
                </c:pt>
                <c:pt idx="58">
                  <c:v>0.5896442858114046</c:v>
                </c:pt>
                <c:pt idx="59">
                  <c:v>0.77365949684641233</c:v>
                </c:pt>
                <c:pt idx="60">
                  <c:v>1</c:v>
                </c:pt>
                <c:pt idx="61">
                  <c:v>1.2764397554391154</c:v>
                </c:pt>
                <c:pt idx="62">
                  <c:v>1.611945957132557</c:v>
                </c:pt>
                <c:pt idx="63">
                  <c:v>2.0168366801292636</c:v>
                </c:pt>
                <c:pt idx="64">
                  <c:v>2.5029568338152584</c:v>
                </c:pt>
                <c:pt idx="65">
                  <c:v>3.0838743188073527</c:v>
                </c:pt>
                <c:pt idx="66">
                  <c:v>3.7750984628990358</c:v>
                </c:pt>
                <c:pt idx="67">
                  <c:v>4.5943230044241323</c:v>
                </c:pt>
                <c:pt idx="68">
                  <c:v>5.5616961007411971</c:v>
                </c:pt>
                <c:pt idx="69">
                  <c:v>6.7001200665475249</c:v>
                </c:pt>
                <c:pt idx="70">
                  <c:v>8.0355837927799936</c:v>
                </c:pt>
                <c:pt idx="71">
                  <c:v>9.5975310634241122</c:v>
                </c:pt>
                <c:pt idx="72">
                  <c:v>11.419268276211175</c:v>
                </c:pt>
                <c:pt idx="73">
                  <c:v>13.53841538562863</c:v>
                </c:pt>
                <c:pt idx="74">
                  <c:v>15.997404224711714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CF-460C-939A-01A606926BAD}"/>
            </c:ext>
          </c:extLst>
        </c:ser>
        <c:ser>
          <c:idx val="4"/>
          <c:order val="4"/>
          <c:tx>
            <c:strRef>
              <c:f>'0F1'!$F$6</c:f>
              <c:strCache>
                <c:ptCount val="1"/>
                <c:pt idx="0">
                  <c:v>0F1(5,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'0F1'!$A$7:$A$81</c:f>
              <c:numCache>
                <c:formatCode>General</c:formatCode>
                <c:ptCount val="75"/>
                <c:pt idx="0">
                  <c:v>-60</c:v>
                </c:pt>
                <c:pt idx="1">
                  <c:v>-59</c:v>
                </c:pt>
                <c:pt idx="2">
                  <c:v>-58</c:v>
                </c:pt>
                <c:pt idx="3">
                  <c:v>-57</c:v>
                </c:pt>
                <c:pt idx="4">
                  <c:v>-56</c:v>
                </c:pt>
                <c:pt idx="5">
                  <c:v>-55</c:v>
                </c:pt>
                <c:pt idx="6">
                  <c:v>-54</c:v>
                </c:pt>
                <c:pt idx="7">
                  <c:v>-53</c:v>
                </c:pt>
                <c:pt idx="8">
                  <c:v>-52</c:v>
                </c:pt>
                <c:pt idx="9">
                  <c:v>-51</c:v>
                </c:pt>
                <c:pt idx="10">
                  <c:v>-50</c:v>
                </c:pt>
                <c:pt idx="11">
                  <c:v>-49</c:v>
                </c:pt>
                <c:pt idx="12">
                  <c:v>-48</c:v>
                </c:pt>
                <c:pt idx="13">
                  <c:v>-47</c:v>
                </c:pt>
                <c:pt idx="14">
                  <c:v>-46</c:v>
                </c:pt>
                <c:pt idx="15">
                  <c:v>-45</c:v>
                </c:pt>
                <c:pt idx="16">
                  <c:v>-44</c:v>
                </c:pt>
                <c:pt idx="17">
                  <c:v>-43</c:v>
                </c:pt>
                <c:pt idx="18">
                  <c:v>-42</c:v>
                </c:pt>
                <c:pt idx="19">
                  <c:v>-41</c:v>
                </c:pt>
                <c:pt idx="20">
                  <c:v>-40</c:v>
                </c:pt>
                <c:pt idx="21">
                  <c:v>-39</c:v>
                </c:pt>
                <c:pt idx="22">
                  <c:v>-38</c:v>
                </c:pt>
                <c:pt idx="23">
                  <c:v>-37</c:v>
                </c:pt>
                <c:pt idx="24">
                  <c:v>-36</c:v>
                </c:pt>
                <c:pt idx="25">
                  <c:v>-35</c:v>
                </c:pt>
                <c:pt idx="26">
                  <c:v>-34</c:v>
                </c:pt>
                <c:pt idx="27">
                  <c:v>-33</c:v>
                </c:pt>
                <c:pt idx="28">
                  <c:v>-32</c:v>
                </c:pt>
                <c:pt idx="29">
                  <c:v>-31</c:v>
                </c:pt>
                <c:pt idx="30">
                  <c:v>-30</c:v>
                </c:pt>
                <c:pt idx="31">
                  <c:v>-29</c:v>
                </c:pt>
                <c:pt idx="32">
                  <c:v>-28</c:v>
                </c:pt>
                <c:pt idx="33">
                  <c:v>-27</c:v>
                </c:pt>
                <c:pt idx="34">
                  <c:v>-26</c:v>
                </c:pt>
                <c:pt idx="35">
                  <c:v>-25</c:v>
                </c:pt>
                <c:pt idx="36">
                  <c:v>-24</c:v>
                </c:pt>
                <c:pt idx="37">
                  <c:v>-23</c:v>
                </c:pt>
                <c:pt idx="38">
                  <c:v>-22</c:v>
                </c:pt>
                <c:pt idx="39">
                  <c:v>-21</c:v>
                </c:pt>
                <c:pt idx="40">
                  <c:v>-20</c:v>
                </c:pt>
                <c:pt idx="41">
                  <c:v>-19</c:v>
                </c:pt>
                <c:pt idx="42">
                  <c:v>-18</c:v>
                </c:pt>
                <c:pt idx="43">
                  <c:v>-17</c:v>
                </c:pt>
                <c:pt idx="44">
                  <c:v>-16</c:v>
                </c:pt>
                <c:pt idx="45">
                  <c:v>-15</c:v>
                </c:pt>
                <c:pt idx="46">
                  <c:v>-14</c:v>
                </c:pt>
                <c:pt idx="47">
                  <c:v>-13</c:v>
                </c:pt>
                <c:pt idx="48">
                  <c:v>-12</c:v>
                </c:pt>
                <c:pt idx="49">
                  <c:v>-11</c:v>
                </c:pt>
                <c:pt idx="50">
                  <c:v>-10</c:v>
                </c:pt>
                <c:pt idx="51">
                  <c:v>-9</c:v>
                </c:pt>
                <c:pt idx="52">
                  <c:v>-8</c:v>
                </c:pt>
                <c:pt idx="53">
                  <c:v>-7</c:v>
                </c:pt>
                <c:pt idx="54">
                  <c:v>-6</c:v>
                </c:pt>
                <c:pt idx="55">
                  <c:v>-5</c:v>
                </c:pt>
                <c:pt idx="56">
                  <c:v>-4</c:v>
                </c:pt>
                <c:pt idx="57">
                  <c:v>-3</c:v>
                </c:pt>
                <c:pt idx="58">
                  <c:v>-2</c:v>
                </c:pt>
                <c:pt idx="59">
                  <c:v>-1</c:v>
                </c:pt>
                <c:pt idx="60">
                  <c:v>0</c:v>
                </c:pt>
                <c:pt idx="61">
                  <c:v>1</c:v>
                </c:pt>
                <c:pt idx="62">
                  <c:v>2</c:v>
                </c:pt>
                <c:pt idx="63">
                  <c:v>3</c:v>
                </c:pt>
                <c:pt idx="64">
                  <c:v>4</c:v>
                </c:pt>
                <c:pt idx="65">
                  <c:v>5</c:v>
                </c:pt>
                <c:pt idx="66">
                  <c:v>6</c:v>
                </c:pt>
                <c:pt idx="67">
                  <c:v>7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11</c:v>
                </c:pt>
                <c:pt idx="72">
                  <c:v>12</c:v>
                </c:pt>
                <c:pt idx="73">
                  <c:v>13</c:v>
                </c:pt>
                <c:pt idx="74">
                  <c:v>14</c:v>
                </c:pt>
              </c:numCache>
            </c:numRef>
          </c:xVal>
          <c:yVal>
            <c:numRef>
              <c:f>'0F1'!$F$7:$F$81</c:f>
              <c:numCache>
                <c:formatCode>General</c:formatCode>
                <c:ptCount val="75"/>
                <c:pt idx="0">
                  <c:v>-1.211765121988674E-3</c:v>
                </c:pt>
                <c:pt idx="1">
                  <c:v>-1.164761384542715E-3</c:v>
                </c:pt>
                <c:pt idx="2">
                  <c:v>-1.0930259606213978E-3</c:v>
                </c:pt>
                <c:pt idx="3">
                  <c:v>-9.9517854558226816E-4</c:v>
                </c:pt>
                <c:pt idx="4">
                  <c:v>-8.7013991871015594E-4</c:v>
                </c:pt>
                <c:pt idx="5">
                  <c:v>-7.1719701556445525E-4</c:v>
                </c:pt>
                <c:pt idx="6">
                  <c:v>-5.3607217666838225E-4</c:v>
                </c:pt>
                <c:pt idx="7">
                  <c:v>-3.2699604054539221E-4</c:v>
                </c:pt>
                <c:pt idx="8">
                  <c:v>-9.0783361515911379E-5</c:v>
                </c:pt>
                <c:pt idx="9">
                  <c:v>1.7108918579417524E-4</c:v>
                </c:pt>
                <c:pt idx="10">
                  <c:v>4.5640440637492036E-4</c:v>
                </c:pt>
                <c:pt idx="11">
                  <c:v>7.6212667219010589E-4</c:v>
                </c:pt>
                <c:pt idx="12">
                  <c:v>1.0843265151670278E-3</c:v>
                </c:pt>
                <c:pt idx="13">
                  <c:v>1.4181099275267534E-3</c:v>
                </c:pt>
                <c:pt idx="14">
                  <c:v>1.7575550084859527E-3</c:v>
                </c:pt>
                <c:pt idx="15">
                  <c:v>2.0956590935066431E-3</c:v>
                </c:pt>
                <c:pt idx="16">
                  <c:v>2.4243000658227989E-3</c:v>
                </c:pt>
                <c:pt idx="17">
                  <c:v>2.7342161871371502E-3</c:v>
                </c:pt>
                <c:pt idx="18">
                  <c:v>3.0150095030331992E-3</c:v>
                </c:pt>
                <c:pt idx="19">
                  <c:v>3.2551786873883225E-3</c:v>
                </c:pt>
                <c:pt idx="20">
                  <c:v>3.4421880982918314E-3</c:v>
                </c:pt>
                <c:pt idx="21">
                  <c:v>3.5625808359046802E-3</c:v>
                </c:pt>
                <c:pt idx="22">
                  <c:v>3.6021447315007092E-3</c:v>
                </c:pt>
                <c:pt idx="23">
                  <c:v>3.5461414687512137E-3</c:v>
                </c:pt>
                <c:pt idx="24">
                  <c:v>3.3796104563731683E-3</c:v>
                </c:pt>
                <c:pt idx="25">
                  <c:v>3.0877606499308389E-3</c:v>
                </c:pt>
                <c:pt idx="26">
                  <c:v>2.6564652754804516E-3</c:v>
                </c:pt>
                <c:pt idx="27">
                  <c:v>2.0728763558411929E-3</c:v>
                </c:pt>
                <c:pt idx="28">
                  <c:v>1.3261780999733505E-3</c:v>
                </c:pt>
                <c:pt idx="29">
                  <c:v>4.0850060721481994E-4</c:v>
                </c:pt>
                <c:pt idx="30">
                  <c:v>-6.839820173820477E-4</c:v>
                </c:pt>
                <c:pt idx="31">
                  <c:v>-1.9497421192087125E-3</c:v>
                </c:pt>
                <c:pt idx="32">
                  <c:v>-3.3803472811180951E-3</c:v>
                </c:pt>
                <c:pt idx="33">
                  <c:v>-4.9586336478859554E-3</c:v>
                </c:pt>
                <c:pt idx="34">
                  <c:v>-6.6565660826412021E-3</c:v>
                </c:pt>
                <c:pt idx="35">
                  <c:v>-8.4327431463171263E-3</c:v>
                </c:pt>
                <c:pt idx="36">
                  <c:v>-1.0229500161558337E-2</c:v>
                </c:pt>
                <c:pt idx="37">
                  <c:v>-1.1969558429251013E-2</c:v>
                </c:pt>
                <c:pt idx="38">
                  <c:v>-1.3552162968438459E-2</c:v>
                </c:pt>
                <c:pt idx="39">
                  <c:v>-1.4848644905148135E-2</c:v>
                </c:pt>
                <c:pt idx="40">
                  <c:v>-1.569733779547261E-2</c:v>
                </c:pt>
                <c:pt idx="41">
                  <c:v>-1.5897769682317552E-2</c:v>
                </c:pt>
                <c:pt idx="42">
                  <c:v>-1.5204044498804735E-2</c:v>
                </c:pt>
                <c:pt idx="43">
                  <c:v>-1.3317317485469205E-2</c:v>
                </c:pt>
                <c:pt idx="44">
                  <c:v>-9.8772595195679453E-3</c:v>
                </c:pt>
                <c:pt idx="45">
                  <c:v>-4.4523945947881217E-3</c:v>
                </c:pt>
                <c:pt idx="46">
                  <c:v>3.4708169351714583E-3</c:v>
                </c:pt>
                <c:pt idx="47">
                  <c:v>1.4500289404294998E-2</c:v>
                </c:pt>
                <c:pt idx="48">
                  <c:v>2.9352171025741728E-2</c:v>
                </c:pt>
                <c:pt idx="49">
                  <c:v>4.8866420097130013E-2</c:v>
                </c:pt>
                <c:pt idx="50">
                  <c:v>7.4024283425268525E-2</c:v>
                </c:pt>
                <c:pt idx="51">
                  <c:v>0.10596787993509951</c:v>
                </c:pt>
                <c:pt idx="52">
                  <c:v>0.14602211172333573</c:v>
                </c:pt>
                <c:pt idx="53">
                  <c:v>0.19571914577080626</c:v>
                </c:pt>
                <c:pt idx="54">
                  <c:v>0.25682573226909994</c:v>
                </c:pt>
                <c:pt idx="55">
                  <c:v>0.33137365018619874</c:v>
                </c:pt>
                <c:pt idx="56">
                  <c:v>0.4216935974420401</c:v>
                </c:pt>
                <c:pt idx="57">
                  <c:v>0.53045287204864977</c:v>
                </c:pt>
                <c:pt idx="58">
                  <c:v>0.66069722196236347</c:v>
                </c:pt>
                <c:pt idx="59">
                  <c:v>0.81589727538164236</c:v>
                </c:pt>
                <c:pt idx="60">
                  <c:v>1</c:v>
                </c:pt>
                <c:pt idx="61">
                  <c:v>1.2174856795003255</c:v>
                </c:pt>
                <c:pt idx="62">
                  <c:v>1.4734309385799735</c:v>
                </c:pt>
                <c:pt idx="63">
                  <c:v>1.7735783942665506</c:v>
                </c:pt>
                <c:pt idx="64">
                  <c:v>2.1244135614803841</c:v>
                </c:pt>
                <c:pt idx="65">
                  <c:v>2.5332496949969383</c:v>
                </c:pt>
                <c:pt idx="66">
                  <c:v>3.008321308455721</c:v>
                </c:pt>
                <c:pt idx="67">
                  <c:v>3.558887174166399</c:v>
                </c:pt>
                <c:pt idx="68">
                  <c:v>4.1953436755143771</c:v>
                </c:pt>
                <c:pt idx="69">
                  <c:v>4.9293494571261354</c:v>
                </c:pt>
                <c:pt idx="70">
                  <c:v>5.7739623970028582</c:v>
                </c:pt>
                <c:pt idx="71">
                  <c:v>6.7437900099786487</c:v>
                </c:pt>
                <c:pt idx="72">
                  <c:v>7.8551544835435614</c:v>
                </c:pt>
                <c:pt idx="73">
                  <c:v>9.1262736457584079</c:v>
                </c:pt>
                <c:pt idx="74">
                  <c:v>10.577459271174085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CF-460C-939A-01A606926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-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722645835278496E-2"/>
          <c:y val="5.336596982451252E-2"/>
          <c:w val="0.17420538835807578"/>
          <c:h val="0.37667133813440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'0F1 (2)'!$B$6</c:f>
              <c:strCache>
                <c:ptCount val="1"/>
                <c:pt idx="0">
                  <c:v>0F1(-0.5,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(2)'!$B$7:$B$87</c:f>
              <c:numCache>
                <c:formatCode>General</c:formatCode>
                <c:ptCount val="81"/>
                <c:pt idx="0">
                  <c:v>-14.823060514882114</c:v>
                </c:pt>
                <c:pt idx="1">
                  <c:v>-13.685456278117709</c:v>
                </c:pt>
                <c:pt idx="2">
                  <c:v>-12.358719344967199</c:v>
                </c:pt>
                <c:pt idx="3">
                  <c:v>-10.86089070376509</c:v>
                </c:pt>
                <c:pt idx="4">
                  <c:v>-9.2129536542038881</c:v>
                </c:pt>
                <c:pt idx="5">
                  <c:v>-7.4386282014295366</c:v>
                </c:pt>
                <c:pt idx="6">
                  <c:v>-5.564112546964429</c:v>
                </c:pt>
                <c:pt idx="7">
                  <c:v>-3.6177719969171735</c:v>
                </c:pt>
                <c:pt idx="8">
                  <c:v>-1.6297764662629115</c:v>
                </c:pt>
                <c:pt idx="9">
                  <c:v>0.3683113131253925</c:v>
                </c:pt>
                <c:pt idx="10">
                  <c:v>2.3439937800624757</c:v>
                </c:pt>
                <c:pt idx="11">
                  <c:v>4.2643385781196841</c:v>
                </c:pt>
                <c:pt idx="12">
                  <c:v>6.0965153936482395</c:v>
                </c:pt>
                <c:pt idx="13">
                  <c:v>7.8083632299220724</c:v>
                </c:pt>
                <c:pt idx="14">
                  <c:v>9.3689806078054012</c:v>
                </c:pt>
                <c:pt idx="15">
                  <c:v>10.749330043231495</c:v>
                </c:pt>
                <c:pt idx="16">
                  <c:v>11.922847034131347</c:v>
                </c:pt>
                <c:pt idx="17">
                  <c:v>12.866042717962822</c:v>
                </c:pt>
                <c:pt idx="18">
                  <c:v>13.559088362252785</c:v>
                </c:pt>
                <c:pt idx="19">
                  <c:v>13.986368954099044</c:v>
                </c:pt>
                <c:pt idx="20">
                  <c:v>14.136992392803256</c:v>
                </c:pt>
                <c:pt idx="21">
                  <c:v>14.005240197936017</c:v>
                </c:pt>
                <c:pt idx="22">
                  <c:v>13.590945261009248</c:v>
                </c:pt>
                <c:pt idx="23">
                  <c:v>12.899782032741491</c:v>
                </c:pt>
                <c:pt idx="24">
                  <c:v>11.943454691819671</c:v>
                </c:pt>
                <c:pt idx="25">
                  <c:v>10.739769328729324</c:v>
                </c:pt>
                <c:pt idx="26">
                  <c:v>9.3125770441049802</c:v>
                </c:pt>
                <c:pt idx="27">
                  <c:v>7.6915761495924517</c:v>
                </c:pt>
                <c:pt idx="28">
                  <c:v>5.9119634138249646</c:v>
                </c:pt>
                <c:pt idx="29">
                  <c:v>4.0139265579044672</c:v>
                </c:pt>
                <c:pt idx="30">
                  <c:v>2.0419730110317911</c:v>
                </c:pt>
                <c:pt idx="31">
                  <c:v>4.4093319275880144E-2</c:v>
                </c:pt>
                <c:pt idx="32">
                  <c:v>-1.9292384172759418</c:v>
                </c:pt>
                <c:pt idx="33">
                  <c:v>-3.8262201081683114</c:v>
                </c:pt>
                <c:pt idx="34">
                  <c:v>-5.5950210572727279</c:v>
                </c:pt>
                <c:pt idx="35">
                  <c:v>-7.1852071833372912</c:v>
                </c:pt>
                <c:pt idx="36">
                  <c:v>-8.5492677270982878</c:v>
                </c:pt>
                <c:pt idx="37">
                  <c:v>-9.6442122363820566</c:v>
                </c:pt>
                <c:pt idx="38">
                  <c:v>-10.433199360749741</c:v>
                </c:pt>
                <c:pt idx="39">
                  <c:v>-10.887151458637478</c:v>
                </c:pt>
                <c:pt idx="40">
                  <c:v>-10.986301398894041</c:v>
                </c:pt>
                <c:pt idx="41">
                  <c:v>-10.721610453894771</c:v>
                </c:pt>
                <c:pt idx="42">
                  <c:v>-10.09598912350574</c:v>
                </c:pt>
                <c:pt idx="43">
                  <c:v>-9.1252464607452115</c:v>
                </c:pt>
                <c:pt idx="44">
                  <c:v>-7.8386884376876758</c:v>
                </c:pt>
                <c:pt idx="45">
                  <c:v>-6.279282637970149</c:v>
                </c:pt>
                <c:pt idx="46">
                  <c:v>-4.5033057465682038</c:v>
                </c:pt>
                <c:pt idx="47">
                  <c:v>-2.5793927139948147</c:v>
                </c:pt>
                <c:pt idx="48">
                  <c:v>-0.58691303472096124</c:v>
                </c:pt>
                <c:pt idx="49">
                  <c:v>1.3863885980063675</c:v>
                </c:pt>
                <c:pt idx="50">
                  <c:v>3.247531619698552</c:v>
                </c:pt>
                <c:pt idx="51">
                  <c:v>4.9022368105176888</c:v>
                </c:pt>
                <c:pt idx="52">
                  <c:v>6.2596430124668245</c:v>
                </c:pt>
                <c:pt idx="53">
                  <c:v>7.2377367780472026</c:v>
                </c:pt>
                <c:pt idx="54">
                  <c:v>7.7693659391784395</c:v>
                </c:pt>
                <c:pt idx="55">
                  <c:v>7.8086286559401428</c:v>
                </c:pt>
                <c:pt idx="56">
                  <c:v>7.3373299526248372</c:v>
                </c:pt>
                <c:pt idx="57">
                  <c:v>6.3710744827618679</c:v>
                </c:pt>
                <c:pt idx="58">
                  <c:v>4.9644131826524234</c:v>
                </c:pt>
                <c:pt idx="59">
                  <c:v>3.2142778988787044</c:v>
                </c:pt>
                <c:pt idx="60">
                  <c:v>1.260716692420117</c:v>
                </c:pt>
                <c:pt idx="61">
                  <c:v>-0.71632270254318886</c:v>
                </c:pt>
                <c:pt idx="62">
                  <c:v>-2.5057296852276028</c:v>
                </c:pt>
                <c:pt idx="63">
                  <c:v>-3.8814305741051265</c:v>
                </c:pt>
                <c:pt idx="64">
                  <c:v>-4.6284354876914584</c:v>
                </c:pt>
                <c:pt idx="65">
                  <c:v>-4.5816347590053788</c:v>
                </c:pt>
                <c:pt idx="66">
                  <c:v>-3.6808536020953269</c:v>
                </c:pt>
                <c:pt idx="67">
                  <c:v>-2.0463803758007204</c:v>
                </c:pt>
                <c:pt idx="68">
                  <c:v>-8.0004655658391169E-2</c:v>
                </c:pt>
                <c:pt idx="69">
                  <c:v>1.4024480171042211</c:v>
                </c:pt>
                <c:pt idx="70">
                  <c:v>1</c:v>
                </c:pt>
                <c:pt idx="71">
                  <c:v>-3.4915251246104058</c:v>
                </c:pt>
                <c:pt idx="72">
                  <c:v>-15.354281615721415</c:v>
                </c:pt>
                <c:pt idx="73">
                  <c:v>-39.291379975434339</c:v>
                </c:pt>
                <c:pt idx="74">
                  <c:v>-81.851435952494526</c:v>
                </c:pt>
                <c:pt idx="75">
                  <c:v>-151.95023481100159</c:v>
                </c:pt>
                <c:pt idx="76">
                  <c:v>-261.5075311320137</c:v>
                </c:pt>
                <c:pt idx="77">
                  <c:v>-426.21981897891652</c:v>
                </c:pt>
                <c:pt idx="78">
                  <c:v>-666.49310150491783</c:v>
                </c:pt>
                <c:pt idx="79">
                  <c:v>-1008.5633080992194</c:v>
                </c:pt>
                <c:pt idx="80">
                  <c:v>-1485.8361008258016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B-4BDC-B5A2-3CDDD940ACFC}"/>
            </c:ext>
          </c:extLst>
        </c:ser>
        <c:ser>
          <c:idx val="1"/>
          <c:order val="1"/>
          <c:tx>
            <c:strRef>
              <c:f>'0F1 (2)'!$C$6</c:f>
              <c:strCache>
                <c:ptCount val="1"/>
                <c:pt idx="0">
                  <c:v>0F1(-1.5,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(2)'!$C$7:$C$87</c:f>
              <c:numCache>
                <c:formatCode>General</c:formatCode>
                <c:ptCount val="81"/>
                <c:pt idx="0">
                  <c:v>33.607240322466069</c:v>
                </c:pt>
                <c:pt idx="1">
                  <c:v>43.121033931818324</c:v>
                </c:pt>
                <c:pt idx="2">
                  <c:v>51.812462897114706</c:v>
                </c:pt>
                <c:pt idx="3">
                  <c:v>59.56128417096933</c:v>
                </c:pt>
                <c:pt idx="4">
                  <c:v>66.26027275940497</c:v>
                </c:pt>
                <c:pt idx="5">
                  <c:v>71.81711766125386</c:v>
                </c:pt>
                <c:pt idx="6">
                  <c:v>76.156163107297715</c:v>
                </c:pt>
                <c:pt idx="7">
                  <c:v>79.219959891553884</c:v>
                </c:pt>
                <c:pt idx="8">
                  <c:v>80.970592082789054</c:v>
                </c:pt>
                <c:pt idx="9">
                  <c:v>81.390745496075795</c:v>
                </c:pt>
                <c:pt idx="10">
                  <c:v>80.484486036964697</c:v>
                </c:pt>
                <c:pt idx="11">
                  <c:v>78.277718444621598</c:v>
                </c:pt>
                <c:pt idx="12">
                  <c:v>74.8182990886759</c:v>
                </c:pt>
                <c:pt idx="13">
                  <c:v>70.175780343276813</c:v>
                </c:pt>
                <c:pt idx="14">
                  <c:v>64.440768687226466</c:v>
                </c:pt>
                <c:pt idx="15">
                  <c:v>57.723884066135447</c:v>
                </c:pt>
                <c:pt idx="16">
                  <c:v>50.154314193448108</c:v>
                </c:pt>
                <c:pt idx="17">
                  <c:v>41.877964339195849</c:v>
                </c:pt>
                <c:pt idx="18">
                  <c:v>33.055210718980817</c:v>
                </c:pt>
                <c:pt idx="19">
                  <c:v>23.858273792790914</c:v>
                </c:pt>
                <c:pt idx="20">
                  <c:v>14.46823653497621</c:v>
                </c:pt>
                <c:pt idx="21">
                  <c:v>5.0717419416908882</c:v>
                </c:pt>
                <c:pt idx="22">
                  <c:v>-4.1425864254214266</c:v>
                </c:pt>
                <c:pt idx="23">
                  <c:v>-12.987947352309673</c:v>
                </c:pt>
                <c:pt idx="24">
                  <c:v>-21.28332513069061</c:v>
                </c:pt>
                <c:pt idx="25">
                  <c:v>-28.857540256360927</c:v>
                </c:pt>
                <c:pt idx="26">
                  <c:v>-35.553305918114752</c:v>
                </c:pt>
                <c:pt idx="27">
                  <c:v>-41.231200198844469</c:v>
                </c:pt>
                <c:pt idx="28">
                  <c:v>-45.773456593537119</c:v>
                </c:pt>
                <c:pt idx="29">
                  <c:v>-49.087469468614877</c:v>
                </c:pt>
                <c:pt idx="30">
                  <c:v>-51.108906794219344</c:v>
                </c:pt>
                <c:pt idx="31">
                  <c:v>-51.804320249492989</c:v>
                </c:pt>
                <c:pt idx="32">
                  <c:v>-51.173143023165792</c:v>
                </c:pt>
                <c:pt idx="33">
                  <c:v>-49.248968712882721</c:v>
                </c:pt>
                <c:pt idx="34">
                  <c:v>-46.100011076432345</c:v>
                </c:pt>
                <c:pt idx="35">
                  <c:v>-41.82865441069557</c:v>
                </c:pt>
                <c:pt idx="36">
                  <c:v>-36.570018416066844</c:v>
                </c:pt>
                <c:pt idx="37">
                  <c:v>-30.489479898158638</c:v>
                </c:pt>
                <c:pt idx="38">
                  <c:v>-23.779116865267916</c:v>
                </c:pt>
                <c:pt idx="39">
                  <c:v>-16.653068724722488</c:v>
                </c:pt>
                <c:pt idx="40">
                  <c:v>-9.3418394869160473</c:v>
                </c:pt>
                <c:pt idx="41">
                  <c:v>-2.0856091411068975</c:v>
                </c:pt>
                <c:pt idx="42">
                  <c:v>4.8733385120966917</c:v>
                </c:pt>
                <c:pt idx="43">
                  <c:v>11.298915701340549</c:v>
                </c:pt>
                <c:pt idx="44">
                  <c:v>16.970050948399876</c:v>
                </c:pt>
                <c:pt idx="45">
                  <c:v>21.689768331244927</c:v>
                </c:pt>
                <c:pt idx="46">
                  <c:v>25.294208752113853</c:v>
                </c:pt>
                <c:pt idx="47">
                  <c:v>27.661221129009579</c:v>
                </c:pt>
                <c:pt idx="48">
                  <c:v>28.718099274980045</c:v>
                </c:pt>
                <c:pt idx="49">
                  <c:v>28.44799413739613</c:v>
                </c:pt>
                <c:pt idx="50">
                  <c:v>26.894494966570612</c:v>
                </c:pt>
                <c:pt idx="51">
                  <c:v>24.163851733235404</c:v>
                </c:pt>
                <c:pt idx="52">
                  <c:v>20.424310674193428</c:v>
                </c:pt>
                <c:pt idx="53">
                  <c:v>15.902062441535977</c:v>
                </c:pt>
                <c:pt idx="54">
                  <c:v>10.873366660428866</c:v>
                </c:pt>
                <c:pt idx="55">
                  <c:v>5.6525281578778506</c:v>
                </c:pt>
                <c:pt idx="56">
                  <c:v>0.5755710564322396</c:v>
                </c:pt>
                <c:pt idx="57">
                  <c:v>-4.0202980821423857</c:v>
                </c:pt>
                <c:pt idx="58">
                  <c:v>-7.8210106809846849</c:v>
                </c:pt>
                <c:pt idx="59">
                  <c:v>-10.562865285382145</c:v>
                </c:pt>
                <c:pt idx="60">
                  <c:v>-12.061208414872279</c:v>
                </c:pt>
                <c:pt idx="61">
                  <c:v>-12.23836614234758</c:v>
                </c:pt>
                <c:pt idx="62">
                  <c:v>-11.147688118452086</c:v>
                </c:pt>
                <c:pt idx="63">
                  <c:v>-8.9893988571591645</c:v>
                </c:pt>
                <c:pt idx="64">
                  <c:v>-6.1125128109189051</c:v>
                </c:pt>
                <c:pt idx="65">
                  <c:v>-2.9953121458014391</c:v>
                </c:pt>
                <c:pt idx="66">
                  <c:v>-0.19475429082272847</c:v>
                </c:pt>
                <c:pt idx="67">
                  <c:v>1.7473924075665914</c:v>
                </c:pt>
                <c:pt idx="68">
                  <c:v>2.4569636860105355</c:v>
                </c:pt>
                <c:pt idx="69">
                  <c:v>1.9573104658337444</c:v>
                </c:pt>
                <c:pt idx="70">
                  <c:v>1</c:v>
                </c:pt>
                <c:pt idx="71">
                  <c:v>1.5247357968344362</c:v>
                </c:pt>
                <c:pt idx="72">
                  <c:v>7.2829642844383882</c:v>
                </c:pt>
                <c:pt idx="73">
                  <c:v>24.66671326282539</c:v>
                </c:pt>
                <c:pt idx="74">
                  <c:v>63.792472506260069</c:v>
                </c:pt>
                <c:pt idx="75">
                  <c:v>139.89954968770076</c:v>
                </c:pt>
                <c:pt idx="76">
                  <c:v>275.13350533605069</c:v>
                </c:pt>
                <c:pt idx="77">
                  <c:v>500.79820231651956</c:v>
                </c:pt>
                <c:pt idx="78">
                  <c:v>860.17493766132088</c:v>
                </c:pt>
                <c:pt idx="79">
                  <c:v>1412.0243253702513</c:v>
                </c:pt>
                <c:pt idx="80">
                  <c:v>2234.9063675737079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4B-4BDC-B5A2-3CDDD940ACFC}"/>
            </c:ext>
          </c:extLst>
        </c:ser>
        <c:ser>
          <c:idx val="2"/>
          <c:order val="2"/>
          <c:tx>
            <c:strRef>
              <c:f>'0F1 (2)'!$D$6</c:f>
              <c:strCache>
                <c:ptCount val="1"/>
                <c:pt idx="0">
                  <c:v>0F1(-2.5,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(2)'!$D$7:$D$87</c:f>
              <c:numCache>
                <c:formatCode>General</c:formatCode>
                <c:ptCount val="81"/>
                <c:pt idx="0">
                  <c:v>310.30436993359899</c:v>
                </c:pt>
                <c:pt idx="1">
                  <c:v>294.93342944918419</c:v>
                </c:pt>
                <c:pt idx="2">
                  <c:v>275.91724035251991</c:v>
                </c:pt>
                <c:pt idx="3">
                  <c:v>253.60919807823899</c:v>
                </c:pt>
                <c:pt idx="4">
                  <c:v>228.40825707339343</c:v>
                </c:pt>
                <c:pt idx="5">
                  <c:v>200.75333981936586</c:v>
                </c:pt>
                <c:pt idx="6">
                  <c:v>171.11701724215735</c:v>
                </c:pt>
                <c:pt idx="7">
                  <c:v>139.99852943976242</c:v>
                </c:pt>
                <c:pt idx="8">
                  <c:v>107.91622965833587</c:v>
                </c:pt>
                <c:pt idx="9">
                  <c:v>75.399548135902748</c:v>
                </c:pt>
                <c:pt idx="10">
                  <c:v>42.980585555965085</c:v>
                </c:pt>
                <c:pt idx="11">
                  <c:v>11.185458148871913</c:v>
                </c:pt>
                <c:pt idx="12">
                  <c:v>-19.474472333083504</c:v>
                </c:pt>
                <c:pt idx="13">
                  <c:v>-48.511340751538732</c:v>
                </c:pt>
                <c:pt idx="14">
                  <c:v>-75.469341722667522</c:v>
                </c:pt>
                <c:pt idx="15">
                  <c:v>-99.93295656792651</c:v>
                </c:pt>
                <c:pt idx="16">
                  <c:v>-121.53468309804336</c:v>
                </c:pt>
                <c:pt idx="17">
                  <c:v>-139.9621060746787</c:v>
                </c:pt>
                <c:pt idx="18">
                  <c:v>-154.96414790425777</c:v>
                </c:pt>
                <c:pt idx="19">
                  <c:v>-166.3563439829561</c:v>
                </c:pt>
                <c:pt idx="20">
                  <c:v>-174.02499536906726</c:v>
                </c:pt>
                <c:pt idx="21">
                  <c:v>-177.93006331133972</c:v>
                </c:pt>
                <c:pt idx="22">
                  <c:v>-178.10668576633978</c:v>
                </c:pt>
                <c:pt idx="23">
                  <c:v>-174.66521549600304</c:v>
                </c:pt>
                <c:pt idx="24">
                  <c:v>-167.78970268367854</c:v>
                </c:pt>
                <c:pt idx="25">
                  <c:v>-157.73477220111283</c:v>
                </c:pt>
                <c:pt idx="26">
                  <c:v>-144.82087656894655</c:v>
                </c:pt>
                <c:pt idx="27">
                  <c:v>-129.42794004750456</c:v>
                </c:pt>
                <c:pt idx="28">
                  <c:v>-111.9874468283767</c:v>
                </c:pt>
                <c:pt idx="29">
                  <c:v>-92.973066501703741</c:v>
                </c:pt>
                <c:pt idx="30">
                  <c:v>-72.889952245225146</c:v>
                </c:pt>
                <c:pt idx="31">
                  <c:v>-52.262890769962155</c:v>
                </c:pt>
                <c:pt idx="32">
                  <c:v>-31.623527061436263</c:v>
                </c:pt>
                <c:pt idx="33">
                  <c:v>-11.496930312288724</c:v>
                </c:pt>
                <c:pt idx="34">
                  <c:v>7.6121910733858371</c:v>
                </c:pt>
                <c:pt idx="35">
                  <c:v>25.233279300452477</c:v>
                </c:pt>
                <c:pt idx="36">
                  <c:v>40.943342309624313</c:v>
                </c:pt>
                <c:pt idx="37">
                  <c:v>54.379587782003455</c:v>
                </c:pt>
                <c:pt idx="38">
                  <c:v>65.250851013129903</c:v>
                </c:pt>
                <c:pt idx="39">
                  <c:v>73.347383333347324</c:v>
                </c:pt>
                <c:pt idx="40">
                  <c:v>78.548571704236295</c:v>
                </c:pt>
                <c:pt idx="41">
                  <c:v>80.828178369012662</c:v>
                </c:pt>
                <c:pt idx="42">
                  <c:v>80.256723967606248</c:v>
                </c:pt>
                <c:pt idx="43">
                  <c:v>77.000690218706083</c:v>
                </c:pt>
                <c:pt idx="44">
                  <c:v>71.318290783034428</c:v>
                </c:pt>
                <c:pt idx="45">
                  <c:v>63.551652584379255</c:v>
                </c:pt>
                <c:pt idx="46">
                  <c:v>54.115365530150363</c:v>
                </c:pt>
                <c:pt idx="47">
                  <c:v>43.481496441511112</c:v>
                </c:pt>
                <c:pt idx="48">
                  <c:v>32.161322412009696</c:v>
                </c:pt>
                <c:pt idx="49">
                  <c:v>20.684217988560484</c:v>
                </c:pt>
                <c:pt idx="50">
                  <c:v>9.5743263281783353</c:v>
                </c:pt>
                <c:pt idx="51">
                  <c:v>-0.67414810672089154</c:v>
                </c:pt>
                <c:pt idx="52">
                  <c:v>-9.6219757856473294</c:v>
                </c:pt>
                <c:pt idx="53">
                  <c:v>-16.909010952278013</c:v>
                </c:pt>
                <c:pt idx="54">
                  <c:v>-22.27592801339916</c:v>
                </c:pt>
                <c:pt idx="55">
                  <c:v>-25.581986465882725</c:v>
                </c:pt>
                <c:pt idx="56">
                  <c:v>-26.817127433367151</c:v>
                </c:pt>
                <c:pt idx="57">
                  <c:v>-26.106689622383527</c:v>
                </c:pt>
                <c:pt idx="58">
                  <c:v>-23.707132865472435</c:v>
                </c:pt>
                <c:pt idx="59">
                  <c:v>-19.991413788759669</c:v>
                </c:pt>
                <c:pt idx="60">
                  <c:v>-15.423119594659267</c:v>
                </c:pt>
                <c:pt idx="61">
                  <c:v>-10.51919165624393</c:v>
                </c:pt>
                <c:pt idx="62">
                  <c:v>-5.8021314566332034</c:v>
                </c:pt>
                <c:pt idx="63">
                  <c:v>-1.7440617854962659</c:v>
                </c:pt>
                <c:pt idx="64">
                  <c:v>1.2929839693874283</c:v>
                </c:pt>
                <c:pt idx="65">
                  <c:v>3.1135341995390688</c:v>
                </c:pt>
                <c:pt idx="66">
                  <c:v>3.7314895514122841</c:v>
                </c:pt>
                <c:pt idx="67">
                  <c:v>3.384496708207168</c:v>
                </c:pt>
                <c:pt idx="68">
                  <c:v>2.4996328356950093</c:v>
                </c:pt>
                <c:pt idx="69">
                  <c:v>1.583324327939285</c:v>
                </c:pt>
                <c:pt idx="70">
                  <c:v>1</c:v>
                </c:pt>
                <c:pt idx="71">
                  <c:v>0.59366243027166088</c:v>
                </c:pt>
                <c:pt idx="72">
                  <c:v>-0.9059859106130328</c:v>
                </c:pt>
                <c:pt idx="73">
                  <c:v>-6.7663907175220883</c:v>
                </c:pt>
                <c:pt idx="74">
                  <c:v>-23.515725843067418</c:v>
                </c:pt>
                <c:pt idx="75">
                  <c:v>-62.700763393634624</c:v>
                </c:pt>
                <c:pt idx="76">
                  <c:v>-143.27854447517112</c:v>
                </c:pt>
                <c:pt idx="77">
                  <c:v>-294.81212644412437</c:v>
                </c:pt>
                <c:pt idx="78">
                  <c:v>-561.67701221583707</c:v>
                </c:pt>
                <c:pt idx="79">
                  <c:v>-1008.5276140678756</c:v>
                </c:pt>
                <c:pt idx="80">
                  <c:v>-1727.3232346284265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B-4BDC-B5A2-3CDDD940ACFC}"/>
            </c:ext>
          </c:extLst>
        </c:ser>
        <c:ser>
          <c:idx val="3"/>
          <c:order val="3"/>
          <c:tx>
            <c:strRef>
              <c:f>'0F1 (2)'!$E$6</c:f>
              <c:strCache>
                <c:ptCount val="1"/>
                <c:pt idx="0">
                  <c:v>0F1(-3.5,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(2)'!$E$7:$E$87</c:f>
              <c:numCache>
                <c:formatCode>General</c:formatCode>
                <c:ptCount val="81"/>
                <c:pt idx="0">
                  <c:v>41.446447353870248</c:v>
                </c:pt>
                <c:pt idx="1">
                  <c:v>-45.106723841726108</c:v>
                </c:pt>
                <c:pt idx="2">
                  <c:v>-126.73961416220008</c:v>
                </c:pt>
                <c:pt idx="3">
                  <c:v>-202.46006357375478</c:v>
                </c:pt>
                <c:pt idx="4">
                  <c:v>-271.38351459754693</c:v>
                </c:pt>
                <c:pt idx="5">
                  <c:v>-332.74524852137699</c:v>
                </c:pt>
                <c:pt idx="6">
                  <c:v>-385.91091862836311</c:v>
                </c:pt>
                <c:pt idx="7">
                  <c:v>-430.38518177942558</c:v>
                </c:pt>
                <c:pt idx="8">
                  <c:v>-465.81825138542649</c:v>
                </c:pt>
                <c:pt idx="9">
                  <c:v>-492.01022046531119</c:v>
                </c:pt>
                <c:pt idx="10">
                  <c:v>-508.9130329832214</c:v>
                </c:pt>
                <c:pt idx="11">
                  <c:v>-516.63001479200511</c:v>
                </c:pt>
                <c:pt idx="12">
                  <c:v>-515.41291200659248</c:v>
                </c:pt>
                <c:pt idx="13">
                  <c:v>-505.65642413059913</c:v>
                </c:pt>
                <c:pt idx="14">
                  <c:v>-487.89026132091686</c:v>
                </c:pt>
                <c:pt idx="15">
                  <c:v>-462.7687992693493</c:v>
                </c:pt>
                <c:pt idx="16">
                  <c:v>-431.05845069189451</c:v>
                </c:pt>
                <c:pt idx="17">
                  <c:v>-393.62291864352204</c:v>
                </c:pt>
                <c:pt idx="18">
                  <c:v>-351.40654303420092</c:v>
                </c:pt>
                <c:pt idx="19">
                  <c:v>-305.41599694665177</c:v>
                </c:pt>
                <c:pt idx="20">
                  <c:v>-256.70063271178844</c:v>
                </c:pt>
                <c:pt idx="21">
                  <c:v>-206.3318181848087</c:v>
                </c:pt>
                <c:pt idx="22">
                  <c:v>-155.38164023259938</c:v>
                </c:pt>
                <c:pt idx="23">
                  <c:v>-104.90138400359676</c:v>
                </c:pt>
                <c:pt idx="24">
                  <c:v>-55.900221996619365</c:v>
                </c:pt>
                <c:pt idx="25">
                  <c:v>-9.3245651683994364</c:v>
                </c:pt>
                <c:pt idx="26">
                  <c:v>33.961461762144879</c:v>
                </c:pt>
                <c:pt idx="27">
                  <c:v>73.193958072531089</c:v>
                </c:pt>
                <c:pt idx="28">
                  <c:v>107.72514482060146</c:v>
                </c:pt>
                <c:pt idx="29">
                  <c:v>137.03679043694885</c:v>
                </c:pt>
                <c:pt idx="30">
                  <c:v>160.75076452834909</c:v>
                </c:pt>
                <c:pt idx="31">
                  <c:v>178.63636519920658</c:v>
                </c:pt>
                <c:pt idx="32">
                  <c:v>190.61412263916947</c:v>
                </c:pt>
                <c:pt idx="33">
                  <c:v>196.75585167361535</c:v>
                </c:pt>
                <c:pt idx="34">
                  <c:v>197.28080807356463</c:v>
                </c:pt>
                <c:pt idx="35">
                  <c:v>192.54789694323472</c:v>
                </c:pt>
                <c:pt idx="36">
                  <c:v>183.04398529776978</c:v>
                </c:pt>
                <c:pt idx="37">
                  <c:v>169.36848339791604</c:v>
                </c:pt>
                <c:pt idx="38">
                  <c:v>152.21447840610975</c:v>
                </c:pt>
                <c:pt idx="39">
                  <c:v>132.34682681522128</c:v>
                </c:pt>
                <c:pt idx="40">
                  <c:v>110.57773565937701</c:v>
                </c:pt>
                <c:pt idx="41">
                  <c:v>87.740482950966936</c:v>
                </c:pt>
                <c:pt idx="42">
                  <c:v>64.662040728896812</c:v>
                </c:pt>
                <c:pt idx="43">
                  <c:v>42.135464625998097</c:v>
                </c:pt>
                <c:pt idx="44">
                  <c:v>20.892996536360503</c:v>
                </c:pt>
                <c:pt idx="45">
                  <c:v>1.5808859236794635</c:v>
                </c:pt>
                <c:pt idx="46">
                  <c:v>-15.263035618504791</c:v>
                </c:pt>
                <c:pt idx="47">
                  <c:v>-29.227999097599785</c:v>
                </c:pt>
                <c:pt idx="48">
                  <c:v>-40.04418433651157</c:v>
                </c:pt>
                <c:pt idx="49">
                  <c:v>-47.590967941190236</c:v>
                </c:pt>
                <c:pt idx="50">
                  <c:v>-51.898805023983059</c:v>
                </c:pt>
                <c:pt idx="51">
                  <c:v>-53.144226156032083</c:v>
                </c:pt>
                <c:pt idx="52">
                  <c:v>-51.637700601130952</c:v>
                </c:pt>
                <c:pt idx="53">
                  <c:v>-47.804446552976479</c:v>
                </c:pt>
                <c:pt idx="54">
                  <c:v>-42.158655621040495</c:v>
                </c:pt>
                <c:pt idx="55">
                  <c:v>-35.272034736530465</c:v>
                </c:pt>
                <c:pt idx="56">
                  <c:v>-27.738041123658721</c:v>
                </c:pt>
                <c:pt idx="57">
                  <c:v>-20.133675328914876</c:v>
                </c:pt>
                <c:pt idx="58">
                  <c:v>-12.981175360122005</c:v>
                </c:pt>
                <c:pt idx="59">
                  <c:v>-6.7123831442792516</c:v>
                </c:pt>
                <c:pt idx="60">
                  <c:v>-1.6388814062337675</c:v>
                </c:pt>
                <c:pt idx="61">
                  <c:v>2.0688420901707332</c:v>
                </c:pt>
                <c:pt idx="62">
                  <c:v>4.3900405373801332</c:v>
                </c:pt>
                <c:pt idx="63">
                  <c:v>5.4474573002310693</c:v>
                </c:pt>
                <c:pt idx="64">
                  <c:v>5.4844213254461005</c:v>
                </c:pt>
                <c:pt idx="65">
                  <c:v>4.825141139997033</c:v>
                </c:pt>
                <c:pt idx="66">
                  <c:v>3.8205200843598175</c:v>
                </c:pt>
                <c:pt idx="67">
                  <c:v>2.7853907398986206</c:v>
                </c:pt>
                <c:pt idx="68">
                  <c:v>1.9380411360354599</c:v>
                </c:pt>
                <c:pt idx="69">
                  <c:v>1.3596317032725711</c:v>
                </c:pt>
                <c:pt idx="70">
                  <c:v>1</c:v>
                </c:pt>
                <c:pt idx="71">
                  <c:v>0.76791794990988216</c:v>
                </c:pt>
                <c:pt idx="72">
                  <c:v>0.75869164011574131</c:v>
                </c:pt>
                <c:pt idx="73">
                  <c:v>1.6907681154466154</c:v>
                </c:pt>
                <c:pt idx="74">
                  <c:v>5.6465473026514701</c:v>
                </c:pt>
                <c:pt idx="75">
                  <c:v>17.241836427908641</c:v>
                </c:pt>
                <c:pt idx="76">
                  <c:v>45.384430612406611</c:v>
                </c:pt>
                <c:pt idx="77">
                  <c:v>105.82643540909125</c:v>
                </c:pt>
                <c:pt idx="78">
                  <c:v>224.76864507451344</c:v>
                </c:pt>
                <c:pt idx="79">
                  <c:v>443.84026345581151</c:v>
                </c:pt>
                <c:pt idx="80">
                  <c:v>826.85547117009673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4B-4BDC-B5A2-3CDDD940ACFC}"/>
            </c:ext>
          </c:extLst>
        </c:ser>
        <c:ser>
          <c:idx val="4"/>
          <c:order val="4"/>
          <c:tx>
            <c:strRef>
              <c:f>'0F1 (2)'!$F$6</c:f>
              <c:strCache>
                <c:ptCount val="1"/>
                <c:pt idx="0">
                  <c:v>0F1(-4.5,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'0F1 (2)'!$A$7:$A$87</c:f>
              <c:numCache>
                <c:formatCode>General</c:formatCode>
                <c:ptCount val="81"/>
                <c:pt idx="0">
                  <c:v>-70</c:v>
                </c:pt>
                <c:pt idx="1">
                  <c:v>-69</c:v>
                </c:pt>
                <c:pt idx="2">
                  <c:v>-68</c:v>
                </c:pt>
                <c:pt idx="3">
                  <c:v>-67</c:v>
                </c:pt>
                <c:pt idx="4">
                  <c:v>-66</c:v>
                </c:pt>
                <c:pt idx="5">
                  <c:v>-65</c:v>
                </c:pt>
                <c:pt idx="6">
                  <c:v>-64</c:v>
                </c:pt>
                <c:pt idx="7">
                  <c:v>-63</c:v>
                </c:pt>
                <c:pt idx="8">
                  <c:v>-62</c:v>
                </c:pt>
                <c:pt idx="9">
                  <c:v>-61</c:v>
                </c:pt>
                <c:pt idx="10">
                  <c:v>-60</c:v>
                </c:pt>
                <c:pt idx="11">
                  <c:v>-59</c:v>
                </c:pt>
                <c:pt idx="12">
                  <c:v>-58</c:v>
                </c:pt>
                <c:pt idx="13">
                  <c:v>-57</c:v>
                </c:pt>
                <c:pt idx="14">
                  <c:v>-56</c:v>
                </c:pt>
                <c:pt idx="15">
                  <c:v>-55</c:v>
                </c:pt>
                <c:pt idx="16">
                  <c:v>-54</c:v>
                </c:pt>
                <c:pt idx="17">
                  <c:v>-53</c:v>
                </c:pt>
                <c:pt idx="18">
                  <c:v>-52</c:v>
                </c:pt>
                <c:pt idx="19">
                  <c:v>-51</c:v>
                </c:pt>
                <c:pt idx="20">
                  <c:v>-50</c:v>
                </c:pt>
                <c:pt idx="21">
                  <c:v>-49</c:v>
                </c:pt>
                <c:pt idx="22">
                  <c:v>-48</c:v>
                </c:pt>
                <c:pt idx="23">
                  <c:v>-47</c:v>
                </c:pt>
                <c:pt idx="24">
                  <c:v>-46</c:v>
                </c:pt>
                <c:pt idx="25">
                  <c:v>-45</c:v>
                </c:pt>
                <c:pt idx="26">
                  <c:v>-44</c:v>
                </c:pt>
                <c:pt idx="27">
                  <c:v>-43</c:v>
                </c:pt>
                <c:pt idx="28">
                  <c:v>-42</c:v>
                </c:pt>
                <c:pt idx="29">
                  <c:v>-41</c:v>
                </c:pt>
                <c:pt idx="30">
                  <c:v>-40</c:v>
                </c:pt>
                <c:pt idx="31">
                  <c:v>-39</c:v>
                </c:pt>
                <c:pt idx="32">
                  <c:v>-38</c:v>
                </c:pt>
                <c:pt idx="33">
                  <c:v>-37</c:v>
                </c:pt>
                <c:pt idx="34">
                  <c:v>-36</c:v>
                </c:pt>
                <c:pt idx="35">
                  <c:v>-35</c:v>
                </c:pt>
                <c:pt idx="36">
                  <c:v>-34</c:v>
                </c:pt>
                <c:pt idx="37">
                  <c:v>-33</c:v>
                </c:pt>
                <c:pt idx="38">
                  <c:v>-32</c:v>
                </c:pt>
                <c:pt idx="39">
                  <c:v>-31</c:v>
                </c:pt>
                <c:pt idx="40">
                  <c:v>-30</c:v>
                </c:pt>
                <c:pt idx="41">
                  <c:v>-29</c:v>
                </c:pt>
                <c:pt idx="42">
                  <c:v>-28</c:v>
                </c:pt>
                <c:pt idx="43">
                  <c:v>-27</c:v>
                </c:pt>
                <c:pt idx="44">
                  <c:v>-26</c:v>
                </c:pt>
                <c:pt idx="45">
                  <c:v>-25</c:v>
                </c:pt>
                <c:pt idx="46">
                  <c:v>-24</c:v>
                </c:pt>
                <c:pt idx="47">
                  <c:v>-23</c:v>
                </c:pt>
                <c:pt idx="48">
                  <c:v>-22</c:v>
                </c:pt>
                <c:pt idx="49">
                  <c:v>-21</c:v>
                </c:pt>
                <c:pt idx="50">
                  <c:v>-20</c:v>
                </c:pt>
                <c:pt idx="51">
                  <c:v>-19</c:v>
                </c:pt>
                <c:pt idx="52">
                  <c:v>-18</c:v>
                </c:pt>
                <c:pt idx="53">
                  <c:v>-17</c:v>
                </c:pt>
                <c:pt idx="54">
                  <c:v>-16</c:v>
                </c:pt>
                <c:pt idx="55">
                  <c:v>-15</c:v>
                </c:pt>
                <c:pt idx="56">
                  <c:v>-14</c:v>
                </c:pt>
                <c:pt idx="57">
                  <c:v>-13</c:v>
                </c:pt>
                <c:pt idx="58">
                  <c:v>-12</c:v>
                </c:pt>
                <c:pt idx="59">
                  <c:v>-11</c:v>
                </c:pt>
                <c:pt idx="60">
                  <c:v>-10</c:v>
                </c:pt>
                <c:pt idx="61">
                  <c:v>-9</c:v>
                </c:pt>
                <c:pt idx="62">
                  <c:v>-8</c:v>
                </c:pt>
                <c:pt idx="63">
                  <c:v>-7</c:v>
                </c:pt>
                <c:pt idx="64">
                  <c:v>-6</c:v>
                </c:pt>
                <c:pt idx="65">
                  <c:v>-5</c:v>
                </c:pt>
                <c:pt idx="66">
                  <c:v>-4</c:v>
                </c:pt>
                <c:pt idx="67">
                  <c:v>-3</c:v>
                </c:pt>
                <c:pt idx="68">
                  <c:v>-2</c:v>
                </c:pt>
                <c:pt idx="69">
                  <c:v>-1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5</c:v>
                </c:pt>
                <c:pt idx="76">
                  <c:v>6</c:v>
                </c:pt>
                <c:pt idx="77">
                  <c:v>7</c:v>
                </c:pt>
                <c:pt idx="78">
                  <c:v>8</c:v>
                </c:pt>
                <c:pt idx="79">
                  <c:v>9</c:v>
                </c:pt>
                <c:pt idx="80">
                  <c:v>10</c:v>
                </c:pt>
              </c:numCache>
            </c:numRef>
          </c:xVal>
          <c:yVal>
            <c:numRef>
              <c:f>'0F1 (2)'!$F$7:$F$87</c:f>
              <c:numCache>
                <c:formatCode>General</c:formatCode>
                <c:ptCount val="81"/>
                <c:pt idx="0">
                  <c:v>-1337.6840856843469</c:v>
                </c:pt>
                <c:pt idx="1">
                  <c:v>-1337.1960338095805</c:v>
                </c:pt>
                <c:pt idx="2">
                  <c:v>-1318.0013502873655</c:v>
                </c:pt>
                <c:pt idx="3">
                  <c:v>-1281.3055411129303</c:v>
                </c:pt>
                <c:pt idx="4">
                  <c:v>-1228.5228775717669</c:v>
                </c:pt>
                <c:pt idx="5">
                  <c:v>-1161.25109539495</c:v>
                </c:pt>
                <c:pt idx="6">
                  <c:v>-1081.243560120304</c:v>
                </c:pt>
                <c:pt idx="7">
                  <c:v>-990.37929953847515</c:v>
                </c:pt>
                <c:pt idx="8">
                  <c:v>-890.63134591347898</c:v>
                </c:pt>
                <c:pt idx="9">
                  <c:v>-784.03386721388699</c:v>
                </c:pt>
                <c:pt idx="10">
                  <c:v>-672.6485970059457</c:v>
                </c:pt>
                <c:pt idx="11">
                  <c:v>-558.53109611158879</c:v>
                </c:pt>
                <c:pt idx="12">
                  <c:v>-443.69739484349134</c:v>
                </c:pt>
                <c:pt idx="13">
                  <c:v>-330.0915718869353</c:v>
                </c:pt>
                <c:pt idx="14">
                  <c:v>-219.55482408476576</c:v>
                </c:pt>
                <c:pt idx="15">
                  <c:v>-113.79656998452678</c:v>
                </c:pt>
                <c:pt idx="16">
                  <c:v>-14.368108641460308</c:v>
                </c:pt>
                <c:pt idx="17">
                  <c:v>77.36067640142852</c:v>
                </c:pt>
                <c:pt idx="18">
                  <c:v>160.2211198877929</c:v>
                </c:pt>
                <c:pt idx="19">
                  <c:v>233.26168833149183</c:v>
                </c:pt>
                <c:pt idx="20">
                  <c:v>295.75967004715528</c:v>
                </c:pt>
                <c:pt idx="21">
                  <c:v>347.22837878380381</c:v>
                </c:pt>
                <c:pt idx="22">
                  <c:v>387.419687817198</c:v>
                </c:pt>
                <c:pt idx="23">
                  <c:v>416.32179874638052</c:v>
                </c:pt>
                <c:pt idx="24">
                  <c:v>434.15224298428313</c:v>
                </c:pt>
                <c:pt idx="25">
                  <c:v>441.34621254906574</c:v>
                </c:pt>
                <c:pt idx="26">
                  <c:v>438.54041852618593</c:v>
                </c:pt>
                <c:pt idx="27">
                  <c:v>426.55277851968657</c:v>
                </c:pt>
                <c:pt idx="28">
                  <c:v>406.35833636293933</c:v>
                </c:pt>
                <c:pt idx="29">
                  <c:v>379.06191593344744</c:v>
                </c:pt>
                <c:pt idx="30">
                  <c:v>345.86810356384154</c:v>
                </c:pt>
                <c:pt idx="31">
                  <c:v>308.04923758197009</c:v>
                </c:pt>
                <c:pt idx="32">
                  <c:v>266.91215618422217</c:v>
                </c:pt>
                <c:pt idx="33">
                  <c:v>223.76451335962693</c:v>
                </c:pt>
                <c:pt idx="34">
                  <c:v>179.88151419153971</c:v>
                </c:pt>
                <c:pt idx="35">
                  <c:v>136.47394294222929</c:v>
                </c:pt>
                <c:pt idx="36">
                  <c:v>94.658357454771505</c:v>
                </c:pt>
                <c:pt idx="37">
                  <c:v>55.430299473718449</c:v>
                </c:pt>
                <c:pt idx="38">
                  <c:v>19.641320792131502</c:v>
                </c:pt>
                <c:pt idx="39">
                  <c:v>-12.019451491684386</c:v>
                </c:pt>
                <c:pt idx="40">
                  <c:v>-39.038591396311226</c:v>
                </c:pt>
                <c:pt idx="41">
                  <c:v>-61.086004204675405</c:v>
                </c:pt>
                <c:pt idx="42">
                  <c:v>-78.016579657958701</c:v>
                </c:pt>
                <c:pt idx="43">
                  <c:v>-89.865718606069507</c:v>
                </c:pt>
                <c:pt idx="44">
                  <c:v>-96.838785073728005</c:v>
                </c:pt>
                <c:pt idx="45">
                  <c:v>-99.294753099144742</c:v>
                </c:pt>
                <c:pt idx="46">
                  <c:v>-97.724544997781535</c:v>
                </c:pt>
                <c:pt idx="47">
                  <c:v>-92.724787551869966</c:v>
                </c:pt>
                <c:pt idx="48">
                  <c:v>-84.967936277096527</c:v>
                </c:pt>
                <c:pt idx="49">
                  <c:v>-75.169925259270855</c:v>
                </c:pt>
                <c:pt idx="50">
                  <c:v>-64.056679726431753</c:v>
                </c:pt>
                <c:pt idx="51">
                  <c:v>-52.330968122527501</c:v>
                </c:pt>
                <c:pt idx="52">
                  <c:v>-40.64115684610568</c:v>
                </c:pt>
                <c:pt idx="53">
                  <c:v>-29.553450604486013</c:v>
                </c:pt>
                <c:pt idx="54">
                  <c:v>-19.529141448698638</c:v>
                </c:pt>
                <c:pt idx="55">
                  <c:v>-10.908238102356457</c:v>
                </c:pt>
                <c:pt idx="56">
                  <c:v>-3.9005945162212972</c:v>
                </c:pt>
                <c:pt idx="57">
                  <c:v>1.4147034070207847</c:v>
                </c:pt>
                <c:pt idx="58">
                  <c:v>5.0814020611903228</c:v>
                </c:pt>
                <c:pt idx="59">
                  <c:v>7.2498741050132098</c:v>
                </c:pt>
                <c:pt idx="60">
                  <c:v>8.1535754792641395</c:v>
                </c:pt>
                <c:pt idx="61">
                  <c:v>8.0798087508815435</c:v>
                </c:pt>
                <c:pt idx="62">
                  <c:v>7.337154928050964</c:v>
                </c:pt>
                <c:pt idx="63">
                  <c:v>6.2225958715627421</c:v>
                </c:pt>
                <c:pt idx="64">
                  <c:v>4.9918560037747044</c:v>
                </c:pt>
                <c:pt idx="65">
                  <c:v>3.8367175845878054</c:v>
                </c:pt>
                <c:pt idx="66">
                  <c:v>2.8728401982868563</c:v>
                </c:pt>
                <c:pt idx="67">
                  <c:v>2.1407247002401131</c:v>
                </c:pt>
                <c:pt idx="68">
                  <c:v>1.6206274426138711</c:v>
                </c:pt>
                <c:pt idx="69">
                  <c:v>1.2591031745145216</c:v>
                </c:pt>
                <c:pt idx="70">
                  <c:v>1</c:v>
                </c:pt>
                <c:pt idx="71">
                  <c:v>0.8056108026255433</c:v>
                </c:pt>
                <c:pt idx="72">
                  <c:v>0.64364581019662626</c:v>
                </c:pt>
                <c:pt idx="73">
                  <c:v>0.40193178829955112</c:v>
                </c:pt>
                <c:pt idx="74">
                  <c:v>-0.32570053050850817</c:v>
                </c:pt>
                <c:pt idx="75">
                  <c:v>-2.663167824038867</c:v>
                </c:pt>
                <c:pt idx="76">
                  <c:v>-9.197872044801402</c:v>
                </c:pt>
                <c:pt idx="77">
                  <c:v>-25.201176343852946</c:v>
                </c:pt>
                <c:pt idx="78">
                  <c:v>-60.527615098610134</c:v>
                </c:pt>
                <c:pt idx="79">
                  <c:v>-132.46123029726022</c:v>
                </c:pt>
                <c:pt idx="80">
                  <c:v>-269.85769367334916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4B-4BDC-B5A2-3CDDD940A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-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5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362962040812088"/>
          <c:y val="5.336596982451252E-2"/>
          <c:w val="0.21636612617098752"/>
          <c:h val="0.28918655995003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4.4445533007835873E-2"/>
          <c:w val="0.91606255468066489"/>
          <c:h val="0.913537791051447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'1F0'!$B$6</c:f>
              <c:strCache>
                <c:ptCount val="1"/>
                <c:pt idx="0">
                  <c:v>1F0(-3,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'1F0'!$B$7:$B$51</c:f>
              <c:numCache>
                <c:formatCode>General</c:formatCode>
                <c:ptCount val="45"/>
                <c:pt idx="0">
                  <c:v>216</c:v>
                </c:pt>
                <c:pt idx="1">
                  <c:v>190.109375</c:v>
                </c:pt>
                <c:pt idx="2">
                  <c:v>166.375</c:v>
                </c:pt>
                <c:pt idx="3">
                  <c:v>144.703125</c:v>
                </c:pt>
                <c:pt idx="4">
                  <c:v>125</c:v>
                </c:pt>
                <c:pt idx="5">
                  <c:v>107.171875</c:v>
                </c:pt>
                <c:pt idx="6">
                  <c:v>91.125</c:v>
                </c:pt>
                <c:pt idx="7">
                  <c:v>76.765625</c:v>
                </c:pt>
                <c:pt idx="8">
                  <c:v>64</c:v>
                </c:pt>
                <c:pt idx="9">
                  <c:v>52.734375</c:v>
                </c:pt>
                <c:pt idx="10">
                  <c:v>42.875</c:v>
                </c:pt>
                <c:pt idx="11">
                  <c:v>34.328125</c:v>
                </c:pt>
                <c:pt idx="12">
                  <c:v>27</c:v>
                </c:pt>
                <c:pt idx="13">
                  <c:v>20.796875</c:v>
                </c:pt>
                <c:pt idx="14">
                  <c:v>15.625</c:v>
                </c:pt>
                <c:pt idx="15">
                  <c:v>11.390625</c:v>
                </c:pt>
                <c:pt idx="16">
                  <c:v>8</c:v>
                </c:pt>
                <c:pt idx="17">
                  <c:v>5.359375</c:v>
                </c:pt>
                <c:pt idx="18">
                  <c:v>3.375</c:v>
                </c:pt>
                <c:pt idx="19">
                  <c:v>1.953125</c:v>
                </c:pt>
                <c:pt idx="20">
                  <c:v>1</c:v>
                </c:pt>
                <c:pt idx="21">
                  <c:v>0.421875</c:v>
                </c:pt>
                <c:pt idx="22">
                  <c:v>0.125</c:v>
                </c:pt>
                <c:pt idx="23">
                  <c:v>1.5625E-2</c:v>
                </c:pt>
                <c:pt idx="24">
                  <c:v>9.9999999999999937E-4</c:v>
                </c:pt>
                <c:pt idx="25">
                  <c:v>1.2500000000000033E-4</c:v>
                </c:pt>
                <c:pt idx="27">
                  <c:v>-1.2500000000000033E-4</c:v>
                </c:pt>
                <c:pt idx="28">
                  <c:v>-1.0000000000000026E-3</c:v>
                </c:pt>
                <c:pt idx="29">
                  <c:v>-1.5625E-2</c:v>
                </c:pt>
                <c:pt idx="30">
                  <c:v>-0.125</c:v>
                </c:pt>
                <c:pt idx="31">
                  <c:v>-0.421875</c:v>
                </c:pt>
                <c:pt idx="32">
                  <c:v>-1</c:v>
                </c:pt>
                <c:pt idx="33">
                  <c:v>-1.953125</c:v>
                </c:pt>
                <c:pt idx="34">
                  <c:v>-3.375</c:v>
                </c:pt>
                <c:pt idx="35">
                  <c:v>-5.359375</c:v>
                </c:pt>
                <c:pt idx="36">
                  <c:v>-8</c:v>
                </c:pt>
                <c:pt idx="37">
                  <c:v>-11.390625</c:v>
                </c:pt>
                <c:pt idx="38">
                  <c:v>-15.625</c:v>
                </c:pt>
                <c:pt idx="39">
                  <c:v>-20.796875</c:v>
                </c:pt>
                <c:pt idx="40">
                  <c:v>-27</c:v>
                </c:pt>
                <c:pt idx="41">
                  <c:v>-34.328125</c:v>
                </c:pt>
                <c:pt idx="42">
                  <c:v>-42.875</c:v>
                </c:pt>
                <c:pt idx="43">
                  <c:v>-52.734375</c:v>
                </c:pt>
                <c:pt idx="44">
                  <c:v>-64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2-47B4-B777-AC052FC8029C}"/>
            </c:ext>
          </c:extLst>
        </c:ser>
        <c:ser>
          <c:idx val="1"/>
          <c:order val="1"/>
          <c:tx>
            <c:strRef>
              <c:f>'1F0'!$C$6</c:f>
              <c:strCache>
                <c:ptCount val="1"/>
                <c:pt idx="0">
                  <c:v>1F0(-2,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'1F0'!$C$7:$C$51</c:f>
              <c:numCache>
                <c:formatCode>General</c:formatCode>
                <c:ptCount val="45"/>
                <c:pt idx="0">
                  <c:v>36</c:v>
                </c:pt>
                <c:pt idx="1">
                  <c:v>33.0625</c:v>
                </c:pt>
                <c:pt idx="2">
                  <c:v>30.25</c:v>
                </c:pt>
                <c:pt idx="3">
                  <c:v>27.5625</c:v>
                </c:pt>
                <c:pt idx="4">
                  <c:v>25</c:v>
                </c:pt>
                <c:pt idx="5">
                  <c:v>22.5625</c:v>
                </c:pt>
                <c:pt idx="6">
                  <c:v>20.25</c:v>
                </c:pt>
                <c:pt idx="7">
                  <c:v>18.0625</c:v>
                </c:pt>
                <c:pt idx="8">
                  <c:v>16</c:v>
                </c:pt>
                <c:pt idx="9">
                  <c:v>14.0625</c:v>
                </c:pt>
                <c:pt idx="10">
                  <c:v>12.25</c:v>
                </c:pt>
                <c:pt idx="11">
                  <c:v>10.5625</c:v>
                </c:pt>
                <c:pt idx="12">
                  <c:v>9</c:v>
                </c:pt>
                <c:pt idx="13">
                  <c:v>7.5625</c:v>
                </c:pt>
                <c:pt idx="14">
                  <c:v>6.25</c:v>
                </c:pt>
                <c:pt idx="15">
                  <c:v>5.0625</c:v>
                </c:pt>
                <c:pt idx="16">
                  <c:v>4</c:v>
                </c:pt>
                <c:pt idx="17">
                  <c:v>3.0625</c:v>
                </c:pt>
                <c:pt idx="18">
                  <c:v>2.25</c:v>
                </c:pt>
                <c:pt idx="19">
                  <c:v>1.5625</c:v>
                </c:pt>
                <c:pt idx="20">
                  <c:v>1</c:v>
                </c:pt>
                <c:pt idx="21">
                  <c:v>0.5625</c:v>
                </c:pt>
                <c:pt idx="22">
                  <c:v>0.25</c:v>
                </c:pt>
                <c:pt idx="23">
                  <c:v>6.25E-2</c:v>
                </c:pt>
                <c:pt idx="24">
                  <c:v>9.999999999999995E-3</c:v>
                </c:pt>
                <c:pt idx="25">
                  <c:v>2.5000000000000044E-3</c:v>
                </c:pt>
                <c:pt idx="27">
                  <c:v>2.5000000000000044E-3</c:v>
                </c:pt>
                <c:pt idx="28">
                  <c:v>1.0000000000000018E-2</c:v>
                </c:pt>
                <c:pt idx="29">
                  <c:v>6.25E-2</c:v>
                </c:pt>
                <c:pt idx="30">
                  <c:v>0.25</c:v>
                </c:pt>
                <c:pt idx="31">
                  <c:v>0.5625</c:v>
                </c:pt>
                <c:pt idx="32">
                  <c:v>1</c:v>
                </c:pt>
                <c:pt idx="33">
                  <c:v>1.5625</c:v>
                </c:pt>
                <c:pt idx="34">
                  <c:v>2.25</c:v>
                </c:pt>
                <c:pt idx="35">
                  <c:v>3.0625</c:v>
                </c:pt>
                <c:pt idx="36">
                  <c:v>4</c:v>
                </c:pt>
                <c:pt idx="37">
                  <c:v>5.0625</c:v>
                </c:pt>
                <c:pt idx="38">
                  <c:v>6.25</c:v>
                </c:pt>
                <c:pt idx="39">
                  <c:v>7.5625</c:v>
                </c:pt>
                <c:pt idx="40">
                  <c:v>9</c:v>
                </c:pt>
                <c:pt idx="41">
                  <c:v>10.5625</c:v>
                </c:pt>
                <c:pt idx="42">
                  <c:v>12.25</c:v>
                </c:pt>
                <c:pt idx="43">
                  <c:v>14.0625</c:v>
                </c:pt>
                <c:pt idx="44">
                  <c:v>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2-47B4-B777-AC052FC8029C}"/>
            </c:ext>
          </c:extLst>
        </c:ser>
        <c:ser>
          <c:idx val="2"/>
          <c:order val="2"/>
          <c:tx>
            <c:strRef>
              <c:f>'1F0'!$D$6</c:f>
              <c:strCache>
                <c:ptCount val="1"/>
                <c:pt idx="0">
                  <c:v>1F0(-1,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'1F0'!$D$7:$D$51</c:f>
              <c:numCache>
                <c:formatCode>General</c:formatCode>
                <c:ptCount val="45"/>
                <c:pt idx="0">
                  <c:v>6</c:v>
                </c:pt>
                <c:pt idx="1">
                  <c:v>5.75</c:v>
                </c:pt>
                <c:pt idx="2">
                  <c:v>5.5</c:v>
                </c:pt>
                <c:pt idx="3">
                  <c:v>5.25</c:v>
                </c:pt>
                <c:pt idx="4">
                  <c:v>5</c:v>
                </c:pt>
                <c:pt idx="5">
                  <c:v>4.75</c:v>
                </c:pt>
                <c:pt idx="6">
                  <c:v>4.5</c:v>
                </c:pt>
                <c:pt idx="7">
                  <c:v>4.25</c:v>
                </c:pt>
                <c:pt idx="8">
                  <c:v>4</c:v>
                </c:pt>
                <c:pt idx="9">
                  <c:v>3.75</c:v>
                </c:pt>
                <c:pt idx="10">
                  <c:v>3.5</c:v>
                </c:pt>
                <c:pt idx="11">
                  <c:v>3.25</c:v>
                </c:pt>
                <c:pt idx="12">
                  <c:v>3</c:v>
                </c:pt>
                <c:pt idx="13">
                  <c:v>2.75</c:v>
                </c:pt>
                <c:pt idx="14">
                  <c:v>2.5</c:v>
                </c:pt>
                <c:pt idx="15">
                  <c:v>2.25</c:v>
                </c:pt>
                <c:pt idx="16">
                  <c:v>2</c:v>
                </c:pt>
                <c:pt idx="17">
                  <c:v>1.75</c:v>
                </c:pt>
                <c:pt idx="18">
                  <c:v>1.5</c:v>
                </c:pt>
                <c:pt idx="19">
                  <c:v>1.25</c:v>
                </c:pt>
                <c:pt idx="20">
                  <c:v>1</c:v>
                </c:pt>
                <c:pt idx="21">
                  <c:v>0.75</c:v>
                </c:pt>
                <c:pt idx="22">
                  <c:v>0.5</c:v>
                </c:pt>
                <c:pt idx="23">
                  <c:v>0.25</c:v>
                </c:pt>
                <c:pt idx="24">
                  <c:v>9.9999999999999978E-2</c:v>
                </c:pt>
                <c:pt idx="25">
                  <c:v>5.0000000000000044E-2</c:v>
                </c:pt>
                <c:pt idx="27">
                  <c:v>-5.0000000000000044E-2</c:v>
                </c:pt>
                <c:pt idx="28">
                  <c:v>-0.10000000000000009</c:v>
                </c:pt>
                <c:pt idx="29">
                  <c:v>-0.25</c:v>
                </c:pt>
                <c:pt idx="30">
                  <c:v>-0.5</c:v>
                </c:pt>
                <c:pt idx="31">
                  <c:v>-0.75</c:v>
                </c:pt>
                <c:pt idx="32">
                  <c:v>-1</c:v>
                </c:pt>
                <c:pt idx="33">
                  <c:v>-1.25</c:v>
                </c:pt>
                <c:pt idx="34">
                  <c:v>-1.5</c:v>
                </c:pt>
                <c:pt idx="35">
                  <c:v>-1.75</c:v>
                </c:pt>
                <c:pt idx="36">
                  <c:v>-2</c:v>
                </c:pt>
                <c:pt idx="37">
                  <c:v>-2.25</c:v>
                </c:pt>
                <c:pt idx="38">
                  <c:v>-2.5</c:v>
                </c:pt>
                <c:pt idx="39">
                  <c:v>-2.75</c:v>
                </c:pt>
                <c:pt idx="40">
                  <c:v>-3</c:v>
                </c:pt>
                <c:pt idx="41">
                  <c:v>-3.25</c:v>
                </c:pt>
                <c:pt idx="42">
                  <c:v>-3.5</c:v>
                </c:pt>
                <c:pt idx="43">
                  <c:v>-3.75</c:v>
                </c:pt>
                <c:pt idx="44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2-47B4-B777-AC052FC8029C}"/>
            </c:ext>
          </c:extLst>
        </c:ser>
        <c:ser>
          <c:idx val="3"/>
          <c:order val="3"/>
          <c:tx>
            <c:strRef>
              <c:f>'1F0'!$E$6</c:f>
              <c:strCache>
                <c:ptCount val="1"/>
                <c:pt idx="0">
                  <c:v>1F0(0,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'1F0'!$E$7:$E$51</c:f>
              <c:numCache>
                <c:formatCode>General</c:formatCode>
                <c:ptCount val="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2-47B4-B777-AC052FC8029C}"/>
            </c:ext>
          </c:extLst>
        </c:ser>
        <c:ser>
          <c:idx val="5"/>
          <c:order val="4"/>
          <c:tx>
            <c:strRef>
              <c:f>'1F0'!$F$6</c:f>
              <c:strCache>
                <c:ptCount val="1"/>
                <c:pt idx="0">
                  <c:v>1F0(1, x)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'1F0'!$F$7:$F$51</c:f>
              <c:numCache>
                <c:formatCode>General</c:formatCode>
                <c:ptCount val="45"/>
                <c:pt idx="0">
                  <c:v>0.16666666666666666</c:v>
                </c:pt>
                <c:pt idx="1">
                  <c:v>0.17391304347826086</c:v>
                </c:pt>
                <c:pt idx="2">
                  <c:v>0.18181818181818182</c:v>
                </c:pt>
                <c:pt idx="3">
                  <c:v>0.19047619047619047</c:v>
                </c:pt>
                <c:pt idx="4">
                  <c:v>0.2</c:v>
                </c:pt>
                <c:pt idx="5">
                  <c:v>0.21052631578947367</c:v>
                </c:pt>
                <c:pt idx="6">
                  <c:v>0.22222222222222221</c:v>
                </c:pt>
                <c:pt idx="7">
                  <c:v>0.23529411764705882</c:v>
                </c:pt>
                <c:pt idx="8">
                  <c:v>0.25</c:v>
                </c:pt>
                <c:pt idx="9">
                  <c:v>0.26666666666666666</c:v>
                </c:pt>
                <c:pt idx="10">
                  <c:v>0.2857142857142857</c:v>
                </c:pt>
                <c:pt idx="11">
                  <c:v>0.30769230769230771</c:v>
                </c:pt>
                <c:pt idx="12">
                  <c:v>0.33333333333333331</c:v>
                </c:pt>
                <c:pt idx="13">
                  <c:v>0.36363636363636365</c:v>
                </c:pt>
                <c:pt idx="14">
                  <c:v>0.4</c:v>
                </c:pt>
                <c:pt idx="15">
                  <c:v>0.44444444444444442</c:v>
                </c:pt>
                <c:pt idx="16">
                  <c:v>0.5</c:v>
                </c:pt>
                <c:pt idx="17">
                  <c:v>0.5714285714285714</c:v>
                </c:pt>
                <c:pt idx="18">
                  <c:v>0.66666666666666663</c:v>
                </c:pt>
                <c:pt idx="19">
                  <c:v>0.8</c:v>
                </c:pt>
                <c:pt idx="20">
                  <c:v>1</c:v>
                </c:pt>
                <c:pt idx="21">
                  <c:v>1.3333333333333333</c:v>
                </c:pt>
                <c:pt idx="22">
                  <c:v>2</c:v>
                </c:pt>
                <c:pt idx="23">
                  <c:v>4</c:v>
                </c:pt>
                <c:pt idx="24">
                  <c:v>10.000000000000002</c:v>
                </c:pt>
                <c:pt idx="25">
                  <c:v>19.999999999999982</c:v>
                </c:pt>
                <c:pt idx="27">
                  <c:v>-19.999999999999982</c:v>
                </c:pt>
                <c:pt idx="28">
                  <c:v>-9.9999999999999911</c:v>
                </c:pt>
                <c:pt idx="29">
                  <c:v>-4</c:v>
                </c:pt>
                <c:pt idx="30">
                  <c:v>-2</c:v>
                </c:pt>
                <c:pt idx="31">
                  <c:v>-1.3333333333333333</c:v>
                </c:pt>
                <c:pt idx="32">
                  <c:v>-1</c:v>
                </c:pt>
                <c:pt idx="33">
                  <c:v>-0.8</c:v>
                </c:pt>
                <c:pt idx="34">
                  <c:v>-0.66666666666666663</c:v>
                </c:pt>
                <c:pt idx="35">
                  <c:v>-0.5714285714285714</c:v>
                </c:pt>
                <c:pt idx="36">
                  <c:v>-0.5</c:v>
                </c:pt>
                <c:pt idx="37">
                  <c:v>-0.44444444444444442</c:v>
                </c:pt>
                <c:pt idx="38">
                  <c:v>-0.4</c:v>
                </c:pt>
                <c:pt idx="39">
                  <c:v>-0.36363636363636365</c:v>
                </c:pt>
                <c:pt idx="40">
                  <c:v>-0.33333333333333331</c:v>
                </c:pt>
                <c:pt idx="41">
                  <c:v>-0.30769230769230771</c:v>
                </c:pt>
                <c:pt idx="42">
                  <c:v>-0.2857142857142857</c:v>
                </c:pt>
                <c:pt idx="43">
                  <c:v>-0.26666666666666666</c:v>
                </c:pt>
                <c:pt idx="44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2-47B4-B777-AC052FC8029C}"/>
            </c:ext>
          </c:extLst>
        </c:ser>
        <c:ser>
          <c:idx val="6"/>
          <c:order val="5"/>
          <c:tx>
            <c:strRef>
              <c:f>'1F0'!$G$6</c:f>
              <c:strCache>
                <c:ptCount val="1"/>
                <c:pt idx="0">
                  <c:v>1F0(2, x)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'1F0'!$G$7:$G$51</c:f>
              <c:numCache>
                <c:formatCode>General</c:formatCode>
                <c:ptCount val="45"/>
                <c:pt idx="0">
                  <c:v>2.7777777777777776E-2</c:v>
                </c:pt>
                <c:pt idx="1">
                  <c:v>3.0245746691871456E-2</c:v>
                </c:pt>
                <c:pt idx="2">
                  <c:v>3.3057851239669422E-2</c:v>
                </c:pt>
                <c:pt idx="3">
                  <c:v>3.6281179138321996E-2</c:v>
                </c:pt>
                <c:pt idx="4">
                  <c:v>0.04</c:v>
                </c:pt>
                <c:pt idx="5">
                  <c:v>4.4321329639889197E-2</c:v>
                </c:pt>
                <c:pt idx="6">
                  <c:v>4.9382716049382713E-2</c:v>
                </c:pt>
                <c:pt idx="7">
                  <c:v>5.536332179930796E-2</c:v>
                </c:pt>
                <c:pt idx="8">
                  <c:v>6.25E-2</c:v>
                </c:pt>
                <c:pt idx="9">
                  <c:v>7.1111111111111111E-2</c:v>
                </c:pt>
                <c:pt idx="10">
                  <c:v>8.1632653061224483E-2</c:v>
                </c:pt>
                <c:pt idx="11">
                  <c:v>9.4674556213017749E-2</c:v>
                </c:pt>
                <c:pt idx="12">
                  <c:v>0.1111111111111111</c:v>
                </c:pt>
                <c:pt idx="13">
                  <c:v>0.13223140495867769</c:v>
                </c:pt>
                <c:pt idx="14">
                  <c:v>0.16</c:v>
                </c:pt>
                <c:pt idx="15">
                  <c:v>0.19753086419753085</c:v>
                </c:pt>
                <c:pt idx="16">
                  <c:v>0.25</c:v>
                </c:pt>
                <c:pt idx="17">
                  <c:v>0.32653061224489793</c:v>
                </c:pt>
                <c:pt idx="18">
                  <c:v>0.44444444444444442</c:v>
                </c:pt>
                <c:pt idx="19">
                  <c:v>0.64</c:v>
                </c:pt>
                <c:pt idx="20">
                  <c:v>1</c:v>
                </c:pt>
                <c:pt idx="21">
                  <c:v>1.7777777777777777</c:v>
                </c:pt>
                <c:pt idx="22">
                  <c:v>4</c:v>
                </c:pt>
                <c:pt idx="23">
                  <c:v>16</c:v>
                </c:pt>
                <c:pt idx="24">
                  <c:v>100.00000000000004</c:v>
                </c:pt>
                <c:pt idx="25">
                  <c:v>399.99999999999932</c:v>
                </c:pt>
                <c:pt idx="27">
                  <c:v>399.99999999999932</c:v>
                </c:pt>
                <c:pt idx="28">
                  <c:v>99.999999999999829</c:v>
                </c:pt>
                <c:pt idx="29">
                  <c:v>16</c:v>
                </c:pt>
                <c:pt idx="30">
                  <c:v>4</c:v>
                </c:pt>
                <c:pt idx="31">
                  <c:v>1.7777777777777777</c:v>
                </c:pt>
                <c:pt idx="32">
                  <c:v>1</c:v>
                </c:pt>
                <c:pt idx="33">
                  <c:v>0.64</c:v>
                </c:pt>
                <c:pt idx="34">
                  <c:v>0.44444444444444442</c:v>
                </c:pt>
                <c:pt idx="35">
                  <c:v>0.32653061224489793</c:v>
                </c:pt>
                <c:pt idx="36">
                  <c:v>0.25</c:v>
                </c:pt>
                <c:pt idx="37">
                  <c:v>0.19753086419753085</c:v>
                </c:pt>
                <c:pt idx="38">
                  <c:v>0.16</c:v>
                </c:pt>
                <c:pt idx="39">
                  <c:v>0.13223140495867769</c:v>
                </c:pt>
                <c:pt idx="40">
                  <c:v>0.1111111111111111</c:v>
                </c:pt>
                <c:pt idx="41">
                  <c:v>9.4674556213017749E-2</c:v>
                </c:pt>
                <c:pt idx="42">
                  <c:v>8.1632653061224483E-2</c:v>
                </c:pt>
                <c:pt idx="43">
                  <c:v>7.1111111111111111E-2</c:v>
                </c:pt>
                <c:pt idx="44">
                  <c:v>6.25E-2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2-47B4-B777-AC052FC8029C}"/>
            </c:ext>
          </c:extLst>
        </c:ser>
        <c:ser>
          <c:idx val="4"/>
          <c:order val="6"/>
          <c:tx>
            <c:strRef>
              <c:f>'1F0'!$H$6</c:f>
              <c:strCache>
                <c:ptCount val="1"/>
                <c:pt idx="0">
                  <c:v>1F0(3,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'1F0'!$A$7:$A$51</c:f>
              <c:numCache>
                <c:formatCode>General</c:formatCode>
                <c:ptCount val="45"/>
                <c:pt idx="0">
                  <c:v>-5</c:v>
                </c:pt>
                <c:pt idx="1">
                  <c:v>-4.75</c:v>
                </c:pt>
                <c:pt idx="2">
                  <c:v>-4.5</c:v>
                </c:pt>
                <c:pt idx="3">
                  <c:v>-4.25</c:v>
                </c:pt>
                <c:pt idx="4">
                  <c:v>-4</c:v>
                </c:pt>
                <c:pt idx="5">
                  <c:v>-3.75</c:v>
                </c:pt>
                <c:pt idx="6">
                  <c:v>-3.5</c:v>
                </c:pt>
                <c:pt idx="7">
                  <c:v>-3.25</c:v>
                </c:pt>
                <c:pt idx="8">
                  <c:v>-3</c:v>
                </c:pt>
                <c:pt idx="9">
                  <c:v>-2.75</c:v>
                </c:pt>
                <c:pt idx="10">
                  <c:v>-2.5</c:v>
                </c:pt>
                <c:pt idx="11">
                  <c:v>-2.25</c:v>
                </c:pt>
                <c:pt idx="12">
                  <c:v>-2</c:v>
                </c:pt>
                <c:pt idx="13">
                  <c:v>-1.75</c:v>
                </c:pt>
                <c:pt idx="14">
                  <c:v>-1.5</c:v>
                </c:pt>
                <c:pt idx="15">
                  <c:v>-1.25</c:v>
                </c:pt>
                <c:pt idx="16">
                  <c:v>-1</c:v>
                </c:pt>
                <c:pt idx="17">
                  <c:v>-0.75</c:v>
                </c:pt>
                <c:pt idx="18">
                  <c:v>-0.5</c:v>
                </c:pt>
                <c:pt idx="19">
                  <c:v>-0.25</c:v>
                </c:pt>
                <c:pt idx="20">
                  <c:v>0</c:v>
                </c:pt>
                <c:pt idx="21">
                  <c:v>0.25</c:v>
                </c:pt>
                <c:pt idx="22">
                  <c:v>0.5</c:v>
                </c:pt>
                <c:pt idx="23">
                  <c:v>0.75</c:v>
                </c:pt>
                <c:pt idx="24">
                  <c:v>0.9</c:v>
                </c:pt>
                <c:pt idx="25">
                  <c:v>0.95</c:v>
                </c:pt>
                <c:pt idx="26">
                  <c:v>1</c:v>
                </c:pt>
                <c:pt idx="27">
                  <c:v>1.05</c:v>
                </c:pt>
                <c:pt idx="28">
                  <c:v>1.1000000000000001</c:v>
                </c:pt>
                <c:pt idx="29">
                  <c:v>1.25</c:v>
                </c:pt>
                <c:pt idx="30">
                  <c:v>1.5</c:v>
                </c:pt>
                <c:pt idx="31">
                  <c:v>1.75</c:v>
                </c:pt>
                <c:pt idx="32">
                  <c:v>2</c:v>
                </c:pt>
                <c:pt idx="33">
                  <c:v>2.25</c:v>
                </c:pt>
                <c:pt idx="34">
                  <c:v>2.5</c:v>
                </c:pt>
                <c:pt idx="35">
                  <c:v>2.75</c:v>
                </c:pt>
                <c:pt idx="36">
                  <c:v>3</c:v>
                </c:pt>
                <c:pt idx="37">
                  <c:v>3.25</c:v>
                </c:pt>
                <c:pt idx="38">
                  <c:v>3.5</c:v>
                </c:pt>
                <c:pt idx="39">
                  <c:v>3.75</c:v>
                </c:pt>
                <c:pt idx="40">
                  <c:v>4</c:v>
                </c:pt>
                <c:pt idx="41">
                  <c:v>4.25</c:v>
                </c:pt>
                <c:pt idx="42">
                  <c:v>4.5</c:v>
                </c:pt>
                <c:pt idx="43">
                  <c:v>4.75</c:v>
                </c:pt>
                <c:pt idx="44">
                  <c:v>5</c:v>
                </c:pt>
              </c:numCache>
            </c:numRef>
          </c:xVal>
          <c:yVal>
            <c:numRef>
              <c:f>'1F0'!$H$7:$H$51</c:f>
              <c:numCache>
                <c:formatCode>General</c:formatCode>
                <c:ptCount val="45"/>
                <c:pt idx="0">
                  <c:v>4.6296296296296294E-3</c:v>
                </c:pt>
                <c:pt idx="1">
                  <c:v>5.2601298594559054E-3</c:v>
                </c:pt>
                <c:pt idx="2">
                  <c:v>6.0105184072126224E-3</c:v>
                </c:pt>
                <c:pt idx="3">
                  <c:v>6.910700788251809E-3</c:v>
                </c:pt>
                <c:pt idx="4">
                  <c:v>8.0000000000000002E-3</c:v>
                </c:pt>
                <c:pt idx="5">
                  <c:v>9.3308062399766727E-3</c:v>
                </c:pt>
                <c:pt idx="6">
                  <c:v>1.0973936899862825E-2</c:v>
                </c:pt>
                <c:pt idx="7">
                  <c:v>1.3026663952778343E-2</c:v>
                </c:pt>
                <c:pt idx="8">
                  <c:v>1.5625E-2</c:v>
                </c:pt>
                <c:pt idx="9">
                  <c:v>1.8962962962962963E-2</c:v>
                </c:pt>
                <c:pt idx="10">
                  <c:v>2.3323615160349854E-2</c:v>
                </c:pt>
                <c:pt idx="11">
                  <c:v>2.9130632680928539E-2</c:v>
                </c:pt>
                <c:pt idx="12">
                  <c:v>3.7037037037037035E-2</c:v>
                </c:pt>
                <c:pt idx="13">
                  <c:v>4.8084147257700979E-2</c:v>
                </c:pt>
                <c:pt idx="14">
                  <c:v>6.4000000000000001E-2</c:v>
                </c:pt>
                <c:pt idx="15">
                  <c:v>8.77914951989026E-2</c:v>
                </c:pt>
                <c:pt idx="16">
                  <c:v>0.125</c:v>
                </c:pt>
                <c:pt idx="17">
                  <c:v>0.18658892128279883</c:v>
                </c:pt>
                <c:pt idx="18">
                  <c:v>0.29629629629629628</c:v>
                </c:pt>
                <c:pt idx="19">
                  <c:v>0.51200000000000001</c:v>
                </c:pt>
                <c:pt idx="20">
                  <c:v>1</c:v>
                </c:pt>
                <c:pt idx="21">
                  <c:v>2.3703703703703702</c:v>
                </c:pt>
                <c:pt idx="22">
                  <c:v>8</c:v>
                </c:pt>
                <c:pt idx="23">
                  <c:v>64</c:v>
                </c:pt>
                <c:pt idx="24">
                  <c:v>1000.0000000000007</c:v>
                </c:pt>
                <c:pt idx="25">
                  <c:v>7999.9999999999791</c:v>
                </c:pt>
                <c:pt idx="27">
                  <c:v>-7999.9999999999791</c:v>
                </c:pt>
                <c:pt idx="28">
                  <c:v>-999.99999999999739</c:v>
                </c:pt>
                <c:pt idx="29">
                  <c:v>-64</c:v>
                </c:pt>
                <c:pt idx="30">
                  <c:v>-8</c:v>
                </c:pt>
                <c:pt idx="31">
                  <c:v>-2.3703703703703702</c:v>
                </c:pt>
                <c:pt idx="32">
                  <c:v>-1</c:v>
                </c:pt>
                <c:pt idx="33">
                  <c:v>-0.51200000000000001</c:v>
                </c:pt>
                <c:pt idx="34">
                  <c:v>-0.29629629629629628</c:v>
                </c:pt>
                <c:pt idx="35">
                  <c:v>-0.18658892128279883</c:v>
                </c:pt>
                <c:pt idx="36">
                  <c:v>-0.125</c:v>
                </c:pt>
                <c:pt idx="37">
                  <c:v>-8.77914951989026E-2</c:v>
                </c:pt>
                <c:pt idx="38">
                  <c:v>-6.4000000000000001E-2</c:v>
                </c:pt>
                <c:pt idx="39">
                  <c:v>-4.8084147257700979E-2</c:v>
                </c:pt>
                <c:pt idx="40">
                  <c:v>-3.7037037037037035E-2</c:v>
                </c:pt>
                <c:pt idx="41">
                  <c:v>-2.9130632680928539E-2</c:v>
                </c:pt>
                <c:pt idx="42">
                  <c:v>-2.3323615160349854E-2</c:v>
                </c:pt>
                <c:pt idx="43">
                  <c:v>-1.8962962962962963E-2</c:v>
                </c:pt>
                <c:pt idx="44">
                  <c:v>-1.5625E-2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2-47B4-B777-AC052FC80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3036735032626842E-2"/>
          <c:y val="0.5750344619609602"/>
          <c:w val="0.19720851099146205"/>
          <c:h val="0.389632046013574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'2F1'!$B$6</c:f>
              <c:strCache>
                <c:ptCount val="1"/>
                <c:pt idx="0">
                  <c:v>2F1(-1, a2, b,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'2F1'!$B$7:$B$46</c:f>
              <c:numCache>
                <c:formatCode>General</c:formatCode>
                <c:ptCount val="40"/>
                <c:pt idx="0">
                  <c:v>1.7499999999999927</c:v>
                </c:pt>
                <c:pt idx="1">
                  <c:v>1.7124999999999999</c:v>
                </c:pt>
                <c:pt idx="2">
                  <c:v>1.6749999999999998</c:v>
                </c:pt>
                <c:pt idx="3">
                  <c:v>1.6375</c:v>
                </c:pt>
                <c:pt idx="4">
                  <c:v>1.5999999999999999</c:v>
                </c:pt>
                <c:pt idx="5">
                  <c:v>1.5625</c:v>
                </c:pt>
                <c:pt idx="6">
                  <c:v>1.5249999999999999</c:v>
                </c:pt>
                <c:pt idx="7">
                  <c:v>1.4874999999999998</c:v>
                </c:pt>
                <c:pt idx="8">
                  <c:v>1.4500000000000002</c:v>
                </c:pt>
                <c:pt idx="9">
                  <c:v>1.4125000000000001</c:v>
                </c:pt>
                <c:pt idx="10">
                  <c:v>1.375</c:v>
                </c:pt>
                <c:pt idx="11">
                  <c:v>1.3374999999999999</c:v>
                </c:pt>
                <c:pt idx="12">
                  <c:v>1.3</c:v>
                </c:pt>
                <c:pt idx="13">
                  <c:v>1.2625</c:v>
                </c:pt>
                <c:pt idx="14">
                  <c:v>1.2250000000000001</c:v>
                </c:pt>
                <c:pt idx="15">
                  <c:v>1.1875</c:v>
                </c:pt>
                <c:pt idx="16">
                  <c:v>1.1499999999999999</c:v>
                </c:pt>
                <c:pt idx="17">
                  <c:v>1.1125</c:v>
                </c:pt>
                <c:pt idx="18">
                  <c:v>1.075</c:v>
                </c:pt>
                <c:pt idx="19">
                  <c:v>1.0375000000000001</c:v>
                </c:pt>
                <c:pt idx="20">
                  <c:v>1</c:v>
                </c:pt>
                <c:pt idx="21">
                  <c:v>0.96250000000000002</c:v>
                </c:pt>
                <c:pt idx="22">
                  <c:v>0.92500000000000004</c:v>
                </c:pt>
                <c:pt idx="23">
                  <c:v>0.88749999999999996</c:v>
                </c:pt>
                <c:pt idx="24">
                  <c:v>0.85</c:v>
                </c:pt>
                <c:pt idx="25">
                  <c:v>0.8125</c:v>
                </c:pt>
                <c:pt idx="26">
                  <c:v>0.77500000000000002</c:v>
                </c:pt>
                <c:pt idx="27">
                  <c:v>0.73750000000000004</c:v>
                </c:pt>
                <c:pt idx="28">
                  <c:v>0.7</c:v>
                </c:pt>
                <c:pt idx="29">
                  <c:v>0.66249999999999998</c:v>
                </c:pt>
                <c:pt idx="30">
                  <c:v>0.625</c:v>
                </c:pt>
                <c:pt idx="31">
                  <c:v>0.58749999999999991</c:v>
                </c:pt>
                <c:pt idx="32">
                  <c:v>0.55000000000000004</c:v>
                </c:pt>
                <c:pt idx="33">
                  <c:v>0.51249999999999996</c:v>
                </c:pt>
                <c:pt idx="34">
                  <c:v>0.47500000000000009</c:v>
                </c:pt>
                <c:pt idx="35">
                  <c:v>0.4375</c:v>
                </c:pt>
                <c:pt idx="36">
                  <c:v>0.39999999999999991</c:v>
                </c:pt>
                <c:pt idx="37">
                  <c:v>0.36250000000000004</c:v>
                </c:pt>
                <c:pt idx="38">
                  <c:v>0.32499999999999996</c:v>
                </c:pt>
                <c:pt idx="39">
                  <c:v>65535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5A-4C4A-9BB1-9CEAEB0BF3E6}"/>
            </c:ext>
          </c:extLst>
        </c:ser>
        <c:ser>
          <c:idx val="1"/>
          <c:order val="1"/>
          <c:tx>
            <c:strRef>
              <c:f>'2F1'!$C$6</c:f>
              <c:strCache>
                <c:ptCount val="1"/>
                <c:pt idx="0">
                  <c:v>2F1(0, a2, b,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'2F1'!$C$7:$C$46</c:f>
              <c:numCache>
                <c:formatCode>General</c:formatCode>
                <c:ptCount val="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5A-4C4A-9BB1-9CEAEB0BF3E6}"/>
            </c:ext>
          </c:extLst>
        </c:ser>
        <c:ser>
          <c:idx val="2"/>
          <c:order val="2"/>
          <c:tx>
            <c:strRef>
              <c:f>'2F1'!$D$6</c:f>
              <c:strCache>
                <c:ptCount val="1"/>
                <c:pt idx="0">
                  <c:v>2F1(1, a2, b,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'2F1'!$D$7:$D$46</c:f>
              <c:numCache>
                <c:formatCode>General</c:formatCode>
                <c:ptCount val="40"/>
                <c:pt idx="0">
                  <c:v>0.57944154167983841</c:v>
                </c:pt>
                <c:pt idx="1">
                  <c:v>0.59161757425510042</c:v>
                </c:pt>
                <c:pt idx="2">
                  <c:v>0.6043369801333115</c:v>
                </c:pt>
                <c:pt idx="3">
                  <c:v>0.61763796828121398</c:v>
                </c:pt>
                <c:pt idx="4">
                  <c:v>0.63156248966085349</c:v>
                </c:pt>
                <c:pt idx="5">
                  <c:v>0.64615671420745024</c:v>
                </c:pt>
                <c:pt idx="6">
                  <c:v>0.66147158363414316</c:v>
                </c:pt>
                <c:pt idx="7">
                  <c:v>0.67756345466533552</c:v>
                </c:pt>
                <c:pt idx="8">
                  <c:v>0.69449485063521599</c:v>
                </c:pt>
                <c:pt idx="9">
                  <c:v>0.7123353436121157</c:v>
                </c:pt>
                <c:pt idx="10">
                  <c:v>0.73116259459594568</c:v>
                </c:pt>
                <c:pt idx="11">
                  <c:v>0.75106358625458558</c:v>
                </c:pt>
                <c:pt idx="12">
                  <c:v>0.77213609161935592</c:v>
                </c:pt>
                <c:pt idx="13">
                  <c:v>0.79449043384289753</c:v>
                </c:pt>
                <c:pt idx="14">
                  <c:v>0.81825160749900583</c:v>
                </c:pt>
                <c:pt idx="15">
                  <c:v>0.84356185232827319</c:v>
                </c:pt>
                <c:pt idx="16">
                  <c:v>0.87058379773298478</c:v>
                </c:pt>
                <c:pt idx="17">
                  <c:v>0.89950433347439762</c:v>
                </c:pt>
                <c:pt idx="18">
                  <c:v>0.93053941297458009</c:v>
                </c:pt>
                <c:pt idx="19">
                  <c:v>0.9639400663680735</c:v>
                </c:pt>
                <c:pt idx="20">
                  <c:v>1</c:v>
                </c:pt>
                <c:pt idx="21">
                  <c:v>1.0390653012128024</c:v>
                </c:pt>
                <c:pt idx="22">
                  <c:v>1.0815469734789038</c:v>
                </c:pt>
                <c:pt idx="23">
                  <c:v>1.127937331355479</c:v>
                </c:pt>
                <c:pt idx="24">
                  <c:v>1.1788317428286581</c:v>
                </c:pt>
                <c:pt idx="25">
                  <c:v>1.2349579107419379</c:v>
                </c:pt>
                <c:pt idx="26">
                  <c:v>1.2972159931924865</c:v>
                </c:pt>
                <c:pt idx="27">
                  <c:v>1.3667346536994229</c:v>
                </c:pt>
                <c:pt idx="28">
                  <c:v>1.4449511140308136</c:v>
                </c:pt>
                <c:pt idx="29">
                  <c:v>1.5337284199381218</c:v>
                </c:pt>
                <c:pt idx="30">
                  <c:v>1.6355323334386871</c:v>
                </c:pt>
                <c:pt idx="31">
                  <c:v>1.7537075200800285</c:v>
                </c:pt>
                <c:pt idx="32">
                  <c:v>1.8929268315854861</c:v>
                </c:pt>
                <c:pt idx="33">
                  <c:v>2.0599594847374902</c:v>
                </c:pt>
                <c:pt idx="34">
                  <c:v>2.2650682594105205</c:v>
                </c:pt>
                <c:pt idx="35">
                  <c:v>2.5247599012969992</c:v>
                </c:pt>
                <c:pt idx="36">
                  <c:v>2.8678002681685544</c:v>
                </c:pt>
                <c:pt idx="37">
                  <c:v>3.3504741781520728</c:v>
                </c:pt>
                <c:pt idx="38">
                  <c:v>4.1052884485351644</c:v>
                </c:pt>
                <c:pt idx="39">
                  <c:v>5.5791769303536514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5A-4C4A-9BB1-9CEAEB0BF3E6}"/>
            </c:ext>
          </c:extLst>
        </c:ser>
        <c:ser>
          <c:idx val="3"/>
          <c:order val="3"/>
          <c:tx>
            <c:strRef>
              <c:f>'2F1'!$E$6</c:f>
              <c:strCache>
                <c:ptCount val="1"/>
                <c:pt idx="0">
                  <c:v>2F1(2, a2, b,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'2F1'!$E$7:$E$46</c:f>
              <c:numCache>
                <c:formatCode>General</c:formatCode>
                <c:ptCount val="40"/>
                <c:pt idx="0">
                  <c:v>65535</c:v>
                </c:pt>
                <c:pt idx="1">
                  <c:v>0.35522638995133848</c:v>
                </c:pt>
                <c:pt idx="2">
                  <c:v>0.37027340815442888</c:v>
                </c:pt>
                <c:pt idx="3">
                  <c:v>0.38634568505919437</c:v>
                </c:pt>
                <c:pt idx="4">
                  <c:v>0.40354168734495965</c:v>
                </c:pt>
                <c:pt idx="5">
                  <c:v>0.42197228587081376</c:v>
                </c:pt>
                <c:pt idx="6">
                  <c:v>0.44176271508465426</c:v>
                </c:pt>
                <c:pt idx="7">
                  <c:v>0.46305490885114747</c:v>
                </c:pt>
                <c:pt idx="8">
                  <c:v>0.48601029872956769</c:v>
                </c:pt>
                <c:pt idx="9">
                  <c:v>0.51081318374351059</c:v>
                </c:pt>
                <c:pt idx="10">
                  <c:v>0.53767481080810953</c:v>
                </c:pt>
                <c:pt idx="11">
                  <c:v>0.56683834473220807</c:v>
                </c:pt>
                <c:pt idx="12">
                  <c:v>0.59858495961843061</c:v>
                </c:pt>
                <c:pt idx="13">
                  <c:v>0.63324135453642683</c:v>
                </c:pt>
                <c:pt idx="14">
                  <c:v>0.67118909269429594</c:v>
                </c:pt>
                <c:pt idx="15">
                  <c:v>0.71287629534345398</c:v>
                </c:pt>
                <c:pt idx="16">
                  <c:v>0.75883240453403022</c:v>
                </c:pt>
                <c:pt idx="17">
                  <c:v>0.80968698522511762</c:v>
                </c:pt>
                <c:pt idx="18">
                  <c:v>0.86619390132356699</c:v>
                </c:pt>
                <c:pt idx="19">
                  <c:v>0.92926272440671009</c:v>
                </c:pt>
                <c:pt idx="20">
                  <c:v>1</c:v>
                </c:pt>
                <c:pt idx="21">
                  <c:v>1.0797641344165005</c:v>
                </c:pt>
                <c:pt idx="22">
                  <c:v>1.1702393863755258</c:v>
                </c:pt>
                <c:pt idx="23">
                  <c:v>1.2735371019949255</c:v>
                </c:pt>
                <c:pt idx="24">
                  <c:v>1.3923365143426836</c:v>
                </c:pt>
                <c:pt idx="25">
                  <c:v>1.5300841785161243</c:v>
                </c:pt>
                <c:pt idx="26">
                  <c:v>1.6912822993293124</c:v>
                </c:pt>
                <c:pt idx="27">
                  <c:v>1.8819153079857678</c:v>
                </c:pt>
                <c:pt idx="28">
                  <c:v>2.110097771938372</c:v>
                </c:pt>
                <c:pt idx="29">
                  <c:v>2.3870886146692114</c:v>
                </c:pt>
                <c:pt idx="30">
                  <c:v>2.7289353331226254</c:v>
                </c:pt>
                <c:pt idx="31">
                  <c:v>3.1592516265066095</c:v>
                </c:pt>
                <c:pt idx="32">
                  <c:v>3.7141463368290251</c:v>
                </c:pt>
                <c:pt idx="33">
                  <c:v>4.4515096019535889</c:v>
                </c:pt>
                <c:pt idx="34">
                  <c:v>5.469863481178959</c:v>
                </c:pt>
                <c:pt idx="35">
                  <c:v>6.950480197405998</c:v>
                </c:pt>
                <c:pt idx="36">
                  <c:v>9.2643994636628957</c:v>
                </c:pt>
                <c:pt idx="37">
                  <c:v>13.299051643695835</c:v>
                </c:pt>
                <c:pt idx="38">
                  <c:v>21.78942310292965</c:v>
                </c:pt>
                <c:pt idx="39">
                  <c:v>48.841646139292642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5A-4C4A-9BB1-9CEAEB0BF3E6}"/>
            </c:ext>
          </c:extLst>
        </c:ser>
        <c:ser>
          <c:idx val="4"/>
          <c:order val="4"/>
          <c:tx>
            <c:strRef>
              <c:f>'2F1'!$F$6</c:f>
              <c:strCache>
                <c:ptCount val="1"/>
                <c:pt idx="0">
                  <c:v>2F1(3, a2, b,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'2F1'!$A$7:$A$46</c:f>
              <c:numCache>
                <c:formatCode>General</c:formatCode>
                <c:ptCount val="40"/>
                <c:pt idx="0">
                  <c:v>-0.99999999999999001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</c:numCache>
            </c:numRef>
          </c:xVal>
          <c:yVal>
            <c:numRef>
              <c:f>'2F1'!$F$7:$F$46</c:f>
              <c:numCache>
                <c:formatCode>General</c:formatCode>
                <c:ptCount val="40"/>
                <c:pt idx="0">
                  <c:v>65535</c:v>
                </c:pt>
                <c:pt idx="1">
                  <c:v>0.21686412257857127</c:v>
                </c:pt>
                <c:pt idx="2">
                  <c:v>0.23037576129674672</c:v>
                </c:pt>
                <c:pt idx="3">
                  <c:v>0.24510327142219235</c:v>
                </c:pt>
                <c:pt idx="4">
                  <c:v>0.26119211929048314</c:v>
                </c:pt>
                <c:pt idx="5">
                  <c:v>0.27880977543193997</c:v>
                </c:pt>
                <c:pt idx="6">
                  <c:v>0.298149784326185</c:v>
                </c:pt>
                <c:pt idx="7">
                  <c:v>0.31943673290225</c:v>
                </c:pt>
                <c:pt idx="8">
                  <c:v>0.34293235063521582</c:v>
                </c:pt>
                <c:pt idx="9">
                  <c:v>0.36894304392429039</c:v>
                </c:pt>
                <c:pt idx="10">
                  <c:v>0.39782926126261176</c:v>
                </c:pt>
                <c:pt idx="11">
                  <c:v>0.43001721288954359</c:v>
                </c:pt>
                <c:pt idx="12">
                  <c:v>0.46601364263976425</c:v>
                </c:pt>
                <c:pt idx="13">
                  <c:v>0.50642459022149855</c:v>
                </c:pt>
                <c:pt idx="14">
                  <c:v>0.55197941814989349</c:v>
                </c:pt>
                <c:pt idx="15">
                  <c:v>0.6035618523282732</c:v>
                </c:pt>
                <c:pt idx="16">
                  <c:v>0.66225046439965163</c:v>
                </c:pt>
                <c:pt idx="17">
                  <c:v>0.72937200833262095</c:v>
                </c:pt>
                <c:pt idx="18">
                  <c:v>0.80657247082581973</c:v>
                </c:pt>
                <c:pt idx="19">
                  <c:v>0.89591285548371968</c:v>
                </c:pt>
                <c:pt idx="20">
                  <c:v>1</c:v>
                </c:pt>
                <c:pt idx="21">
                  <c:v>1.1221677942875947</c:v>
                </c:pt>
                <c:pt idx="22">
                  <c:v>1.2667321586640892</c:v>
                </c:pt>
                <c:pt idx="23">
                  <c:v>1.4393560164765855</c:v>
                </c:pt>
                <c:pt idx="24">
                  <c:v>1.647581742828659</c:v>
                </c:pt>
                <c:pt idx="25">
                  <c:v>1.9016245774086047</c:v>
                </c:pt>
                <c:pt idx="26">
                  <c:v>2.2155833401312606</c:v>
                </c:pt>
                <c:pt idx="27">
                  <c:v>2.6093382039952808</c:v>
                </c:pt>
                <c:pt idx="28">
                  <c:v>3.1116177806974794</c:v>
                </c:pt>
                <c:pt idx="29">
                  <c:v>3.7651333786158085</c:v>
                </c:pt>
                <c:pt idx="30">
                  <c:v>4.6355323334386851</c:v>
                </c:pt>
                <c:pt idx="31">
                  <c:v>5.8277815941541053</c:v>
                </c:pt>
                <c:pt idx="32">
                  <c:v>7.5179268315854859</c:v>
                </c:pt>
                <c:pt idx="33">
                  <c:v>10.01914315820688</c:v>
                </c:pt>
                <c:pt idx="34">
                  <c:v>13.931734926077167</c:v>
                </c:pt>
                <c:pt idx="35">
                  <c:v>20.524759901296985</c:v>
                </c:pt>
                <c:pt idx="36">
                  <c:v>32.867800268168565</c:v>
                </c:pt>
                <c:pt idx="37">
                  <c:v>60.017140844818698</c:v>
                </c:pt>
                <c:pt idx="38">
                  <c:v>139.10528844853499</c:v>
                </c:pt>
                <c:pt idx="39">
                  <c:v>575.57917693035267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55A-4C4A-9BB1-9CEAEB0BF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10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117103939082713E-2"/>
          <c:y val="8.9007916492220146E-2"/>
          <c:w val="0.26643200232382019"/>
          <c:h val="0.37667133813440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Chu!$B$6</c:f>
              <c:strCache>
                <c:ptCount val="1"/>
                <c:pt idx="0">
                  <c:v>U(1, 0.75,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Chu!$B$7:$B$49</c:f>
              <c:numCache>
                <c:formatCode>General</c:formatCode>
                <c:ptCount val="43"/>
                <c:pt idx="0">
                  <c:v>4</c:v>
                </c:pt>
                <c:pt idx="1">
                  <c:v>3.132810976487999</c:v>
                </c:pt>
                <c:pt idx="2">
                  <c:v>1.5186439749750424</c:v>
                </c:pt>
                <c:pt idx="3">
                  <c:v>1.091908985652231</c:v>
                </c:pt>
                <c:pt idx="4">
                  <c:v>0.79200716342348865</c:v>
                </c:pt>
                <c:pt idx="5">
                  <c:v>0.63552399697871409</c:v>
                </c:pt>
                <c:pt idx="6">
                  <c:v>0.53546485176686343</c:v>
                </c:pt>
                <c:pt idx="7">
                  <c:v>0.46476247064801768</c:v>
                </c:pt>
                <c:pt idx="8">
                  <c:v>0.41166178150390209</c:v>
                </c:pt>
                <c:pt idx="9">
                  <c:v>0.37008627196258381</c:v>
                </c:pt>
                <c:pt idx="10">
                  <c:v>0.33652925874169787</c:v>
                </c:pt>
                <c:pt idx="11">
                  <c:v>0.30880560352384401</c:v>
                </c:pt>
                <c:pt idx="12">
                  <c:v>0.28547388676498547</c:v>
                </c:pt>
                <c:pt idx="13">
                  <c:v>0.26554042418257306</c:v>
                </c:pt>
                <c:pt idx="14">
                  <c:v>0.24829562297043117</c:v>
                </c:pt>
                <c:pt idx="15">
                  <c:v>0.23321792273971528</c:v>
                </c:pt>
                <c:pt idx="16">
                  <c:v>0.21991461508231994</c:v>
                </c:pt>
                <c:pt idx="17">
                  <c:v>0.20808389760769302</c:v>
                </c:pt>
                <c:pt idx="18">
                  <c:v>0.19748971194633808</c:v>
                </c:pt>
                <c:pt idx="19">
                  <c:v>0.18794457324719094</c:v>
                </c:pt>
                <c:pt idx="20">
                  <c:v>0.17929755885314366</c:v>
                </c:pt>
                <c:pt idx="21">
                  <c:v>0.17142572195781608</c:v>
                </c:pt>
                <c:pt idx="22">
                  <c:v>0.16422783524665674</c:v>
                </c:pt>
                <c:pt idx="23">
                  <c:v>0.15761975421021704</c:v>
                </c:pt>
                <c:pt idx="24">
                  <c:v>0.15153092821778968</c:v>
                </c:pt>
                <c:pt idx="25">
                  <c:v>0.14590173907494633</c:v>
                </c:pt>
                <c:pt idx="26">
                  <c:v>0.14068144550293643</c:v>
                </c:pt>
                <c:pt idx="27">
                  <c:v>0.13582657759688749</c:v>
                </c:pt>
                <c:pt idx="28">
                  <c:v>0.13129966977040425</c:v>
                </c:pt>
                <c:pt idx="29">
                  <c:v>0.1270682513265084</c:v>
                </c:pt>
                <c:pt idx="30">
                  <c:v>0.12310403523793735</c:v>
                </c:pt>
                <c:pt idx="31">
                  <c:v>0.1193822609475083</c:v>
                </c:pt>
                <c:pt idx="32">
                  <c:v>0.11588115795707207</c:v>
                </c:pt>
                <c:pt idx="33">
                  <c:v>0.11258150495570678</c:v>
                </c:pt>
                <c:pt idx="34">
                  <c:v>0.10946626511848326</c:v>
                </c:pt>
                <c:pt idx="35">
                  <c:v>0.1065202825854311</c:v>
                </c:pt>
                <c:pt idx="36">
                  <c:v>0.1037300284221631</c:v>
                </c:pt>
                <c:pt idx="37">
                  <c:v>0.10108338686135225</c:v>
                </c:pt>
                <c:pt idx="38">
                  <c:v>9.8569474535773138E-2</c:v>
                </c:pt>
                <c:pt idx="39">
                  <c:v>9.6178486888312223E-2</c:v>
                </c:pt>
                <c:pt idx="40">
                  <c:v>9.3901567090699536E-2</c:v>
                </c:pt>
                <c:pt idx="41">
                  <c:v>9.173069370017202E-2</c:v>
                </c:pt>
                <c:pt idx="42">
                  <c:v>8.9658583990652324E-2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48-40DB-8C2A-970F90DF211B}"/>
            </c:ext>
          </c:extLst>
        </c:ser>
        <c:ser>
          <c:idx val="1"/>
          <c:order val="1"/>
          <c:tx>
            <c:strRef>
              <c:f>Chu!$C$6</c:f>
              <c:strCache>
                <c:ptCount val="1"/>
                <c:pt idx="0">
                  <c:v>U(2, 0.75,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Chu!$C$7:$C$49</c:f>
              <c:numCache>
                <c:formatCode>General</c:formatCode>
                <c:ptCount val="43"/>
                <c:pt idx="0">
                  <c:v>3.2</c:v>
                </c:pt>
                <c:pt idx="1">
                  <c:v>2.3353172252691903</c:v>
                </c:pt>
                <c:pt idx="2">
                  <c:v>0.84013549297304602</c:v>
                </c:pt>
                <c:pt idx="3">
                  <c:v>0.51029078278267714</c:v>
                </c:pt>
                <c:pt idx="4">
                  <c:v>0.30881002879288438</c:v>
                </c:pt>
                <c:pt idx="5">
                  <c:v>0.21683839516594361</c:v>
                </c:pt>
                <c:pt idx="6">
                  <c:v>0.16383673318035399</c:v>
                </c:pt>
                <c:pt idx="7">
                  <c:v>0.1295249412960322</c:v>
                </c:pt>
                <c:pt idx="8">
                  <c:v>0.1056559193085876</c:v>
                </c:pt>
                <c:pt idx="9">
                  <c:v>8.8207052710198436E-2</c:v>
                </c:pt>
                <c:pt idx="10">
                  <c:v>7.4976072728414625E-2</c:v>
                </c:pt>
                <c:pt idx="11">
                  <c:v>6.4655689866791322E-2</c:v>
                </c:pt>
                <c:pt idx="12">
                  <c:v>5.6421660294932958E-2</c:v>
                </c:pt>
                <c:pt idx="13">
                  <c:v>4.9729357384211199E-2</c:v>
                </c:pt>
                <c:pt idx="14">
                  <c:v>4.4205118099471453E-2</c:v>
                </c:pt>
                <c:pt idx="15">
                  <c:v>3.9584521862943339E-2</c:v>
                </c:pt>
                <c:pt idx="16">
                  <c:v>3.567553731274449E-2</c:v>
                </c:pt>
                <c:pt idx="17">
                  <c:v>3.2335590430747685E-2</c:v>
                </c:pt>
                <c:pt idx="18">
                  <c:v>2.9456790174563038E-2</c:v>
                </c:pt>
                <c:pt idx="19">
                  <c:v>2.6956122287707308E-2</c:v>
                </c:pt>
                <c:pt idx="20">
                  <c:v>2.4768770724881938E-2</c:v>
                </c:pt>
                <c:pt idx="21">
                  <c:v>2.284346539751736E-2</c:v>
                </c:pt>
                <c:pt idx="22">
                  <c:v>2.1139176233283794E-2</c:v>
                </c:pt>
                <c:pt idx="23">
                  <c:v>1.9622721893128605E-2</c:v>
                </c:pt>
                <c:pt idx="24">
                  <c:v>1.8267012376064914E-2</c:v>
                </c:pt>
                <c:pt idx="25">
                  <c:v>1.7049738819699178E-2</c:v>
                </c:pt>
                <c:pt idx="26">
                  <c:v>1.5952383917031202E-2</c:v>
                </c:pt>
                <c:pt idx="27">
                  <c:v>1.495946558132508E-2</c:v>
                </c:pt>
                <c:pt idx="28">
                  <c:v>1.4057952576506102E-2</c:v>
                </c:pt>
                <c:pt idx="29">
                  <c:v>1.3236808489653605E-2</c:v>
                </c:pt>
                <c:pt idx="30">
                  <c:v>1.2486632570386643E-2</c:v>
                </c:pt>
                <c:pt idx="31">
                  <c:v>1.1799374443056222E-2</c:v>
                </c:pt>
                <c:pt idx="32">
                  <c:v>1.1168105699504556E-2</c:v>
                </c:pt>
                <c:pt idx="33">
                  <c:v>1.0586835681088778E-2</c:v>
                </c:pt>
                <c:pt idx="34">
                  <c:v>1.0050361876776057E-2</c:v>
                </c:pt>
                <c:pt idx="35">
                  <c:v>9.5541476492762584E-3</c:v>
                </c:pt>
                <c:pt idx="36">
                  <c:v>9.0942216928716121E-3</c:v>
                </c:pt>
                <c:pt idx="37">
                  <c:v>8.6670948908185701E-3</c:v>
                </c:pt>
                <c:pt idx="38">
                  <c:v>8.2696911933397635E-3</c:v>
                </c:pt>
                <c:pt idx="39">
                  <c:v>7.8992898618228408E-3</c:v>
                </c:pt>
                <c:pt idx="40">
                  <c:v>7.5534769800159806E-3</c:v>
                </c:pt>
                <c:pt idx="41">
                  <c:v>7.2301045615137272E-3</c:v>
                </c:pt>
                <c:pt idx="42">
                  <c:v>6.9272559158708872E-3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48-40DB-8C2A-970F90DF211B}"/>
            </c:ext>
          </c:extLst>
        </c:ser>
        <c:ser>
          <c:idx val="2"/>
          <c:order val="2"/>
          <c:tx>
            <c:strRef>
              <c:f>Chu!$D$6</c:f>
              <c:strCache>
                <c:ptCount val="1"/>
                <c:pt idx="0">
                  <c:v>U(3, 0.75,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Chu!$D$7:$D$49</c:f>
              <c:numCache>
                <c:formatCode>General</c:formatCode>
                <c:ptCount val="43"/>
                <c:pt idx="0">
                  <c:v>1.4222222222222221</c:v>
                </c:pt>
                <c:pt idx="1">
                  <c:v>0.99095673841380794</c:v>
                </c:pt>
                <c:pt idx="2">
                  <c:v>0.2879577614410358</c:v>
                </c:pt>
                <c:pt idx="3">
                  <c:v>0.15424638979714203</c:v>
                </c:pt>
                <c:pt idx="4">
                  <c:v>8.1340098788850512E-2</c:v>
                </c:pt>
                <c:pt idx="5">
                  <c:v>5.1517685263343271E-2</c:v>
                </c:pt>
                <c:pt idx="6">
                  <c:v>3.5742503166587579E-2</c:v>
                </c:pt>
                <c:pt idx="7">
                  <c:v>2.6244392263141708E-2</c:v>
                </c:pt>
                <c:pt idx="8">
                  <c:v>2.0045296713738111E-2</c:v>
                </c:pt>
                <c:pt idx="9">
                  <c:v>1.5766442575183573E-2</c:v>
                </c:pt>
                <c:pt idx="10">
                  <c:v>1.2687805129443888E-2</c:v>
                </c:pt>
                <c:pt idx="11">
                  <c:v>1.0400153498493709E-2</c:v>
                </c:pt>
                <c:pt idx="12">
                  <c:v>8.6557022068799016E-3</c:v>
                </c:pt>
                <c:pt idx="13">
                  <c:v>7.2968266939439598E-3</c:v>
                </c:pt>
                <c:pt idx="14">
                  <c:v>6.219192255670151E-3</c:v>
                </c:pt>
                <c:pt idx="15">
                  <c:v>5.3514376374474435E-3</c:v>
                </c:pt>
                <c:pt idx="16">
                  <c:v>4.6433915061158005E-3</c:v>
                </c:pt>
                <c:pt idx="17">
                  <c:v>4.0589412015525237E-3</c:v>
                </c:pt>
                <c:pt idx="18">
                  <c:v>3.571559293315491E-3</c:v>
                </c:pt>
                <c:pt idx="19">
                  <c:v>3.1614097574033458E-3</c:v>
                </c:pt>
                <c:pt idx="20">
                  <c:v>2.8134253903738622E-3</c:v>
                </c:pt>
                <c:pt idx="21">
                  <c:v>2.5160002716569743E-3</c:v>
                </c:pt>
                <c:pt idx="22">
                  <c:v>2.260081927902309E-3</c:v>
                </c:pt>
                <c:pt idx="23">
                  <c:v>2.0385292998169242E-3</c:v>
                </c:pt>
                <c:pt idx="24">
                  <c:v>1.845651130072921E-3</c:v>
                </c:pt>
                <c:pt idx="25">
                  <c:v>1.6768689502728797E-3</c:v>
                </c:pt>
                <c:pt idx="26">
                  <c:v>1.5284679397800517E-3</c:v>
                </c:pt>
                <c:pt idx="27">
                  <c:v>1.3974100961344209E-3</c:v>
                </c:pt>
                <c:pt idx="28">
                  <c:v>1.2811928336589065E-3</c:v>
                </c:pt>
                <c:pt idx="29">
                  <c:v>1.1777407796546332E-3</c:v>
                </c:pt>
                <c:pt idx="30">
                  <c:v>1.0853219013009655E-3</c:v>
                </c:pt>
                <c:pt idx="31">
                  <c:v>1.0024823774833773E-3</c:v>
                </c:pt>
                <c:pt idx="32">
                  <c:v>9.279951672121734E-4</c:v>
                </c:pt>
                <c:pt idx="33">
                  <c:v>8.6081957636643372E-4</c:v>
                </c:pt>
                <c:pt idx="34">
                  <c:v>8.0006792172134292E-4</c:v>
                </c:pt>
                <c:pt idx="35">
                  <c:v>7.4498127242163324E-4</c:v>
                </c:pt>
                <c:pt idx="36">
                  <c:v>6.9490512580651462E-4</c:v>
                </c:pt>
                <c:pt idx="37">
                  <c:v>6.4927821664167106E-4</c:v>
                </c:pt>
                <c:pt idx="38">
                  <c:v>6.0760848837127792E-4</c:v>
                </c:pt>
                <c:pt idx="39">
                  <c:v>5.6947344129509555E-4</c:v>
                </c:pt>
                <c:pt idx="40">
                  <c:v>5.3450369124024622E-4</c:v>
                </c:pt>
                <c:pt idx="41">
                  <c:v>5.0236962204979895E-4</c:v>
                </c:pt>
                <c:pt idx="42">
                  <c:v>4.7279042103041686E-4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48-40DB-8C2A-970F90DF211B}"/>
            </c:ext>
          </c:extLst>
        </c:ser>
        <c:ser>
          <c:idx val="3"/>
          <c:order val="3"/>
          <c:tx>
            <c:strRef>
              <c:f>Chu!$E$6</c:f>
              <c:strCache>
                <c:ptCount val="1"/>
                <c:pt idx="0">
                  <c:v>U(4, 0.75,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Chu!$E$7:$E$49</c:f>
              <c:numCache>
                <c:formatCode>General</c:formatCode>
                <c:ptCount val="43"/>
                <c:pt idx="0">
                  <c:v>0.43760683760683772</c:v>
                </c:pt>
                <c:pt idx="1">
                  <c:v>0.29417401109145819</c:v>
                </c:pt>
                <c:pt idx="2">
                  <c:v>7.1839849306307546E-2</c:v>
                </c:pt>
                <c:pt idx="3">
                  <c:v>3.4673267805293145E-2</c:v>
                </c:pt>
                <c:pt idx="4">
                  <c:v>1.6296978383899E-2</c:v>
                </c:pt>
                <c:pt idx="5">
                  <c:v>9.4633555296564E-3</c:v>
                </c:pt>
                <c:pt idx="6">
                  <c:v>6.1080934985484232E-3</c:v>
                </c:pt>
                <c:pt idx="7">
                  <c:v>4.2116521450702481E-3</c:v>
                </c:pt>
                <c:pt idx="8">
                  <c:v>3.0410085650582805E-3</c:v>
                </c:pt>
                <c:pt idx="9">
                  <c:v>2.2726200324494935E-3</c:v>
                </c:pt>
                <c:pt idx="10">
                  <c:v>1.7446681497719175E-3</c:v>
                </c:pt>
                <c:pt idx="11">
                  <c:v>1.3687652689893643E-3</c:v>
                </c:pt>
                <c:pt idx="12">
                  <c:v>1.0933365957941012E-3</c:v>
                </c:pt>
                <c:pt idx="13">
                  <c:v>8.8669294031503809E-4</c:v>
                </c:pt>
                <c:pt idx="14">
                  <c:v>7.2853518073985428E-4</c:v>
                </c:pt>
                <c:pt idx="15">
                  <c:v>6.0540492909042399E-4</c:v>
                </c:pt>
                <c:pt idx="16">
                  <c:v>5.0811675602674031E-4</c:v>
                </c:pt>
                <c:pt idx="17">
                  <c:v>4.3024414231398458E-4</c:v>
                </c:pt>
                <c:pt idx="18">
                  <c:v>3.6719315832664149E-4</c:v>
                </c:pt>
                <c:pt idx="19">
                  <c:v>3.156174794898394E-4</c:v>
                </c:pt>
                <c:pt idx="20">
                  <c:v>2.7303865210014214E-4</c:v>
                </c:pt>
                <c:pt idx="21">
                  <c:v>2.3759357235258877E-4</c:v>
                </c:pt>
                <c:pt idx="22">
                  <c:v>2.0786292952894504E-4</c:v>
                </c:pt>
                <c:pt idx="23">
                  <c:v>1.8275239642831054E-4</c:v>
                </c:pt>
                <c:pt idx="24">
                  <c:v>1.6140895165942231E-4</c:v>
                </c:pt>
                <c:pt idx="25">
                  <c:v>1.4316099745398923E-4</c:v>
                </c:pt>
                <c:pt idx="26">
                  <c:v>1.2747492299251879E-4</c:v>
                </c:pt>
                <c:pt idx="27">
                  <c:v>1.1392315717264984E-4</c:v>
                </c:pt>
                <c:pt idx="28">
                  <c:v>1.021603942405057E-4</c:v>
                </c:pt>
                <c:pt idx="29">
                  <c:v>9.1905746467709607E-5</c:v>
                </c:pt>
                <c:pt idx="30">
                  <c:v>8.2929382138267405E-5</c:v>
                </c:pt>
                <c:pt idx="31">
                  <c:v>7.5041745143088293E-5</c:v>
                </c:pt>
                <c:pt idx="32">
                  <c:v>6.8085259907466706E-5</c:v>
                </c:pt>
                <c:pt idx="33">
                  <c:v>6.1929939378901579E-5</c:v>
                </c:pt>
                <c:pt idx="34">
                  <c:v>5.6465640127186909E-5</c:v>
                </c:pt>
                <c:pt idx="35">
                  <c:v>5.1600214395395664E-5</c:v>
                </c:pt>
                <c:pt idx="36">
                  <c:v>4.7255368890214959E-5</c:v>
                </c:pt>
                <c:pt idx="37">
                  <c:v>4.3364875484494342E-5</c:v>
                </c:pt>
                <c:pt idx="38">
                  <c:v>3.9871731675929573E-5</c:v>
                </c:pt>
                <c:pt idx="39">
                  <c:v>3.6728867832508964E-5</c:v>
                </c:pt>
                <c:pt idx="40">
                  <c:v>3.3890525261592558E-5</c:v>
                </c:pt>
                <c:pt idx="41">
                  <c:v>3.1325129762429916E-5</c:v>
                </c:pt>
                <c:pt idx="42">
                  <c:v>2.900625740929376E-5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48-40DB-8C2A-970F90DF211B}"/>
            </c:ext>
          </c:extLst>
        </c:ser>
        <c:ser>
          <c:idx val="4"/>
          <c:order val="4"/>
          <c:tx>
            <c:strRef>
              <c:f>Chu!$F$6</c:f>
              <c:strCache>
                <c:ptCount val="1"/>
                <c:pt idx="0">
                  <c:v>U(5, 0.75,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Chu!$A$7:$A$49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Chu!$F$7:$F$49</c:f>
              <c:numCache>
                <c:formatCode>General</c:formatCode>
                <c:ptCount val="43"/>
                <c:pt idx="0">
                  <c:v>0.10296631473102061</c:v>
                </c:pt>
                <c:pt idx="1">
                  <c:v>6.7182295059432642E-2</c:v>
                </c:pt>
                <c:pt idx="2">
                  <c:v>1.4121478291783689E-2</c:v>
                </c:pt>
                <c:pt idx="3">
                  <c:v>6.2237128672090036E-3</c:v>
                </c:pt>
                <c:pt idx="4">
                  <c:v>2.6447931580210957E-3</c:v>
                </c:pt>
                <c:pt idx="5">
                  <c:v>1.4228917043462739E-3</c:v>
                </c:pt>
                <c:pt idx="6">
                  <c:v>8.6172165861212976E-4</c:v>
                </c:pt>
                <c:pt idx="7">
                  <c:v>5.6203829234783697E-4</c:v>
                </c:pt>
                <c:pt idx="8">
                  <c:v>3.8608989590553134E-4</c:v>
                </c:pt>
                <c:pt idx="9">
                  <c:v>2.75713983332566E-4</c:v>
                </c:pt>
                <c:pt idx="10">
                  <c:v>2.0296325033413858E-4</c:v>
                </c:pt>
                <c:pt idx="11">
                  <c:v>1.5312450331522406E-4</c:v>
                </c:pt>
                <c:pt idx="12">
                  <c:v>1.1790174126445498E-4</c:v>
                </c:pt>
                <c:pt idx="13">
                  <c:v>9.235898283553694E-5</c:v>
                </c:pt>
                <c:pt idx="14">
                  <c:v>7.3429020275499939E-5</c:v>
                </c:pt>
                <c:pt idx="15">
                  <c:v>5.9136124355168711E-5</c:v>
                </c:pt>
                <c:pt idx="16">
                  <c:v>4.816844803916024E-5</c:v>
                </c:pt>
                <c:pt idx="17">
                  <c:v>3.9632021193309527E-5</c:v>
                </c:pt>
                <c:pt idx="18">
                  <c:v>3.2903748799629283E-5</c:v>
                </c:pt>
                <c:pt idx="19">
                  <c:v>2.7540660640049414E-5</c:v>
                </c:pt>
                <c:pt idx="20">
                  <c:v>2.3222279237624616E-5</c:v>
                </c:pt>
                <c:pt idx="21">
                  <c:v>1.971309315305282E-5</c:v>
                </c:pt>
                <c:pt idx="22">
                  <c:v>1.6837583661556469E-5</c:v>
                </c:pt>
                <c:pt idx="23">
                  <c:v>1.4463269961449869E-5</c:v>
                </c:pt>
                <c:pt idx="24">
                  <c:v>1.2489003956832266E-5</c:v>
                </c:pt>
                <c:pt idx="25">
                  <c:v>1.0836714428765177E-5</c:v>
                </c:pt>
                <c:pt idx="26">
                  <c:v>9.4455716163880667E-6</c:v>
                </c:pt>
                <c:pt idx="27">
                  <c:v>8.2677998788268689E-6</c:v>
                </c:pt>
                <c:pt idx="28">
                  <c:v>7.2654136574887192E-6</c:v>
                </c:pt>
                <c:pt idx="29">
                  <c:v>6.4082450313072598E-6</c:v>
                </c:pt>
                <c:pt idx="30">
                  <c:v>5.6718305270734894E-6</c:v>
                </c:pt>
                <c:pt idx="31">
                  <c:v>5.036473582540308E-6</c:v>
                </c:pt>
                <c:pt idx="32">
                  <c:v>4.4861767722608865E-6</c:v>
                </c:pt>
                <c:pt idx="33">
                  <c:v>4.0076131160548768E-6</c:v>
                </c:pt>
                <c:pt idx="34">
                  <c:v>3.5903987277377963E-6</c:v>
                </c:pt>
                <c:pt idx="35">
                  <c:v>3.2245350538028511E-6</c:v>
                </c:pt>
                <c:pt idx="36">
                  <c:v>2.9029866196209313E-6</c:v>
                </c:pt>
                <c:pt idx="37">
                  <c:v>2.6205205889659863E-6</c:v>
                </c:pt>
                <c:pt idx="38">
                  <c:v>2.3695748492331448E-6</c:v>
                </c:pt>
                <c:pt idx="39">
                  <c:v>2.1501338016982483E-6</c:v>
                </c:pt>
                <c:pt idx="40">
                  <c:v>1.9551815860429516E-6</c:v>
                </c:pt>
                <c:pt idx="41">
                  <c:v>1.7768134978238194E-6</c:v>
                </c:pt>
                <c:pt idx="42">
                  <c:v>1.6261780980080097E-6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48-40DB-8C2A-970F90DF2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071789445291666"/>
          <c:y val="7.5488860750465583E-2"/>
          <c:w val="0.26643200232382019"/>
          <c:h val="0.298935707605943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5.0925925925925923E-2"/>
          <c:w val="0.91606255468066489"/>
          <c:h val="0.894096675415573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'Chu (2)'!$B$6</c:f>
              <c:strCache>
                <c:ptCount val="1"/>
                <c:pt idx="0">
                  <c:v>U(-1, 0.5, 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(2)'!$B$7:$B$49</c:f>
              <c:numCache>
                <c:formatCode>General</c:formatCode>
                <c:ptCount val="43"/>
                <c:pt idx="0">
                  <c:v>-0.5</c:v>
                </c:pt>
                <c:pt idx="1">
                  <c:v>-0.49899999999999994</c:v>
                </c:pt>
                <c:pt idx="2">
                  <c:v>-0.39999999999999997</c:v>
                </c:pt>
                <c:pt idx="3">
                  <c:v>-0.24999999999999997</c:v>
                </c:pt>
                <c:pt idx="5">
                  <c:v>0.24999999999999994</c:v>
                </c:pt>
                <c:pt idx="6">
                  <c:v>0.49999999999999994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D0-4D8A-9B85-D5A5CC3F7B8C}"/>
            </c:ext>
          </c:extLst>
        </c:ser>
        <c:ser>
          <c:idx val="1"/>
          <c:order val="1"/>
          <c:tx>
            <c:strRef>
              <c:f>'Chu (2)'!$C$6</c:f>
              <c:strCache>
                <c:ptCount val="1"/>
                <c:pt idx="0">
                  <c:v>U(-2, 0.5, 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(2)'!$C$7:$C$49</c:f>
              <c:numCache>
                <c:formatCode>General</c:formatCode>
                <c:ptCount val="43"/>
                <c:pt idx="0">
                  <c:v>0.75</c:v>
                </c:pt>
                <c:pt idx="1">
                  <c:v>0.74700100000000003</c:v>
                </c:pt>
                <c:pt idx="2">
                  <c:v>0.45999999999999996</c:v>
                </c:pt>
                <c:pt idx="3">
                  <c:v>6.25E-2</c:v>
                </c:pt>
                <c:pt idx="4">
                  <c:v>-0.5</c:v>
                </c:pt>
                <c:pt idx="5">
                  <c:v>-0.9375</c:v>
                </c:pt>
                <c:pt idx="6">
                  <c:v>-1.25</c:v>
                </c:pt>
                <c:pt idx="7">
                  <c:v>-1.4375</c:v>
                </c:pt>
                <c:pt idx="8">
                  <c:v>-1.5</c:v>
                </c:pt>
                <c:pt idx="9">
                  <c:v>-1.4375</c:v>
                </c:pt>
                <c:pt idx="10">
                  <c:v>-1.25</c:v>
                </c:pt>
                <c:pt idx="11">
                  <c:v>-0.9375</c:v>
                </c:pt>
                <c:pt idx="12">
                  <c:v>-0.5</c:v>
                </c:pt>
                <c:pt idx="13">
                  <c:v>6.25E-2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D0-4D8A-9B85-D5A5CC3F7B8C}"/>
            </c:ext>
          </c:extLst>
        </c:ser>
        <c:ser>
          <c:idx val="2"/>
          <c:order val="2"/>
          <c:tx>
            <c:strRef>
              <c:f>'Chu (2)'!$D$6</c:f>
              <c:strCache>
                <c:ptCount val="1"/>
                <c:pt idx="0">
                  <c:v>U(-3, 0.5, x)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(2)'!$D$7:$D$49</c:f>
              <c:numCache>
                <c:formatCode>General</c:formatCode>
                <c:ptCount val="43"/>
                <c:pt idx="0">
                  <c:v>-1.875</c:v>
                </c:pt>
                <c:pt idx="1">
                  <c:v>-1.8637574989999997</c:v>
                </c:pt>
                <c:pt idx="2">
                  <c:v>-0.82399999999999995</c:v>
                </c:pt>
                <c:pt idx="3">
                  <c:v>0.48437499999999983</c:v>
                </c:pt>
                <c:pt idx="4">
                  <c:v>1.9999999999999993</c:v>
                </c:pt>
                <c:pt idx="5">
                  <c:v>2.7656249999999991</c:v>
                </c:pt>
                <c:pt idx="6">
                  <c:v>2.8749999999999991</c:v>
                </c:pt>
                <c:pt idx="7">
                  <c:v>2.421875</c:v>
                </c:pt>
                <c:pt idx="8">
                  <c:v>1.4999999999999991</c:v>
                </c:pt>
                <c:pt idx="9">
                  <c:v>0.20312499999999911</c:v>
                </c:pt>
                <c:pt idx="10">
                  <c:v>-1.3750000000000009</c:v>
                </c:pt>
                <c:pt idx="11">
                  <c:v>-3.1406249999999982</c:v>
                </c:pt>
                <c:pt idx="12">
                  <c:v>-4.9999999999999982</c:v>
                </c:pt>
                <c:pt idx="13">
                  <c:v>-6.859375</c:v>
                </c:pt>
                <c:pt idx="14">
                  <c:v>-8.625</c:v>
                </c:pt>
                <c:pt idx="15">
                  <c:v>-10.203125</c:v>
                </c:pt>
                <c:pt idx="16">
                  <c:v>-11.5</c:v>
                </c:pt>
                <c:pt idx="17">
                  <c:v>-12.421875000000007</c:v>
                </c:pt>
                <c:pt idx="18">
                  <c:v>-12.875000000000007</c:v>
                </c:pt>
                <c:pt idx="19">
                  <c:v>-12.765624999999986</c:v>
                </c:pt>
                <c:pt idx="20">
                  <c:v>-11.999999999999986</c:v>
                </c:pt>
                <c:pt idx="21">
                  <c:v>-10.484374999999986</c:v>
                </c:pt>
                <c:pt idx="22">
                  <c:v>-8.1249999999999858</c:v>
                </c:pt>
                <c:pt idx="23">
                  <c:v>-4.828125</c:v>
                </c:pt>
                <c:pt idx="24">
                  <c:v>-0.5</c:v>
                </c:pt>
                <c:pt idx="25">
                  <c:v>4.9531249999999716</c:v>
                </c:pt>
                <c:pt idx="26">
                  <c:v>11.625</c:v>
                </c:pt>
                <c:pt idx="27">
                  <c:v>19.609375</c:v>
                </c:pt>
                <c:pt idx="28">
                  <c:v>29</c:v>
                </c:pt>
                <c:pt idx="29">
                  <c:v>39.890625</c:v>
                </c:pt>
                <c:pt idx="30">
                  <c:v>52.375</c:v>
                </c:pt>
                <c:pt idx="31">
                  <c:v>66.546875</c:v>
                </c:pt>
                <c:pt idx="32">
                  <c:v>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D0-4D8A-9B85-D5A5CC3F7B8C}"/>
            </c:ext>
          </c:extLst>
        </c:ser>
        <c:ser>
          <c:idx val="3"/>
          <c:order val="3"/>
          <c:tx>
            <c:strRef>
              <c:f>'Chu (2)'!$E$6</c:f>
              <c:strCache>
                <c:ptCount val="1"/>
                <c:pt idx="0">
                  <c:v>U(-4, 0.5, x)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(2)'!$E$7:$E$49</c:f>
              <c:numCache>
                <c:formatCode>General</c:formatCode>
                <c:ptCount val="43"/>
                <c:pt idx="0">
                  <c:v>6.5625</c:v>
                </c:pt>
                <c:pt idx="1">
                  <c:v>6.5100524860009994</c:v>
                </c:pt>
                <c:pt idx="2">
                  <c:v>1.8235999999999999</c:v>
                </c:pt>
                <c:pt idx="3">
                  <c:v>-3.49609375</c:v>
                </c:pt>
                <c:pt idx="4">
                  <c:v>-8.25</c:v>
                </c:pt>
                <c:pt idx="5">
                  <c:v>-8.87109375</c:v>
                </c:pt>
                <c:pt idx="6">
                  <c:v>-6.4375</c:v>
                </c:pt>
                <c:pt idx="7">
                  <c:v>-1.93359375</c:v>
                </c:pt>
                <c:pt idx="8">
                  <c:v>3.75</c:v>
                </c:pt>
                <c:pt idx="9">
                  <c:v>9.81640625</c:v>
                </c:pt>
                <c:pt idx="10">
                  <c:v>15.5625</c:v>
                </c:pt>
                <c:pt idx="11">
                  <c:v>20.37890625</c:v>
                </c:pt>
                <c:pt idx="12">
                  <c:v>23.75</c:v>
                </c:pt>
                <c:pt idx="13">
                  <c:v>25.25390625</c:v>
                </c:pt>
                <c:pt idx="14">
                  <c:v>24.5625</c:v>
                </c:pt>
                <c:pt idx="15">
                  <c:v>21.44140625</c:v>
                </c:pt>
                <c:pt idx="16">
                  <c:v>15.75</c:v>
                </c:pt>
                <c:pt idx="17">
                  <c:v>7.44140625</c:v>
                </c:pt>
                <c:pt idx="18">
                  <c:v>-3.4375</c:v>
                </c:pt>
                <c:pt idx="19">
                  <c:v>-16.74609375</c:v>
                </c:pt>
                <c:pt idx="20">
                  <c:v>-32.25</c:v>
                </c:pt>
                <c:pt idx="21">
                  <c:v>-49.62109375</c:v>
                </c:pt>
                <c:pt idx="22">
                  <c:v>-68.4375</c:v>
                </c:pt>
                <c:pt idx="23">
                  <c:v>-88.18359375</c:v>
                </c:pt>
                <c:pt idx="24">
                  <c:v>-108.25</c:v>
                </c:pt>
                <c:pt idx="25">
                  <c:v>-127.93359375</c:v>
                </c:pt>
                <c:pt idx="26">
                  <c:v>-146.4375</c:v>
                </c:pt>
                <c:pt idx="27">
                  <c:v>-162.87109375</c:v>
                </c:pt>
                <c:pt idx="28">
                  <c:v>-176.25</c:v>
                </c:pt>
                <c:pt idx="29">
                  <c:v>-185.49609375</c:v>
                </c:pt>
                <c:pt idx="30">
                  <c:v>-189.4375</c:v>
                </c:pt>
                <c:pt idx="31">
                  <c:v>-186.80859375</c:v>
                </c:pt>
                <c:pt idx="32">
                  <c:v>-176.25</c:v>
                </c:pt>
                <c:pt idx="33">
                  <c:v>-156.30859375</c:v>
                </c:pt>
                <c:pt idx="34">
                  <c:v>-125.4375</c:v>
                </c:pt>
                <c:pt idx="35">
                  <c:v>-81.99609375</c:v>
                </c:pt>
                <c:pt idx="36">
                  <c:v>-24.25</c:v>
                </c:pt>
                <c:pt idx="37">
                  <c:v>49.62890625</c:v>
                </c:pt>
                <c:pt idx="38">
                  <c:v>141.5625</c:v>
                </c:pt>
                <c:pt idx="39">
                  <c:v>253.56640625</c:v>
                </c:pt>
                <c:pt idx="40">
                  <c:v>387.75</c:v>
                </c:pt>
                <c:pt idx="41">
                  <c:v>546.31640625</c:v>
                </c:pt>
                <c:pt idx="42">
                  <c:v>731.5625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D0-4D8A-9B85-D5A5CC3F7B8C}"/>
            </c:ext>
          </c:extLst>
        </c:ser>
        <c:ser>
          <c:idx val="4"/>
          <c:order val="4"/>
          <c:tx>
            <c:strRef>
              <c:f>'Chu (2)'!$F$6</c:f>
              <c:strCache>
                <c:ptCount val="1"/>
                <c:pt idx="0">
                  <c:v>U(-5, 0.5, x)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'Chu (2)'!$A$7:$A$49</c:f>
              <c:numCache>
                <c:formatCode>General</c:formatCode>
                <c:ptCount val="43"/>
                <c:pt idx="0">
                  <c:v>0</c:v>
                </c:pt>
                <c:pt idx="1">
                  <c:v>1E-3</c:v>
                </c:pt>
                <c:pt idx="2">
                  <c:v>0.1</c:v>
                </c:pt>
                <c:pt idx="3">
                  <c:v>0.25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1.25</c:v>
                </c:pt>
                <c:pt idx="8">
                  <c:v>1.5</c:v>
                </c:pt>
                <c:pt idx="9">
                  <c:v>1.75</c:v>
                </c:pt>
                <c:pt idx="10">
                  <c:v>2</c:v>
                </c:pt>
                <c:pt idx="11">
                  <c:v>2.25</c:v>
                </c:pt>
                <c:pt idx="12">
                  <c:v>2.5</c:v>
                </c:pt>
                <c:pt idx="13">
                  <c:v>2.75</c:v>
                </c:pt>
                <c:pt idx="14">
                  <c:v>3</c:v>
                </c:pt>
                <c:pt idx="15">
                  <c:v>3.25</c:v>
                </c:pt>
                <c:pt idx="16">
                  <c:v>3.5</c:v>
                </c:pt>
                <c:pt idx="17">
                  <c:v>3.75</c:v>
                </c:pt>
                <c:pt idx="18">
                  <c:v>4</c:v>
                </c:pt>
                <c:pt idx="19">
                  <c:v>4.25</c:v>
                </c:pt>
                <c:pt idx="20">
                  <c:v>4.5</c:v>
                </c:pt>
                <c:pt idx="21">
                  <c:v>4.75</c:v>
                </c:pt>
                <c:pt idx="22">
                  <c:v>5</c:v>
                </c:pt>
                <c:pt idx="23">
                  <c:v>5.25</c:v>
                </c:pt>
                <c:pt idx="24">
                  <c:v>5.5</c:v>
                </c:pt>
                <c:pt idx="25">
                  <c:v>5.75</c:v>
                </c:pt>
                <c:pt idx="26">
                  <c:v>6</c:v>
                </c:pt>
                <c:pt idx="27">
                  <c:v>6.25</c:v>
                </c:pt>
                <c:pt idx="28">
                  <c:v>6.5</c:v>
                </c:pt>
                <c:pt idx="29">
                  <c:v>6.75</c:v>
                </c:pt>
                <c:pt idx="30">
                  <c:v>7</c:v>
                </c:pt>
                <c:pt idx="31">
                  <c:v>7.25</c:v>
                </c:pt>
                <c:pt idx="32">
                  <c:v>7.5</c:v>
                </c:pt>
                <c:pt idx="33">
                  <c:v>7.75</c:v>
                </c:pt>
                <c:pt idx="34">
                  <c:v>8</c:v>
                </c:pt>
                <c:pt idx="35">
                  <c:v>8.25</c:v>
                </c:pt>
                <c:pt idx="36">
                  <c:v>8.5</c:v>
                </c:pt>
                <c:pt idx="37">
                  <c:v>8.75</c:v>
                </c:pt>
                <c:pt idx="38">
                  <c:v>9</c:v>
                </c:pt>
                <c:pt idx="39">
                  <c:v>9.25</c:v>
                </c:pt>
                <c:pt idx="40">
                  <c:v>9.5</c:v>
                </c:pt>
                <c:pt idx="41">
                  <c:v>9.75</c:v>
                </c:pt>
                <c:pt idx="42">
                  <c:v>10</c:v>
                </c:pt>
              </c:numCache>
            </c:numRef>
          </c:xVal>
          <c:yVal>
            <c:numRef>
              <c:f>'Chu (2)'!$F$7:$F$49</c:f>
              <c:numCache>
                <c:formatCode>General</c:formatCode>
                <c:ptCount val="43"/>
                <c:pt idx="0">
                  <c:v>-29.531250000000004</c:v>
                </c:pt>
                <c:pt idx="1">
                  <c:v>-29.236331092522494</c:v>
                </c:pt>
                <c:pt idx="2">
                  <c:v>-3.7822399999999998</c:v>
                </c:pt>
                <c:pt idx="3">
                  <c:v>22.061523437499989</c:v>
                </c:pt>
                <c:pt idx="4">
                  <c:v>37.999999999999986</c:v>
                </c:pt>
                <c:pt idx="5">
                  <c:v>30.032226562500004</c:v>
                </c:pt>
                <c:pt idx="6">
                  <c:v>8.0312499999999751</c:v>
                </c:pt>
                <c:pt idx="7">
                  <c:v>-19.887695312499993</c:v>
                </c:pt>
                <c:pt idx="8">
                  <c:v>-47.249999999999957</c:v>
                </c:pt>
                <c:pt idx="9">
                  <c:v>-69.104492187500057</c:v>
                </c:pt>
                <c:pt idx="10">
                  <c:v>-81.906250000000057</c:v>
                </c:pt>
                <c:pt idx="11">
                  <c:v>-83.399414062500114</c:v>
                </c:pt>
                <c:pt idx="12">
                  <c:v>-72.499999999999901</c:v>
                </c:pt>
                <c:pt idx="13">
                  <c:v>-49.178710937499801</c:v>
                </c:pt>
                <c:pt idx="14">
                  <c:v>-14.343750000000313</c:v>
                </c:pt>
                <c:pt idx="15">
                  <c:v>30.276367187499886</c:v>
                </c:pt>
                <c:pt idx="16">
                  <c:v>82.249999999999886</c:v>
                </c:pt>
                <c:pt idx="17">
                  <c:v>138.55957031249989</c:v>
                </c:pt>
                <c:pt idx="18">
                  <c:v>195.71874999999989</c:v>
                </c:pt>
                <c:pt idx="19">
                  <c:v>249.88964843749977</c:v>
                </c:pt>
                <c:pt idx="20">
                  <c:v>297.00000000000068</c:v>
                </c:pt>
                <c:pt idx="21">
                  <c:v>332.86035156249955</c:v>
                </c:pt>
                <c:pt idx="22">
                  <c:v>353.28124999999955</c:v>
                </c:pt>
                <c:pt idx="23">
                  <c:v>354.19042968750136</c:v>
                </c:pt>
                <c:pt idx="24">
                  <c:v>331.75000000000091</c:v>
                </c:pt>
                <c:pt idx="25">
                  <c:v>282.47363281250273</c:v>
                </c:pt>
                <c:pt idx="26">
                  <c:v>203.34375000000091</c:v>
                </c:pt>
                <c:pt idx="27">
                  <c:v>91.928710937503638</c:v>
                </c:pt>
                <c:pt idx="28">
                  <c:v>-53.5</c:v>
                </c:pt>
                <c:pt idx="29">
                  <c:v>-233.85058593750182</c:v>
                </c:pt>
                <c:pt idx="30">
                  <c:v>-449.09375000000364</c:v>
                </c:pt>
                <c:pt idx="31">
                  <c:v>-698.14550781250364</c:v>
                </c:pt>
                <c:pt idx="32">
                  <c:v>-978.75000000000364</c:v>
                </c:pt>
                <c:pt idx="33">
                  <c:v>-1287.3623046875036</c:v>
                </c:pt>
                <c:pt idx="34">
                  <c:v>-1619.0312500000036</c:v>
                </c:pt>
                <c:pt idx="35">
                  <c:v>-1967.2822265625073</c:v>
                </c:pt>
                <c:pt idx="36">
                  <c:v>-2324.0000000000073</c:v>
                </c:pt>
                <c:pt idx="37">
                  <c:v>-2679.3115234374927</c:v>
                </c:pt>
                <c:pt idx="38">
                  <c:v>-3021.4687499999927</c:v>
                </c:pt>
                <c:pt idx="39">
                  <c:v>-3336.7314453125146</c:v>
                </c:pt>
                <c:pt idx="40">
                  <c:v>-3609.2500000000146</c:v>
                </c:pt>
                <c:pt idx="41">
                  <c:v>-3820.9482421875146</c:v>
                </c:pt>
                <c:pt idx="42">
                  <c:v>-3951.4062500000146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ED0-4D8A-9B85-D5A5CC3F7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2799"/>
        <c:axId val="1155695711"/>
      </c:scatterChart>
      <c:valAx>
        <c:axId val="1155692799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5711"/>
        <c:crosses val="autoZero"/>
        <c:crossBetween val="midCat"/>
      </c:valAx>
      <c:valAx>
        <c:axId val="1155695711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55692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9808284833960976"/>
          <c:y val="7.5488860750465583E-2"/>
          <c:w val="0.26643200232382019"/>
          <c:h val="0.309075120541918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226061615442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Jelli!$B$6</c:f>
              <c:strCache>
                <c:ptCount val="1"/>
                <c:pt idx="0">
                  <c:v>sn(u, 0.5)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Jelli!$B$7:$B$57</c:f>
              <c:numCache>
                <c:formatCode>General</c:formatCode>
                <c:ptCount val="51"/>
                <c:pt idx="0">
                  <c:v>0</c:v>
                </c:pt>
                <c:pt idx="1">
                  <c:v>0.38704242323395877</c:v>
                </c:pt>
                <c:pt idx="2">
                  <c:v>0.70421214154716749</c:v>
                </c:pt>
                <c:pt idx="3">
                  <c:v>0.91117307830269845</c:v>
                </c:pt>
                <c:pt idx="4">
                  <c:v>0.99724215910272695</c:v>
                </c:pt>
                <c:pt idx="5">
                  <c:v>0.96289817759827756</c:v>
                </c:pt>
                <c:pt idx="6">
                  <c:v>0.80756186953298048</c:v>
                </c:pt>
                <c:pt idx="7">
                  <c:v>0.53477177990636171</c:v>
                </c:pt>
                <c:pt idx="8">
                  <c:v>0.17045542516383444</c:v>
                </c:pt>
                <c:pt idx="9">
                  <c:v>-0.22603720068976413</c:v>
                </c:pt>
                <c:pt idx="10">
                  <c:v>-0.58020011981367348</c:v>
                </c:pt>
                <c:pt idx="11">
                  <c:v>-0.83710022143234286</c:v>
                </c:pt>
                <c:pt idx="12">
                  <c:v>-0.97515100695842272</c:v>
                </c:pt>
                <c:pt idx="13">
                  <c:v>-0.9923553429117713</c:v>
                </c:pt>
                <c:pt idx="14">
                  <c:v>-0.88903162911757561</c:v>
                </c:pt>
                <c:pt idx="15">
                  <c:v>-0.66520001785540095</c:v>
                </c:pt>
                <c:pt idx="16">
                  <c:v>-0.3347701536666885</c:v>
                </c:pt>
                <c:pt idx="17">
                  <c:v>5.696002461375331E-2</c:v>
                </c:pt>
                <c:pt idx="18">
                  <c:v>0.43783832319040017</c:v>
                </c:pt>
                <c:pt idx="19">
                  <c:v>0.74093285489365279</c:v>
                </c:pt>
                <c:pt idx="20">
                  <c:v>0.93084339217791423</c:v>
                </c:pt>
                <c:pt idx="21">
                  <c:v>0.99968999547316095</c:v>
                </c:pt>
                <c:pt idx="22">
                  <c:v>0.94818525923176111</c:v>
                </c:pt>
                <c:pt idx="23">
                  <c:v>0.77560027977954882</c:v>
                </c:pt>
                <c:pt idx="24">
                  <c:v>0.48742149805350576</c:v>
                </c:pt>
                <c:pt idx="25">
                  <c:v>0.11419012346074853</c:v>
                </c:pt>
                <c:pt idx="26">
                  <c:v>-0.28072063214003007</c:v>
                </c:pt>
                <c:pt idx="27">
                  <c:v>-0.62359085172422724</c:v>
                </c:pt>
                <c:pt idx="28">
                  <c:v>-0.8641926093514315</c:v>
                </c:pt>
                <c:pt idx="29">
                  <c:v>-0.98494998877954076</c:v>
                </c:pt>
                <c:pt idx="30">
                  <c:v>-0.98502585338895576</c:v>
                </c:pt>
                <c:pt idx="31">
                  <c:v>-0.864421649055369</c:v>
                </c:pt>
                <c:pt idx="32">
                  <c:v>-0.6239658474709725</c:v>
                </c:pt>
                <c:pt idx="33">
                  <c:v>-0.28120045326561266</c:v>
                </c:pt>
                <c:pt idx="34">
                  <c:v>0.11368925938332086</c:v>
                </c:pt>
                <c:pt idx="35">
                  <c:v>0.48699380167587192</c:v>
                </c:pt>
                <c:pt idx="36">
                  <c:v>0.77530638229026849</c:v>
                </c:pt>
                <c:pt idx="37">
                  <c:v>0.94804390151024198</c:v>
                </c:pt>
                <c:pt idx="38">
                  <c:v>0.99970078924697992</c:v>
                </c:pt>
                <c:pt idx="39">
                  <c:v>0.93100661573038701</c:v>
                </c:pt>
                <c:pt idx="40">
                  <c:v>0.741247758090674</c:v>
                </c:pt>
                <c:pt idx="41">
                  <c:v>0.43828123904229466</c:v>
                </c:pt>
                <c:pt idx="42">
                  <c:v>5.7463958561370418E-2</c:v>
                </c:pt>
                <c:pt idx="43">
                  <c:v>-0.33430098527355839</c:v>
                </c:pt>
                <c:pt idx="44">
                  <c:v>-0.66484435477748538</c:v>
                </c:pt>
                <c:pt idx="45">
                  <c:v>-0.88882443249294729</c:v>
                </c:pt>
                <c:pt idx="46">
                  <c:v>-0.99230113973771961</c:v>
                </c:pt>
                <c:pt idx="47">
                  <c:v>-0.97524858316610408</c:v>
                </c:pt>
                <c:pt idx="48">
                  <c:v>-0.83735100682425745</c:v>
                </c:pt>
                <c:pt idx="49">
                  <c:v>-0.5805936358878685</c:v>
                </c:pt>
                <c:pt idx="50">
                  <c:v>-0.22652591187303983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BF-477B-B4E8-86FF8C8EA7E2}"/>
            </c:ext>
          </c:extLst>
        </c:ser>
        <c:ser>
          <c:idx val="2"/>
          <c:order val="1"/>
          <c:tx>
            <c:strRef>
              <c:f>Jelli!$C$6</c:f>
              <c:strCache>
                <c:ptCount val="1"/>
                <c:pt idx="0">
                  <c:v>cn(u,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Jelli!$C$7:$C$57</c:f>
              <c:numCache>
                <c:formatCode>General</c:formatCode>
                <c:ptCount val="51"/>
                <c:pt idx="0">
                  <c:v>1</c:v>
                </c:pt>
                <c:pt idx="1">
                  <c:v>0.92206190823457468</c:v>
                </c:pt>
                <c:pt idx="2">
                  <c:v>0.70998961942943373</c:v>
                </c:pt>
                <c:pt idx="3">
                  <c:v>0.41202381166188029</c:v>
                </c:pt>
                <c:pt idx="4">
                  <c:v>7.4216414007491266E-2</c:v>
                </c:pt>
                <c:pt idx="5">
                  <c:v>-0.26986496545108635</c:v>
                </c:pt>
                <c:pt idx="6">
                  <c:v>-0.58978286417663695</c:v>
                </c:pt>
                <c:pt idx="7">
                  <c:v>-0.84499653455844526</c:v>
                </c:pt>
                <c:pt idx="8">
                  <c:v>-0.98536538808312957</c:v>
                </c:pt>
                <c:pt idx="9">
                  <c:v>-0.97411867033967448</c:v>
                </c:pt>
                <c:pt idx="10">
                  <c:v>-0.81447395352349905</c:v>
                </c:pt>
                <c:pt idx="11">
                  <c:v>-0.54704955833811109</c:v>
                </c:pt>
                <c:pt idx="12">
                  <c:v>-0.22154122331515244</c:v>
                </c:pt>
                <c:pt idx="13">
                  <c:v>0.12341342469302424</c:v>
                </c:pt>
                <c:pt idx="14">
                  <c:v>0.45784578454819203</c:v>
                </c:pt>
                <c:pt idx="15">
                  <c:v>0.74666521028180644</c:v>
                </c:pt>
                <c:pt idx="16">
                  <c:v>0.94229981652018902</c:v>
                </c:pt>
                <c:pt idx="17">
                  <c:v>0.99837645985670187</c:v>
                </c:pt>
                <c:pt idx="18">
                  <c:v>0.8990537262843743</c:v>
                </c:pt>
                <c:pt idx="19">
                  <c:v>0.67157911264358217</c:v>
                </c:pt>
                <c:pt idx="20">
                  <c:v>0.36541836193425448</c:v>
                </c:pt>
                <c:pt idx="21">
                  <c:v>2.4898051146052994E-2</c:v>
                </c:pt>
                <c:pt idx="22">
                  <c:v>-0.31771797899331738</c:v>
                </c:pt>
                <c:pt idx="23">
                  <c:v>-0.63122437057347969</c:v>
                </c:pt>
                <c:pt idx="24">
                  <c:v>-0.87316681294886389</c:v>
                </c:pt>
                <c:pt idx="25">
                  <c:v>-0.99345891495522809</c:v>
                </c:pt>
                <c:pt idx="26">
                  <c:v>-0.95978952207809709</c:v>
                </c:pt>
                <c:pt idx="27">
                  <c:v>-0.78175088720503083</c:v>
                </c:pt>
                <c:pt idx="28">
                  <c:v>-0.5031611411291258</c:v>
                </c:pt>
                <c:pt idx="29">
                  <c:v>-0.17283957765275418</c:v>
                </c:pt>
                <c:pt idx="30">
                  <c:v>0.17240669405611642</c:v>
                </c:pt>
                <c:pt idx="31">
                  <c:v>0.50276755329316603</c:v>
                </c:pt>
                <c:pt idx="32">
                  <c:v>0.78145161154727361</c:v>
                </c:pt>
                <c:pt idx="33">
                  <c:v>0.95964905308306014</c:v>
                </c:pt>
                <c:pt idx="34">
                  <c:v>0.99351635733936061</c:v>
                </c:pt>
                <c:pt idx="35">
                  <c:v>0.87340542540636967</c:v>
                </c:pt>
                <c:pt idx="36">
                  <c:v>0.63158531773623117</c:v>
                </c:pt>
                <c:pt idx="37">
                  <c:v>0.31813953040959647</c:v>
                </c:pt>
                <c:pt idx="38">
                  <c:v>-2.4460825394197427E-2</c:v>
                </c:pt>
                <c:pt idx="39">
                  <c:v>-0.36500230337115885</c:v>
                </c:pt>
                <c:pt idx="40">
                  <c:v>-0.6712315257238366</c:v>
                </c:pt>
                <c:pt idx="41">
                  <c:v>-0.89883789167099037</c:v>
                </c:pt>
                <c:pt idx="42">
                  <c:v>-0.9983475814897621</c:v>
                </c:pt>
                <c:pt idx="43">
                  <c:v>-0.94246636610816414</c:v>
                </c:pt>
                <c:pt idx="44">
                  <c:v>-0.74698191672925329</c:v>
                </c:pt>
                <c:pt idx="45">
                  <c:v>-0.45824788946987</c:v>
                </c:pt>
                <c:pt idx="46">
                  <c:v>-0.12384848838489146</c:v>
                </c:pt>
                <c:pt idx="47">
                  <c:v>0.22111128653351583</c:v>
                </c:pt>
                <c:pt idx="48">
                  <c:v>0.54666561202475716</c:v>
                </c:pt>
                <c:pt idx="49">
                  <c:v>0.81419348435522687</c:v>
                </c:pt>
                <c:pt idx="50">
                  <c:v>0.9740051392318666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BF-477B-B4E8-86FF8C8EA7E2}"/>
            </c:ext>
          </c:extLst>
        </c:ser>
        <c:ser>
          <c:idx val="3"/>
          <c:order val="2"/>
          <c:tx>
            <c:strRef>
              <c:f>Jelli!$D$6</c:f>
              <c:strCache>
                <c:ptCount val="1"/>
                <c:pt idx="0">
                  <c:v>dn(u,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Jelli!$D$7:$D$57</c:f>
              <c:numCache>
                <c:formatCode>General</c:formatCode>
                <c:ptCount val="51"/>
                <c:pt idx="0">
                  <c:v>1</c:v>
                </c:pt>
                <c:pt idx="1">
                  <c:v>0.98109609144787469</c:v>
                </c:pt>
                <c:pt idx="2">
                  <c:v>0.93596010327598256</c:v>
                </c:pt>
                <c:pt idx="3">
                  <c:v>0.89019149925400642</c:v>
                </c:pt>
                <c:pt idx="4">
                  <c:v>0.86682006150471391</c:v>
                </c:pt>
                <c:pt idx="5">
                  <c:v>0.87647405831232572</c:v>
                </c:pt>
                <c:pt idx="6">
                  <c:v>0.91485570267616445</c:v>
                </c:pt>
                <c:pt idx="7">
                  <c:v>0.96358953183082319</c:v>
                </c:pt>
                <c:pt idx="8">
                  <c:v>0.99636149915984518</c:v>
                </c:pt>
                <c:pt idx="9">
                  <c:v>0.99359287234565252</c:v>
                </c:pt>
                <c:pt idx="10">
                  <c:v>0.95699631934613527</c:v>
                </c:pt>
                <c:pt idx="11">
                  <c:v>0.90819370445928516</c:v>
                </c:pt>
                <c:pt idx="12">
                  <c:v>0.8730808258156818</c:v>
                </c:pt>
                <c:pt idx="13">
                  <c:v>0.86822100777890021</c:v>
                </c:pt>
                <c:pt idx="14">
                  <c:v>0.89577100344180538</c:v>
                </c:pt>
                <c:pt idx="15">
                  <c:v>0.94306799015834086</c:v>
                </c:pt>
                <c:pt idx="16">
                  <c:v>0.98589159447349761</c:v>
                </c:pt>
                <c:pt idx="17">
                  <c:v>0.99959436217847897</c:v>
                </c:pt>
                <c:pt idx="18">
                  <c:v>0.97574299930179065</c:v>
                </c:pt>
                <c:pt idx="19">
                  <c:v>0.92884585703699174</c:v>
                </c:pt>
                <c:pt idx="20">
                  <c:v>0.88508906038300983</c:v>
                </c:pt>
                <c:pt idx="21">
                  <c:v>0.86611487588985137</c:v>
                </c:pt>
                <c:pt idx="22">
                  <c:v>0.88047497326380741</c:v>
                </c:pt>
                <c:pt idx="23">
                  <c:v>0.92174348465366118</c:v>
                </c:pt>
                <c:pt idx="24">
                  <c:v>0.96984796272860241</c:v>
                </c:pt>
                <c:pt idx="25">
                  <c:v>0.99836874646896112</c:v>
                </c:pt>
                <c:pt idx="26">
                  <c:v>0.99010049069411388</c:v>
                </c:pt>
                <c:pt idx="27">
                  <c:v>0.95014925796501259</c:v>
                </c:pt>
                <c:pt idx="28">
                  <c:v>0.90182746880187092</c:v>
                </c:pt>
                <c:pt idx="29">
                  <c:v>0.87032659381452282</c:v>
                </c:pt>
                <c:pt idx="30">
                  <c:v>0.87030512869846299</c:v>
                </c:pt>
                <c:pt idx="31">
                  <c:v>0.90177258949310424</c:v>
                </c:pt>
                <c:pt idx="32">
                  <c:v>0.95008770926554775</c:v>
                </c:pt>
                <c:pt idx="33">
                  <c:v>0.99006645043189112</c:v>
                </c:pt>
                <c:pt idx="34">
                  <c:v>0.99838303675253715</c:v>
                </c:pt>
                <c:pt idx="35">
                  <c:v>0.96990167505903402</c:v>
                </c:pt>
                <c:pt idx="36">
                  <c:v>0.92180529581631021</c:v>
                </c:pt>
                <c:pt idx="37">
                  <c:v>0.88051302670790321</c:v>
                </c:pt>
                <c:pt idx="38">
                  <c:v>0.86611176126102252</c:v>
                </c:pt>
                <c:pt idx="39">
                  <c:v>0.88504614024725103</c:v>
                </c:pt>
                <c:pt idx="40">
                  <c:v>0.92878304263233946</c:v>
                </c:pt>
                <c:pt idx="41">
                  <c:v>0.97569328627181184</c:v>
                </c:pt>
                <c:pt idx="42">
                  <c:v>0.99958715146134924</c:v>
                </c:pt>
                <c:pt idx="43">
                  <c:v>0.98593139356208803</c:v>
                </c:pt>
                <c:pt idx="44">
                  <c:v>0.94313068870656691</c:v>
                </c:pt>
                <c:pt idx="45">
                  <c:v>0.89582240541911806</c:v>
                </c:pt>
                <c:pt idx="46">
                  <c:v>0.86823649544281412</c:v>
                </c:pt>
                <c:pt idx="47">
                  <c:v>0.87305357811426088</c:v>
                </c:pt>
                <c:pt idx="48">
                  <c:v>0.90813590549134959</c:v>
                </c:pt>
                <c:pt idx="49">
                  <c:v>0.95693665281022122</c:v>
                </c:pt>
                <c:pt idx="50">
                  <c:v>0.99356504709682847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BF-477B-B4E8-86FF8C8EA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902465016690724E-2"/>
          <c:y val="0.86086309980115294"/>
          <c:w val="0.61302715320361867"/>
          <c:h val="7.9495911354318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15188455011463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Jelli!$E$6</c:f>
              <c:strCache>
                <c:ptCount val="1"/>
                <c:pt idx="0">
                  <c:v>sn(u, 1.01)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Jelli!$E$7:$E$57</c:f>
              <c:numCache>
                <c:formatCode>General</c:formatCode>
                <c:ptCount val="51"/>
                <c:pt idx="0">
                  <c:v>0</c:v>
                </c:pt>
                <c:pt idx="1">
                  <c:v>0.3797595714288246</c:v>
                </c:pt>
                <c:pt idx="2">
                  <c:v>0.66294709355335368</c:v>
                </c:pt>
                <c:pt idx="3">
                  <c:v>0.83129812262364688</c:v>
                </c:pt>
                <c:pt idx="4">
                  <c:v>0.91821152928654837</c:v>
                </c:pt>
                <c:pt idx="5">
                  <c:v>0.9597732320227732</c:v>
                </c:pt>
                <c:pt idx="6">
                  <c:v>0.97879773481425802</c:v>
                </c:pt>
                <c:pt idx="7">
                  <c:v>0.98705707687720268</c:v>
                </c:pt>
                <c:pt idx="8">
                  <c:v>0.98993463881487742</c:v>
                </c:pt>
                <c:pt idx="9">
                  <c:v>0.98934560049794529</c:v>
                </c:pt>
                <c:pt idx="10">
                  <c:v>0.984896245266624</c:v>
                </c:pt>
                <c:pt idx="11">
                  <c:v>0.9736404673748873</c:v>
                </c:pt>
                <c:pt idx="12">
                  <c:v>0.94834259166498491</c:v>
                </c:pt>
                <c:pt idx="13">
                  <c:v>0.89384427707238012</c:v>
                </c:pt>
                <c:pt idx="14">
                  <c:v>0.78236340445499386</c:v>
                </c:pt>
                <c:pt idx="15">
                  <c:v>0.57524116967043193</c:v>
                </c:pt>
                <c:pt idx="16">
                  <c:v>0.25082736955831553</c:v>
                </c:pt>
                <c:pt idx="17">
                  <c:v>-0.14265757467039894</c:v>
                </c:pt>
                <c:pt idx="18">
                  <c:v>-0.4953132346560799</c:v>
                </c:pt>
                <c:pt idx="19">
                  <c:v>-0.73535631469855867</c:v>
                </c:pt>
                <c:pt idx="20">
                  <c:v>-0.86975913311432007</c:v>
                </c:pt>
                <c:pt idx="21">
                  <c:v>-0.93687320420659148</c:v>
                </c:pt>
                <c:pt idx="22">
                  <c:v>-0.96840123033336489</c:v>
                </c:pt>
                <c:pt idx="23">
                  <c:v>-0.98262381236866037</c:v>
                </c:pt>
                <c:pt idx="24">
                  <c:v>-0.98855418964493713</c:v>
                </c:pt>
                <c:pt idx="25">
                  <c:v>-0.99009662806407472</c:v>
                </c:pt>
                <c:pt idx="26">
                  <c:v>-0.9882808925929587</c:v>
                </c:pt>
                <c:pt idx="27">
                  <c:v>-0.98189537740888289</c:v>
                </c:pt>
                <c:pt idx="28">
                  <c:v>-0.96674407500687054</c:v>
                </c:pt>
                <c:pt idx="29">
                  <c:v>-0.93326880417389402</c:v>
                </c:pt>
                <c:pt idx="30">
                  <c:v>-0.86226168767976785</c:v>
                </c:pt>
                <c:pt idx="31">
                  <c:v>-0.72098979296265309</c:v>
                </c:pt>
                <c:pt idx="32">
                  <c:v>-0.47168069146679026</c:v>
                </c:pt>
                <c:pt idx="33">
                  <c:v>-0.11222587696169765</c:v>
                </c:pt>
                <c:pt idx="34">
                  <c:v>0.27956840331543248</c:v>
                </c:pt>
                <c:pt idx="35">
                  <c:v>0.59547090497021882</c:v>
                </c:pt>
                <c:pt idx="36">
                  <c:v>0.79388850845583292</c:v>
                </c:pt>
                <c:pt idx="37">
                  <c:v>0.89964709178662206</c:v>
                </c:pt>
                <c:pt idx="38">
                  <c:v>0.95108073348889866</c:v>
                </c:pt>
                <c:pt idx="39">
                  <c:v>0.97488259753641715</c:v>
                </c:pt>
                <c:pt idx="40">
                  <c:v>0.98542572521082761</c:v>
                </c:pt>
                <c:pt idx="41">
                  <c:v>0.98951044921139075</c:v>
                </c:pt>
                <c:pt idx="42">
                  <c:v>0.9898449549260091</c:v>
                </c:pt>
                <c:pt idx="43">
                  <c:v>0.98665285927935253</c:v>
                </c:pt>
                <c:pt idx="44">
                  <c:v>0.97781160241715581</c:v>
                </c:pt>
                <c:pt idx="45">
                  <c:v>0.95757360208239684</c:v>
                </c:pt>
                <c:pt idx="46">
                  <c:v>0.91349262750381</c:v>
                </c:pt>
                <c:pt idx="47">
                  <c:v>0.82171007714972721</c:v>
                </c:pt>
                <c:pt idx="48">
                  <c:v>0.64538307179606347</c:v>
                </c:pt>
                <c:pt idx="49">
                  <c:v>0.35301615687775201</c:v>
                </c:pt>
                <c:pt idx="50">
                  <c:v>-3.0931890648854134E-2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D-46D8-9396-8620490E0D82}"/>
            </c:ext>
          </c:extLst>
        </c:ser>
        <c:ser>
          <c:idx val="2"/>
          <c:order val="1"/>
          <c:tx>
            <c:strRef>
              <c:f>Jelli!$F$6</c:f>
              <c:strCache>
                <c:ptCount val="1"/>
                <c:pt idx="0">
                  <c:v>cn(u, 1.01)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Jelli!$F$7:$F$57</c:f>
              <c:numCache>
                <c:formatCode>General</c:formatCode>
                <c:ptCount val="51"/>
                <c:pt idx="0">
                  <c:v>1</c:v>
                </c:pt>
                <c:pt idx="1">
                  <c:v>0.92508522197049259</c:v>
                </c:pt>
                <c:pt idx="2">
                  <c:v>0.74866624817014482</c:v>
                </c:pt>
                <c:pt idx="3">
                  <c:v>0.55582679975186533</c:v>
                </c:pt>
                <c:pt idx="4">
                  <c:v>0.39609037792561708</c:v>
                </c:pt>
                <c:pt idx="5">
                  <c:v>0.28077632217222304</c:v>
                </c:pt>
                <c:pt idx="6">
                  <c:v>0.20482918327835348</c:v>
                </c:pt>
                <c:pt idx="7">
                  <c:v>0.1603693455328416</c:v>
                </c:pt>
                <c:pt idx="8">
                  <c:v>0.14152530118130133</c:v>
                </c:pt>
                <c:pt idx="9">
                  <c:v>0.14558599786847656</c:v>
                </c:pt>
                <c:pt idx="10">
                  <c:v>0.1731455632111496</c:v>
                </c:pt>
                <c:pt idx="11">
                  <c:v>0.22808822917899763</c:v>
                </c:pt>
                <c:pt idx="12">
                  <c:v>0.31724805568220554</c:v>
                </c:pt>
                <c:pt idx="13">
                  <c:v>0.44837752881355925</c:v>
                </c:pt>
                <c:pt idx="14">
                  <c:v>0.62282220847493208</c:v>
                </c:pt>
                <c:pt idx="15">
                  <c:v>0.81798386091425612</c:v>
                </c:pt>
                <c:pt idx="16">
                  <c:v>0.9680318335057253</c:v>
                </c:pt>
                <c:pt idx="17">
                  <c:v>0.98977210325870446</c:v>
                </c:pt>
                <c:pt idx="18">
                  <c:v>0.86871445226526012</c:v>
                </c:pt>
                <c:pt idx="19">
                  <c:v>0.67768066995669451</c:v>
                </c:pt>
                <c:pt idx="20">
                  <c:v>0.49347649423678375</c:v>
                </c:pt>
                <c:pt idx="21">
                  <c:v>0.34966927122593205</c:v>
                </c:pt>
                <c:pt idx="22">
                  <c:v>0.24939738789495178</c:v>
                </c:pt>
                <c:pt idx="23">
                  <c:v>0.1856083062960267</c:v>
                </c:pt>
                <c:pt idx="24">
                  <c:v>0.15086621270331543</c:v>
                </c:pt>
                <c:pt idx="25">
                  <c:v>0.14038756033264937</c:v>
                </c:pt>
                <c:pt idx="26">
                  <c:v>0.15264624900620671</c:v>
                </c:pt>
                <c:pt idx="27">
                  <c:v>0.18942404235753049</c:v>
                </c:pt>
                <c:pt idx="28">
                  <c:v>0.255745759376593</c:v>
                </c:pt>
                <c:pt idx="29">
                  <c:v>0.35917870086605902</c:v>
                </c:pt>
                <c:pt idx="30">
                  <c:v>0.50646301144272954</c:v>
                </c:pt>
                <c:pt idx="31">
                  <c:v>0.69294568217405794</c:v>
                </c:pt>
                <c:pt idx="32">
                  <c:v>0.88176942864754071</c:v>
                </c:pt>
                <c:pt idx="33">
                  <c:v>0.99368272227113719</c:v>
                </c:pt>
                <c:pt idx="34">
                  <c:v>0.960125777108218</c:v>
                </c:pt>
                <c:pt idx="35">
                  <c:v>0.80337687378586442</c:v>
                </c:pt>
                <c:pt idx="36">
                  <c:v>0.60806334879005253</c:v>
                </c:pt>
                <c:pt idx="37">
                  <c:v>0.43661780797383121</c:v>
                </c:pt>
                <c:pt idx="38">
                  <c:v>0.30894245157669531</c:v>
                </c:pt>
                <c:pt idx="39">
                  <c:v>0.22271937729045466</c:v>
                </c:pt>
                <c:pt idx="40">
                  <c:v>0.17010626118022354</c:v>
                </c:pt>
                <c:pt idx="41">
                  <c:v>0.14446131281928526</c:v>
                </c:pt>
                <c:pt idx="42">
                  <c:v>0.14215120543818019</c:v>
                </c:pt>
                <c:pt idx="43">
                  <c:v>0.1628377575253302</c:v>
                </c:pt>
                <c:pt idx="44">
                  <c:v>0.20948620522219191</c:v>
                </c:pt>
                <c:pt idx="45">
                  <c:v>0.28818882107906851</c:v>
                </c:pt>
                <c:pt idx="46">
                  <c:v>0.40685528077706656</c:v>
                </c:pt>
                <c:pt idx="47">
                  <c:v>0.56990573703954717</c:v>
                </c:pt>
                <c:pt idx="48">
                  <c:v>0.76385907773559714</c:v>
                </c:pt>
                <c:pt idx="49">
                  <c:v>0.93561722567685912</c:v>
                </c:pt>
                <c:pt idx="50">
                  <c:v>0.99952149458672834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D-46D8-9396-8620490E0D82}"/>
            </c:ext>
          </c:extLst>
        </c:ser>
        <c:ser>
          <c:idx val="3"/>
          <c:order val="2"/>
          <c:tx>
            <c:strRef>
              <c:f>Jelli!$G$6</c:f>
              <c:strCache>
                <c:ptCount val="1"/>
                <c:pt idx="0">
                  <c:v>dn(u, 1.01)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Jelli!$A$7:$A$57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Jelli!$G$7:$G$57</c:f>
              <c:numCache>
                <c:formatCode>General</c:formatCode>
                <c:ptCount val="51"/>
                <c:pt idx="0">
                  <c:v>1</c:v>
                </c:pt>
                <c:pt idx="1">
                  <c:v>0.92351713548431258</c:v>
                </c:pt>
                <c:pt idx="2">
                  <c:v>0.74274304055121176</c:v>
                </c:pt>
                <c:pt idx="3">
                  <c:v>0.54318799166769183</c:v>
                </c:pt>
                <c:pt idx="4">
                  <c:v>0.37408692571875835</c:v>
                </c:pt>
                <c:pt idx="5">
                  <c:v>0.24560116752312153</c:v>
                </c:pt>
                <c:pt idx="6">
                  <c:v>0.15065951582412274</c:v>
                </c:pt>
                <c:pt idx="7">
                  <c:v>7.8327934729974777E-2</c:v>
                </c:pt>
                <c:pt idx="8">
                  <c:v>1.8220922946841175E-2</c:v>
                </c:pt>
                <c:pt idx="9">
                  <c:v>-3.900394799433321E-2</c:v>
                </c:pt>
                <c:pt idx="10">
                  <c:v>-0.10238150086566565</c:v>
                </c:pt>
                <c:pt idx="11">
                  <c:v>-0.18157623060257685</c:v>
                </c:pt>
                <c:pt idx="12">
                  <c:v>-0.28734877769655809</c:v>
                </c:pt>
                <c:pt idx="13">
                  <c:v>-0.43009692018507617</c:v>
                </c:pt>
                <c:pt idx="14">
                  <c:v>-0.61286576359535738</c:v>
                </c:pt>
                <c:pt idx="15">
                  <c:v>-0.81390813880326118</c:v>
                </c:pt>
                <c:pt idx="16">
                  <c:v>-0.96737844293592434</c:v>
                </c:pt>
                <c:pt idx="17">
                  <c:v>-0.98956543876520953</c:v>
                </c:pt>
                <c:pt idx="18">
                  <c:v>-0.86587156209566041</c:v>
                </c:pt>
                <c:pt idx="19">
                  <c:v>-0.66961334914311321</c:v>
                </c:pt>
                <c:pt idx="20">
                  <c:v>-0.47782191586044626</c:v>
                </c:pt>
                <c:pt idx="21">
                  <c:v>-0.32345973178185849</c:v>
                </c:pt>
                <c:pt idx="22">
                  <c:v>-0.20820484657257732</c:v>
                </c:pt>
                <c:pt idx="23">
                  <c:v>-0.12264948951274841</c:v>
                </c:pt>
                <c:pt idx="24">
                  <c:v>-5.5839972059126525E-2</c:v>
                </c:pt>
                <c:pt idx="25">
                  <c:v>2.1934686644402355E-3</c:v>
                </c:pt>
                <c:pt idx="26">
                  <c:v>6.0574127893942016E-2</c:v>
                </c:pt>
                <c:pt idx="27">
                  <c:v>0.12846277797989264</c:v>
                </c:pt>
                <c:pt idx="28">
                  <c:v>0.21591792861463874</c:v>
                </c:pt>
                <c:pt idx="29">
                  <c:v>0.33391979107693232</c:v>
                </c:pt>
                <c:pt idx="30">
                  <c:v>0.49148807521345544</c:v>
                </c:pt>
                <c:pt idx="31">
                  <c:v>0.68536501966790542</c:v>
                </c:pt>
                <c:pt idx="32">
                  <c:v>0.87923001742199891</c:v>
                </c:pt>
                <c:pt idx="33">
                  <c:v>0.99355533319802347</c:v>
                </c:pt>
                <c:pt idx="34">
                  <c:v>0.95930731372996403</c:v>
                </c:pt>
                <c:pt idx="35">
                  <c:v>0.79892880208486727</c:v>
                </c:pt>
                <c:pt idx="36">
                  <c:v>0.59755571369389704</c:v>
                </c:pt>
                <c:pt idx="37">
                  <c:v>0.4175725996227419</c:v>
                </c:pt>
                <c:pt idx="38">
                  <c:v>0.27796383163602711</c:v>
                </c:pt>
                <c:pt idx="39">
                  <c:v>0.17464523993846209</c:v>
                </c:pt>
                <c:pt idx="40">
                  <c:v>9.7045126145407626E-2</c:v>
                </c:pt>
                <c:pt idx="41">
                  <c:v>3.4475197266894325E-2</c:v>
                </c:pt>
                <c:pt idx="42">
                  <c:v>-2.2652267175676154E-2</c:v>
                </c:pt>
                <c:pt idx="43">
                  <c:v>-8.336131953684027E-2</c:v>
                </c:pt>
                <c:pt idx="44">
                  <c:v>-0.15705587549970798</c:v>
                </c:pt>
                <c:pt idx="45">
                  <c:v>-0.2542088861674624</c:v>
                </c:pt>
                <c:pt idx="46">
                  <c:v>-0.38569210130369386</c:v>
                </c:pt>
                <c:pt idx="47">
                  <c:v>-0.5578717409474262</c:v>
                </c:pt>
                <c:pt idx="48">
                  <c:v>-0.75835918437170824</c:v>
                </c:pt>
                <c:pt idx="49">
                  <c:v>-0.93427764759852094</c:v>
                </c:pt>
                <c:pt idx="50">
                  <c:v>-0.99951187427940003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D-46D8-9396-8620490E0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218822594671828E-2"/>
          <c:y val="0.66800272994963261"/>
          <c:w val="0.20602356159149685"/>
          <c:h val="0.23526774854208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226061615442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'Jelli (2)'!$B$6</c:f>
              <c:strCache>
                <c:ptCount val="1"/>
                <c:pt idx="0">
                  <c:v>ns(u, 0.5)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(2)'!$B$7:$B$57</c:f>
              <c:numCache>
                <c:formatCode>General</c:formatCode>
                <c:ptCount val="51"/>
                <c:pt idx="0">
                  <c:v>65535</c:v>
                </c:pt>
                <c:pt idx="1">
                  <c:v>2.5836961014362028</c:v>
                </c:pt>
                <c:pt idx="2">
                  <c:v>1.4200266382839992</c:v>
                </c:pt>
                <c:pt idx="3">
                  <c:v>1.0974863325228674</c:v>
                </c:pt>
                <c:pt idx="4">
                  <c:v>1.0027654676169673</c:v>
                </c:pt>
                <c:pt idx="5">
                  <c:v>1.0385314078527641</c:v>
                </c:pt>
                <c:pt idx="6">
                  <c:v>1.2382952164127166</c:v>
                </c:pt>
                <c:pt idx="7">
                  <c:v>1.8699565638543969</c:v>
                </c:pt>
                <c:pt idx="8">
                  <c:v>5.8666363891841105</c:v>
                </c:pt>
                <c:pt idx="9">
                  <c:v>-4.4240505410102786</c:v>
                </c:pt>
                <c:pt idx="10">
                  <c:v>-1.7235432497344914</c:v>
                </c:pt>
                <c:pt idx="11">
                  <c:v>-1.1946000901647393</c:v>
                </c:pt>
                <c:pt idx="12">
                  <c:v>-1.0254822000533881</c:v>
                </c:pt>
                <c:pt idx="13">
                  <c:v>-1.0077035480715988</c:v>
                </c:pt>
                <c:pt idx="14">
                  <c:v>-1.1248193734035852</c:v>
                </c:pt>
                <c:pt idx="15">
                  <c:v>-1.5033072356552113</c:v>
                </c:pt>
                <c:pt idx="16">
                  <c:v>-2.9871241179870616</c:v>
                </c:pt>
                <c:pt idx="17">
                  <c:v>17.556172188846713</c:v>
                </c:pt>
                <c:pt idx="18">
                  <c:v>2.2839480854788854</c:v>
                </c:pt>
                <c:pt idx="19">
                  <c:v>1.3496499627399186</c:v>
                </c:pt>
                <c:pt idx="20">
                  <c:v>1.0742945681338281</c:v>
                </c:pt>
                <c:pt idx="21">
                  <c:v>1.0003101006594473</c:v>
                </c:pt>
                <c:pt idx="22">
                  <c:v>1.0546462205183618</c:v>
                </c:pt>
                <c:pt idx="23">
                  <c:v>1.2893239289241012</c:v>
                </c:pt>
                <c:pt idx="24">
                  <c:v>2.0516124216790841</c:v>
                </c:pt>
                <c:pt idx="25">
                  <c:v>8.7573247991428769</c:v>
                </c:pt>
                <c:pt idx="26">
                  <c:v>-3.5622604308655745</c:v>
                </c:pt>
                <c:pt idx="27">
                  <c:v>-1.6036155713878777</c:v>
                </c:pt>
                <c:pt idx="28">
                  <c:v>-1.1571494469855403</c:v>
                </c:pt>
                <c:pt idx="29">
                  <c:v>-1.0152799750158967</c:v>
                </c:pt>
                <c:pt idx="30">
                  <c:v>-1.0152017802979749</c:v>
                </c:pt>
                <c:pt idx="31">
                  <c:v>-1.1568428452628294</c:v>
                </c:pt>
                <c:pt idx="32">
                  <c:v>-1.6026518182896556</c:v>
                </c:pt>
                <c:pt idx="33">
                  <c:v>-3.5561820345127004</c:v>
                </c:pt>
                <c:pt idx="34">
                  <c:v>8.7959056591999243</c:v>
                </c:pt>
                <c:pt idx="35">
                  <c:v>2.0534142253119869</c:v>
                </c:pt>
                <c:pt idx="36">
                  <c:v>1.2898126764363562</c:v>
                </c:pt>
                <c:pt idx="37">
                  <c:v>1.0548034731376801</c:v>
                </c:pt>
                <c:pt idx="38">
                  <c:v>1.0002993003068903</c:v>
                </c:pt>
                <c:pt idx="39">
                  <c:v>1.0741062234187098</c:v>
                </c:pt>
                <c:pt idx="40">
                  <c:v>1.3490765929273458</c:v>
                </c:pt>
                <c:pt idx="41">
                  <c:v>2.281639985743261</c:v>
                </c:pt>
                <c:pt idx="42">
                  <c:v>17.40221218717501</c:v>
                </c:pt>
                <c:pt idx="43">
                  <c:v>-2.9913163408169448</c:v>
                </c:pt>
                <c:pt idx="44">
                  <c:v>-1.5041114402403053</c:v>
                </c:pt>
                <c:pt idx="45">
                  <c:v>-1.1250815835420174</c:v>
                </c:pt>
                <c:pt idx="46">
                  <c:v>-1.0077585925824042</c:v>
                </c:pt>
                <c:pt idx="47">
                  <c:v>-1.0253795978390878</c:v>
                </c:pt>
                <c:pt idx="48">
                  <c:v>-1.1942423091991088</c:v>
                </c:pt>
                <c:pt idx="49">
                  <c:v>-1.7223750626731509</c:v>
                </c:pt>
                <c:pt idx="50">
                  <c:v>-4.4145060127181672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0E-446B-B56B-1BB116AC6C45}"/>
            </c:ext>
          </c:extLst>
        </c:ser>
        <c:ser>
          <c:idx val="2"/>
          <c:order val="1"/>
          <c:tx>
            <c:strRef>
              <c:f>'Jelli (2)'!$C$6</c:f>
              <c:strCache>
                <c:ptCount val="1"/>
                <c:pt idx="0">
                  <c:v>nc(u,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(2)'!$C$7:$C$57</c:f>
              <c:numCache>
                <c:formatCode>General</c:formatCode>
                <c:ptCount val="51"/>
                <c:pt idx="0">
                  <c:v>1</c:v>
                </c:pt>
                <c:pt idx="1">
                  <c:v>1.0845258773509574</c:v>
                </c:pt>
                <c:pt idx="2">
                  <c:v>1.4084712968108268</c:v>
                </c:pt>
                <c:pt idx="3">
                  <c:v>2.4270441942822263</c:v>
                </c:pt>
                <c:pt idx="4">
                  <c:v>13.474108300342587</c:v>
                </c:pt>
                <c:pt idx="5">
                  <c:v>-3.7055569563410122</c:v>
                </c:pt>
                <c:pt idx="6">
                  <c:v>-1.6955392581573974</c:v>
                </c:pt>
                <c:pt idx="7">
                  <c:v>-1.1834368060722902</c:v>
                </c:pt>
                <c:pt idx="8">
                  <c:v>-1.0148519646558114</c:v>
                </c:pt>
                <c:pt idx="9">
                  <c:v>-1.0265689699298144</c:v>
                </c:pt>
                <c:pt idx="10">
                  <c:v>-1.2277863468486574</c:v>
                </c:pt>
                <c:pt idx="11">
                  <c:v>-1.827987948729751</c:v>
                </c:pt>
                <c:pt idx="12">
                  <c:v>-4.5138326178575561</c:v>
                </c:pt>
                <c:pt idx="13">
                  <c:v>8.102846205648838</c:v>
                </c:pt>
                <c:pt idx="14">
                  <c:v>2.1841415466712499</c:v>
                </c:pt>
                <c:pt idx="15">
                  <c:v>1.3392883265882709</c:v>
                </c:pt>
                <c:pt idx="16">
                  <c:v>1.0612333595616006</c:v>
                </c:pt>
                <c:pt idx="17">
                  <c:v>1.0016261803123154</c:v>
                </c:pt>
                <c:pt idx="18">
                  <c:v>1.112280579863473</c:v>
                </c:pt>
                <c:pt idx="19">
                  <c:v>1.4890278467173175</c:v>
                </c:pt>
                <c:pt idx="20">
                  <c:v>2.7365893566670811</c:v>
                </c:pt>
                <c:pt idx="21">
                  <c:v>40.163786078434768</c:v>
                </c:pt>
                <c:pt idx="22">
                  <c:v>-3.1474454268168222</c:v>
                </c:pt>
                <c:pt idx="23">
                  <c:v>-1.5842227369825415</c:v>
                </c:pt>
                <c:pt idx="24">
                  <c:v>-1.1452565365176837</c:v>
                </c:pt>
                <c:pt idx="25">
                  <c:v>-1.0065841525465264</c:v>
                </c:pt>
                <c:pt idx="26">
                  <c:v>-1.0418950999119483</c:v>
                </c:pt>
                <c:pt idx="27">
                  <c:v>-1.2791798722164145</c:v>
                </c:pt>
                <c:pt idx="28">
                  <c:v>-1.9874348757456428</c:v>
                </c:pt>
                <c:pt idx="29">
                  <c:v>-5.7857118929616007</c:v>
                </c:pt>
                <c:pt idx="30">
                  <c:v>5.8002388217856051</c:v>
                </c:pt>
                <c:pt idx="31">
                  <c:v>1.9889907243415437</c:v>
                </c:pt>
                <c:pt idx="32">
                  <c:v>1.2796697648623447</c:v>
                </c:pt>
                <c:pt idx="33">
                  <c:v>1.0420476077033625</c:v>
                </c:pt>
                <c:pt idx="34">
                  <c:v>1.0065259546184047</c:v>
                </c:pt>
                <c:pt idx="35">
                  <c:v>1.1449436549294729</c:v>
                </c:pt>
                <c:pt idx="36">
                  <c:v>1.5833173633362227</c:v>
                </c:pt>
                <c:pt idx="37">
                  <c:v>3.143274898006311</c:v>
                </c:pt>
                <c:pt idx="38">
                  <c:v>-40.881694868613017</c:v>
                </c:pt>
                <c:pt idx="39">
                  <c:v>-2.7397087381750929</c:v>
                </c:pt>
                <c:pt idx="40">
                  <c:v>-1.4897989168813681</c:v>
                </c:pt>
                <c:pt idx="41">
                  <c:v>-1.1125476676789221</c:v>
                </c:pt>
                <c:pt idx="42">
                  <c:v>-1.0016551535165459</c:v>
                </c:pt>
                <c:pt idx="43">
                  <c:v>-1.0610458218571939</c:v>
                </c:pt>
                <c:pt idx="44">
                  <c:v>-1.3387204932331103</c:v>
                </c:pt>
                <c:pt idx="45">
                  <c:v>-2.1822249986941848</c:v>
                </c:pt>
                <c:pt idx="46">
                  <c:v>-8.074381956865226</c:v>
                </c:pt>
                <c:pt idx="47">
                  <c:v>4.5226094772345373</c:v>
                </c:pt>
                <c:pt idx="48">
                  <c:v>1.8292718217562081</c:v>
                </c:pt>
                <c:pt idx="49">
                  <c:v>1.2282092883510562</c:v>
                </c:pt>
                <c:pt idx="50">
                  <c:v>1.0266886279354068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0E-446B-B56B-1BB116AC6C45}"/>
            </c:ext>
          </c:extLst>
        </c:ser>
        <c:ser>
          <c:idx val="3"/>
          <c:order val="2"/>
          <c:tx>
            <c:strRef>
              <c:f>'Jelli (2)'!$D$6</c:f>
              <c:strCache>
                <c:ptCount val="1"/>
                <c:pt idx="0">
                  <c:v>nd(u,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(2)'!$D$7:$D$57</c:f>
              <c:numCache>
                <c:formatCode>General</c:formatCode>
                <c:ptCount val="51"/>
                <c:pt idx="0">
                  <c:v>1</c:v>
                </c:pt>
                <c:pt idx="1">
                  <c:v>1.019268151934259</c:v>
                </c:pt>
                <c:pt idx="2">
                  <c:v>1.0684216095321473</c:v>
                </c:pt>
                <c:pt idx="3">
                  <c:v>1.1233537961641002</c:v>
                </c:pt>
                <c:pt idx="4">
                  <c:v>1.1536419660893622</c:v>
                </c:pt>
                <c:pt idx="5">
                  <c:v>1.1409350801842633</c:v>
                </c:pt>
                <c:pt idx="6">
                  <c:v>1.0930685539531193</c:v>
                </c:pt>
                <c:pt idx="7">
                  <c:v>1.0377862844773715</c:v>
                </c:pt>
                <c:pt idx="8">
                  <c:v>1.0036517878734001</c:v>
                </c:pt>
                <c:pt idx="9">
                  <c:v>1.0064484436560235</c:v>
                </c:pt>
                <c:pt idx="10">
                  <c:v>1.0449360982738647</c:v>
                </c:pt>
                <c:pt idx="11">
                  <c:v>1.101086690085981</c:v>
                </c:pt>
                <c:pt idx="12">
                  <c:v>1.1453693294269096</c:v>
                </c:pt>
                <c:pt idx="13">
                  <c:v>1.151780469535308</c:v>
                </c:pt>
                <c:pt idx="14">
                  <c:v>1.1163567431382768</c:v>
                </c:pt>
                <c:pt idx="15">
                  <c:v>1.0603689346216705</c:v>
                </c:pt>
                <c:pt idx="16">
                  <c:v>1.0143103010570211</c:v>
                </c:pt>
                <c:pt idx="17">
                  <c:v>1.0004058024303348</c:v>
                </c:pt>
                <c:pt idx="18">
                  <c:v>1.0248600304747939</c:v>
                </c:pt>
                <c:pt idx="19">
                  <c:v>1.0766048988903167</c:v>
                </c:pt>
                <c:pt idx="20">
                  <c:v>1.129829804434894</c:v>
                </c:pt>
                <c:pt idx="21">
                  <c:v>1.1545812545623284</c:v>
                </c:pt>
                <c:pt idx="22">
                  <c:v>1.1357506236584201</c:v>
                </c:pt>
                <c:pt idx="23">
                  <c:v>1.0849005353975929</c:v>
                </c:pt>
                <c:pt idx="24">
                  <c:v>1.0310894474496466</c:v>
                </c:pt>
                <c:pt idx="25">
                  <c:v>1.0016339188669601</c:v>
                </c:pt>
                <c:pt idx="26">
                  <c:v>1.0099984894451937</c:v>
                </c:pt>
                <c:pt idx="27">
                  <c:v>1.0524662221404619</c:v>
                </c:pt>
                <c:pt idx="28">
                  <c:v>1.1088595486324639</c:v>
                </c:pt>
                <c:pt idx="29">
                  <c:v>1.1489939605512183</c:v>
                </c:pt>
                <c:pt idx="30">
                  <c:v>1.1490222992199242</c:v>
                </c:pt>
                <c:pt idx="31">
                  <c:v>1.1089270306631414</c:v>
                </c:pt>
                <c:pt idx="32">
                  <c:v>1.0525344031374075</c:v>
                </c:pt>
                <c:pt idx="33">
                  <c:v>1.0100332150067055</c:v>
                </c:pt>
                <c:pt idx="34">
                  <c:v>1.0016195820521174</c:v>
                </c:pt>
                <c:pt idx="35">
                  <c:v>1.0310323465923843</c:v>
                </c:pt>
                <c:pt idx="36">
                  <c:v>1.0848277879706083</c:v>
                </c:pt>
                <c:pt idx="37">
                  <c:v>1.1357015395204764</c:v>
                </c:pt>
                <c:pt idx="38">
                  <c:v>1.1545854065577423</c:v>
                </c:pt>
                <c:pt idx="39">
                  <c:v>1.1298845953055452</c:v>
                </c:pt>
                <c:pt idx="40">
                  <c:v>1.0766777106156231</c:v>
                </c:pt>
                <c:pt idx="41">
                  <c:v>1.0249122486238127</c:v>
                </c:pt>
                <c:pt idx="42">
                  <c:v>1.0004130190529632</c:v>
                </c:pt>
                <c:pt idx="43">
                  <c:v>1.0142693563971863</c:v>
                </c:pt>
                <c:pt idx="44">
                  <c:v>1.0602984421718109</c:v>
                </c:pt>
                <c:pt idx="45">
                  <c:v>1.1162926869775507</c:v>
                </c:pt>
                <c:pt idx="46">
                  <c:v>1.1517599239939627</c:v>
                </c:pt>
                <c:pt idx="47">
                  <c:v>1.145405076009121</c:v>
                </c:pt>
                <c:pt idx="48">
                  <c:v>1.1011567695464557</c:v>
                </c:pt>
                <c:pt idx="49">
                  <c:v>1.0450012517164176</c:v>
                </c:pt>
                <c:pt idx="50">
                  <c:v>1.0064766297103287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0E-446B-B56B-1BB116AC6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083698359520399"/>
          <c:y val="7.0877354063194786E-2"/>
          <c:w val="0.20602356159149685"/>
          <c:h val="0.23526774854208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11479601745088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'Jelli (2)'!$E$6</c:f>
              <c:strCache>
                <c:ptCount val="1"/>
                <c:pt idx="0">
                  <c:v>ns(u, 1.01)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(2)'!$E$7:$E$57</c:f>
              <c:numCache>
                <c:formatCode>General</c:formatCode>
                <c:ptCount val="51"/>
                <c:pt idx="0">
                  <c:v>65535</c:v>
                </c:pt>
                <c:pt idx="1">
                  <c:v>2.6332450193093351</c:v>
                </c:pt>
                <c:pt idx="2">
                  <c:v>1.5084159953701048</c:v>
                </c:pt>
                <c:pt idx="3">
                  <c:v>1.202937878464005</c:v>
                </c:pt>
                <c:pt idx="4">
                  <c:v>1.0890736699603427</c:v>
                </c:pt>
                <c:pt idx="5">
                  <c:v>1.0419127838066986</c:v>
                </c:pt>
                <c:pt idx="6">
                  <c:v>1.0216615388773509</c:v>
                </c:pt>
                <c:pt idx="7">
                  <c:v>1.0131126390013285</c:v>
                </c:pt>
                <c:pt idx="8">
                  <c:v>1.0101677027860876</c:v>
                </c:pt>
                <c:pt idx="9">
                  <c:v>1.0107691382027597</c:v>
                </c:pt>
                <c:pt idx="10">
                  <c:v>1.0153353764987572</c:v>
                </c:pt>
                <c:pt idx="11">
                  <c:v>1.0270731686986909</c:v>
                </c:pt>
                <c:pt idx="12">
                  <c:v>1.0544712520443917</c:v>
                </c:pt>
                <c:pt idx="13">
                  <c:v>1.1187631063380672</c:v>
                </c:pt>
                <c:pt idx="14">
                  <c:v>1.2781783942164513</c:v>
                </c:pt>
                <c:pt idx="15">
                  <c:v>1.7384013049221105</c:v>
                </c:pt>
                <c:pt idx="16">
                  <c:v>3.9868057531397398</c:v>
                </c:pt>
                <c:pt idx="17">
                  <c:v>-7.0097925210801817</c:v>
                </c:pt>
                <c:pt idx="18">
                  <c:v>-2.0189244502912356</c:v>
                </c:pt>
                <c:pt idx="19">
                  <c:v>-1.359884970063697</c:v>
                </c:pt>
                <c:pt idx="20">
                  <c:v>-1.1497436036334916</c:v>
                </c:pt>
                <c:pt idx="21">
                  <c:v>-1.0673802981128793</c:v>
                </c:pt>
                <c:pt idx="22">
                  <c:v>-1.0326298322191902</c:v>
                </c:pt>
                <c:pt idx="23">
                  <c:v>-1.0176834587281713</c:v>
                </c:pt>
                <c:pt idx="24">
                  <c:v>-1.0115783337675943</c:v>
                </c:pt>
                <c:pt idx="25">
                  <c:v>-1.0100024297176824</c:v>
                </c:pt>
                <c:pt idx="26">
                  <c:v>-1.0118580734433646</c:v>
                </c:pt>
                <c:pt idx="27">
                  <c:v>-1.0184384436546521</c:v>
                </c:pt>
                <c:pt idx="28">
                  <c:v>-1.034399926364062</c:v>
                </c:pt>
                <c:pt idx="29">
                  <c:v>-1.0715026533916718</c:v>
                </c:pt>
                <c:pt idx="30">
                  <c:v>-1.1597407310196834</c:v>
                </c:pt>
                <c:pt idx="31">
                  <c:v>-1.3869821872107966</c:v>
                </c:pt>
                <c:pt idx="32">
                  <c:v>-2.120078303163714</c:v>
                </c:pt>
                <c:pt idx="33">
                  <c:v>-8.91060089769935</c:v>
                </c:pt>
                <c:pt idx="34">
                  <c:v>3.5769421298719379</c:v>
                </c:pt>
                <c:pt idx="35">
                  <c:v>1.6793431747097918</c:v>
                </c:pt>
                <c:pt idx="36">
                  <c:v>1.2596227169795768</c:v>
                </c:pt>
                <c:pt idx="37">
                  <c:v>1.1115469711729804</c:v>
                </c:pt>
                <c:pt idx="38">
                  <c:v>1.0514354510490904</c:v>
                </c:pt>
                <c:pt idx="39">
                  <c:v>1.0257645408042526</c:v>
                </c:pt>
                <c:pt idx="40">
                  <c:v>1.0147898257740879</c:v>
                </c:pt>
                <c:pt idx="41">
                  <c:v>1.0106007478718078</c:v>
                </c:pt>
                <c:pt idx="42">
                  <c:v>1.010259227996722</c:v>
                </c:pt>
                <c:pt idx="43">
                  <c:v>1.0135276967933748</c:v>
                </c:pt>
                <c:pt idx="44">
                  <c:v>1.0226918943567394</c:v>
                </c:pt>
                <c:pt idx="45">
                  <c:v>1.0443061481909486</c:v>
                </c:pt>
                <c:pt idx="46">
                  <c:v>1.0946995847493353</c:v>
                </c:pt>
                <c:pt idx="47">
                  <c:v>1.2169742440894828</c:v>
                </c:pt>
                <c:pt idx="48">
                  <c:v>1.5494673531133352</c:v>
                </c:pt>
                <c:pt idx="49">
                  <c:v>2.8327315351356446</c:v>
                </c:pt>
                <c:pt idx="50">
                  <c:v>-32.329093987568612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36-4455-8857-B8AA7DAE0E61}"/>
            </c:ext>
          </c:extLst>
        </c:ser>
        <c:ser>
          <c:idx val="2"/>
          <c:order val="1"/>
          <c:tx>
            <c:strRef>
              <c:f>'Jelli (2)'!$F$6</c:f>
              <c:strCache>
                <c:ptCount val="1"/>
                <c:pt idx="0">
                  <c:v>nc(u, 1.01)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(2)'!$F$7:$F$57</c:f>
              <c:numCache>
                <c:formatCode>General</c:formatCode>
                <c:ptCount val="51"/>
                <c:pt idx="0">
                  <c:v>1</c:v>
                </c:pt>
                <c:pt idx="1">
                  <c:v>1.0809814882459521</c:v>
                </c:pt>
                <c:pt idx="2">
                  <c:v>1.3357086718469724</c:v>
                </c:pt>
                <c:pt idx="3">
                  <c:v>1.7991215976747152</c:v>
                </c:pt>
                <c:pt idx="4">
                  <c:v>2.5246763257344083</c:v>
                </c:pt>
                <c:pt idx="5">
                  <c:v>3.5615538812657372</c:v>
                </c:pt>
                <c:pt idx="6">
                  <c:v>4.8821168155567261</c:v>
                </c:pt>
                <c:pt idx="7">
                  <c:v>6.2356056681369489</c:v>
                </c:pt>
                <c:pt idx="8">
                  <c:v>7.065874381846025</c:v>
                </c:pt>
                <c:pt idx="9">
                  <c:v>6.8687924294986606</c:v>
                </c:pt>
                <c:pt idx="10">
                  <c:v>5.7754872920451801</c:v>
                </c:pt>
                <c:pt idx="11">
                  <c:v>4.3842683315991131</c:v>
                </c:pt>
                <c:pt idx="12">
                  <c:v>3.1521075766709261</c:v>
                </c:pt>
                <c:pt idx="13">
                  <c:v>2.2302634180755567</c:v>
                </c:pt>
                <c:pt idx="14">
                  <c:v>1.6055946406417345</c:v>
                </c:pt>
                <c:pt idx="15">
                  <c:v>1.2225180077297679</c:v>
                </c:pt>
                <c:pt idx="16">
                  <c:v>1.0330238793682043</c:v>
                </c:pt>
                <c:pt idx="17">
                  <c:v>1.0103335876083206</c:v>
                </c:pt>
                <c:pt idx="18">
                  <c:v>1.1511262387685615</c:v>
                </c:pt>
                <c:pt idx="19">
                  <c:v>1.4756212539807319</c:v>
                </c:pt>
                <c:pt idx="20">
                  <c:v>2.0264389726335623</c:v>
                </c:pt>
                <c:pt idx="21">
                  <c:v>2.8598452374554504</c:v>
                </c:pt>
                <c:pt idx="22">
                  <c:v>4.0096650908838232</c:v>
                </c:pt>
                <c:pt idx="23">
                  <c:v>5.3876899151544428</c:v>
                </c:pt>
                <c:pt idx="24">
                  <c:v>6.6283893661899027</c:v>
                </c:pt>
                <c:pt idx="25">
                  <c:v>7.123138244090093</c:v>
                </c:pt>
                <c:pt idx="26">
                  <c:v>6.5510944848657191</c:v>
                </c:pt>
                <c:pt idx="27">
                  <c:v>5.2791609109077031</c:v>
                </c:pt>
                <c:pt idx="28">
                  <c:v>3.9101332606163419</c:v>
                </c:pt>
                <c:pt idx="29">
                  <c:v>2.7841294530794269</c:v>
                </c:pt>
                <c:pt idx="30">
                  <c:v>1.9744778540714405</c:v>
                </c:pt>
                <c:pt idx="31">
                  <c:v>1.4431145553322235</c:v>
                </c:pt>
                <c:pt idx="32">
                  <c:v>1.1340833187353767</c:v>
                </c:pt>
                <c:pt idx="33">
                  <c:v>1.0063574394394461</c:v>
                </c:pt>
                <c:pt idx="34">
                  <c:v>1.041530207648292</c:v>
                </c:pt>
                <c:pt idx="35">
                  <c:v>1.2447458131170257</c:v>
                </c:pt>
                <c:pt idx="36">
                  <c:v>1.6445654913913788</c:v>
                </c:pt>
                <c:pt idx="37">
                  <c:v>2.2903326015047356</c:v>
                </c:pt>
                <c:pt idx="38">
                  <c:v>3.2368487881690449</c:v>
                </c:pt>
                <c:pt idx="39">
                  <c:v>4.4899550823360626</c:v>
                </c:pt>
                <c:pt idx="40">
                  <c:v>5.878678380571329</c:v>
                </c:pt>
                <c:pt idx="41">
                  <c:v>6.9222685332436091</c:v>
                </c:pt>
                <c:pt idx="42">
                  <c:v>7.0347627156414632</c:v>
                </c:pt>
                <c:pt idx="43">
                  <c:v>6.1410818669892651</c:v>
                </c:pt>
                <c:pt idx="44">
                  <c:v>4.7735840120801667</c:v>
                </c:pt>
                <c:pt idx="45">
                  <c:v>3.4699472250717056</c:v>
                </c:pt>
                <c:pt idx="46">
                  <c:v>2.4578764176049686</c:v>
                </c:pt>
                <c:pt idx="47">
                  <c:v>1.7546761420487464</c:v>
                </c:pt>
                <c:pt idx="48">
                  <c:v>1.3091419990247741</c:v>
                </c:pt>
                <c:pt idx="49">
                  <c:v>1.0688131562312397</c:v>
                </c:pt>
                <c:pt idx="50">
                  <c:v>1.0004787344903168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36-4455-8857-B8AA7DAE0E61}"/>
            </c:ext>
          </c:extLst>
        </c:ser>
        <c:ser>
          <c:idx val="3"/>
          <c:order val="2"/>
          <c:tx>
            <c:strRef>
              <c:f>'Jelli (2)'!$G$6</c:f>
              <c:strCache>
                <c:ptCount val="1"/>
                <c:pt idx="0">
                  <c:v>nd(u, 1.01)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'Jelli (2)'!$A$7:$A$57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(2)'!$G$7:$G$57</c:f>
              <c:numCache>
                <c:formatCode>General</c:formatCode>
                <c:ptCount val="51"/>
                <c:pt idx="0">
                  <c:v>1</c:v>
                </c:pt>
                <c:pt idx="1">
                  <c:v>1.0828169414264068</c:v>
                </c:pt>
                <c:pt idx="2">
                  <c:v>1.3463606461500739</c:v>
                </c:pt>
                <c:pt idx="3">
                  <c:v>1.8409832605647398</c:v>
                </c:pt>
                <c:pt idx="4">
                  <c:v>2.6731754874315183</c:v>
                </c:pt>
                <c:pt idx="5">
                  <c:v>4.0716418821822478</c:v>
                </c:pt>
                <c:pt idx="6">
                  <c:v>6.6374831654668425</c:v>
                </c:pt>
                <c:pt idx="7">
                  <c:v>12.766837316052927</c:v>
                </c:pt>
                <c:pt idx="8">
                  <c:v>54.881961957550701</c:v>
                </c:pt>
                <c:pt idx="9">
                  <c:v>-25.638430246735219</c:v>
                </c:pt>
                <c:pt idx="10">
                  <c:v>-9.7673895337019516</c:v>
                </c:pt>
                <c:pt idx="11">
                  <c:v>-5.5073287769076993</c:v>
                </c:pt>
                <c:pt idx="12">
                  <c:v>-3.4800913649822642</c:v>
                </c:pt>
                <c:pt idx="13">
                  <c:v>-2.3250573372385164</c:v>
                </c:pt>
                <c:pt idx="14">
                  <c:v>-1.631678679738173</c:v>
                </c:pt>
                <c:pt idx="15">
                  <c:v>-1.2286398824692442</c:v>
                </c:pt>
                <c:pt idx="16">
                  <c:v>-1.0337216084380292</c:v>
                </c:pt>
                <c:pt idx="17">
                  <c:v>-1.0105445893985656</c:v>
                </c:pt>
                <c:pt idx="18">
                  <c:v>-1.1549056970755684</c:v>
                </c:pt>
                <c:pt idx="19">
                  <c:v>-1.493399140384035</c:v>
                </c:pt>
                <c:pt idx="20">
                  <c:v>-2.0928299159305666</c:v>
                </c:pt>
                <c:pt idx="21">
                  <c:v>-3.0915749372920422</c:v>
                </c:pt>
                <c:pt idx="22">
                  <c:v>-4.8029621618410019</c:v>
                </c:pt>
                <c:pt idx="23">
                  <c:v>-8.1533156311756052</c:v>
                </c:pt>
                <c:pt idx="24">
                  <c:v>-17.908318416440885</c:v>
                </c:pt>
                <c:pt idx="25">
                  <c:v>455.89892220101353</c:v>
                </c:pt>
                <c:pt idx="26">
                  <c:v>16.508698263900378</c:v>
                </c:pt>
                <c:pt idx="27">
                  <c:v>7.7843560268992693</c:v>
                </c:pt>
                <c:pt idx="28">
                  <c:v>4.6313893728795357</c:v>
                </c:pt>
                <c:pt idx="29">
                  <c:v>2.9947311501809377</c:v>
                </c:pt>
                <c:pt idx="30">
                  <c:v>2.0346373603585306</c:v>
                </c:pt>
                <c:pt idx="31">
                  <c:v>1.4590765085801307</c:v>
                </c:pt>
                <c:pt idx="32">
                  <c:v>1.1373588027989674</c:v>
                </c:pt>
                <c:pt idx="33">
                  <c:v>1.0064864699394573</c:v>
                </c:pt>
                <c:pt idx="34">
                  <c:v>1.0424188220892587</c:v>
                </c:pt>
                <c:pt idx="35">
                  <c:v>1.2516759908898285</c:v>
                </c:pt>
                <c:pt idx="36">
                  <c:v>1.6734841238791307</c:v>
                </c:pt>
                <c:pt idx="37">
                  <c:v>2.3947931471161064</c:v>
                </c:pt>
                <c:pt idx="38">
                  <c:v>3.5975903559619415</c:v>
                </c:pt>
                <c:pt idx="39">
                  <c:v>5.7258932470896973</c:v>
                </c:pt>
                <c:pt idx="40">
                  <c:v>10.30448451889948</c:v>
                </c:pt>
                <c:pt idx="41">
                  <c:v>29.006360493266129</c:v>
                </c:pt>
                <c:pt idx="42">
                  <c:v>-44.145691565645713</c:v>
                </c:pt>
                <c:pt idx="43">
                  <c:v>-11.995971339657899</c:v>
                </c:pt>
                <c:pt idx="44">
                  <c:v>-6.3671607115510893</c:v>
                </c:pt>
                <c:pt idx="45">
                  <c:v>-3.9337727924319723</c:v>
                </c:pt>
                <c:pt idx="46">
                  <c:v>-2.5927417144915816</c:v>
                </c:pt>
                <c:pt idx="47">
                  <c:v>-1.7925267164486827</c:v>
                </c:pt>
                <c:pt idx="48">
                  <c:v>-1.318636367315164</c:v>
                </c:pt>
                <c:pt idx="49">
                  <c:v>-1.0703456328752086</c:v>
                </c:pt>
                <c:pt idx="50">
                  <c:v>-1.0004883641036799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36-4455-8857-B8AA7DAE0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0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819410313019017"/>
          <c:y val="7.8295060595945556E-2"/>
          <c:w val="0.20602356159149685"/>
          <c:h val="0.235267748542084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9226061615442146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'Jelli (3)'!$B$6</c:f>
              <c:strCache>
                <c:ptCount val="1"/>
                <c:pt idx="0">
                  <c:v>sd(u, 0.5)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(3)'!$B$7:$B$57</c:f>
              <c:numCache>
                <c:formatCode>General</c:formatCode>
                <c:ptCount val="51"/>
                <c:pt idx="0">
                  <c:v>0</c:v>
                </c:pt>
                <c:pt idx="1">
                  <c:v>0.39450001544983448</c:v>
                </c:pt>
                <c:pt idx="2">
                  <c:v>0.75239546972390492</c:v>
                </c:pt>
                <c:pt idx="3">
                  <c:v>1.0235697364738654</c:v>
                </c:pt>
                <c:pt idx="4">
                  <c:v>1.1504604050944705</c:v>
                </c:pt>
                <c:pt idx="5">
                  <c:v>1.0986043094673719</c:v>
                </c:pt>
                <c:pt idx="6">
                  <c:v>0.88272048495809263</c:v>
                </c:pt>
                <c:pt idx="7">
                  <c:v>0.55497881851237385</c:v>
                </c:pt>
                <c:pt idx="8">
                  <c:v>0.17107789221840303</c:v>
                </c:pt>
                <c:pt idx="9">
                  <c:v>-0.22749478884257734</c:v>
                </c:pt>
                <c:pt idx="10">
                  <c:v>-0.60627204941612878</c:v>
                </c:pt>
                <c:pt idx="11">
                  <c:v>-0.92171991208718018</c:v>
                </c:pt>
                <c:pt idx="12">
                  <c:v>-1.1169080549299444</c:v>
                </c:pt>
                <c:pt idx="13">
                  <c:v>-1.1429755028047917</c:v>
                </c:pt>
                <c:pt idx="14">
                  <c:v>-0.99247645402861318</c:v>
                </c:pt>
                <c:pt idx="15">
                  <c:v>-0.70535743424364772</c:v>
                </c:pt>
                <c:pt idx="16">
                  <c:v>-0.33956081535056404</c:v>
                </c:pt>
                <c:pt idx="17">
                  <c:v>5.6983139130173506E-2</c:v>
                </c:pt>
                <c:pt idx="18">
                  <c:v>0.44872299724794618</c:v>
                </c:pt>
                <c:pt idx="19">
                  <c:v>0.79769194132729471</c:v>
                </c:pt>
                <c:pt idx="20">
                  <c:v>1.051694607743886</c:v>
                </c:pt>
                <c:pt idx="21">
                  <c:v>1.1542233291468107</c:v>
                </c:pt>
                <c:pt idx="22">
                  <c:v>1.0769019995161935</c:v>
                </c:pt>
                <c:pt idx="23">
                  <c:v>0.84144915878735538</c:v>
                </c:pt>
                <c:pt idx="24">
                  <c:v>0.50257516310306816</c:v>
                </c:pt>
                <c:pt idx="25">
                  <c:v>0.11437670085789153</c:v>
                </c:pt>
                <c:pt idx="26">
                  <c:v>-0.28352741441753027</c:v>
                </c:pt>
                <c:pt idx="27">
                  <c:v>-0.65630830787555039</c:v>
                </c:pt>
                <c:pt idx="28">
                  <c:v>-0.95826822673693957</c:v>
                </c:pt>
                <c:pt idx="29">
                  <c:v>-1.1317015885526824</c:v>
                </c:pt>
                <c:pt idx="30">
                  <c:v>-1.1318166708520458</c:v>
                </c:pt>
                <c:pt idx="31">
                  <c:v>-0.95858053252790643</c:v>
                </c:pt>
                <c:pt idx="32">
                  <c:v>-0.6567455208459867</c:v>
                </c:pt>
                <c:pt idx="33">
                  <c:v>-0.28402179787320958</c:v>
                </c:pt>
                <c:pt idx="34">
                  <c:v>0.11387338846733661</c:v>
                </c:pt>
                <c:pt idx="35">
                  <c:v>0.50210636211782045</c:v>
                </c:pt>
                <c:pt idx="36">
                  <c:v>0.84107390769944679</c:v>
                </c:pt>
                <c:pt idx="37">
                  <c:v>1.0766949184781807</c:v>
                </c:pt>
                <c:pt idx="38">
                  <c:v>1.1542399421888203</c:v>
                </c:pt>
                <c:pt idx="39">
                  <c:v>1.0519300332413135</c:v>
                </c:pt>
                <c:pt idx="40">
                  <c:v>0.79808493918003021</c:v>
                </c:pt>
                <c:pt idx="41">
                  <c:v>0.44919981023646893</c:v>
                </c:pt>
                <c:pt idx="42">
                  <c:v>5.748769227111495E-2</c:v>
                </c:pt>
                <c:pt idx="43">
                  <c:v>-0.33907124517635734</c:v>
                </c:pt>
                <c:pt idx="44">
                  <c:v>-0.70493343365729044</c:v>
                </c:pt>
                <c:pt idx="45">
                  <c:v>-0.99218821399884871</c:v>
                </c:pt>
                <c:pt idx="46">
                  <c:v>-1.1428926852834385</c:v>
                </c:pt>
                <c:pt idx="47">
                  <c:v>-1.117054677529159</c:v>
                </c:pt>
                <c:pt idx="48">
                  <c:v>-0.9220547296510716</c:v>
                </c:pt>
                <c:pt idx="49">
                  <c:v>-0.60672107624140847</c:v>
                </c:pt>
                <c:pt idx="50">
                  <c:v>-0.22799303632403609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3E-48A1-8395-93E91BBD5DAD}"/>
            </c:ext>
          </c:extLst>
        </c:ser>
        <c:ser>
          <c:idx val="2"/>
          <c:order val="1"/>
          <c:tx>
            <c:strRef>
              <c:f>'Jelli (3)'!$C$6</c:f>
              <c:strCache>
                <c:ptCount val="1"/>
                <c:pt idx="0">
                  <c:v>sc(u,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(3)'!$C$7:$C$57</c:f>
              <c:numCache>
                <c:formatCode>General</c:formatCode>
                <c:ptCount val="51"/>
                <c:pt idx="0">
                  <c:v>0</c:v>
                </c:pt>
                <c:pt idx="1">
                  <c:v>0.41975752362984969</c:v>
                </c:pt>
                <c:pt idx="2">
                  <c:v>0.99186258823486861</c:v>
                </c:pt>
                <c:pt idx="3">
                  <c:v>2.2114573296808286</c:v>
                </c:pt>
                <c:pt idx="4">
                  <c:v>13.436948853417617</c:v>
                </c:pt>
                <c:pt idx="5">
                  <c:v>-3.5680740402473812</c:v>
                </c:pt>
                <c:pt idx="6">
                  <c:v>-1.3692528531841506</c:v>
                </c:pt>
                <c:pt idx="7">
                  <c:v>-0.63286860718997839</c:v>
                </c:pt>
                <c:pt idx="8">
                  <c:v>-0.17298702311375899</c:v>
                </c:pt>
                <c:pt idx="9">
                  <c:v>0.23204277627790987</c:v>
                </c:pt>
                <c:pt idx="10">
                  <c:v>0.71236178554718343</c:v>
                </c:pt>
                <c:pt idx="11">
                  <c:v>1.5302091166573288</c:v>
                </c:pt>
                <c:pt idx="12">
                  <c:v>4.4016684225455691</c:v>
                </c:pt>
                <c:pt idx="13">
                  <c:v>-8.0409027249679976</c:v>
                </c:pt>
                <c:pt idx="14">
                  <c:v>-1.9417709174605227</c:v>
                </c:pt>
                <c:pt idx="15">
                  <c:v>-0.89089461876004794</c:v>
                </c:pt>
                <c:pt idx="16">
                  <c:v>-0.35526925485665312</c:v>
                </c:pt>
                <c:pt idx="17">
                  <c:v>5.7052651884369199E-2</c:v>
                </c:pt>
                <c:pt idx="18">
                  <c:v>0.48699906400466902</c:v>
                </c:pt>
                <c:pt idx="19">
                  <c:v>1.1032696534844104</c:v>
                </c:pt>
                <c:pt idx="20">
                  <c:v>2.5473361197579618</c:v>
                </c:pt>
                <c:pt idx="21">
                  <c:v>40.151335122935457</c:v>
                </c:pt>
                <c:pt idx="22">
                  <c:v>-2.9843613579441297</c:v>
                </c:pt>
                <c:pt idx="23">
                  <c:v>-1.2287235980367817</c:v>
                </c:pt>
                <c:pt idx="24">
                  <c:v>-0.55822265668501891</c:v>
                </c:pt>
                <c:pt idx="25">
                  <c:v>-0.11494196865292079</c:v>
                </c:pt>
                <c:pt idx="26">
                  <c:v>0.29248145107088191</c:v>
                </c:pt>
                <c:pt idx="27">
                  <c:v>0.79768486602392208</c:v>
                </c:pt>
                <c:pt idx="28">
                  <c:v>1.7175265311866652</c:v>
                </c:pt>
                <c:pt idx="29">
                  <c:v>5.6986368640541842</c:v>
                </c:pt>
                <c:pt idx="30">
                  <c:v>-5.713385195289117</c:v>
                </c:pt>
                <c:pt idx="31">
                  <c:v>-1.7193266418911501</c:v>
                </c:pt>
                <c:pt idx="32">
                  <c:v>-0.79847022931531308</c:v>
                </c:pt>
                <c:pt idx="33">
                  <c:v>-0.29302425961053286</c:v>
                </c:pt>
                <c:pt idx="34">
                  <c:v>0.11443119033065645</c:v>
                </c:pt>
                <c:pt idx="35">
                  <c:v>0.55758046321877164</c:v>
                </c:pt>
                <c:pt idx="36">
                  <c:v>1.2275560569855735</c:v>
                </c:pt>
                <c:pt idx="37">
                  <c:v>2.9799625978251107</c:v>
                </c:pt>
                <c:pt idx="38">
                  <c:v>-40.869462625906642</c:v>
                </c:pt>
                <c:pt idx="39">
                  <c:v>-2.5506869604153621</c:v>
                </c:pt>
                <c:pt idx="40">
                  <c:v>-1.1043101071442285</c:v>
                </c:pt>
                <c:pt idx="41">
                  <c:v>-0.48760877028393307</c:v>
                </c:pt>
                <c:pt idx="42">
                  <c:v>-5.7559070234457922E-2</c:v>
                </c:pt>
                <c:pt idx="43">
                  <c:v>0.35470866366725246</c:v>
                </c:pt>
                <c:pt idx="44">
                  <c:v>0.89004076255096409</c:v>
                </c:pt>
                <c:pt idx="45">
                  <c:v>1.9396148960362816</c:v>
                </c:pt>
                <c:pt idx="46">
                  <c:v>8.012218418475042</c:v>
                </c:pt>
                <c:pt idx="47">
                  <c:v>-4.4106684848865774</c:v>
                </c:pt>
                <c:pt idx="48">
                  <c:v>-1.5317426017028044</c:v>
                </c:pt>
                <c:pt idx="49">
                  <c:v>-0.71309049635499122</c:v>
                </c:pt>
                <c:pt idx="50">
                  <c:v>-0.23257157765274813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3E-48A1-8395-93E91BBD5DAD}"/>
            </c:ext>
          </c:extLst>
        </c:ser>
        <c:ser>
          <c:idx val="3"/>
          <c:order val="2"/>
          <c:tx>
            <c:strRef>
              <c:f>'Jelli (3)'!$D$6</c:f>
              <c:strCache>
                <c:ptCount val="1"/>
                <c:pt idx="0">
                  <c:v>cs(u,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(3)'!$D$7:$D$57</c:f>
              <c:numCache>
                <c:formatCode>General</c:formatCode>
                <c:ptCount val="51"/>
                <c:pt idx="0">
                  <c:v>65535</c:v>
                </c:pt>
                <c:pt idx="1">
                  <c:v>2.382327757588496</c:v>
                </c:pt>
                <c:pt idx="2">
                  <c:v>1.0082041724949147</c:v>
                </c:pt>
                <c:pt idx="3">
                  <c:v>0.45219050197288962</c:v>
                </c:pt>
                <c:pt idx="4">
                  <c:v>7.4421657097076419E-2</c:v>
                </c:pt>
                <c:pt idx="5">
                  <c:v>-0.28026324250005424</c:v>
                </c:pt>
                <c:pt idx="6">
                  <c:v>-0.73032529943212043</c:v>
                </c:pt>
                <c:pt idx="7">
                  <c:v>-1.5801068162317835</c:v>
                </c:pt>
                <c:pt idx="8">
                  <c:v>-5.780780442371011</c:v>
                </c:pt>
                <c:pt idx="9">
                  <c:v>4.3095502305244509</c:v>
                </c:pt>
                <c:pt idx="10">
                  <c:v>1.4037810846799905</c:v>
                </c:pt>
                <c:pt idx="11">
                  <c:v>0.65350545171528829</c:v>
                </c:pt>
                <c:pt idx="12">
                  <c:v>0.22718658108774145</c:v>
                </c:pt>
                <c:pt idx="13">
                  <c:v>-0.12436414594282759</c:v>
                </c:pt>
                <c:pt idx="14">
                  <c:v>-0.51499380849097021</c:v>
                </c:pt>
                <c:pt idx="15">
                  <c:v>-1.1224672132286595</c:v>
                </c:pt>
                <c:pt idx="16">
                  <c:v>-2.8147665083022395</c:v>
                </c:pt>
                <c:pt idx="17">
                  <c:v>17.527669038535464</c:v>
                </c:pt>
                <c:pt idx="18">
                  <c:v>2.0533920368898548</c:v>
                </c:pt>
                <c:pt idx="19">
                  <c:v>0.90639672435631824</c:v>
                </c:pt>
                <c:pt idx="20">
                  <c:v>0.39256696132233082</c:v>
                </c:pt>
                <c:pt idx="21">
                  <c:v>2.4905772048132335E-2</c:v>
                </c:pt>
                <c:pt idx="22">
                  <c:v>-0.33508006573603444</c:v>
                </c:pt>
                <c:pt idx="23">
                  <c:v>-0.81385268550044165</c:v>
                </c:pt>
                <c:pt idx="24">
                  <c:v>-1.7913998796438266</c:v>
                </c:pt>
                <c:pt idx="25">
                  <c:v>-8.7000423928669939</c:v>
                </c:pt>
                <c:pt idx="26">
                  <c:v>3.4190202364581861</c:v>
                </c:pt>
                <c:pt idx="27">
                  <c:v>1.2536278956682758</c:v>
                </c:pt>
                <c:pt idx="28">
                  <c:v>0.58223263620218135</c:v>
                </c:pt>
                <c:pt idx="29">
                  <c:v>0.17548056208104643</c:v>
                </c:pt>
                <c:pt idx="30">
                  <c:v>-0.1750275827410577</c:v>
                </c:pt>
                <c:pt idx="31">
                  <c:v>-0.58162304685749733</c:v>
                </c:pt>
                <c:pt idx="32">
                  <c:v>-1.2523948461516197</c:v>
                </c:pt>
                <c:pt idx="33">
                  <c:v>-3.4126867220111032</c:v>
                </c:pt>
                <c:pt idx="34">
                  <c:v>8.7388761500289753</c:v>
                </c:pt>
                <c:pt idx="35">
                  <c:v>1.7934631249941071</c:v>
                </c:pt>
                <c:pt idx="36">
                  <c:v>0.81462674906727484</c:v>
                </c:pt>
                <c:pt idx="37">
                  <c:v>0.33557468161843296</c:v>
                </c:pt>
                <c:pt idx="38">
                  <c:v>-2.44681465267447E-2</c:v>
                </c:pt>
                <c:pt idx="39">
                  <c:v>-0.39205124561312565</c:v>
                </c:pt>
                <c:pt idx="40">
                  <c:v>-0.90554273978893762</c:v>
                </c:pt>
                <c:pt idx="41">
                  <c:v>-2.0508244743377015</c:v>
                </c:pt>
                <c:pt idx="42">
                  <c:v>-17.373456449637835</c:v>
                </c:pt>
                <c:pt idx="43">
                  <c:v>2.8192150416097164</c:v>
                </c:pt>
                <c:pt idx="44">
                  <c:v>1.123544046605101</c:v>
                </c:pt>
                <c:pt idx="45">
                  <c:v>0.51556626113954862</c:v>
                </c:pt>
                <c:pt idx="46">
                  <c:v>0.12480937834821647</c:v>
                </c:pt>
                <c:pt idx="47">
                  <c:v>-0.22672300206341978</c:v>
                </c:pt>
                <c:pt idx="48">
                  <c:v>-0.65285120286419018</c:v>
                </c:pt>
                <c:pt idx="49">
                  <c:v>-1.4023465536444049</c:v>
                </c:pt>
                <c:pt idx="50">
                  <c:v>-4.2997515435574707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3E-48A1-8395-93E91BBD5DAD}"/>
            </c:ext>
          </c:extLst>
        </c:ser>
        <c:ser>
          <c:idx val="0"/>
          <c:order val="3"/>
          <c:tx>
            <c:strRef>
              <c:f>'Jelli (3)'!$E$6</c:f>
              <c:strCache>
                <c:ptCount val="1"/>
                <c:pt idx="0">
                  <c:v>cd(u, 0.5)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(3)'!$E$7:$E$57</c:f>
              <c:numCache>
                <c:formatCode>General</c:formatCode>
                <c:ptCount val="51"/>
                <c:pt idx="0">
                  <c:v>1</c:v>
                </c:pt>
                <c:pt idx="1">
                  <c:v>0.93982833717523129</c:v>
                </c:pt>
                <c:pt idx="2">
                  <c:v>0.75856825194191224</c:v>
                </c:pt>
                <c:pt idx="3">
                  <c:v>0.46284851294037554</c:v>
                </c:pt>
                <c:pt idx="4">
                  <c:v>8.5619169771704307E-2</c:v>
                </c:pt>
                <c:pt idx="5">
                  <c:v>-0.30789840599585866</c:v>
                </c:pt>
                <c:pt idx="6">
                  <c:v>-0.64467310249188559</c:v>
                </c:pt>
                <c:pt idx="7">
                  <c:v>-0.87692581399566383</c:v>
                </c:pt>
                <c:pt idx="8">
                  <c:v>-0.98896373345819988</c:v>
                </c:pt>
                <c:pt idx="9">
                  <c:v>-0.98040021969964042</c:v>
                </c:pt>
                <c:pt idx="10">
                  <c:v>-0.85107323514053412</c:v>
                </c:pt>
                <c:pt idx="11">
                  <c:v>-0.60234898750350852</c:v>
                </c:pt>
                <c:pt idx="12">
                  <c:v>-0.25374652238889339</c:v>
                </c:pt>
                <c:pt idx="13">
                  <c:v>0.14214517223989184</c:v>
                </c:pt>
                <c:pt idx="14">
                  <c:v>0.51111922889780881</c:v>
                </c:pt>
                <c:pt idx="15">
                  <c:v>0.79174059354558468</c:v>
                </c:pt>
                <c:pt idx="16">
                  <c:v>0.95578441058056873</c:v>
                </c:pt>
                <c:pt idx="17">
                  <c:v>0.99878160345050082</c:v>
                </c:pt>
                <c:pt idx="18">
                  <c:v>0.92140422931828092</c:v>
                </c:pt>
                <c:pt idx="19">
                  <c:v>0.72302536266449235</c:v>
                </c:pt>
                <c:pt idx="20">
                  <c:v>0.41286055640109803</c:v>
                </c:pt>
                <c:pt idx="21">
                  <c:v>2.8746823128366884E-2</c:v>
                </c:pt>
                <c:pt idx="22">
                  <c:v>-0.36084839278915304</c:v>
                </c:pt>
                <c:pt idx="23">
                  <c:v>-0.68481565759117669</c:v>
                </c:pt>
                <c:pt idx="24">
                  <c:v>-0.90031308669481291</c:v>
                </c:pt>
                <c:pt idx="25">
                  <c:v>-0.99508214621992308</c:v>
                </c:pt>
                <c:pt idx="26">
                  <c:v>-0.96938596748420236</c:v>
                </c:pt>
                <c:pt idx="27">
                  <c:v>-0.82276640291163317</c:v>
                </c:pt>
                <c:pt idx="28">
                  <c:v>-0.5579350358418379</c:v>
                </c:pt>
                <c:pt idx="29">
                  <c:v>-0.19859163086723786</c:v>
                </c:pt>
                <c:pt idx="30">
                  <c:v>0.19809913600526494</c:v>
                </c:pt>
                <c:pt idx="31">
                  <c:v>0.55753252998716329</c:v>
                </c:pt>
                <c:pt idx="32">
                  <c:v>0.82250470554067479</c:v>
                </c:pt>
                <c:pt idx="33">
                  <c:v>0.9692774183636238</c:v>
                </c:pt>
                <c:pt idx="34">
                  <c:v>0.99512543860019242</c:v>
                </c:pt>
                <c:pt idx="35">
                  <c:v>0.90050924528324894</c:v>
                </c:pt>
                <c:pt idx="36">
                  <c:v>0.6851613031545094</c:v>
                </c:pt>
                <c:pt idx="37">
                  <c:v>0.36131155446850011</c:v>
                </c:pt>
                <c:pt idx="38">
                  <c:v>-2.8242112032497386E-2</c:v>
                </c:pt>
                <c:pt idx="39">
                  <c:v>-0.41241047983011364</c:v>
                </c:pt>
                <c:pt idx="40">
                  <c:v>-0.72270002240937214</c:v>
                </c:pt>
                <c:pt idx="41">
                  <c:v>-0.92122996470080165</c:v>
                </c:pt>
                <c:pt idx="42">
                  <c:v>-0.99875991806239717</c:v>
                </c:pt>
                <c:pt idx="43">
                  <c:v>-0.9559147545785226</c:v>
                </c:pt>
                <c:pt idx="44">
                  <c:v>-0.79202376263854057</c:v>
                </c:pt>
                <c:pt idx="45">
                  <c:v>-0.51153876783811281</c:v>
                </c:pt>
                <c:pt idx="46">
                  <c:v>-0.14264372556894975</c:v>
                </c:pt>
                <c:pt idx="47">
                  <c:v>0.25326198995839622</c:v>
                </c:pt>
                <c:pt idx="48">
                  <c:v>0.60196453935931771</c:v>
                </c:pt>
                <c:pt idx="49">
                  <c:v>0.85083321029056347</c:v>
                </c:pt>
                <c:pt idx="50">
                  <c:v>0.98031340985462867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3E-48A1-8395-93E91BBD5DAD}"/>
            </c:ext>
          </c:extLst>
        </c:ser>
        <c:ser>
          <c:idx val="4"/>
          <c:order val="4"/>
          <c:tx>
            <c:strRef>
              <c:f>'Jelli (3)'!$F$6</c:f>
              <c:strCache>
                <c:ptCount val="1"/>
                <c:pt idx="0">
                  <c:v>ds(u, 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(3)'!$F$7:$F$57</c:f>
              <c:numCache>
                <c:formatCode>General</c:formatCode>
                <c:ptCount val="51"/>
                <c:pt idx="0">
                  <c:v>65535</c:v>
                </c:pt>
                <c:pt idx="1">
                  <c:v>2.5348541466081698</c:v>
                </c:pt>
                <c:pt idx="2">
                  <c:v>1.3290882790229381</c:v>
                </c:pt>
                <c:pt idx="3">
                  <c:v>0.9769730037593124</c:v>
                </c:pt>
                <c:pt idx="4">
                  <c:v>0.86921722431454274</c:v>
                </c:pt>
                <c:pt idx="5">
                  <c:v>0.91024583772552525</c:v>
                </c:pt>
                <c:pt idx="6">
                  <c:v>1.1328614403317889</c:v>
                </c:pt>
                <c:pt idx="7">
                  <c:v>1.8018705699084332</c:v>
                </c:pt>
                <c:pt idx="8">
                  <c:v>5.8452906277531813</c:v>
                </c:pt>
                <c:pt idx="9">
                  <c:v>-4.3957050844447414</c:v>
                </c:pt>
                <c:pt idx="10">
                  <c:v>-1.649424546229785</c:v>
                </c:pt>
                <c:pt idx="11">
                  <c:v>-1.0849282812341106</c:v>
                </c:pt>
                <c:pt idx="12">
                  <c:v>-0.89532884608189423</c:v>
                </c:pt>
                <c:pt idx="13">
                  <c:v>-0.87490939004909685</c:v>
                </c:pt>
                <c:pt idx="14">
                  <c:v>-1.0075805788045122</c:v>
                </c:pt>
                <c:pt idx="15">
                  <c:v>-1.4177209333198515</c:v>
                </c:pt>
                <c:pt idx="16">
                  <c:v>-2.9449805595725045</c:v>
                </c:pt>
                <c:pt idx="17">
                  <c:v>17.549050741405779</c:v>
                </c:pt>
                <c:pt idx="18">
                  <c:v>2.2285463551747502</c:v>
                </c:pt>
                <c:pt idx="19">
                  <c:v>1.2536167763411037</c:v>
                </c:pt>
                <c:pt idx="20">
                  <c:v>0.95084636988414128</c:v>
                </c:pt>
                <c:pt idx="21">
                  <c:v>0.86638345868402189</c:v>
                </c:pt>
                <c:pt idx="22">
                  <c:v>0.92858960281368019</c:v>
                </c:pt>
                <c:pt idx="23">
                  <c:v>1.1884259310938503</c:v>
                </c:pt>
                <c:pt idx="24">
                  <c:v>1.9897521274741543</c:v>
                </c:pt>
                <c:pt idx="25">
                  <c:v>8.7430393821418217</c:v>
                </c:pt>
                <c:pt idx="26">
                  <c:v>-3.5269958005802309</c:v>
                </c:pt>
                <c:pt idx="27">
                  <c:v>-1.5236741452153317</c:v>
                </c:pt>
                <c:pt idx="28">
                  <c:v>-1.0435491568004545</c:v>
                </c:pt>
                <c:pt idx="29">
                  <c:v>-0.88362516242367928</c:v>
                </c:pt>
                <c:pt idx="30">
                  <c:v>-0.88353531605713787</c:v>
                </c:pt>
                <c:pt idx="31">
                  <c:v>-1.0432091682092322</c:v>
                </c:pt>
                <c:pt idx="32">
                  <c:v>-1.5226597947890839</c:v>
                </c:pt>
                <c:pt idx="33">
                  <c:v>-3.5208565239996505</c:v>
                </c:pt>
                <c:pt idx="34">
                  <c:v>8.7816830030208468</c:v>
                </c:pt>
                <c:pt idx="35">
                  <c:v>1.991609896720145</c:v>
                </c:pt>
                <c:pt idx="36">
                  <c:v>1.1889561557500421</c:v>
                </c:pt>
                <c:pt idx="37">
                  <c:v>0.92876819871446725</c:v>
                </c:pt>
                <c:pt idx="38">
                  <c:v>0.86637098877696928</c:v>
                </c:pt>
                <c:pt idx="39">
                  <c:v>0.95063356725228065</c:v>
                </c:pt>
                <c:pt idx="40">
                  <c:v>1.2529994627231305</c:v>
                </c:pt>
                <c:pt idx="41">
                  <c:v>2.2261808157790122</c:v>
                </c:pt>
                <c:pt idx="42">
                  <c:v>17.395027709304244</c:v>
                </c:pt>
                <c:pt idx="43">
                  <c:v>-2.949232688486696</c:v>
                </c:pt>
                <c:pt idx="44">
                  <c:v>-1.4185736585252653</c:v>
                </c:pt>
                <c:pt idx="45">
                  <c:v>-1.0078732904613603</c:v>
                </c:pt>
                <c:pt idx="46">
                  <c:v>-0.87497278867612938</c:v>
                </c:pt>
                <c:pt idx="47">
                  <c:v>-0.89521132681877746</c:v>
                </c:pt>
                <c:pt idx="48">
                  <c:v>-1.0845343208406131</c:v>
                </c:pt>
                <c:pt idx="49">
                  <c:v>-1.64820382735824</c:v>
                </c:pt>
                <c:pt idx="50">
                  <c:v>-4.3860988744355582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3E-48A1-8395-93E91BBD5DAD}"/>
            </c:ext>
          </c:extLst>
        </c:ser>
        <c:ser>
          <c:idx val="5"/>
          <c:order val="5"/>
          <c:tx>
            <c:strRef>
              <c:f>'Jelli (3)'!$G$6</c:f>
              <c:strCache>
                <c:ptCount val="1"/>
                <c:pt idx="0">
                  <c:v>dc(u, 0.5)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'Jelli (3)'!$A$7:$A$57</c:f>
              <c:numCache>
                <c:formatCode>General</c:formatCode>
                <c:ptCount val="51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</c:v>
                </c:pt>
                <c:pt idx="7">
                  <c:v>2.8</c:v>
                </c:pt>
                <c:pt idx="8">
                  <c:v>3.1999999999999997</c:v>
                </c:pt>
                <c:pt idx="9">
                  <c:v>3.5999999999999996</c:v>
                </c:pt>
                <c:pt idx="10">
                  <c:v>3.9999999999999996</c:v>
                </c:pt>
                <c:pt idx="11">
                  <c:v>4.3999999999999995</c:v>
                </c:pt>
                <c:pt idx="12">
                  <c:v>4.8</c:v>
                </c:pt>
                <c:pt idx="13">
                  <c:v>5.2</c:v>
                </c:pt>
                <c:pt idx="14">
                  <c:v>5.6000000000000005</c:v>
                </c:pt>
                <c:pt idx="15">
                  <c:v>6.0000000000000009</c:v>
                </c:pt>
                <c:pt idx="16">
                  <c:v>6.4000000000000012</c:v>
                </c:pt>
                <c:pt idx="17">
                  <c:v>6.8000000000000016</c:v>
                </c:pt>
                <c:pt idx="18">
                  <c:v>7.200000000000002</c:v>
                </c:pt>
                <c:pt idx="19">
                  <c:v>7.6000000000000023</c:v>
                </c:pt>
                <c:pt idx="20">
                  <c:v>8.0000000000000018</c:v>
                </c:pt>
                <c:pt idx="21">
                  <c:v>8.4000000000000021</c:v>
                </c:pt>
                <c:pt idx="22">
                  <c:v>8.8000000000000025</c:v>
                </c:pt>
                <c:pt idx="23">
                  <c:v>9.2000000000000028</c:v>
                </c:pt>
                <c:pt idx="24">
                  <c:v>9.6000000000000032</c:v>
                </c:pt>
                <c:pt idx="25">
                  <c:v>10.000000000000004</c:v>
                </c:pt>
                <c:pt idx="26">
                  <c:v>10.400000000000004</c:v>
                </c:pt>
                <c:pt idx="27">
                  <c:v>10.800000000000004</c:v>
                </c:pt>
                <c:pt idx="28">
                  <c:v>11.200000000000005</c:v>
                </c:pt>
                <c:pt idx="29">
                  <c:v>11.600000000000005</c:v>
                </c:pt>
                <c:pt idx="30">
                  <c:v>12.000000000000005</c:v>
                </c:pt>
                <c:pt idx="31">
                  <c:v>12.400000000000006</c:v>
                </c:pt>
                <c:pt idx="32">
                  <c:v>12.800000000000006</c:v>
                </c:pt>
                <c:pt idx="33">
                  <c:v>13.200000000000006</c:v>
                </c:pt>
                <c:pt idx="34">
                  <c:v>13.600000000000007</c:v>
                </c:pt>
                <c:pt idx="35">
                  <c:v>14.000000000000007</c:v>
                </c:pt>
                <c:pt idx="36">
                  <c:v>14.400000000000007</c:v>
                </c:pt>
                <c:pt idx="37">
                  <c:v>14.800000000000008</c:v>
                </c:pt>
                <c:pt idx="38">
                  <c:v>15.200000000000008</c:v>
                </c:pt>
                <c:pt idx="39">
                  <c:v>15.600000000000009</c:v>
                </c:pt>
                <c:pt idx="40">
                  <c:v>16.000000000000007</c:v>
                </c:pt>
                <c:pt idx="41">
                  <c:v>16.400000000000006</c:v>
                </c:pt>
                <c:pt idx="42">
                  <c:v>16.800000000000004</c:v>
                </c:pt>
                <c:pt idx="43">
                  <c:v>17.200000000000003</c:v>
                </c:pt>
                <c:pt idx="44">
                  <c:v>17.600000000000001</c:v>
                </c:pt>
                <c:pt idx="45">
                  <c:v>18</c:v>
                </c:pt>
                <c:pt idx="46">
                  <c:v>18.399999999999999</c:v>
                </c:pt>
                <c:pt idx="47">
                  <c:v>18.799999999999997</c:v>
                </c:pt>
                <c:pt idx="48">
                  <c:v>19.199999999999996</c:v>
                </c:pt>
                <c:pt idx="49">
                  <c:v>19.599999999999994</c:v>
                </c:pt>
                <c:pt idx="50">
                  <c:v>19.999999999999993</c:v>
                </c:pt>
              </c:numCache>
            </c:numRef>
          </c:xVal>
          <c:yVal>
            <c:numRef>
              <c:f>'Jelli (3)'!$G$7:$G$57</c:f>
              <c:numCache>
                <c:formatCode>General</c:formatCode>
                <c:ptCount val="51"/>
                <c:pt idx="0">
                  <c:v>1</c:v>
                </c:pt>
                <c:pt idx="1">
                  <c:v>1.0640240993431014</c:v>
                </c:pt>
                <c:pt idx="2">
                  <c:v>1.3182729404243188</c:v>
                </c:pt>
                <c:pt idx="3">
                  <c:v>2.1605341100638271</c:v>
                </c:pt>
                <c:pt idx="4">
                  <c:v>11.679627385624139</c:v>
                </c:pt>
                <c:pt idx="5">
                  <c:v>-3.2478245438316766</c:v>
                </c:pt>
                <c:pt idx="6">
                  <c:v>-1.5511737594366082</c:v>
                </c:pt>
                <c:pt idx="7">
                  <c:v>-1.1403473179145627</c:v>
                </c:pt>
                <c:pt idx="8">
                  <c:v>-1.0111594249297784</c:v>
                </c:pt>
                <c:pt idx="9">
                  <c:v>-1.0199916114934819</c:v>
                </c:pt>
                <c:pt idx="10">
                  <c:v>-1.1749870148776025</c:v>
                </c:pt>
                <c:pt idx="11">
                  <c:v>-1.6601671468638024</c:v>
                </c:pt>
                <c:pt idx="12">
                  <c:v>-3.9409407095928359</c:v>
                </c:pt>
                <c:pt idx="13">
                  <c:v>7.0350612985458714</c:v>
                </c:pt>
                <c:pt idx="14">
                  <c:v>1.9564906649206424</c:v>
                </c:pt>
                <c:pt idx="15">
                  <c:v>1.2630399503981284</c:v>
                </c:pt>
                <c:pt idx="16">
                  <c:v>1.0462610489666531</c:v>
                </c:pt>
                <c:pt idx="17">
                  <c:v>1.0012198828505552</c:v>
                </c:pt>
                <c:pt idx="18">
                  <c:v>1.0852999890611201</c:v>
                </c:pt>
                <c:pt idx="19">
                  <c:v>1.3830773464360933</c:v>
                </c:pt>
                <c:pt idx="20">
                  <c:v>2.4221253023466121</c:v>
                </c:pt>
                <c:pt idx="21">
                  <c:v>34.786452594590067</c:v>
                </c:pt>
                <c:pt idx="22">
                  <c:v>-2.7712469280258345</c:v>
                </c:pt>
                <c:pt idx="23">
                  <c:v>-1.4602469860538483</c:v>
                </c:pt>
                <c:pt idx="24">
                  <c:v>-1.1107247187432907</c:v>
                </c:pt>
                <c:pt idx="25">
                  <c:v>-1.0049421585933971</c:v>
                </c:pt>
                <c:pt idx="26">
                  <c:v>-1.0315808496746128</c:v>
                </c:pt>
                <c:pt idx="27">
                  <c:v>-1.215411806390206</c:v>
                </c:pt>
                <c:pt idx="28">
                  <c:v>-1.792323363402254</c:v>
                </c:pt>
                <c:pt idx="29">
                  <c:v>-5.0354589245934456</c:v>
                </c:pt>
                <c:pt idx="30">
                  <c:v>5.0479775942759426</c:v>
                </c:pt>
                <c:pt idx="31">
                  <c:v>1.7936173159672391</c:v>
                </c:pt>
                <c:pt idx="32">
                  <c:v>1.2157985155144473</c:v>
                </c:pt>
                <c:pt idx="33">
                  <c:v>1.0316963761399118</c:v>
                </c:pt>
                <c:pt idx="34">
                  <c:v>1.0048984391421691</c:v>
                </c:pt>
                <c:pt idx="35">
                  <c:v>1.1104827687643084</c:v>
                </c:pt>
                <c:pt idx="36">
                  <c:v>1.4595103304812471</c:v>
                </c:pt>
                <c:pt idx="37">
                  <c:v>2.7676944942185124</c:v>
                </c:pt>
                <c:pt idx="38">
                  <c:v>-35.408116745990128</c:v>
                </c:pt>
                <c:pt idx="39">
                  <c:v>-2.4247686441235321</c:v>
                </c:pt>
                <c:pt idx="40">
                  <c:v>-1.383699970931441</c:v>
                </c:pt>
                <c:pt idx="41">
                  <c:v>-1.0855052900116871</c:v>
                </c:pt>
                <c:pt idx="42">
                  <c:v>-1.0012416216501847</c:v>
                </c:pt>
                <c:pt idx="43">
                  <c:v>-1.0461183857768941</c:v>
                </c:pt>
                <c:pt idx="44">
                  <c:v>-1.2625883807685381</c:v>
                </c:pt>
                <c:pt idx="45">
                  <c:v>-1.9548860474959564</c:v>
                </c:pt>
                <c:pt idx="46">
                  <c:v>-7.0104730930953547</c:v>
                </c:pt>
                <c:pt idx="47">
                  <c:v>3.9484803865130798</c:v>
                </c:pt>
                <c:pt idx="48">
                  <c:v>1.6612274222403847</c:v>
                </c:pt>
                <c:pt idx="49">
                  <c:v>1.1753184853450835</c:v>
                </c:pt>
                <c:pt idx="50">
                  <c:v>1.0200819349684207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3E-48A1-8395-93E91BBD5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4831106411732078E-2"/>
          <c:y val="0.59382566462212483"/>
          <c:w val="0.17930508059432762"/>
          <c:h val="0.368786466131598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47555637316061E-2"/>
          <c:y val="3.699032717507493E-2"/>
          <c:w val="0.89252965904969095"/>
          <c:h val="0.8484291555799392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Celli!$B$6</c:f>
              <c:strCache>
                <c:ptCount val="1"/>
                <c:pt idx="0">
                  <c:v>K(k)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Celli!$B$7:$B$31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1.5910034537907922</c:v>
                </c:pt>
                <c:pt idx="2">
                  <c:v>1.6124413487202194</c:v>
                </c:pt>
                <c:pt idx="3">
                  <c:v>1.6352567322645799</c:v>
                </c:pt>
                <c:pt idx="4">
                  <c:v>1.6596235986105279</c:v>
                </c:pt>
                <c:pt idx="5">
                  <c:v>1.6857503548125961</c:v>
                </c:pt>
                <c:pt idx="6">
                  <c:v>1.713889448178791</c:v>
                </c:pt>
                <c:pt idx="7">
                  <c:v>1.7443505972256133</c:v>
                </c:pt>
                <c:pt idx="8">
                  <c:v>1.7775193714912534</c:v>
                </c:pt>
                <c:pt idx="9">
                  <c:v>1.8138839368169826</c:v>
                </c:pt>
                <c:pt idx="10">
                  <c:v>1.8540746773013717</c:v>
                </c:pt>
                <c:pt idx="11">
                  <c:v>1.8989249102715533</c:v>
                </c:pt>
                <c:pt idx="12">
                  <c:v>1.9495677498060258</c:v>
                </c:pt>
                <c:pt idx="13">
                  <c:v>2.0075983984243764</c:v>
                </c:pt>
                <c:pt idx="14">
                  <c:v>2.0753631352924691</c:v>
                </c:pt>
                <c:pt idx="15">
                  <c:v>2.1565156474996434</c:v>
                </c:pt>
                <c:pt idx="16">
                  <c:v>2.2572053268208538</c:v>
                </c:pt>
                <c:pt idx="17">
                  <c:v>2.3890164863255805</c:v>
                </c:pt>
                <c:pt idx="18">
                  <c:v>2.5780921133481738</c:v>
                </c:pt>
                <c:pt idx="19">
                  <c:v>2.9083372484445551</c:v>
                </c:pt>
                <c:pt idx="20">
                  <c:v>3.15587494789184</c:v>
                </c:pt>
                <c:pt idx="21">
                  <c:v>3.3541414456991614</c:v>
                </c:pt>
                <c:pt idx="22">
                  <c:v>3.6956373629898738</c:v>
                </c:pt>
                <c:pt idx="23">
                  <c:v>4.2933379678139092</c:v>
                </c:pt>
                <c:pt idx="24">
                  <c:v>18.603402099461423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40-426E-9021-1423AB3F6BE4}"/>
            </c:ext>
          </c:extLst>
        </c:ser>
        <c:ser>
          <c:idx val="2"/>
          <c:order val="1"/>
          <c:tx>
            <c:strRef>
              <c:f>Celli!$C$6</c:f>
              <c:strCache>
                <c:ptCount val="1"/>
                <c:pt idx="0">
                  <c:v>E(k)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Celli!$C$7:$C$31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1.550973351780472</c:v>
                </c:pt>
                <c:pt idx="2">
                  <c:v>1.5307576368977631</c:v>
                </c:pt>
                <c:pt idx="3">
                  <c:v>1.5101218320928198</c:v>
                </c:pt>
                <c:pt idx="4">
                  <c:v>1.4890350580958527</c:v>
                </c:pt>
                <c:pt idx="5">
                  <c:v>1.4674622093394269</c:v>
                </c:pt>
                <c:pt idx="6">
                  <c:v>1.4453630644126654</c:v>
                </c:pt>
                <c:pt idx="7">
                  <c:v>1.4226911334908792</c:v>
                </c:pt>
                <c:pt idx="8">
                  <c:v>1.3993921388974324</c:v>
                </c:pt>
                <c:pt idx="9">
                  <c:v>1.3754019718711159</c:v>
                </c:pt>
                <c:pt idx="10">
                  <c:v>1.3506438810476753</c:v>
                </c:pt>
                <c:pt idx="11">
                  <c:v>1.3250244979582302</c:v>
                </c:pt>
                <c:pt idx="12">
                  <c:v>1.2984280350469131</c:v>
                </c:pt>
                <c:pt idx="13">
                  <c:v>1.2707074796501494</c:v>
                </c:pt>
                <c:pt idx="14">
                  <c:v>1.2416705679458226</c:v>
                </c:pt>
                <c:pt idx="15">
                  <c:v>1.2110560275684594</c:v>
                </c:pt>
                <c:pt idx="16">
                  <c:v>1.1784899243278384</c:v>
                </c:pt>
                <c:pt idx="17">
                  <c:v>1.1433957918831659</c:v>
                </c:pt>
                <c:pt idx="18">
                  <c:v>1.1047747327040733</c:v>
                </c:pt>
                <c:pt idx="19">
                  <c:v>1.0604737277662779</c:v>
                </c:pt>
                <c:pt idx="20">
                  <c:v>1.0399468608930853</c:v>
                </c:pt>
                <c:pt idx="21">
                  <c:v>1.0285945190307741</c:v>
                </c:pt>
                <c:pt idx="22">
                  <c:v>1.0159935450252238</c:v>
                </c:pt>
                <c:pt idx="23">
                  <c:v>1.0056917212963286</c:v>
                </c:pt>
                <c:pt idx="24">
                  <c:v>1.0000000000000102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40-426E-9021-1423AB3F6BE4}"/>
            </c:ext>
          </c:extLst>
        </c:ser>
        <c:ser>
          <c:idx val="3"/>
          <c:order val="2"/>
          <c:tx>
            <c:strRef>
              <c:f>Celli!$D$6</c:f>
              <c:strCache>
                <c:ptCount val="1"/>
                <c:pt idx="0">
                  <c:v>P(0.25,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Celli!$D$7:$D$31</c:f>
              <c:numCache>
                <c:formatCode>General</c:formatCode>
                <c:ptCount val="25"/>
                <c:pt idx="0">
                  <c:v>1.8137993642342178</c:v>
                </c:pt>
                <c:pt idx="1">
                  <c:v>1.838825054154448</c:v>
                </c:pt>
                <c:pt idx="2">
                  <c:v>1.8654124665773633</c:v>
                </c:pt>
                <c:pt idx="3">
                  <c:v>1.89375013602247</c:v>
                </c:pt>
                <c:pt idx="4">
                  <c:v>1.9240619170304898</c:v>
                </c:pt>
                <c:pt idx="5">
                  <c:v>1.9566162791192363</c:v>
                </c:pt>
                <c:pt idx="6">
                  <c:v>1.9917388535456915</c:v>
                </c:pt>
                <c:pt idx="7">
                  <c:v>2.0298296941963798</c:v>
                </c:pt>
                <c:pt idx="8">
                  <c:v>2.0713875423657626</c:v>
                </c:pt>
                <c:pt idx="9">
                  <c:v>2.1170447939310351</c:v>
                </c:pt>
                <c:pt idx="10">
                  <c:v>2.1676193607665555</c:v>
                </c:pt>
                <c:pt idx="11">
                  <c:v>2.2241942349246204</c:v>
                </c:pt>
                <c:pt idx="12">
                  <c:v>2.2882445798405424</c:v>
                </c:pt>
                <c:pt idx="13">
                  <c:v>2.3618509402292944</c:v>
                </c:pt>
                <c:pt idx="14">
                  <c:v>2.4480794073295669</c:v>
                </c:pt>
                <c:pt idx="15">
                  <c:v>2.5517145048658652</c:v>
                </c:pt>
                <c:pt idx="16">
                  <c:v>2.680826928354747</c:v>
                </c:pt>
                <c:pt idx="17">
                  <c:v>2.8506574782829976</c:v>
                </c:pt>
                <c:pt idx="18">
                  <c:v>3.0956943570287665</c:v>
                </c:pt>
                <c:pt idx="19">
                  <c:v>3.5269778999653818</c:v>
                </c:pt>
                <c:pt idx="20">
                  <c:v>3.8523659468082232</c:v>
                </c:pt>
                <c:pt idx="21">
                  <c:v>4.1139630385118533</c:v>
                </c:pt>
                <c:pt idx="22">
                  <c:v>4.5660246033874827</c:v>
                </c:pt>
                <c:pt idx="23">
                  <c:v>5.3600490162955818</c:v>
                </c:pt>
                <c:pt idx="24">
                  <c:v>24.438332036392531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40-426E-9021-1423AB3F6BE4}"/>
            </c:ext>
          </c:extLst>
        </c:ser>
        <c:ser>
          <c:idx val="0"/>
          <c:order val="3"/>
          <c:tx>
            <c:strRef>
              <c:f>Celli!$E$6</c:f>
              <c:strCache>
                <c:ptCount val="1"/>
                <c:pt idx="0">
                  <c:v>P(0.5,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Celli!$E$7:$E$31</c:f>
              <c:numCache>
                <c:formatCode>General</c:formatCode>
                <c:ptCount val="25"/>
                <c:pt idx="0">
                  <c:v>2.2214414690791831</c:v>
                </c:pt>
                <c:pt idx="1">
                  <c:v>2.2549770191369856</c:v>
                </c:pt>
                <c:pt idx="2">
                  <c:v>2.2906753982784585</c:v>
                </c:pt>
                <c:pt idx="3">
                  <c:v>2.3288024722943237</c:v>
                </c:pt>
                <c:pt idx="4">
                  <c:v>2.3696744998399666</c:v>
                </c:pt>
                <c:pt idx="5">
                  <c:v>2.4136715042011945</c:v>
                </c:pt>
                <c:pt idx="6">
                  <c:v>2.4612553522724223</c:v>
                </c:pt>
                <c:pt idx="7">
                  <c:v>2.5129946678773658</c:v>
                </c:pt>
                <c:pt idx="8">
                  <c:v>2.5695999149123949</c:v>
                </c:pt>
                <c:pt idx="9">
                  <c:v>2.6319740458300482</c:v>
                </c:pt>
                <c:pt idx="10">
                  <c:v>2.7012877620953506</c:v>
                </c:pt>
                <c:pt idx="11">
                  <c:v>2.7790952034160963</c:v>
                </c:pt>
                <c:pt idx="12">
                  <c:v>2.8675191234709407</c:v>
                </c:pt>
                <c:pt idx="13">
                  <c:v>2.9695622153823207</c:v>
                </c:pt>
                <c:pt idx="14">
                  <c:v>3.0896634904808487</c:v>
                </c:pt>
                <c:pt idx="15">
                  <c:v>3.2347734712494649</c:v>
                </c:pt>
                <c:pt idx="16">
                  <c:v>3.416660140324387</c:v>
                </c:pt>
                <c:pt idx="17">
                  <c:v>3.6576378031774945</c:v>
                </c:pt>
                <c:pt idx="18">
                  <c:v>4.0084370197368067</c:v>
                </c:pt>
                <c:pt idx="19">
                  <c:v>4.6333081472798963</c:v>
                </c:pt>
                <c:pt idx="20">
                  <c:v>5.1096954159335235</c:v>
                </c:pt>
                <c:pt idx="21">
                  <c:v>5.4950422731207755</c:v>
                </c:pt>
                <c:pt idx="22">
                  <c:v>6.164631986713891</c:v>
                </c:pt>
                <c:pt idx="23">
                  <c:v>7.3479029897870394</c:v>
                </c:pt>
                <c:pt idx="24">
                  <c:v>35.960353718642402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C9-4E44-9D4D-4258E9307692}"/>
            </c:ext>
          </c:extLst>
        </c:ser>
        <c:ser>
          <c:idx val="4"/>
          <c:order val="4"/>
          <c:tx>
            <c:strRef>
              <c:f>Celli!$F$6</c:f>
              <c:strCache>
                <c:ptCount val="1"/>
                <c:pt idx="0">
                  <c:v>P(0.75,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Celli!$A$7:$A$31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0.97</c:v>
                </c:pt>
                <c:pt idx="21">
                  <c:v>0.98</c:v>
                </c:pt>
                <c:pt idx="22">
                  <c:v>0.99</c:v>
                </c:pt>
                <c:pt idx="23">
                  <c:v>0.997</c:v>
                </c:pt>
                <c:pt idx="24">
                  <c:v>0.999999999999999</c:v>
                </c:pt>
              </c:numCache>
            </c:numRef>
          </c:xVal>
          <c:yVal>
            <c:numRef>
              <c:f>Celli!$F$7:$F$31</c:f>
              <c:numCache>
                <c:formatCode>General</c:formatCode>
                <c:ptCount val="25"/>
                <c:pt idx="0">
                  <c:v>3.1415926535897931</c:v>
                </c:pt>
                <c:pt idx="1">
                  <c:v>3.1956514988445752</c:v>
                </c:pt>
                <c:pt idx="2">
                  <c:v>3.2533809763698125</c:v>
                </c:pt>
                <c:pt idx="3">
                  <c:v>3.3152462698221496</c:v>
                </c:pt>
                <c:pt idx="4">
                  <c:v>3.381802603506018</c:v>
                </c:pt>
                <c:pt idx="5">
                  <c:v>3.453719510918742</c:v>
                </c:pt>
                <c:pt idx="6">
                  <c:v>3.531813751750378</c:v>
                </c:pt>
                <c:pt idx="7">
                  <c:v>3.6170948245641741</c:v>
                </c:pt>
                <c:pt idx="8">
                  <c:v>3.7108292833846126</c:v>
                </c:pt>
                <c:pt idx="9">
                  <c:v>3.8146339323978351</c:v>
                </c:pt>
                <c:pt idx="10">
                  <c:v>3.9306148458953509</c:v>
                </c:pt>
                <c:pt idx="11">
                  <c:v>4.0615819458466405</c:v>
                </c:pt>
                <c:pt idx="12">
                  <c:v>4.211393958956787</c:v>
                </c:pt>
                <c:pt idx="13">
                  <c:v>4.3855410693461092</c:v>
                </c:pt>
                <c:pt idx="14">
                  <c:v>4.5921913847554645</c:v>
                </c:pt>
                <c:pt idx="15">
                  <c:v>4.8442241102738386</c:v>
                </c:pt>
                <c:pt idx="16">
                  <c:v>5.1636157256245951</c:v>
                </c:pt>
                <c:pt idx="17">
                  <c:v>5.5924081524823617</c:v>
                </c:pt>
                <c:pt idx="18">
                  <c:v>6.2271773058094775</c:v>
                </c:pt>
                <c:pt idx="19">
                  <c:v>7.3846930937254882</c:v>
                </c:pt>
                <c:pt idx="20">
                  <c:v>8.2861147578012133</c:v>
                </c:pt>
                <c:pt idx="21">
                  <c:v>9.0248233007489009</c:v>
                </c:pt>
                <c:pt idx="22">
                  <c:v>10.32412377788072</c:v>
                </c:pt>
                <c:pt idx="23">
                  <c:v>12.652562537509414</c:v>
                </c:pt>
                <c:pt idx="24">
                  <c:v>69.851532420040115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C9-4E44-9D4D-4258E930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289728"/>
        <c:axId val="983558944"/>
      </c:scatterChart>
      <c:valAx>
        <c:axId val="1105289728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k^2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8239727154847617"/>
              <c:y val="0.926439293100813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83558944"/>
        <c:crosses val="autoZero"/>
        <c:crossBetween val="midCat"/>
      </c:valAx>
      <c:valAx>
        <c:axId val="983558944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528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688389201814717E-2"/>
          <c:y val="0.77175247036868266"/>
          <c:w val="0.86674367784494111"/>
          <c:h val="8.7011734962849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915460508470635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ElliF!$B$6</c:f>
              <c:strCache>
                <c:ptCount val="1"/>
                <c:pt idx="0">
                  <c:v>F(0.1π,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ElliF!$B$7:$B$48</c:f>
              <c:numCache>
                <c:formatCode>General</c:formatCode>
                <c:ptCount val="42"/>
                <c:pt idx="0">
                  <c:v>0.31415926535897931</c:v>
                </c:pt>
                <c:pt idx="1">
                  <c:v>0.31466813363606699</c:v>
                </c:pt>
                <c:pt idx="2">
                  <c:v>0.31518145744469844</c:v>
                </c:pt>
                <c:pt idx="3">
                  <c:v>0.31569931471932428</c:v>
                </c:pt>
                <c:pt idx="4">
                  <c:v>0.3162217854902406</c:v>
                </c:pt>
                <c:pt idx="5">
                  <c:v>0.3167489519605251</c:v>
                </c:pt>
                <c:pt idx="6">
                  <c:v>0.31728089858657477</c:v>
                </c:pt>
                <c:pt idx="7">
                  <c:v>0.31781771216245541</c:v>
                </c:pt>
                <c:pt idx="8">
                  <c:v>0.31808797184059784</c:v>
                </c:pt>
                <c:pt idx="9">
                  <c:v>0.31835948190828239</c:v>
                </c:pt>
                <c:pt idx="10">
                  <c:v>0.31863225391229272</c:v>
                </c:pt>
                <c:pt idx="11">
                  <c:v>0.31890629956286654</c:v>
                </c:pt>
                <c:pt idx="12">
                  <c:v>0.3191816307368418</c:v>
                </c:pt>
                <c:pt idx="13">
                  <c:v>0.31923685229152537</c:v>
                </c:pt>
                <c:pt idx="14">
                  <c:v>0.31926448256257389</c:v>
                </c:pt>
                <c:pt idx="15">
                  <c:v>0.31929212584565547</c:v>
                </c:pt>
                <c:pt idx="16">
                  <c:v>0.31931978215296319</c:v>
                </c:pt>
                <c:pt idx="17">
                  <c:v>0.31934745149670785</c:v>
                </c:pt>
                <c:pt idx="18">
                  <c:v>0.31937513388911742</c:v>
                </c:pt>
                <c:pt idx="19">
                  <c:v>0.31940282934243763</c:v>
                </c:pt>
                <c:pt idx="20">
                  <c:v>0.31945271411106391</c:v>
                </c:pt>
                <c:pt idx="21">
                  <c:v>0.31945825948088008</c:v>
                </c:pt>
                <c:pt idx="22">
                  <c:v>0.31973619801476943</c:v>
                </c:pt>
                <c:pt idx="23">
                  <c:v>0.32001545873480852</c:v>
                </c:pt>
                <c:pt idx="24">
                  <c:v>0.32029605421727514</c:v>
                </c:pt>
                <c:pt idx="25">
                  <c:v>0.32057799722198094</c:v>
                </c:pt>
                <c:pt idx="26">
                  <c:v>0.32086130069591595</c:v>
                </c:pt>
                <c:pt idx="27">
                  <c:v>0.32114597777698473</c:v>
                </c:pt>
                <c:pt idx="28">
                  <c:v>0.32143204179783746</c:v>
                </c:pt>
                <c:pt idx="29">
                  <c:v>0.32171950628979856</c:v>
                </c:pt>
                <c:pt idx="30">
                  <c:v>0.32200838498689671</c:v>
                </c:pt>
                <c:pt idx="31">
                  <c:v>0.32229869182999815</c:v>
                </c:pt>
                <c:pt idx="32">
                  <c:v>0.32259044097104722</c:v>
                </c:pt>
                <c:pt idx="33">
                  <c:v>0.32288364677741821</c:v>
                </c:pt>
                <c:pt idx="34">
                  <c:v>0.32317832383638018</c:v>
                </c:pt>
                <c:pt idx="35">
                  <c:v>0.32347448695968056</c:v>
                </c:pt>
                <c:pt idx="36">
                  <c:v>0.32377215118824976</c:v>
                </c:pt>
                <c:pt idx="37">
                  <c:v>0.32407133179703085</c:v>
                </c:pt>
                <c:pt idx="38">
                  <c:v>0.32437204429993999</c:v>
                </c:pt>
                <c:pt idx="39">
                  <c:v>0.32467430445495904</c:v>
                </c:pt>
                <c:pt idx="40">
                  <c:v>0.32497812826936739</c:v>
                </c:pt>
                <c:pt idx="41">
                  <c:v>0.3252835320051165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26-4B31-83A1-5C54D975CB87}"/>
            </c:ext>
          </c:extLst>
        </c:ser>
        <c:ser>
          <c:idx val="2"/>
          <c:order val="1"/>
          <c:tx>
            <c:strRef>
              <c:f>ElliF!$C$6</c:f>
              <c:strCache>
                <c:ptCount val="1"/>
                <c:pt idx="0">
                  <c:v>F(0.2π,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ElliF!$C$7:$C$48</c:f>
              <c:numCache>
                <c:formatCode>General</c:formatCode>
                <c:ptCount val="42"/>
                <c:pt idx="0">
                  <c:v>0.62831853071795873</c:v>
                </c:pt>
                <c:pt idx="1">
                  <c:v>0.63220042554561962</c:v>
                </c:pt>
                <c:pt idx="2">
                  <c:v>0.63621205483452148</c:v>
                </c:pt>
                <c:pt idx="3">
                  <c:v>0.64036224160650501</c:v>
                </c:pt>
                <c:pt idx="4">
                  <c:v>0.64466075420399505</c:v>
                </c:pt>
                <c:pt idx="5">
                  <c:v>0.64911844842475896</c:v>
                </c:pt>
                <c:pt idx="6">
                  <c:v>0.65374743776444477</c:v>
                </c:pt>
                <c:pt idx="7">
                  <c:v>0.65856129878511449</c:v>
                </c:pt>
                <c:pt idx="8">
                  <c:v>0.66104225925716831</c:v>
                </c:pt>
                <c:pt idx="9">
                  <c:v>0.66357532078032011</c:v>
                </c:pt>
                <c:pt idx="10">
                  <c:v>0.66616271229439861</c:v>
                </c:pt>
                <c:pt idx="11">
                  <c:v>0.66880681185464474</c:v>
                </c:pt>
                <c:pt idx="12">
                  <c:v>0.6715101604731184</c:v>
                </c:pt>
                <c:pt idx="13">
                  <c:v>0.67205817606756268</c:v>
                </c:pt>
                <c:pt idx="14">
                  <c:v>0.67233312022707625</c:v>
                </c:pt>
                <c:pt idx="15">
                  <c:v>0.67260869243786692</c:v>
                </c:pt>
                <c:pt idx="16">
                  <c:v>0.67288489558234366</c:v>
                </c:pt>
                <c:pt idx="17">
                  <c:v>0.67316173256322331</c:v>
                </c:pt>
                <c:pt idx="18">
                  <c:v>0.67343920630372422</c:v>
                </c:pt>
                <c:pt idx="19">
                  <c:v>0.67371731974776339</c:v>
                </c:pt>
                <c:pt idx="20">
                  <c:v>0.67421954547710494</c:v>
                </c:pt>
                <c:pt idx="21">
                  <c:v>0.67427547762681639</c:v>
                </c:pt>
                <c:pt idx="22">
                  <c:v>0.67710567868196647</c:v>
                </c:pt>
                <c:pt idx="23">
                  <c:v>0.68000389452902754</c:v>
                </c:pt>
                <c:pt idx="24">
                  <c:v>0.68297349377763095</c:v>
                </c:pt>
                <c:pt idx="25">
                  <c:v>0.68601810792739082</c:v>
                </c:pt>
                <c:pt idx="26">
                  <c:v>0.68914166001230914</c:v>
                </c:pt>
                <c:pt idx="27">
                  <c:v>0.69234839731733711</c:v>
                </c:pt>
                <c:pt idx="28">
                  <c:v>0.69564292889074331</c:v>
                </c:pt>
                <c:pt idx="29">
                  <c:v>0.69903026873204666</c:v>
                </c:pt>
                <c:pt idx="30">
                  <c:v>0.70251588573142554</c:v>
                </c:pt>
                <c:pt idx="31">
                  <c:v>0.70610576168471539</c:v>
                </c:pt>
                <c:pt idx="32">
                  <c:v>0.70980645902453521</c:v>
                </c:pt>
                <c:pt idx="33">
                  <c:v>0.71362520031476917</c:v>
                </c:pt>
                <c:pt idx="34">
                  <c:v>0.71756996208278223</c:v>
                </c:pt>
                <c:pt idx="35">
                  <c:v>0.72164958625341469</c:v>
                </c:pt>
                <c:pt idx="36">
                  <c:v>0.72587391336000062</c:v>
                </c:pt>
                <c:pt idx="37">
                  <c:v>0.73025394292448387</c:v>
                </c:pt>
                <c:pt idx="38">
                  <c:v>0.73480202804245343</c:v>
                </c:pt>
                <c:pt idx="39">
                  <c:v>0.73953211345728698</c:v>
                </c:pt>
                <c:pt idx="40">
                  <c:v>0.74446002952502854</c:v>
                </c:pt>
                <c:pt idx="41">
                  <c:v>0.749603858858642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26-4B31-83A1-5C54D975CB87}"/>
            </c:ext>
          </c:extLst>
        </c:ser>
        <c:ser>
          <c:idx val="3"/>
          <c:order val="2"/>
          <c:tx>
            <c:strRef>
              <c:f>ElliF!$D$6</c:f>
              <c:strCache>
                <c:ptCount val="1"/>
                <c:pt idx="0">
                  <c:v>F(0.3π,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ElliF!$D$7:$D$48</c:f>
              <c:numCache>
                <c:formatCode>General</c:formatCode>
                <c:ptCount val="42"/>
                <c:pt idx="0">
                  <c:v>0.94247779607693793</c:v>
                </c:pt>
                <c:pt idx="1">
                  <c:v>0.95453183192561797</c:v>
                </c:pt>
                <c:pt idx="2">
                  <c:v>0.96741447388648805</c:v>
                </c:pt>
                <c:pt idx="3">
                  <c:v>0.98124433277260337</c:v>
                </c:pt>
                <c:pt idx="4">
                  <c:v>0.99616772325898006</c:v>
                </c:pt>
                <c:pt idx="5">
                  <c:v>1.0123681513720628</c:v>
                </c:pt>
                <c:pt idx="6">
                  <c:v>1.0300803049716121</c:v>
                </c:pt>
                <c:pt idx="7">
                  <c:v>1.0496114181738609</c:v>
                </c:pt>
                <c:pt idx="8">
                  <c:v>1.0601829052789424</c:v>
                </c:pt>
                <c:pt idx="9">
                  <c:v>1.0713753006244073</c:v>
                </c:pt>
                <c:pt idx="10">
                  <c:v>1.0832662706242471</c:v>
                </c:pt>
                <c:pt idx="11">
                  <c:v>1.0959494271208206</c:v>
                </c:pt>
                <c:pt idx="12">
                  <c:v>1.1095391202341882</c:v>
                </c:pt>
                <c:pt idx="13">
                  <c:v>1.1123777455935906</c:v>
                </c:pt>
                <c:pt idx="14">
                  <c:v>1.113813141285112</c:v>
                </c:pt>
                <c:pt idx="15">
                  <c:v>1.1152594805422418</c:v>
                </c:pt>
                <c:pt idx="16">
                  <c:v>1.1167169345356585</c:v>
                </c:pt>
                <c:pt idx="17">
                  <c:v>1.1181856785966056</c:v>
                </c:pt>
                <c:pt idx="18">
                  <c:v>1.1196658923556315</c:v>
                </c:pt>
                <c:pt idx="19">
                  <c:v>1.1211577598872449</c:v>
                </c:pt>
                <c:pt idx="20">
                  <c:v>1.1238730942133421</c:v>
                </c:pt>
                <c:pt idx="21">
                  <c:v>1.1241772156979304</c:v>
                </c:pt>
                <c:pt idx="22">
                  <c:v>1.1400429495141613</c:v>
                </c:pt>
                <c:pt idx="23">
                  <c:v>1.1573677373053548</c:v>
                </c:pt>
                <c:pt idx="24">
                  <c:v>1.1764583275121654</c:v>
                </c:pt>
                <c:pt idx="25">
                  <c:v>1.1977347960460161</c:v>
                </c:pt>
                <c:pt idx="26">
                  <c:v>1.2217968053908292</c:v>
                </c:pt>
                <c:pt idx="27">
                  <c:v>1.2495486399704068</c:v>
                </c:pt>
                <c:pt idx="28">
                  <c:v>1.2824618229261484</c:v>
                </c:pt>
                <c:pt idx="29">
                  <c:v>1.3232194362621765</c:v>
                </c:pt>
                <c:pt idx="30">
                  <c:v>1.3777515838836409</c:v>
                </c:pt>
                <c:pt idx="31">
                  <c:v>1.4662184890217296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26-4B31-83A1-5C54D975CB87}"/>
            </c:ext>
          </c:extLst>
        </c:ser>
        <c:ser>
          <c:idx val="4"/>
          <c:order val="3"/>
          <c:tx>
            <c:strRef>
              <c:f>ElliF!$E$6</c:f>
              <c:strCache>
                <c:ptCount val="1"/>
                <c:pt idx="0">
                  <c:v>F(0.4π,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ElliF!$E$7:$E$48</c:f>
              <c:numCache>
                <c:formatCode>General</c:formatCode>
                <c:ptCount val="42"/>
                <c:pt idx="0">
                  <c:v>1.2566370614359172</c:v>
                </c:pt>
                <c:pt idx="1">
                  <c:v>1.2818789891148956</c:v>
                </c:pt>
                <c:pt idx="2">
                  <c:v>1.3097839499737032</c:v>
                </c:pt>
                <c:pt idx="3">
                  <c:v>1.3409457278356189</c:v>
                </c:pt>
                <c:pt idx="4">
                  <c:v>1.3761811273495834</c:v>
                </c:pt>
                <c:pt idx="5">
                  <c:v>1.4166586321549401</c:v>
                </c:pt>
                <c:pt idx="6">
                  <c:v>1.4641367081934962</c:v>
                </c:pt>
                <c:pt idx="7">
                  <c:v>1.5214488593951769</c:v>
                </c:pt>
                <c:pt idx="8">
                  <c:v>1.5552209005521995</c:v>
                </c:pt>
                <c:pt idx="9">
                  <c:v>1.5936300060405328</c:v>
                </c:pt>
                <c:pt idx="10">
                  <c:v>1.638149280233351</c:v>
                </c:pt>
                <c:pt idx="11">
                  <c:v>1.6911131066864942</c:v>
                </c:pt>
                <c:pt idx="12">
                  <c:v>1.756582465582863</c:v>
                </c:pt>
                <c:pt idx="13">
                  <c:v>1.7717691604188543</c:v>
                </c:pt>
                <c:pt idx="14">
                  <c:v>1.7796901015883442</c:v>
                </c:pt>
                <c:pt idx="15">
                  <c:v>1.7878474428267643</c:v>
                </c:pt>
                <c:pt idx="16">
                  <c:v>1.7962563649634842</c:v>
                </c:pt>
                <c:pt idx="17">
                  <c:v>1.8049336175682797</c:v>
                </c:pt>
                <c:pt idx="18">
                  <c:v>1.8138977487342862</c:v>
                </c:pt>
                <c:pt idx="19">
                  <c:v>1.8231693793689512</c:v>
                </c:pt>
                <c:pt idx="20">
                  <c:v>1.8407084808008174</c:v>
                </c:pt>
                <c:pt idx="21">
                  <c:v>1.8427300347011126</c:v>
                </c:pt>
                <c:pt idx="22">
                  <c:v>1.9710836807107086</c:v>
                </c:pt>
                <c:pt idx="23">
                  <c:v>2.278100881518565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26-4B31-83A1-5C54D975CB87}"/>
            </c:ext>
          </c:extLst>
        </c:ser>
        <c:ser>
          <c:idx val="5"/>
          <c:order val="4"/>
          <c:tx>
            <c:strRef>
              <c:f>ElliF!$F$6</c:f>
              <c:strCache>
                <c:ptCount val="1"/>
                <c:pt idx="0">
                  <c:v>F(0.5π,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ElliF!$F$7:$F$48</c:f>
              <c:numCache>
                <c:formatCode>General</c:formatCode>
                <c:ptCount val="42"/>
                <c:pt idx="0">
                  <c:v>1.5707963267948966</c:v>
                </c:pt>
                <c:pt idx="1">
                  <c:v>1.6124413487202194</c:v>
                </c:pt>
                <c:pt idx="2">
                  <c:v>1.6596235986105277</c:v>
                </c:pt>
                <c:pt idx="3">
                  <c:v>1.7138894481787905</c:v>
                </c:pt>
                <c:pt idx="4">
                  <c:v>1.7775193714912536</c:v>
                </c:pt>
                <c:pt idx="5">
                  <c:v>1.8540746773013712</c:v>
                </c:pt>
                <c:pt idx="6">
                  <c:v>1.9495677498060255</c:v>
                </c:pt>
                <c:pt idx="7">
                  <c:v>2.0753631352924686</c:v>
                </c:pt>
                <c:pt idx="8">
                  <c:v>2.1565156474996439</c:v>
                </c:pt>
                <c:pt idx="9">
                  <c:v>2.2572053268208525</c:v>
                </c:pt>
                <c:pt idx="10">
                  <c:v>2.3890164863255796</c:v>
                </c:pt>
                <c:pt idx="11">
                  <c:v>2.5780921133481738</c:v>
                </c:pt>
                <c:pt idx="12">
                  <c:v>2.9083372484445524</c:v>
                </c:pt>
                <c:pt idx="13">
                  <c:v>3.0161124924776512</c:v>
                </c:pt>
                <c:pt idx="14">
                  <c:v>3.0808792794270712</c:v>
                </c:pt>
                <c:pt idx="15">
                  <c:v>3.155874947891844</c:v>
                </c:pt>
                <c:pt idx="16">
                  <c:v>3.2448606946604053</c:v>
                </c:pt>
                <c:pt idx="17">
                  <c:v>3.3541414456991681</c:v>
                </c:pt>
                <c:pt idx="18">
                  <c:v>3.4955440917380569</c:v>
                </c:pt>
                <c:pt idx="19">
                  <c:v>3.6956373629898858</c:v>
                </c:pt>
                <c:pt idx="20">
                  <c:v>4.8411325605503528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26-4B31-83A1-5C54D975CB87}"/>
            </c:ext>
          </c:extLst>
        </c:ser>
        <c:ser>
          <c:idx val="6"/>
          <c:order val="5"/>
          <c:tx>
            <c:strRef>
              <c:f>ElliF!$G$6</c:f>
              <c:strCache>
                <c:ptCount val="1"/>
                <c:pt idx="0">
                  <c:v>F(0.6π,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ElliF!$A$7:$A$48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ElliF!$G$7:$G$48</c:f>
              <c:numCache>
                <c:formatCode>General</c:formatCode>
                <c:ptCount val="42"/>
                <c:pt idx="0">
                  <c:v>1.8849555921538759</c:v>
                </c:pt>
                <c:pt idx="1">
                  <c:v>1.9430037083255431</c:v>
                </c:pt>
                <c:pt idx="2">
                  <c:v>2.0094632472473526</c:v>
                </c:pt>
                <c:pt idx="3">
                  <c:v>2.086833168521963</c:v>
                </c:pt>
                <c:pt idx="4">
                  <c:v>2.1788576156329231</c:v>
                </c:pt>
                <c:pt idx="5">
                  <c:v>2.2914907224478034</c:v>
                </c:pt>
                <c:pt idx="6">
                  <c:v>2.4349987914185554</c:v>
                </c:pt>
                <c:pt idx="7">
                  <c:v>2.6292774111897614</c:v>
                </c:pt>
                <c:pt idx="8">
                  <c:v>2.7578103944470875</c:v>
                </c:pt>
                <c:pt idx="9">
                  <c:v>2.9207806476011733</c:v>
                </c:pt>
                <c:pt idx="10">
                  <c:v>3.1398836924178091</c:v>
                </c:pt>
                <c:pt idx="11">
                  <c:v>3.4650711200098536</c:v>
                </c:pt>
                <c:pt idx="12">
                  <c:v>4.0600920313062421</c:v>
                </c:pt>
                <c:pt idx="13">
                  <c:v>4.2604558245364457</c:v>
                </c:pt>
                <c:pt idx="14">
                  <c:v>4.3820684572657971</c:v>
                </c:pt>
                <c:pt idx="15">
                  <c:v>4.5239024529569232</c:v>
                </c:pt>
                <c:pt idx="16">
                  <c:v>4.6934650243573266</c:v>
                </c:pt>
                <c:pt idx="17">
                  <c:v>4.9033492738300559</c:v>
                </c:pt>
                <c:pt idx="18">
                  <c:v>5.1771904347418287</c:v>
                </c:pt>
                <c:pt idx="19">
                  <c:v>5.5681053466108192</c:v>
                </c:pt>
                <c:pt idx="20">
                  <c:v>7.8415566402998866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26-4B31-83A1-5C54D975C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498416864558587"/>
          <c:y val="6.9976953748624393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915460508470635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ElliE!$B$6</c:f>
              <c:strCache>
                <c:ptCount val="1"/>
                <c:pt idx="0">
                  <c:v>E(0.1π,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ElliE!$B$7:$B$48</c:f>
              <c:numCache>
                <c:formatCode>General</c:formatCode>
                <c:ptCount val="42"/>
                <c:pt idx="0">
                  <c:v>0.31415926535897931</c:v>
                </c:pt>
                <c:pt idx="1">
                  <c:v>0.31365186696021935</c:v>
                </c:pt>
                <c:pt idx="2">
                  <c:v>0.31314299359418662</c:v>
                </c:pt>
                <c:pt idx="3">
                  <c:v>0.31263262984915619</c:v>
                </c:pt>
                <c:pt idx="4">
                  <c:v>0.31212076001872147</c:v>
                </c:pt>
                <c:pt idx="5">
                  <c:v>0.31160736809342188</c:v>
                </c:pt>
                <c:pt idx="6">
                  <c:v>0.3110924377520487</c:v>
                </c:pt>
                <c:pt idx="7">
                  <c:v>0.3105759523526177</c:v>
                </c:pt>
                <c:pt idx="8">
                  <c:v>0.31031712121549776</c:v>
                </c:pt>
                <c:pt idx="9">
                  <c:v>0.31005789492299018</c:v>
                </c:pt>
                <c:pt idx="10">
                  <c:v>0.30979827130039178</c:v>
                </c:pt>
                <c:pt idx="11">
                  <c:v>0.30953824815112546</c:v>
                </c:pt>
                <c:pt idx="12">
                  <c:v>0.30927782325641395</c:v>
                </c:pt>
                <c:pt idx="13">
                  <c:v>0.30922568987118337</c:v>
                </c:pt>
                <c:pt idx="14">
                  <c:v>0.30919961711315824</c:v>
                </c:pt>
                <c:pt idx="15">
                  <c:v>0.30917354030851618</c:v>
                </c:pt>
                <c:pt idx="16">
                  <c:v>0.30914745945499633</c:v>
                </c:pt>
                <c:pt idx="17">
                  <c:v>0.309121374550336</c:v>
                </c:pt>
                <c:pt idx="18">
                  <c:v>0.30909528559226968</c:v>
                </c:pt>
                <c:pt idx="19">
                  <c:v>0.30906919257852972</c:v>
                </c:pt>
                <c:pt idx="20">
                  <c:v>0.30902221492625354</c:v>
                </c:pt>
                <c:pt idx="21">
                  <c:v>0.3090169943749474</c:v>
                </c:pt>
                <c:pt idx="22">
                  <c:v>0.30875575924254373</c:v>
                </c:pt>
                <c:pt idx="23">
                  <c:v>0.30849411557180345</c:v>
                </c:pt>
                <c:pt idx="24">
                  <c:v>0.30823206105175566</c:v>
                </c:pt>
                <c:pt idx="25">
                  <c:v>0.30796959334749863</c:v>
                </c:pt>
                <c:pt idx="26">
                  <c:v>0.30770671009983158</c:v>
                </c:pt>
                <c:pt idx="27">
                  <c:v>0.30744340892488009</c:v>
                </c:pt>
                <c:pt idx="28">
                  <c:v>0.30717968741371238</c:v>
                </c:pt>
                <c:pt idx="29">
                  <c:v>0.30691554313194958</c:v>
                </c:pt>
                <c:pt idx="30">
                  <c:v>0.30665097361936566</c:v>
                </c:pt>
                <c:pt idx="31">
                  <c:v>0.30638597638948062</c:v>
                </c:pt>
                <c:pt idx="32">
                  <c:v>0.30612054892914453</c:v>
                </c:pt>
                <c:pt idx="33">
                  <c:v>0.30585468869811205</c:v>
                </c:pt>
                <c:pt idx="34">
                  <c:v>0.30558839312860941</c:v>
                </c:pt>
                <c:pt idx="35">
                  <c:v>0.30532165962489066</c:v>
                </c:pt>
                <c:pt idx="36">
                  <c:v>0.30505448556278514</c:v>
                </c:pt>
                <c:pt idx="37">
                  <c:v>0.30478686828923468</c:v>
                </c:pt>
                <c:pt idx="38">
                  <c:v>0.30451880512182128</c:v>
                </c:pt>
                <c:pt idx="39">
                  <c:v>0.30425029334828368</c:v>
                </c:pt>
                <c:pt idx="40">
                  <c:v>0.3039813302260243</c:v>
                </c:pt>
                <c:pt idx="41">
                  <c:v>0.30371191298160383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AF-4D06-8833-4A6266FE7107}"/>
            </c:ext>
          </c:extLst>
        </c:ser>
        <c:ser>
          <c:idx val="2"/>
          <c:order val="1"/>
          <c:tx>
            <c:strRef>
              <c:f>ElliE!$C$6</c:f>
              <c:strCache>
                <c:ptCount val="1"/>
                <c:pt idx="0">
                  <c:v>E(0.2π,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ElliE!$C$7:$C$48</c:f>
              <c:numCache>
                <c:formatCode>General</c:formatCode>
                <c:ptCount val="42"/>
                <c:pt idx="0">
                  <c:v>0.62831853071795862</c:v>
                </c:pt>
                <c:pt idx="1">
                  <c:v>0.62447823628721855</c:v>
                </c:pt>
                <c:pt idx="2">
                  <c:v>0.62059579763868733</c:v>
                </c:pt>
                <c:pt idx="3">
                  <c:v>0.61666952372458239</c:v>
                </c:pt>
                <c:pt idx="4">
                  <c:v>0.61269759638529142</c:v>
                </c:pt>
                <c:pt idx="5">
                  <c:v>0.60867805576312684</c:v>
                </c:pt>
                <c:pt idx="6">
                  <c:v>0.6046087834023246</c:v>
                </c:pt>
                <c:pt idx="7">
                  <c:v>0.60048748255645634</c:v>
                </c:pt>
                <c:pt idx="8">
                  <c:v>0.59840654936646798</c:v>
                </c:pt>
                <c:pt idx="9">
                  <c:v>0.59631165509987116</c:v>
                </c:pt>
                <c:pt idx="10">
                  <c:v>0.59420245155754725</c:v>
                </c:pt>
                <c:pt idx="11">
                  <c:v>0.5920785742755319</c:v>
                </c:pt>
                <c:pt idx="12">
                  <c:v>0.58993964137360744</c:v>
                </c:pt>
                <c:pt idx="13">
                  <c:v>0.58951001321354857</c:v>
                </c:pt>
                <c:pt idx="14">
                  <c:v>0.58929496628553424</c:v>
                </c:pt>
                <c:pt idx="15">
                  <c:v>0.58907976357249103</c:v>
                </c:pt>
                <c:pt idx="16">
                  <c:v>0.58886440465708234</c:v>
                </c:pt>
                <c:pt idx="17">
                  <c:v>0.58864888911990831</c:v>
                </c:pt>
                <c:pt idx="18">
                  <c:v>0.58843321653948988</c:v>
                </c:pt>
                <c:pt idx="19">
                  <c:v>0.58821738649225386</c:v>
                </c:pt>
                <c:pt idx="20">
                  <c:v>0.58782849423071315</c:v>
                </c:pt>
                <c:pt idx="21">
                  <c:v>0.58778525229247314</c:v>
                </c:pt>
                <c:pt idx="22">
                  <c:v>0.58561498640561926</c:v>
                </c:pt>
                <c:pt idx="23">
                  <c:v>0.58342840148989583</c:v>
                </c:pt>
                <c:pt idx="24">
                  <c:v>0.58122503203622544</c:v>
                </c:pt>
                <c:pt idx="25">
                  <c:v>0.57900438737890791</c:v>
                </c:pt>
                <c:pt idx="26">
                  <c:v>0.57676594961834105</c:v>
                </c:pt>
                <c:pt idx="27">
                  <c:v>0.57450917130765644</c:v>
                </c:pt>
                <c:pt idx="28">
                  <c:v>0.57223347286852744</c:v>
                </c:pt>
                <c:pt idx="29">
                  <c:v>0.56993823969504209</c:v>
                </c:pt>
                <c:pt idx="30">
                  <c:v>0.56762281889676025</c:v>
                </c:pt>
                <c:pt idx="31">
                  <c:v>0.56528651562251353</c:v>
                </c:pt>
                <c:pt idx="32">
                  <c:v>0.56292858889469077</c:v>
                </c:pt>
                <c:pt idx="33">
                  <c:v>0.56054824686899707</c:v>
                </c:pt>
                <c:pt idx="34">
                  <c:v>0.55814464141619713</c:v>
                </c:pt>
                <c:pt idx="35">
                  <c:v>0.55571686189893132</c:v>
                </c:pt>
                <c:pt idx="36">
                  <c:v>0.55326392798682045</c:v>
                </c:pt>
                <c:pt idx="37">
                  <c:v>0.5507847813145953</c:v>
                </c:pt>
                <c:pt idx="38">
                  <c:v>0.54827827573790877</c:v>
                </c:pt>
                <c:pt idx="39">
                  <c:v>0.54574316587563743</c:v>
                </c:pt>
                <c:pt idx="40">
                  <c:v>0.54317809353983937</c:v>
                </c:pt>
                <c:pt idx="41">
                  <c:v>0.54058157153638997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AF-4D06-8833-4A6266FE7107}"/>
            </c:ext>
          </c:extLst>
        </c:ser>
        <c:ser>
          <c:idx val="3"/>
          <c:order val="2"/>
          <c:tx>
            <c:strRef>
              <c:f>ElliE!$D$6</c:f>
              <c:strCache>
                <c:ptCount val="1"/>
                <c:pt idx="0">
                  <c:v>E(0.3π,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ElliE!$D$7:$D$48</c:f>
              <c:numCache>
                <c:formatCode>General</c:formatCode>
                <c:ptCount val="42"/>
                <c:pt idx="0">
                  <c:v>0.94247779607693793</c:v>
                </c:pt>
                <c:pt idx="1">
                  <c:v>0.93067939129042276</c:v>
                </c:pt>
                <c:pt idx="2">
                  <c:v>0.91861860695637743</c:v>
                </c:pt>
                <c:pt idx="3">
                  <c:v>0.90627366696780953</c:v>
                </c:pt>
                <c:pt idx="4">
                  <c:v>0.89361929703037546</c:v>
                </c:pt>
                <c:pt idx="5">
                  <c:v>0.8806258306544118</c:v>
                </c:pt>
                <c:pt idx="6">
                  <c:v>0.86725798334050364</c:v>
                </c:pt>
                <c:pt idx="7">
                  <c:v>0.85347312464302694</c:v>
                </c:pt>
                <c:pt idx="8">
                  <c:v>0.84640838906598725</c:v>
                </c:pt>
                <c:pt idx="9">
                  <c:v>0.83921876004952689</c:v>
                </c:pt>
                <c:pt idx="10">
                  <c:v>0.8318955108246483</c:v>
                </c:pt>
                <c:pt idx="11">
                  <c:v>0.82442870851925731</c:v>
                </c:pt>
                <c:pt idx="12">
                  <c:v>0.81680694708170853</c:v>
                </c:pt>
                <c:pt idx="13">
                  <c:v>0.81526287225920036</c:v>
                </c:pt>
                <c:pt idx="14">
                  <c:v>0.814488278664528</c:v>
                </c:pt>
                <c:pt idx="15">
                  <c:v>0.81371196125084677</c:v>
                </c:pt>
                <c:pt idx="16">
                  <c:v>0.81293390494147466</c:v>
                </c:pt>
                <c:pt idx="17">
                  <c:v>0.81215409440914177</c:v>
                </c:pt>
                <c:pt idx="18">
                  <c:v>0.81137251406968303</c:v>
                </c:pt>
                <c:pt idx="19">
                  <c:v>0.81058914807551752</c:v>
                </c:pt>
                <c:pt idx="20">
                  <c:v>0.809174537811575</c:v>
                </c:pt>
                <c:pt idx="21">
                  <c:v>0.80901699437494745</c:v>
                </c:pt>
                <c:pt idx="22">
                  <c:v>0.80104331552447516</c:v>
                </c:pt>
                <c:pt idx="23">
                  <c:v>0.79286741228534718</c:v>
                </c:pt>
                <c:pt idx="24">
                  <c:v>0.78446687866831444</c:v>
                </c:pt>
                <c:pt idx="25">
                  <c:v>0.7758139990702948</c:v>
                </c:pt>
                <c:pt idx="26">
                  <c:v>0.76687356683230412</c:v>
                </c:pt>
                <c:pt idx="27">
                  <c:v>0.75759927696976448</c:v>
                </c:pt>
                <c:pt idx="28">
                  <c:v>0.74792725281557937</c:v>
                </c:pt>
                <c:pt idx="29">
                  <c:v>0.73776298699162268</c:v>
                </c:pt>
                <c:pt idx="30">
                  <c:v>0.72694962982650901</c:v>
                </c:pt>
                <c:pt idx="31">
                  <c:v>0.71515706545064806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AF-4D06-8833-4A6266FE7107}"/>
            </c:ext>
          </c:extLst>
        </c:ser>
        <c:ser>
          <c:idx val="4"/>
          <c:order val="3"/>
          <c:tx>
            <c:strRef>
              <c:f>ElliE!$E$6</c:f>
              <c:strCache>
                <c:ptCount val="1"/>
                <c:pt idx="0">
                  <c:v>E(0.4π,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ElliE!$E$7:$E$48</c:f>
              <c:numCache>
                <c:formatCode>General</c:formatCode>
                <c:ptCount val="42"/>
                <c:pt idx="0">
                  <c:v>1.2566370614359172</c:v>
                </c:pt>
                <c:pt idx="1">
                  <c:v>1.232186767733954</c:v>
                </c:pt>
                <c:pt idx="2">
                  <c:v>1.2069135750978701</c:v>
                </c:pt>
                <c:pt idx="3">
                  <c:v>1.1807128755121155</c:v>
                </c:pt>
                <c:pt idx="4">
                  <c:v>1.1534535787035545</c:v>
                </c:pt>
                <c:pt idx="5">
                  <c:v>1.1249669890683163</c:v>
                </c:pt>
                <c:pt idx="6">
                  <c:v>1.0950284954674641</c:v>
                </c:pt>
                <c:pt idx="7">
                  <c:v>1.0633251230548424</c:v>
                </c:pt>
                <c:pt idx="8">
                  <c:v>1.0466752003548025</c:v>
                </c:pt>
                <c:pt idx="9">
                  <c:v>1.029391864727925</c:v>
                </c:pt>
                <c:pt idx="10">
                  <c:v>1.0113700668470904</c:v>
                </c:pt>
                <c:pt idx="11">
                  <c:v>0.99246623090412411</c:v>
                </c:pt>
                <c:pt idx="12">
                  <c:v>0.97247206110715045</c:v>
                </c:pt>
                <c:pt idx="13">
                  <c:v>0.96831657916488578</c:v>
                </c:pt>
                <c:pt idx="14">
                  <c:v>0.96621673477740622</c:v>
                </c:pt>
                <c:pt idx="15">
                  <c:v>0.96410152695262452</c:v>
                </c:pt>
                <c:pt idx="16">
                  <c:v>0.96197044663043441</c:v>
                </c:pt>
                <c:pt idx="17">
                  <c:v>0.95982295043188137</c:v>
                </c:pt>
                <c:pt idx="18">
                  <c:v>0.95765845699050045</c:v>
                </c:pt>
                <c:pt idx="19">
                  <c:v>0.95547634273055726</c:v>
                </c:pt>
                <c:pt idx="20">
                  <c:v>0.95150195829103346</c:v>
                </c:pt>
                <c:pt idx="21">
                  <c:v>0.95105651629515353</c:v>
                </c:pt>
                <c:pt idx="22">
                  <c:v>0.92760132433434506</c:v>
                </c:pt>
                <c:pt idx="23">
                  <c:v>0.90032860200474474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AF-4D06-8833-4A6266FE7107}"/>
            </c:ext>
          </c:extLst>
        </c:ser>
        <c:ser>
          <c:idx val="5"/>
          <c:order val="4"/>
          <c:tx>
            <c:strRef>
              <c:f>ElliE!$F$6</c:f>
              <c:strCache>
                <c:ptCount val="1"/>
                <c:pt idx="0">
                  <c:v>E(0.5π,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ElliE!$F$7:$F$48</c:f>
              <c:numCache>
                <c:formatCode>General</c:formatCode>
                <c:ptCount val="42"/>
                <c:pt idx="0">
                  <c:v>1.5707963267948966</c:v>
                </c:pt>
                <c:pt idx="1">
                  <c:v>1.5307576368977631</c:v>
                </c:pt>
                <c:pt idx="2">
                  <c:v>1.4890350580958522</c:v>
                </c:pt>
                <c:pt idx="3">
                  <c:v>1.4453630644126652</c:v>
                </c:pt>
                <c:pt idx="4">
                  <c:v>1.3993921388974329</c:v>
                </c:pt>
                <c:pt idx="5">
                  <c:v>1.3506438810476751</c:v>
                </c:pt>
                <c:pt idx="6">
                  <c:v>1.2984280350469133</c:v>
                </c:pt>
                <c:pt idx="7">
                  <c:v>1.2416705679458226</c:v>
                </c:pt>
                <c:pt idx="8">
                  <c:v>1.2110560275684592</c:v>
                </c:pt>
                <c:pt idx="9">
                  <c:v>1.1784899243278384</c:v>
                </c:pt>
                <c:pt idx="10">
                  <c:v>1.1433957918831659</c:v>
                </c:pt>
                <c:pt idx="11">
                  <c:v>1.1047747327040731</c:v>
                </c:pt>
                <c:pt idx="12">
                  <c:v>1.0604737277662777</c:v>
                </c:pt>
                <c:pt idx="13">
                  <c:v>1.0505022269844506</c:v>
                </c:pt>
                <c:pt idx="14">
                  <c:v>1.0453079005547827</c:v>
                </c:pt>
                <c:pt idx="15">
                  <c:v>1.0399468608930851</c:v>
                </c:pt>
                <c:pt idx="16">
                  <c:v>1.0343896103962888</c:v>
                </c:pt>
                <c:pt idx="17">
                  <c:v>1.0285945190307735</c:v>
                </c:pt>
                <c:pt idx="18">
                  <c:v>1.0224983844190032</c:v>
                </c:pt>
                <c:pt idx="19">
                  <c:v>1.0159935450252238</c:v>
                </c:pt>
                <c:pt idx="20">
                  <c:v>1.0021707908344446</c:v>
                </c:pt>
                <c:pt idx="2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AF-4D06-8833-4A6266FE7107}"/>
            </c:ext>
          </c:extLst>
        </c:ser>
        <c:ser>
          <c:idx val="6"/>
          <c:order val="5"/>
          <c:tx>
            <c:strRef>
              <c:f>ElliE!$G$6</c:f>
              <c:strCache>
                <c:ptCount val="1"/>
                <c:pt idx="0">
                  <c:v>E(0.6π,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ElliE!$A$7:$A$48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ElliE!$G$7:$G$48</c:f>
              <c:numCache>
                <c:formatCode>General</c:formatCode>
                <c:ptCount val="42"/>
                <c:pt idx="0">
                  <c:v>1.8849555921538759</c:v>
                </c:pt>
                <c:pt idx="1">
                  <c:v>1.8293285060615723</c:v>
                </c:pt>
                <c:pt idx="2">
                  <c:v>1.7711565410938352</c:v>
                </c:pt>
                <c:pt idx="3">
                  <c:v>1.7100132533132153</c:v>
                </c:pt>
                <c:pt idx="4">
                  <c:v>1.6453306990913104</c:v>
                </c:pt>
                <c:pt idx="5">
                  <c:v>1.5763207730270343</c:v>
                </c:pt>
                <c:pt idx="6">
                  <c:v>1.5018275746263621</c:v>
                </c:pt>
                <c:pt idx="7">
                  <c:v>1.4200160128368029</c:v>
                </c:pt>
                <c:pt idx="8">
                  <c:v>1.3754368547821163</c:v>
                </c:pt>
                <c:pt idx="9">
                  <c:v>1.3275879839277518</c:v>
                </c:pt>
                <c:pt idx="10">
                  <c:v>1.2754215169192413</c:v>
                </c:pt>
                <c:pt idx="11">
                  <c:v>1.2170832345040226</c:v>
                </c:pt>
                <c:pt idx="12">
                  <c:v>1.1484753944254054</c:v>
                </c:pt>
                <c:pt idx="13">
                  <c:v>1.1326878748040141</c:v>
                </c:pt>
                <c:pt idx="14">
                  <c:v>1.1243990663321584</c:v>
                </c:pt>
                <c:pt idx="15">
                  <c:v>1.1157921948335456</c:v>
                </c:pt>
                <c:pt idx="16">
                  <c:v>1.1068087741621442</c:v>
                </c:pt>
                <c:pt idx="17">
                  <c:v>1.097366087629666</c:v>
                </c:pt>
                <c:pt idx="18">
                  <c:v>1.087338311847506</c:v>
                </c:pt>
                <c:pt idx="19">
                  <c:v>1.0765107473198903</c:v>
                </c:pt>
                <c:pt idx="20">
                  <c:v>1.0528396233778565</c:v>
                </c:pt>
                <c:pt idx="21">
                  <c:v>0.95105651629515364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AF-4D06-8833-4A6266FE7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23386660000833"/>
          <c:y val="5.459825511105601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915460508470635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ElliP!$B$6</c:f>
              <c:strCache>
                <c:ptCount val="1"/>
                <c:pt idx="0">
                  <c:v>P(0.1π, 0.8,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ElliP!$B$7:$B$48</c:f>
              <c:numCache>
                <c:formatCode>General</c:formatCode>
                <c:ptCount val="42"/>
                <c:pt idx="0">
                  <c:v>0.32266139212215217</c:v>
                </c:pt>
                <c:pt idx="1">
                  <c:v>0.32319510562525422</c:v>
                </c:pt>
                <c:pt idx="2">
                  <c:v>0.32373353446638431</c:v>
                </c:pt>
                <c:pt idx="3">
                  <c:v>0.32427676154120405</c:v>
                </c:pt>
                <c:pt idx="4">
                  <c:v>0.32482487198185367</c:v>
                </c:pt>
                <c:pt idx="5">
                  <c:v>0.32537795323923407</c:v>
                </c:pt>
                <c:pt idx="6">
                  <c:v>0.32593609516914968</c:v>
                </c:pt>
                <c:pt idx="7">
                  <c:v>0.32649939012253398</c:v>
                </c:pt>
                <c:pt idx="8">
                  <c:v>0.32678299954812973</c:v>
                </c:pt>
                <c:pt idx="9">
                  <c:v>0.32706793303999393</c:v>
                </c:pt>
                <c:pt idx="10">
                  <c:v>0.3273542028865995</c:v>
                </c:pt>
                <c:pt idx="11">
                  <c:v>0.32764182155092542</c:v>
                </c:pt>
                <c:pt idx="12">
                  <c:v>0.3279308016738246</c:v>
                </c:pt>
                <c:pt idx="13">
                  <c:v>0.32798876219855366</c:v>
                </c:pt>
                <c:pt idx="14">
                  <c:v>0.32801776310722675</c:v>
                </c:pt>
                <c:pt idx="15">
                  <c:v>0.32804677779737906</c:v>
                </c:pt>
                <c:pt idx="16">
                  <c:v>0.32807580628198962</c:v>
                </c:pt>
                <c:pt idx="17">
                  <c:v>0.32810484857405547</c:v>
                </c:pt>
                <c:pt idx="18">
                  <c:v>0.32813390468659259</c:v>
                </c:pt>
                <c:pt idx="19">
                  <c:v>0.3281629746326355</c:v>
                </c:pt>
                <c:pt idx="20">
                  <c:v>0.32821533543762599</c:v>
                </c:pt>
                <c:pt idx="21">
                  <c:v>0.32822115607747121</c:v>
                </c:pt>
                <c:pt idx="22">
                  <c:v>0.32851289776889653</c:v>
                </c:pt>
                <c:pt idx="23">
                  <c:v>0.32880603994360885</c:v>
                </c:pt>
                <c:pt idx="24">
                  <c:v>0.32910059598930619</c:v>
                </c:pt>
                <c:pt idx="25">
                  <c:v>0.32939657948968021</c:v>
                </c:pt>
                <c:pt idx="26">
                  <c:v>0.3296940042283163</c:v>
                </c:pt>
                <c:pt idx="27">
                  <c:v>0.32999288419269313</c:v>
                </c:pt>
                <c:pt idx="28">
                  <c:v>0.33029323357828155</c:v>
                </c:pt>
                <c:pt idx="29">
                  <c:v>0.33059506679275141</c:v>
                </c:pt>
                <c:pt idx="30">
                  <c:v>0.33089839846028357</c:v>
                </c:pt>
                <c:pt idx="31">
                  <c:v>0.3312032434259955</c:v>
                </c:pt>
                <c:pt idx="32">
                  <c:v>0.33150961676047996</c:v>
                </c:pt>
                <c:pt idx="33">
                  <c:v>0.33181753376446382</c:v>
                </c:pt>
                <c:pt idx="34">
                  <c:v>0.33212700997358824</c:v>
                </c:pt>
                <c:pt idx="35">
                  <c:v>0.33243806116331531</c:v>
                </c:pt>
                <c:pt idx="36">
                  <c:v>0.33275070335396578</c:v>
                </c:pt>
                <c:pt idx="37">
                  <c:v>0.33306495281588927</c:v>
                </c:pt>
                <c:pt idx="38">
                  <c:v>0.33338082607477582</c:v>
                </c:pt>
                <c:pt idx="39">
                  <c:v>0.33369833991710968</c:v>
                </c:pt>
                <c:pt idx="40">
                  <c:v>0.33401751139577035</c:v>
                </c:pt>
                <c:pt idx="41">
                  <c:v>0.33433835783578902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4-42D9-92C0-E21ED3796D9A}"/>
            </c:ext>
          </c:extLst>
        </c:ser>
        <c:ser>
          <c:idx val="2"/>
          <c:order val="1"/>
          <c:tx>
            <c:strRef>
              <c:f>ElliP!$C$6</c:f>
              <c:strCache>
                <c:ptCount val="1"/>
                <c:pt idx="0">
                  <c:v>P(0.2π, 0.8,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ElliP!$C$7:$C$48</c:f>
              <c:numCache>
                <c:formatCode>General</c:formatCode>
                <c:ptCount val="42"/>
                <c:pt idx="0">
                  <c:v>0.70248147310407261</c:v>
                </c:pt>
                <c:pt idx="1">
                  <c:v>0.7071947692085977</c:v>
                </c:pt>
                <c:pt idx="2">
                  <c:v>0.71207129181094853</c:v>
                </c:pt>
                <c:pt idx="3">
                  <c:v>0.71712237002001411</c:v>
                </c:pt>
                <c:pt idx="4">
                  <c:v>0.72236056307320207</c:v>
                </c:pt>
                <c:pt idx="5">
                  <c:v>0.72779984705435963</c:v>
                </c:pt>
                <c:pt idx="6">
                  <c:v>0.7334558387992326</c:v>
                </c:pt>
                <c:pt idx="7">
                  <c:v>0.73934606632536581</c:v>
                </c:pt>
                <c:pt idx="8">
                  <c:v>0.74238509815674603</c:v>
                </c:pt>
                <c:pt idx="9">
                  <c:v>0.74549029799956634</c:v>
                </c:pt>
                <c:pt idx="10">
                  <c:v>0.74866455317557978</c:v>
                </c:pt>
                <c:pt idx="11">
                  <c:v>0.75191094659855973</c:v>
                </c:pt>
                <c:pt idx="12">
                  <c:v>0.75523277508710662</c:v>
                </c:pt>
                <c:pt idx="13">
                  <c:v>0.75590649936641796</c:v>
                </c:pt>
                <c:pt idx="14">
                  <c:v>0.75624455487567266</c:v>
                </c:pt>
                <c:pt idx="15">
                  <c:v>0.75658341091454284</c:v>
                </c:pt>
                <c:pt idx="16">
                  <c:v>0.75692307122844016</c:v>
                </c:pt>
                <c:pt idx="17">
                  <c:v>0.75726353958947945</c:v>
                </c:pt>
                <c:pt idx="18">
                  <c:v>0.75760481979673899</c:v>
                </c:pt>
                <c:pt idx="19">
                  <c:v>0.75794691567651962</c:v>
                </c:pt>
                <c:pt idx="20">
                  <c:v>0.75856475607387885</c:v>
                </c:pt>
                <c:pt idx="21">
                  <c:v>0.75863356989654818</c:v>
                </c:pt>
                <c:pt idx="22">
                  <c:v>0.76211711980368624</c:v>
                </c:pt>
                <c:pt idx="23">
                  <c:v>0.76568749713865614</c:v>
                </c:pt>
                <c:pt idx="24">
                  <c:v>0.76934908723167694</c:v>
                </c:pt>
                <c:pt idx="25">
                  <c:v>0.77310662183212731</c:v>
                </c:pt>
                <c:pt idx="26">
                  <c:v>0.77696521716741884</c:v>
                </c:pt>
                <c:pt idx="27">
                  <c:v>0.78093041744486014</c:v>
                </c:pt>
                <c:pt idx="28">
                  <c:v>0.7850082447681469</c:v>
                </c:pt>
                <c:pt idx="29">
                  <c:v>0.78920525665048236</c:v>
                </c:pt>
                <c:pt idx="30">
                  <c:v>0.79352861257078056</c:v>
                </c:pt>
                <c:pt idx="31">
                  <c:v>0.79798615135424844</c:v>
                </c:pt>
                <c:pt idx="32">
                  <c:v>0.80258648158577894</c:v>
                </c:pt>
                <c:pt idx="33">
                  <c:v>0.80733908781387931</c:v>
                </c:pt>
                <c:pt idx="34">
                  <c:v>0.8122544560153131</c:v>
                </c:pt>
                <c:pt idx="35">
                  <c:v>0.81734422272330498</c:v>
                </c:pt>
                <c:pt idx="36">
                  <c:v>0.8226213534551895</c:v>
                </c:pt>
                <c:pt idx="37">
                  <c:v>0.82810035772305635</c:v>
                </c:pt>
                <c:pt idx="38">
                  <c:v>0.83379755013812973</c:v>
                </c:pt>
                <c:pt idx="39">
                  <c:v>0.83973137016805677</c:v>
                </c:pt>
                <c:pt idx="40">
                  <c:v>0.8459227773358331</c:v>
                </c:pt>
                <c:pt idx="41">
                  <c:v>0.85239574460522161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4-42D9-92C0-E21ED3796D9A}"/>
            </c:ext>
          </c:extLst>
        </c:ser>
        <c:ser>
          <c:idx val="3"/>
          <c:order val="2"/>
          <c:tx>
            <c:strRef>
              <c:f>ElliP!$D$6</c:f>
              <c:strCache>
                <c:ptCount val="1"/>
                <c:pt idx="0">
                  <c:v>P(0.3π, 0.8,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ElliP!$D$7:$D$48</c:f>
              <c:numCache>
                <c:formatCode>General</c:formatCode>
                <c:ptCount val="42"/>
                <c:pt idx="0">
                  <c:v>1.2337846977036697</c:v>
                </c:pt>
                <c:pt idx="1">
                  <c:v>1.2526309081712861</c:v>
                </c:pt>
                <c:pt idx="2">
                  <c:v>1.272875773892268</c:v>
                </c:pt>
                <c:pt idx="3">
                  <c:v>1.2947287725784948</c:v>
                </c:pt>
                <c:pt idx="4">
                  <c:v>1.3184498347337188</c:v>
                </c:pt>
                <c:pt idx="5">
                  <c:v>1.3443670160474113</c:v>
                </c:pt>
                <c:pt idx="6">
                  <c:v>1.3729027055791518</c:v>
                </c:pt>
                <c:pt idx="7">
                  <c:v>1.4046138891782864</c:v>
                </c:pt>
                <c:pt idx="8">
                  <c:v>1.4218862647052384</c:v>
                </c:pt>
                <c:pt idx="9">
                  <c:v>1.4402566949135629</c:v>
                </c:pt>
                <c:pt idx="10">
                  <c:v>1.4598685469223014</c:v>
                </c:pt>
                <c:pt idx="11">
                  <c:v>1.4808954293887093</c:v>
                </c:pt>
                <c:pt idx="12">
                  <c:v>1.5035504543021112</c:v>
                </c:pt>
                <c:pt idx="13">
                  <c:v>1.5082991072074228</c:v>
                </c:pt>
                <c:pt idx="14">
                  <c:v>1.5107025109555279</c:v>
                </c:pt>
                <c:pt idx="15">
                  <c:v>1.5131257161123526</c:v>
                </c:pt>
                <c:pt idx="16">
                  <c:v>1.51556904471312</c:v>
                </c:pt>
                <c:pt idx="17">
                  <c:v>1.5180328268042289</c:v>
                </c:pt>
                <c:pt idx="18">
                  <c:v>1.5205174007145092</c:v>
                </c:pt>
                <c:pt idx="19">
                  <c:v>1.5230231133381757</c:v>
                </c:pt>
                <c:pt idx="20">
                  <c:v>1.5275878070333133</c:v>
                </c:pt>
                <c:pt idx="21">
                  <c:v>1.5280993869140218</c:v>
                </c:pt>
                <c:pt idx="22">
                  <c:v>1.5548798478529802</c:v>
                </c:pt>
                <c:pt idx="23">
                  <c:v>1.5843302983006531</c:v>
                </c:pt>
                <c:pt idx="24">
                  <c:v>1.6170355684728595</c:v>
                </c:pt>
                <c:pt idx="25">
                  <c:v>1.6538019404755524</c:v>
                </c:pt>
                <c:pt idx="26">
                  <c:v>1.6957887743570246</c:v>
                </c:pt>
                <c:pt idx="27">
                  <c:v>1.7447582917025142</c:v>
                </c:pt>
                <c:pt idx="28">
                  <c:v>1.8036033909177156</c:v>
                </c:pt>
                <c:pt idx="29">
                  <c:v>1.8776512519239579</c:v>
                </c:pt>
                <c:pt idx="30">
                  <c:v>1.9788126868599072</c:v>
                </c:pt>
                <c:pt idx="31">
                  <c:v>2.1481847954834126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04-42D9-92C0-E21ED3796D9A}"/>
            </c:ext>
          </c:extLst>
        </c:ser>
        <c:ser>
          <c:idx val="4"/>
          <c:order val="3"/>
          <c:tx>
            <c:strRef>
              <c:f>ElliP!$E$6</c:f>
              <c:strCache>
                <c:ptCount val="1"/>
                <c:pt idx="0">
                  <c:v>P(0.4π, 0.8,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ElliP!$E$7:$E$48</c:f>
              <c:numCache>
                <c:formatCode>General</c:formatCode>
                <c:ptCount val="42"/>
                <c:pt idx="0">
                  <c:v>2.1074444193122175</c:v>
                </c:pt>
                <c:pt idx="1">
                  <c:v>2.1635301978017307</c:v>
                </c:pt>
                <c:pt idx="2">
                  <c:v>2.2262785170878066</c:v>
                </c:pt>
                <c:pt idx="3">
                  <c:v>2.297285437988803</c:v>
                </c:pt>
                <c:pt idx="4">
                  <c:v>2.3787774307779412</c:v>
                </c:pt>
                <c:pt idx="5">
                  <c:v>2.4739893067655676</c:v>
                </c:pt>
                <c:pt idx="6">
                  <c:v>2.5878744266164944</c:v>
                </c:pt>
                <c:pt idx="7">
                  <c:v>2.7285738422159138</c:v>
                </c:pt>
                <c:pt idx="8">
                  <c:v>2.8131598649767371</c:v>
                </c:pt>
                <c:pt idx="9">
                  <c:v>2.9108913461398362</c:v>
                </c:pt>
                <c:pt idx="10">
                  <c:v>3.0262325934077401</c:v>
                </c:pt>
                <c:pt idx="11">
                  <c:v>3.166372711703731</c:v>
                </c:pt>
                <c:pt idx="12">
                  <c:v>3.3440493413837782</c:v>
                </c:pt>
                <c:pt idx="13">
                  <c:v>3.3859744057301961</c:v>
                </c:pt>
                <c:pt idx="14">
                  <c:v>3.407948109100341</c:v>
                </c:pt>
                <c:pt idx="15">
                  <c:v>3.4306543166201284</c:v>
                </c:pt>
                <c:pt idx="16">
                  <c:v>3.4541424114139336</c:v>
                </c:pt>
                <c:pt idx="17">
                  <c:v>3.4784670172193066</c:v>
                </c:pt>
                <c:pt idx="18">
                  <c:v>3.5036887788584035</c:v>
                </c:pt>
                <c:pt idx="19">
                  <c:v>3.5298752956019186</c:v>
                </c:pt>
                <c:pt idx="20">
                  <c:v>3.5796897595043529</c:v>
                </c:pt>
                <c:pt idx="21">
                  <c:v>3.5854547481986305</c:v>
                </c:pt>
                <c:pt idx="22">
                  <c:v>3.9614674761151107</c:v>
                </c:pt>
                <c:pt idx="23">
                  <c:v>4.9419549805175533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F04-42D9-92C0-E21ED3796D9A}"/>
            </c:ext>
          </c:extLst>
        </c:ser>
        <c:ser>
          <c:idx val="5"/>
          <c:order val="4"/>
          <c:tx>
            <c:strRef>
              <c:f>ElliP!$F$6</c:f>
              <c:strCache>
                <c:ptCount val="1"/>
                <c:pt idx="0">
                  <c:v>P(0.5π, 0.8,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ElliP!$F$7:$F$48</c:f>
              <c:numCache>
                <c:formatCode>General</c:formatCode>
                <c:ptCount val="42"/>
                <c:pt idx="0">
                  <c:v>3.5124073655203629</c:v>
                </c:pt>
                <c:pt idx="1">
                  <c:v>3.6420745125156642</c:v>
                </c:pt>
                <c:pt idx="2">
                  <c:v>3.7913403575536497</c:v>
                </c:pt>
                <c:pt idx="3">
                  <c:v>3.9661041158193564</c:v>
                </c:pt>
                <c:pt idx="4">
                  <c:v>4.1752135894769102</c:v>
                </c:pt>
                <c:pt idx="5">
                  <c:v>4.432748206008017</c:v>
                </c:pt>
                <c:pt idx="6">
                  <c:v>4.7629885218899668</c:v>
                </c:pt>
                <c:pt idx="7">
                  <c:v>5.2129724737629539</c:v>
                </c:pt>
                <c:pt idx="8">
                  <c:v>5.5120605792917772</c:v>
                </c:pt>
                <c:pt idx="9">
                  <c:v>5.8924496216391926</c:v>
                </c:pt>
                <c:pt idx="10">
                  <c:v>6.4053905281388985</c:v>
                </c:pt>
                <c:pt idx="11">
                  <c:v>7.1690809411863423</c:v>
                </c:pt>
                <c:pt idx="12">
                  <c:v>8.5732117818481957</c:v>
                </c:pt>
                <c:pt idx="13">
                  <c:v>9.0483374774329537</c:v>
                </c:pt>
                <c:pt idx="14">
                  <c:v>9.3373849398491036</c:v>
                </c:pt>
                <c:pt idx="15">
                  <c:v>9.675171681382265</c:v>
                </c:pt>
                <c:pt idx="16">
                  <c:v>10.079997837352661</c:v>
                </c:pt>
                <c:pt idx="17">
                  <c:v>10.582660354648855</c:v>
                </c:pt>
                <c:pt idx="18">
                  <c:v>11.241165996217051</c:v>
                </c:pt>
                <c:pt idx="19">
                  <c:v>12.186393853672065</c:v>
                </c:pt>
                <c:pt idx="20">
                  <c:v>17.776903742868274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F04-42D9-92C0-E21ED3796D9A}"/>
            </c:ext>
          </c:extLst>
        </c:ser>
        <c:ser>
          <c:idx val="6"/>
          <c:order val="5"/>
          <c:tx>
            <c:strRef>
              <c:f>ElliP!$G$6</c:f>
              <c:strCache>
                <c:ptCount val="1"/>
                <c:pt idx="0">
                  <c:v>P(0.6π, 0.8,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ElliP!$A$7:$A$48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0.75</c:v>
                </c:pt>
                <c:pt idx="9">
                  <c:v>0.8</c:v>
                </c:pt>
                <c:pt idx="10">
                  <c:v>0.85000000000000009</c:v>
                </c:pt>
                <c:pt idx="11">
                  <c:v>0.90000000000000013</c:v>
                </c:pt>
                <c:pt idx="12">
                  <c:v>0.95000000000000018</c:v>
                </c:pt>
                <c:pt idx="13">
                  <c:v>0.96000000000000019</c:v>
                </c:pt>
                <c:pt idx="14">
                  <c:v>0.96500000000000019</c:v>
                </c:pt>
                <c:pt idx="15">
                  <c:v>0.9700000000000002</c:v>
                </c:pt>
                <c:pt idx="16">
                  <c:v>0.9750000000000002</c:v>
                </c:pt>
                <c:pt idx="17">
                  <c:v>0.9800000000000002</c:v>
                </c:pt>
                <c:pt idx="18">
                  <c:v>0.98500000000000021</c:v>
                </c:pt>
                <c:pt idx="19">
                  <c:v>0.99000000000000021</c:v>
                </c:pt>
                <c:pt idx="20">
                  <c:v>0.999</c:v>
                </c:pt>
                <c:pt idx="21">
                  <c:v>1</c:v>
                </c:pt>
                <c:pt idx="22">
                  <c:v>1.05</c:v>
                </c:pt>
                <c:pt idx="23">
                  <c:v>1.1000000000000001</c:v>
                </c:pt>
                <c:pt idx="24">
                  <c:v>1.1500000000000001</c:v>
                </c:pt>
                <c:pt idx="25">
                  <c:v>1.2000000000000002</c:v>
                </c:pt>
                <c:pt idx="26">
                  <c:v>1.2500000000000002</c:v>
                </c:pt>
                <c:pt idx="27">
                  <c:v>1.3000000000000003</c:v>
                </c:pt>
                <c:pt idx="28">
                  <c:v>1.3500000000000003</c:v>
                </c:pt>
                <c:pt idx="29">
                  <c:v>1.4000000000000004</c:v>
                </c:pt>
                <c:pt idx="30">
                  <c:v>1.4500000000000004</c:v>
                </c:pt>
                <c:pt idx="31">
                  <c:v>1.5000000000000004</c:v>
                </c:pt>
                <c:pt idx="32">
                  <c:v>1.5500000000000005</c:v>
                </c:pt>
                <c:pt idx="33">
                  <c:v>1.6000000000000005</c:v>
                </c:pt>
                <c:pt idx="34">
                  <c:v>1.6500000000000006</c:v>
                </c:pt>
                <c:pt idx="35">
                  <c:v>1.7000000000000006</c:v>
                </c:pt>
                <c:pt idx="36">
                  <c:v>1.7500000000000007</c:v>
                </c:pt>
                <c:pt idx="37">
                  <c:v>1.8000000000000007</c:v>
                </c:pt>
                <c:pt idx="38">
                  <c:v>1.8500000000000008</c:v>
                </c:pt>
                <c:pt idx="39">
                  <c:v>1.9000000000000008</c:v>
                </c:pt>
                <c:pt idx="40">
                  <c:v>1.9500000000000008</c:v>
                </c:pt>
                <c:pt idx="41">
                  <c:v>2.0000000000000009</c:v>
                </c:pt>
              </c:numCache>
            </c:numRef>
          </c:xVal>
          <c:yVal>
            <c:numRef>
              <c:f>ElliP!$G$7:$G$48</c:f>
              <c:numCache>
                <c:formatCode>General</c:formatCode>
                <c:ptCount val="42"/>
                <c:pt idx="0">
                  <c:v>4.9173703117285079</c:v>
                </c:pt>
                <c:pt idx="1">
                  <c:v>5.1206188272295972</c:v>
                </c:pt>
                <c:pt idx="2">
                  <c:v>5.3564021980194934</c:v>
                </c:pt>
                <c:pt idx="3">
                  <c:v>5.6349227936499098</c:v>
                </c:pt>
                <c:pt idx="4">
                  <c:v>5.9716497481758797</c:v>
                </c:pt>
                <c:pt idx="5">
                  <c:v>6.3915071052504668</c:v>
                </c:pt>
                <c:pt idx="6">
                  <c:v>6.9381026171634392</c:v>
                </c:pt>
                <c:pt idx="7">
                  <c:v>7.697371105309994</c:v>
                </c:pt>
                <c:pt idx="8">
                  <c:v>8.2109612936068181</c:v>
                </c:pt>
                <c:pt idx="9">
                  <c:v>8.874007897138549</c:v>
                </c:pt>
                <c:pt idx="10">
                  <c:v>9.7845484628700561</c:v>
                </c:pt>
                <c:pt idx="11">
                  <c:v>11.171789170668953</c:v>
                </c:pt>
                <c:pt idx="12">
                  <c:v>13.802374222312613</c:v>
                </c:pt>
                <c:pt idx="13">
                  <c:v>14.710700549135712</c:v>
                </c:pt>
                <c:pt idx="14">
                  <c:v>15.266821770597867</c:v>
                </c:pt>
                <c:pt idx="15">
                  <c:v>15.919689046144402</c:v>
                </c:pt>
                <c:pt idx="16">
                  <c:v>16.705853263291388</c:v>
                </c:pt>
                <c:pt idx="17">
                  <c:v>17.686853692078405</c:v>
                </c:pt>
                <c:pt idx="18">
                  <c:v>18.978643213575698</c:v>
                </c:pt>
                <c:pt idx="19">
                  <c:v>20.842912411742212</c:v>
                </c:pt>
                <c:pt idx="20">
                  <c:v>31.974117726232194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F04-42D9-92C0-E21ED3796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704766070907807"/>
          <c:y val="0.17147636475657579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41666076803370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'ElliP (2)'!$B$6</c:f>
              <c:strCache>
                <c:ptCount val="1"/>
                <c:pt idx="0">
                  <c:v>P(0π, 0.8, 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(2)'!$B$7:$B$32</c:f>
              <c:numCache>
                <c:formatCode>General</c:formatCode>
                <c:ptCount val="26"/>
                <c:pt idx="0">
                  <c:v>0</c:v>
                </c:pt>
                <c:pt idx="1">
                  <c:v>6.2898072980487732E-2</c:v>
                </c:pt>
                <c:pt idx="2">
                  <c:v>0.12619522828386215</c:v>
                </c:pt>
                <c:pt idx="3">
                  <c:v>0.19029943528168242</c:v>
                </c:pt>
                <c:pt idx="4">
                  <c:v>0.25563677980294891</c:v>
                </c:pt>
                <c:pt idx="5">
                  <c:v>0.32266139212215217</c:v>
                </c:pt>
                <c:pt idx="6">
                  <c:v>0.39186645658680846</c:v>
                </c:pt>
                <c:pt idx="7">
                  <c:v>0.46379672332870675</c:v>
                </c:pt>
                <c:pt idx="8">
                  <c:v>0.53906298479500503</c:v>
                </c:pt>
                <c:pt idx="9">
                  <c:v>0.61835901500253343</c:v>
                </c:pt>
                <c:pt idx="10">
                  <c:v>0.70248147310407261</c:v>
                </c:pt>
                <c:pt idx="11">
                  <c:v>0.79235319770905743</c:v>
                </c:pt>
                <c:pt idx="12">
                  <c:v>0.8890500753842483</c:v>
                </c:pt>
                <c:pt idx="13">
                  <c:v>0.99383109356749288</c:v>
                </c:pt>
                <c:pt idx="14">
                  <c:v>1.1081699990135783</c:v>
                </c:pt>
                <c:pt idx="15">
                  <c:v>1.2337846977036697</c:v>
                </c:pt>
                <c:pt idx="16">
                  <c:v>1.3726564011226985</c:v>
                </c:pt>
                <c:pt idx="17">
                  <c:v>1.5270235254699283</c:v>
                </c:pt>
                <c:pt idx="18">
                  <c:v>1.6993244968351671</c:v>
                </c:pt>
                <c:pt idx="19">
                  <c:v>1.8920491188805508</c:v>
                </c:pt>
                <c:pt idx="20">
                  <c:v>2.1074444193122188</c:v>
                </c:pt>
                <c:pt idx="21">
                  <c:v>2.3470219510429584</c:v>
                </c:pt>
                <c:pt idx="22">
                  <c:v>2.6108580068918306</c:v>
                </c:pt>
                <c:pt idx="23">
                  <c:v>2.8968001404141397</c:v>
                </c:pt>
                <c:pt idx="24">
                  <c:v>3.1998849983325743</c:v>
                </c:pt>
                <c:pt idx="25">
                  <c:v>3.5124073655203647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A5-47A7-A005-BF7B59075D43}"/>
            </c:ext>
          </c:extLst>
        </c:ser>
        <c:ser>
          <c:idx val="2"/>
          <c:order val="1"/>
          <c:tx>
            <c:strRef>
              <c:f>'ElliP (2)'!$C$6</c:f>
              <c:strCache>
                <c:ptCount val="1"/>
                <c:pt idx="0">
                  <c:v>P(0.25π, 0.8, k)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(2)'!$C$7:$C$32</c:f>
              <c:numCache>
                <c:formatCode>General</c:formatCode>
                <c:ptCount val="26"/>
                <c:pt idx="0">
                  <c:v>0</c:v>
                </c:pt>
                <c:pt idx="1">
                  <c:v>6.2900659982714532E-2</c:v>
                </c:pt>
                <c:pt idx="2">
                  <c:v>0.12621600006729861</c:v>
                </c:pt>
                <c:pt idx="3">
                  <c:v>0.19036996923526966</c:v>
                </c:pt>
                <c:pt idx="4">
                  <c:v>0.25580541072908197</c:v>
                </c:pt>
                <c:pt idx="5">
                  <c:v>0.32299441486570946</c:v>
                </c:pt>
                <c:pt idx="6">
                  <c:v>0.39244979815790226</c:v>
                </c:pt>
                <c:pt idx="7">
                  <c:v>0.46473814653929274</c:v>
                </c:pt>
                <c:pt idx="8">
                  <c:v>0.54049490451819382</c:v>
                </c:pt>
                <c:pt idx="9">
                  <c:v>0.62044202869053899</c:v>
                </c:pt>
                <c:pt idx="10">
                  <c:v>0.70540872785814657</c:v>
                </c:pt>
                <c:pt idx="11">
                  <c:v>0.79635573371065249</c:v>
                </c:pt>
                <c:pt idx="12">
                  <c:v>0.89440329290504783</c:v>
                </c:pt>
                <c:pt idx="13">
                  <c:v>1.0008624743755774</c:v>
                </c:pt>
                <c:pt idx="14">
                  <c:v>1.1172681472232606</c:v>
                </c:pt>
                <c:pt idx="15">
                  <c:v>1.2454096044873233</c:v>
                </c:pt>
                <c:pt idx="16">
                  <c:v>1.3873505056024309</c:v>
                </c:pt>
                <c:pt idx="17">
                  <c:v>1.5454225215223176</c:v>
                </c:pt>
                <c:pt idx="18">
                  <c:v>1.7221657624532716</c:v>
                </c:pt>
                <c:pt idx="19">
                  <c:v>1.9201739699338281</c:v>
                </c:pt>
                <c:pt idx="20">
                  <c:v>2.1417881444319105</c:v>
                </c:pt>
                <c:pt idx="21">
                  <c:v>2.3885833833100247</c:v>
                </c:pt>
                <c:pt idx="22">
                  <c:v>2.660640033581871</c:v>
                </c:pt>
                <c:pt idx="23">
                  <c:v>2.955717259343964</c:v>
                </c:pt>
                <c:pt idx="24">
                  <c:v>3.2686466908238829</c:v>
                </c:pt>
                <c:pt idx="25">
                  <c:v>3.5914043172271848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A5-47A7-A005-BF7B59075D43}"/>
            </c:ext>
          </c:extLst>
        </c:ser>
        <c:ser>
          <c:idx val="3"/>
          <c:order val="2"/>
          <c:tx>
            <c:strRef>
              <c:f>'ElliP (2)'!$D$6</c:f>
              <c:strCache>
                <c:ptCount val="1"/>
                <c:pt idx="0">
                  <c:v>P(0.5π, 0.8, k)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(2)'!$D$7:$D$32</c:f>
              <c:numCache>
                <c:formatCode>General</c:formatCode>
                <c:ptCount val="26"/>
                <c:pt idx="0">
                  <c:v>0</c:v>
                </c:pt>
                <c:pt idx="1">
                  <c:v>6.2908424435940413E-2</c:v>
                </c:pt>
                <c:pt idx="2">
                  <c:v>0.12627842607470827</c:v>
                </c:pt>
                <c:pt idx="3">
                  <c:v>0.19058241606507828</c:v>
                </c:pt>
                <c:pt idx="4">
                  <c:v>0.25631489185101319</c:v>
                </c:pt>
                <c:pt idx="5">
                  <c:v>0.3240045429571875</c:v>
                </c:pt>
                <c:pt idx="6">
                  <c:v>0.39422767742207915</c:v>
                </c:pt>
                <c:pt idx="7">
                  <c:v>0.46762348082902266</c:v>
                </c:pt>
                <c:pt idx="8">
                  <c:v>0.54491167032069021</c:v>
                </c:pt>
                <c:pt idx="9">
                  <c:v>0.62691314751286786</c:v>
                </c:pt>
                <c:pt idx="10">
                  <c:v>0.71457425736951063</c:v>
                </c:pt>
                <c:pt idx="11">
                  <c:v>0.80899516764776946</c:v>
                </c:pt>
                <c:pt idx="12">
                  <c:v>0.91146258798635615</c:v>
                </c:pt>
                <c:pt idx="13">
                  <c:v>1.0234863532846652</c:v>
                </c:pt>
                <c:pt idx="14">
                  <c:v>1.146837958089044</c:v>
                </c:pt>
                <c:pt idx="15">
                  <c:v>1.2835863683010897</c:v>
                </c:pt>
                <c:pt idx="16">
                  <c:v>1.4361214496710339</c:v>
                </c:pt>
                <c:pt idx="17">
                  <c:v>1.6071469077530995</c:v>
                </c:pt>
                <c:pt idx="18">
                  <c:v>1.7996115404996533</c:v>
                </c:pt>
                <c:pt idx="19">
                  <c:v>2.0165301192257781</c:v>
                </c:pt>
                <c:pt idx="20">
                  <c:v>2.2606286427763758</c:v>
                </c:pt>
                <c:pt idx="21">
                  <c:v>2.5337499913844015</c:v>
                </c:pt>
                <c:pt idx="22">
                  <c:v>2.8360096625300542</c:v>
                </c:pt>
                <c:pt idx="23">
                  <c:v>3.1648383396505406</c:v>
                </c:pt>
                <c:pt idx="24">
                  <c:v>3.514279151996869</c:v>
                </c:pt>
                <c:pt idx="25">
                  <c:v>3.8750701888108092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A5-47A7-A005-BF7B59075D43}"/>
            </c:ext>
          </c:extLst>
        </c:ser>
        <c:ser>
          <c:idx val="4"/>
          <c:order val="3"/>
          <c:tx>
            <c:strRef>
              <c:f>'ElliP (2)'!$E$6</c:f>
              <c:strCache>
                <c:ptCount val="1"/>
                <c:pt idx="0">
                  <c:v>P(0.75π, 0.8, k)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(2)'!$E$7:$E$32</c:f>
              <c:numCache>
                <c:formatCode>General</c:formatCode>
                <c:ptCount val="26"/>
                <c:pt idx="0">
                  <c:v>0</c:v>
                </c:pt>
                <c:pt idx="1">
                  <c:v>6.2921376694996908E-2</c:v>
                </c:pt>
                <c:pt idx="2">
                  <c:v>0.12638284023252275</c:v>
                </c:pt>
                <c:pt idx="3">
                  <c:v>0.19093934437334448</c:v>
                </c:pt>
                <c:pt idx="4">
                  <c:v>0.25717624368392078</c:v>
                </c:pt>
                <c:pt idx="5">
                  <c:v>0.32572619309125561</c:v>
                </c:pt>
                <c:pt idx="6">
                  <c:v>0.39728817411657485</c:v>
                </c:pt>
                <c:pt idx="7">
                  <c:v>0.47264949811879053</c:v>
                </c:pt>
                <c:pt idx="8">
                  <c:v>0.55271174410399138</c:v>
                </c:pt>
                <c:pt idx="9">
                  <c:v>0.63852169308547102</c:v>
                </c:pt>
                <c:pt idx="10">
                  <c:v>0.73130837900873014</c:v>
                </c:pt>
                <c:pt idx="11">
                  <c:v>0.83252730102064232</c:v>
                </c:pt>
                <c:pt idx="12">
                  <c:v>0.9439124675430296</c:v>
                </c:pt>
                <c:pt idx="13">
                  <c:v>1.0675359642722375</c:v>
                </c:pt>
                <c:pt idx="14">
                  <c:v>1.2058726164867304</c:v>
                </c:pt>
                <c:pt idx="15">
                  <c:v>1.3618631426992815</c:v>
                </c:pt>
                <c:pt idx="16">
                  <c:v>1.5389615526167042</c:v>
                </c:pt>
                <c:pt idx="17">
                  <c:v>1.7411394923417163</c:v>
                </c:pt>
                <c:pt idx="18">
                  <c:v>1.9727998993197162</c:v>
                </c:pt>
                <c:pt idx="19">
                  <c:v>2.2385250282270346</c:v>
                </c:pt>
                <c:pt idx="20">
                  <c:v>2.5425577174588958</c:v>
                </c:pt>
                <c:pt idx="21">
                  <c:v>2.8879155786840887</c:v>
                </c:pt>
                <c:pt idx="22">
                  <c:v>3.275118448083258</c:v>
                </c:pt>
                <c:pt idx="23">
                  <c:v>3.7007328790277727</c:v>
                </c:pt>
                <c:pt idx="24">
                  <c:v>4.1562899528264641</c:v>
                </c:pt>
                <c:pt idx="25">
                  <c:v>4.6283825343490381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A5-47A7-A005-BF7B59075D43}"/>
            </c:ext>
          </c:extLst>
        </c:ser>
        <c:ser>
          <c:idx val="5"/>
          <c:order val="4"/>
          <c:tx>
            <c:strRef>
              <c:f>'ElliP (2)'!$F$6</c:f>
              <c:strCache>
                <c:ptCount val="1"/>
                <c:pt idx="0">
                  <c:v>P(0.9π, 0.8, k)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(2)'!$F$7:$F$32</c:f>
              <c:numCache>
                <c:formatCode>General</c:formatCode>
                <c:ptCount val="26"/>
                <c:pt idx="0">
                  <c:v>0</c:v>
                </c:pt>
                <c:pt idx="1">
                  <c:v>6.293164510634483E-2</c:v>
                </c:pt>
                <c:pt idx="2">
                  <c:v>0.12646586749554831</c:v>
                </c:pt>
                <c:pt idx="3">
                  <c:v>0.19122460039399855</c:v>
                </c:pt>
                <c:pt idx="4">
                  <c:v>0.25786958286579365</c:v>
                </c:pt>
                <c:pt idx="5">
                  <c:v>0.32712507970465438</c:v>
                </c:pt>
                <c:pt idx="6">
                  <c:v>0.39980421666661059</c:v>
                </c:pt>
                <c:pt idx="7">
                  <c:v>0.47684054218625649</c:v>
                </c:pt>
                <c:pt idx="8">
                  <c:v>0.55932679991339029</c:v>
                </c:pt>
                <c:pt idx="9">
                  <c:v>0.6485633830962102</c:v>
                </c:pt>
                <c:pt idx="10">
                  <c:v>0.74611952888135091</c:v>
                </c:pt>
                <c:pt idx="11">
                  <c:v>0.85391093446615618</c:v>
                </c:pt>
                <c:pt idx="12">
                  <c:v>0.97429795934992691</c:v>
                </c:pt>
                <c:pt idx="13">
                  <c:v>1.1102084972612329</c:v>
                </c:pt>
                <c:pt idx="14">
                  <c:v>1.265288049592141</c:v>
                </c:pt>
                <c:pt idx="15">
                  <c:v>1.4440746812511172</c:v>
                </c:pt>
                <c:pt idx="16">
                  <c:v>1.6521849545768654</c:v>
                </c:pt>
                <c:pt idx="17">
                  <c:v>1.8964727355624078</c:v>
                </c:pt>
                <c:pt idx="18">
                  <c:v>2.1850773877550349</c:v>
                </c:pt>
                <c:pt idx="19">
                  <c:v>2.5272030541720283</c:v>
                </c:pt>
                <c:pt idx="20">
                  <c:v>2.9323710565382441</c:v>
                </c:pt>
                <c:pt idx="21">
                  <c:v>3.4088120273807099</c:v>
                </c:pt>
                <c:pt idx="22">
                  <c:v>3.9607553645743332</c:v>
                </c:pt>
                <c:pt idx="23">
                  <c:v>4.5848665993239957</c:v>
                </c:pt>
                <c:pt idx="24">
                  <c:v>5.2670848165669684</c:v>
                </c:pt>
                <c:pt idx="25">
                  <c:v>5.9820740813645763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A5-47A7-A005-BF7B59075D43}"/>
            </c:ext>
          </c:extLst>
        </c:ser>
        <c:ser>
          <c:idx val="6"/>
          <c:order val="5"/>
          <c:tx>
            <c:strRef>
              <c:f>'ElliP (2)'!$G$6</c:f>
              <c:strCache>
                <c:ptCount val="1"/>
                <c:pt idx="0">
                  <c:v>P(0.95π, 0.8, k)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'ElliP (2)'!$A$7:$A$32</c:f>
              <c:numCache>
                <c:formatCode>General</c:formatCode>
                <c:ptCount val="2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</c:numCache>
            </c:numRef>
          </c:xVal>
          <c:yVal>
            <c:numRef>
              <c:f>'ElliP (2)'!$G$7:$G$32</c:f>
              <c:numCache>
                <c:formatCode>General</c:formatCode>
                <c:ptCount val="26"/>
                <c:pt idx="0">
                  <c:v>0</c:v>
                </c:pt>
                <c:pt idx="1">
                  <c:v>6.2935485118532031E-2</c:v>
                </c:pt>
                <c:pt idx="2">
                  <c:v>0.12649697351605951</c:v>
                </c:pt>
                <c:pt idx="3">
                  <c:v>0.19133180231077013</c:v>
                </c:pt>
                <c:pt idx="4">
                  <c:v>0.25813130344286023</c:v>
                </c:pt>
                <c:pt idx="5">
                  <c:v>0.32765623811658562</c:v>
                </c:pt>
                <c:pt idx="6">
                  <c:v>0.40076670187612862</c:v>
                </c:pt>
                <c:pt idx="7">
                  <c:v>0.47845860586657341</c:v>
                </c:pt>
                <c:pt idx="8">
                  <c:v>0.56190944603739701</c:v>
                </c:pt>
                <c:pt idx="9">
                  <c:v>0.65253693112270827</c:v>
                </c:pt>
                <c:pt idx="10">
                  <c:v>0.75207521807277855</c:v>
                </c:pt>
                <c:pt idx="11">
                  <c:v>0.86267506135180738</c:v>
                </c:pt>
                <c:pt idx="12">
                  <c:v>0.98703613186545147</c:v>
                </c:pt>
                <c:pt idx="13">
                  <c:v>1.1285819524854477</c:v>
                </c:pt>
                <c:pt idx="14">
                  <c:v>1.2916897577503539</c:v>
                </c:pt>
                <c:pt idx="15">
                  <c:v>1.4819875424296256</c:v>
                </c:pt>
                <c:pt idx="16">
                  <c:v>1.706724831326633</c:v>
                </c:pt>
                <c:pt idx="17">
                  <c:v>1.9752039115981825</c:v>
                </c:pt>
                <c:pt idx="18">
                  <c:v>2.2992073764681269</c:v>
                </c:pt>
                <c:pt idx="19">
                  <c:v>2.6932449136945733</c:v>
                </c:pt>
                <c:pt idx="20">
                  <c:v>3.1742227025687284</c:v>
                </c:pt>
                <c:pt idx="21">
                  <c:v>3.7597857692995746</c:v>
                </c:pt>
                <c:pt idx="22">
                  <c:v>4.4642204841758817</c:v>
                </c:pt>
                <c:pt idx="23">
                  <c:v>5.2910242453777867</c:v>
                </c:pt>
                <c:pt idx="24">
                  <c:v>6.2233613899410631</c:v>
                </c:pt>
                <c:pt idx="25">
                  <c:v>7.2182657595149804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A5-47A7-A005-BF7B59075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φ/π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48113464983543724"/>
              <c:y val="0.93558058923645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91009457151195"/>
          <c:y val="7.3923164935285834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754758920129577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ElliRC!$B$6</c:f>
              <c:strCache>
                <c:ptCount val="1"/>
                <c:pt idx="0">
                  <c:v>RC(x, -1)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ElliRC!$B$7:$B$31</c:f>
              <c:numCache>
                <c:formatCode>General</c:formatCode>
                <c:ptCount val="25"/>
                <c:pt idx="0">
                  <c:v>0</c:v>
                </c:pt>
                <c:pt idx="1">
                  <c:v>0.21643914590604368</c:v>
                </c:pt>
                <c:pt idx="2">
                  <c:v>0.29669968212063125</c:v>
                </c:pt>
                <c:pt idx="3">
                  <c:v>0.35268866324266579</c:v>
                </c:pt>
                <c:pt idx="4">
                  <c:v>0.39573626949004531</c:v>
                </c:pt>
                <c:pt idx="5">
                  <c:v>0.43040894096400406</c:v>
                </c:pt>
                <c:pt idx="6">
                  <c:v>0.45912580290535315</c:v>
                </c:pt>
                <c:pt idx="7">
                  <c:v>0.48336165438942108</c:v>
                </c:pt>
                <c:pt idx="8">
                  <c:v>0.50409678990504003</c:v>
                </c:pt>
                <c:pt idx="9">
                  <c:v>0.52202215345073932</c:v>
                </c:pt>
                <c:pt idx="10">
                  <c:v>0.53764581003244061</c:v>
                </c:pt>
                <c:pt idx="11">
                  <c:v>0.62322524014023051</c:v>
                </c:pt>
                <c:pt idx="12">
                  <c:v>0.65251609461317528</c:v>
                </c:pt>
                <c:pt idx="13">
                  <c:v>0.66176802075998453</c:v>
                </c:pt>
                <c:pt idx="14">
                  <c:v>0.66224361937769816</c:v>
                </c:pt>
                <c:pt idx="15">
                  <c:v>0.65847894846240829</c:v>
                </c:pt>
                <c:pt idx="16">
                  <c:v>0.65257927491226431</c:v>
                </c:pt>
                <c:pt idx="17">
                  <c:v>0.64561341144600604</c:v>
                </c:pt>
                <c:pt idx="18">
                  <c:v>0.63815725500612352</c:v>
                </c:pt>
                <c:pt idx="19">
                  <c:v>0.63053334147356532</c:v>
                </c:pt>
                <c:pt idx="20">
                  <c:v>0.61544218861024858</c:v>
                </c:pt>
                <c:pt idx="21">
                  <c:v>0.60105568645655794</c:v>
                </c:pt>
                <c:pt idx="22">
                  <c:v>0.58758239134636203</c:v>
                </c:pt>
                <c:pt idx="23">
                  <c:v>0.57504326142418538</c:v>
                </c:pt>
                <c:pt idx="24">
                  <c:v>0.56338936093498637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1F-496C-A9EE-4968181407A1}"/>
            </c:ext>
          </c:extLst>
        </c:ser>
        <c:ser>
          <c:idx val="2"/>
          <c:order val="1"/>
          <c:tx>
            <c:strRef>
              <c:f>ElliRC!$C$6</c:f>
              <c:strCache>
                <c:ptCount val="1"/>
                <c:pt idx="0">
                  <c:v>RC(x, -0.5)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ElliRC!$C$7:$C$31</c:f>
              <c:numCache>
                <c:formatCode>General</c:formatCode>
                <c:ptCount val="25"/>
                <c:pt idx="0">
                  <c:v>0</c:v>
                </c:pt>
                <c:pt idx="1">
                  <c:v>0.41959671440678276</c:v>
                </c:pt>
                <c:pt idx="2">
                  <c:v>0.55965559943575616</c:v>
                </c:pt>
                <c:pt idx="3">
                  <c:v>0.64930193730418706</c:v>
                </c:pt>
                <c:pt idx="4">
                  <c:v>0.71290051703244839</c:v>
                </c:pt>
                <c:pt idx="5">
                  <c:v>0.76034599630094624</c:v>
                </c:pt>
                <c:pt idx="6">
                  <c:v>0.79683229524645949</c:v>
                </c:pt>
                <c:pt idx="7">
                  <c:v>0.82546343505055209</c:v>
                </c:pt>
                <c:pt idx="8">
                  <c:v>0.84824825931973136</c:v>
                </c:pt>
                <c:pt idx="9">
                  <c:v>0.86655955292622155</c:v>
                </c:pt>
                <c:pt idx="10">
                  <c:v>0.88137358701954283</c:v>
                </c:pt>
                <c:pt idx="11">
                  <c:v>0.93588131010357012</c:v>
                </c:pt>
                <c:pt idx="12">
                  <c:v>0.93122985945271208</c:v>
                </c:pt>
                <c:pt idx="13">
                  <c:v>0.91303524251690293</c:v>
                </c:pt>
                <c:pt idx="14">
                  <c:v>0.89170880304034195</c:v>
                </c:pt>
                <c:pt idx="15">
                  <c:v>0.87036668998919398</c:v>
                </c:pt>
                <c:pt idx="16">
                  <c:v>0.85002110352833482</c:v>
                </c:pt>
                <c:pt idx="17">
                  <c:v>0.83096698685364057</c:v>
                </c:pt>
                <c:pt idx="18">
                  <c:v>0.8132339792573402</c:v>
                </c:pt>
                <c:pt idx="19">
                  <c:v>0.7967528751309686</c:v>
                </c:pt>
                <c:pt idx="20">
                  <c:v>0.76713233883242138</c:v>
                </c:pt>
                <c:pt idx="21">
                  <c:v>0.74127777961931152</c:v>
                </c:pt>
                <c:pt idx="22">
                  <c:v>0.71848047627107903</c:v>
                </c:pt>
                <c:pt idx="23">
                  <c:v>0.69818192386836941</c:v>
                </c:pt>
                <c:pt idx="24">
                  <c:v>0.6799485889258845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11F-496C-A9EE-4968181407A1}"/>
            </c:ext>
          </c:extLst>
        </c:ser>
        <c:ser>
          <c:idx val="3"/>
          <c:order val="2"/>
          <c:tx>
            <c:strRef>
              <c:f>ElliRC!$D$6</c:f>
              <c:strCache>
                <c:ptCount val="1"/>
                <c:pt idx="0">
                  <c:v>RC(x,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ElliRC!$D$7:$D$31</c:f>
              <c:numCache>
                <c:formatCode>General</c:formatCode>
                <c:ptCount val="25"/>
                <c:pt idx="0">
                  <c:v>2.2214414690791831</c:v>
                </c:pt>
                <c:pt idx="1">
                  <c:v>1.8619675027274849</c:v>
                </c:pt>
                <c:pt idx="2">
                  <c:v>1.7505558283821587</c:v>
                </c:pt>
                <c:pt idx="3">
                  <c:v>1.6753604122490298</c:v>
                </c:pt>
                <c:pt idx="4">
                  <c:v>1.6177480946350402</c:v>
                </c:pt>
                <c:pt idx="5">
                  <c:v>1.5707963267948966</c:v>
                </c:pt>
                <c:pt idx="6">
                  <c:v>1.5310786834125829</c:v>
                </c:pt>
                <c:pt idx="7">
                  <c:v>1.496623374152412</c:v>
                </c:pt>
                <c:pt idx="8">
                  <c:v>1.4661824761337328</c:v>
                </c:pt>
                <c:pt idx="9">
                  <c:v>1.4389122228582716</c:v>
                </c:pt>
                <c:pt idx="10">
                  <c:v>1.4142135623730951</c:v>
                </c:pt>
                <c:pt idx="11">
                  <c:v>1.2464504802804608</c:v>
                </c:pt>
                <c:pt idx="12">
                  <c:v>1.1462158347805889</c:v>
                </c:pt>
                <c:pt idx="13">
                  <c:v>1.0752916200648814</c:v>
                </c:pt>
                <c:pt idx="14">
                  <c:v>1.0208044340604006</c:v>
                </c:pt>
                <c:pt idx="15">
                  <c:v>0.97681805230225305</c:v>
                </c:pt>
                <c:pt idx="16">
                  <c:v>0.94010347172525111</c:v>
                </c:pt>
                <c:pt idx="17">
                  <c:v>0.9087107831230089</c:v>
                </c:pt>
                <c:pt idx="18">
                  <c:v>0.88137358701954294</c:v>
                </c:pt>
                <c:pt idx="19">
                  <c:v>0.85722388169844077</c:v>
                </c:pt>
                <c:pt idx="20">
                  <c:v>0.81616826041817914</c:v>
                </c:pt>
                <c:pt idx="21">
                  <c:v>0.78223684452700271</c:v>
                </c:pt>
                <c:pt idx="22">
                  <c:v>0.75346068575096015</c:v>
                </c:pt>
                <c:pt idx="23">
                  <c:v>0.72857591256583309</c:v>
                </c:pt>
                <c:pt idx="24">
                  <c:v>0.70672482712931073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1F-496C-A9EE-4968181407A1}"/>
            </c:ext>
          </c:extLst>
        </c:ser>
        <c:ser>
          <c:idx val="4"/>
          <c:order val="3"/>
          <c:tx>
            <c:strRef>
              <c:f>ElliRC!$E$6</c:f>
              <c:strCache>
                <c:ptCount val="1"/>
                <c:pt idx="0">
                  <c:v>RC(x, 1)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ElliRC!$E$7:$E$31</c:f>
              <c:numCache>
                <c:formatCode>General</c:formatCode>
                <c:ptCount val="25"/>
                <c:pt idx="0">
                  <c:v>1.5707963267948966</c:v>
                </c:pt>
                <c:pt idx="1">
                  <c:v>1.3802311542699661</c:v>
                </c:pt>
                <c:pt idx="2">
                  <c:v>1.316609847527586</c:v>
                </c:pt>
                <c:pt idx="3">
                  <c:v>1.2724022506067274</c:v>
                </c:pt>
                <c:pt idx="4">
                  <c:v>1.2378298970946586</c:v>
                </c:pt>
                <c:pt idx="5">
                  <c:v>1.2091995761561452</c:v>
                </c:pt>
                <c:pt idx="6">
                  <c:v>1.1846587084327787</c:v>
                </c:pt>
                <c:pt idx="7">
                  <c:v>1.1631288897989496</c:v>
                </c:pt>
                <c:pt idx="8">
                  <c:v>1.1439206479680535</c:v>
                </c:pt>
                <c:pt idx="9">
                  <c:v>1.1265635290533065</c:v>
                </c:pt>
                <c:pt idx="10">
                  <c:v>1.1107207345395915</c:v>
                </c:pt>
                <c:pt idx="11">
                  <c:v>1</c:v>
                </c:pt>
                <c:pt idx="12">
                  <c:v>0.93122985945271197</c:v>
                </c:pt>
                <c:pt idx="13">
                  <c:v>0.88137358701954294</c:v>
                </c:pt>
                <c:pt idx="14">
                  <c:v>0.84239465585637696</c:v>
                </c:pt>
                <c:pt idx="15">
                  <c:v>0.81049698947675375</c:v>
                </c:pt>
                <c:pt idx="16">
                  <c:v>0.78357721761742349</c:v>
                </c:pt>
                <c:pt idx="17">
                  <c:v>0.76034599630094635</c:v>
                </c:pt>
                <c:pt idx="18">
                  <c:v>0.73995534521687278</c:v>
                </c:pt>
                <c:pt idx="19">
                  <c:v>0.72181773758940515</c:v>
                </c:pt>
                <c:pt idx="20">
                  <c:v>0.69071466876835885</c:v>
                </c:pt>
                <c:pt idx="21">
                  <c:v>0.66475353987394081</c:v>
                </c:pt>
                <c:pt idx="22">
                  <c:v>0.64255555688361776</c:v>
                </c:pt>
                <c:pt idx="23">
                  <c:v>0.62322524014023051</c:v>
                </c:pt>
                <c:pt idx="24">
                  <c:v>0.60614881974402224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11F-496C-A9EE-4968181407A1}"/>
            </c:ext>
          </c:extLst>
        </c:ser>
        <c:ser>
          <c:idx val="5"/>
          <c:order val="4"/>
          <c:tx>
            <c:strRef>
              <c:f>ElliRC!$F$6</c:f>
              <c:strCache>
                <c:ptCount val="1"/>
                <c:pt idx="0">
                  <c:v>RC(x, 2)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ElliRC!$F$7:$F$31</c:f>
              <c:numCache>
                <c:formatCode>General</c:formatCode>
                <c:ptCount val="25"/>
                <c:pt idx="0">
                  <c:v>1.1107207345395915</c:v>
                </c:pt>
                <c:pt idx="1">
                  <c:v>1.0111657402933283</c:v>
                </c:pt>
                <c:pt idx="2">
                  <c:v>0.97597080878922882</c:v>
                </c:pt>
                <c:pt idx="3">
                  <c:v>0.95091983581789208</c:v>
                </c:pt>
                <c:pt idx="4">
                  <c:v>0.93098375136374245</c:v>
                </c:pt>
                <c:pt idx="5">
                  <c:v>0.91424254262320803</c:v>
                </c:pt>
                <c:pt idx="6">
                  <c:v>0.89972425980104187</c:v>
                </c:pt>
                <c:pt idx="7">
                  <c:v>0.88685850939922051</c:v>
                </c:pt>
                <c:pt idx="8">
                  <c:v>0.87527791419107936</c:v>
                </c:pt>
                <c:pt idx="9">
                  <c:v>0.86473009188422723</c:v>
                </c:pt>
                <c:pt idx="10">
                  <c:v>0.85503322010790961</c:v>
                </c:pt>
                <c:pt idx="11">
                  <c:v>0.78539816339744828</c:v>
                </c:pt>
                <c:pt idx="12">
                  <c:v>0.74048048969306091</c:v>
                </c:pt>
                <c:pt idx="13">
                  <c:v>0.70710678118654746</c:v>
                </c:pt>
                <c:pt idx="14">
                  <c:v>0.68053628937360044</c:v>
                </c:pt>
                <c:pt idx="15">
                  <c:v>0.65847894846240829</c:v>
                </c:pt>
                <c:pt idx="16">
                  <c:v>0.63964310999407181</c:v>
                </c:pt>
                <c:pt idx="17">
                  <c:v>0.6232252401402304</c:v>
                </c:pt>
                <c:pt idx="18">
                  <c:v>0.60869016167793522</c:v>
                </c:pt>
                <c:pt idx="19">
                  <c:v>0.59566297359135212</c:v>
                </c:pt>
                <c:pt idx="20">
                  <c:v>0.57310791739029443</c:v>
                </c:pt>
                <c:pt idx="21">
                  <c:v>0.55407276416056717</c:v>
                </c:pt>
                <c:pt idx="22">
                  <c:v>0.53764581003244072</c:v>
                </c:pt>
                <c:pt idx="23">
                  <c:v>0.5232274423780835</c:v>
                </c:pt>
                <c:pt idx="24">
                  <c:v>0.51040221703020028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11F-496C-A9EE-4968181407A1}"/>
            </c:ext>
          </c:extLst>
        </c:ser>
        <c:ser>
          <c:idx val="6"/>
          <c:order val="5"/>
          <c:tx>
            <c:strRef>
              <c:f>ElliRC!$G$6</c:f>
              <c:strCache>
                <c:ptCount val="1"/>
                <c:pt idx="0">
                  <c:v>RC(x, 3)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ElliRC!$A$7:$A$31</c:f>
              <c:numCache>
                <c:formatCode>General</c:formatCode>
                <c:ptCount val="2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2.5</c:v>
                </c:pt>
                <c:pt idx="15">
                  <c:v>3</c:v>
                </c:pt>
                <c:pt idx="16">
                  <c:v>3.5</c:v>
                </c:pt>
                <c:pt idx="17">
                  <c:v>4</c:v>
                </c:pt>
                <c:pt idx="18">
                  <c:v>4.5</c:v>
                </c:pt>
                <c:pt idx="19">
                  <c:v>5</c:v>
                </c:pt>
                <c:pt idx="20">
                  <c:v>6</c:v>
                </c:pt>
                <c:pt idx="21">
                  <c:v>7</c:v>
                </c:pt>
                <c:pt idx="22">
                  <c:v>8</c:v>
                </c:pt>
                <c:pt idx="23">
                  <c:v>9</c:v>
                </c:pt>
                <c:pt idx="24">
                  <c:v>10</c:v>
                </c:pt>
              </c:numCache>
            </c:numRef>
          </c:xVal>
          <c:yVal>
            <c:numRef>
              <c:f>ElliRC!$G$7:$G$31</c:f>
              <c:numCache>
                <c:formatCode>General</c:formatCode>
                <c:ptCount val="25"/>
                <c:pt idx="0">
                  <c:v>0.90689968211710892</c:v>
                </c:pt>
                <c:pt idx="1">
                  <c:v>0.83917800466998893</c:v>
                </c:pt>
                <c:pt idx="2">
                  <c:v>0.81458737661362279</c:v>
                </c:pt>
                <c:pt idx="3">
                  <c:v>0.79687682846167274</c:v>
                </c:pt>
                <c:pt idx="4">
                  <c:v>0.78265895008582265</c:v>
                </c:pt>
                <c:pt idx="5">
                  <c:v>0.77063498939195907</c:v>
                </c:pt>
                <c:pt idx="6">
                  <c:v>0.76014504988776388</c:v>
                </c:pt>
                <c:pt idx="7">
                  <c:v>0.7508005587742731</c:v>
                </c:pt>
                <c:pt idx="8">
                  <c:v>0.74235046145293526</c:v>
                </c:pt>
                <c:pt idx="9">
                  <c:v>0.73462178190527982</c:v>
                </c:pt>
                <c:pt idx="10">
                  <c:v>0.72748955981916175</c:v>
                </c:pt>
                <c:pt idx="11">
                  <c:v>0.6755108588560399</c:v>
                </c:pt>
                <c:pt idx="12">
                  <c:v>0.64127491508093204</c:v>
                </c:pt>
                <c:pt idx="13">
                  <c:v>0.61547970867038737</c:v>
                </c:pt>
                <c:pt idx="14">
                  <c:v>0.59472536040213786</c:v>
                </c:pt>
                <c:pt idx="15">
                  <c:v>0.57735026918962584</c:v>
                </c:pt>
                <c:pt idx="16">
                  <c:v>0.56240831115298962</c:v>
                </c:pt>
                <c:pt idx="17">
                  <c:v>0.54930614433405489</c:v>
                </c:pt>
                <c:pt idx="18">
                  <c:v>0.53764581003244072</c:v>
                </c:pt>
                <c:pt idx="19">
                  <c:v>0.52714680040717099</c:v>
                </c:pt>
                <c:pt idx="20">
                  <c:v>0.50886127772235934</c:v>
                </c:pt>
                <c:pt idx="21">
                  <c:v>0.49332348052241703</c:v>
                </c:pt>
                <c:pt idx="22">
                  <c:v>0.47983706914597302</c:v>
                </c:pt>
                <c:pt idx="23">
                  <c:v>0.46794065505178511</c:v>
                </c:pt>
                <c:pt idx="24">
                  <c:v>0.45731249051109618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11F-496C-A9EE-496818140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530162896304621"/>
          <c:y val="9.0040574706428428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81627371467985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ElliRD!$B$6</c:f>
              <c:strCache>
                <c:ptCount val="1"/>
                <c:pt idx="0">
                  <c:v>RD(x, 0, 0.8)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ElliRD!$B$7:$B$61</c:f>
              <c:numCache>
                <c:formatCode>General</c:formatCode>
                <c:ptCount val="55"/>
                <c:pt idx="0">
                  <c:v>65535</c:v>
                </c:pt>
                <c:pt idx="1">
                  <c:v>7.7318908913660813</c:v>
                </c:pt>
                <c:pt idx="2">
                  <c:v>6.4637322980349401</c:v>
                </c:pt>
                <c:pt idx="3">
                  <c:v>5.7618626190262558</c:v>
                </c:pt>
                <c:pt idx="4">
                  <c:v>5.2852799503681025</c:v>
                </c:pt>
                <c:pt idx="5">
                  <c:v>4.9291498868325023</c:v>
                </c:pt>
                <c:pt idx="6">
                  <c:v>4.647552628146431</c:v>
                </c:pt>
                <c:pt idx="7">
                  <c:v>4.4163659805169759</c:v>
                </c:pt>
                <c:pt idx="8">
                  <c:v>4.221395558962918</c:v>
                </c:pt>
                <c:pt idx="9">
                  <c:v>4.0536081872856977</c:v>
                </c:pt>
                <c:pt idx="10">
                  <c:v>3.9069143714736718</c:v>
                </c:pt>
                <c:pt idx="11">
                  <c:v>3.777023296563196</c:v>
                </c:pt>
                <c:pt idx="12">
                  <c:v>3.660803489702765</c:v>
                </c:pt>
                <c:pt idx="13">
                  <c:v>3.5559033301082961</c:v>
                </c:pt>
                <c:pt idx="14">
                  <c:v>3.4605144404987058</c:v>
                </c:pt>
                <c:pt idx="15">
                  <c:v>3.3732180684334674</c:v>
                </c:pt>
                <c:pt idx="16">
                  <c:v>3.2928819051753404</c:v>
                </c:pt>
                <c:pt idx="17">
                  <c:v>3.2185887502780299</c:v>
                </c:pt>
                <c:pt idx="18">
                  <c:v>3.1495859493462426</c:v>
                </c:pt>
                <c:pt idx="19">
                  <c:v>3.0852487695951796</c:v>
                </c:pt>
                <c:pt idx="20">
                  <c:v>3.0250533601393226</c:v>
                </c:pt>
                <c:pt idx="21">
                  <c:v>2.9685564481445428</c:v>
                </c:pt>
                <c:pt idx="22">
                  <c:v>2.9153798609315826</c:v>
                </c:pt>
                <c:pt idx="23">
                  <c:v>2.8651985658366002</c:v>
                </c:pt>
                <c:pt idx="24">
                  <c:v>2.8177313143834182</c:v>
                </c:pt>
                <c:pt idx="25">
                  <c:v>2.7727332418001001</c:v>
                </c:pt>
                <c:pt idx="26">
                  <c:v>2.7299899535107439</c:v>
                </c:pt>
                <c:pt idx="27">
                  <c:v>2.6893127557006835</c:v>
                </c:pt>
                <c:pt idx="28">
                  <c:v>2.650534775602126</c:v>
                </c:pt>
                <c:pt idx="29">
                  <c:v>2.6135077805478839</c:v>
                </c:pt>
                <c:pt idx="30">
                  <c:v>2.5780995508410975</c:v>
                </c:pt>
                <c:pt idx="31">
                  <c:v>2.5441916952746157</c:v>
                </c:pt>
                <c:pt idx="32">
                  <c:v>2.5116778232309418</c:v>
                </c:pt>
                <c:pt idx="33">
                  <c:v>2.4804620061333122</c:v>
                </c:pt>
                <c:pt idx="34">
                  <c:v>2.4504574753000226</c:v>
                </c:pt>
                <c:pt idx="35">
                  <c:v>2.3937745113723539</c:v>
                </c:pt>
                <c:pt idx="36">
                  <c:v>2.3410796933553306</c:v>
                </c:pt>
                <c:pt idx="37">
                  <c:v>2.291913987226379</c:v>
                </c:pt>
                <c:pt idx="38">
                  <c:v>2.2458901827993367</c:v>
                </c:pt>
                <c:pt idx="39">
                  <c:v>2.2026789235973472</c:v>
                </c:pt>
                <c:pt idx="40">
                  <c:v>2.1619979424256819</c:v>
                </c:pt>
                <c:pt idx="41">
                  <c:v>2.1236036638717435</c:v>
                </c:pt>
                <c:pt idx="42">
                  <c:v>2.0872845793249613</c:v>
                </c:pt>
                <c:pt idx="43">
                  <c:v>1.9310724790438691</c:v>
                </c:pt>
                <c:pt idx="44">
                  <c:v>1.8065056973517712</c:v>
                </c:pt>
                <c:pt idx="45">
                  <c:v>1.7040207631960955</c:v>
                </c:pt>
                <c:pt idx="46">
                  <c:v>1.6176954564051207</c:v>
                </c:pt>
                <c:pt idx="47">
                  <c:v>1.543632515400482</c:v>
                </c:pt>
                <c:pt idx="48">
                  <c:v>1.4791443940407243</c:v>
                </c:pt>
                <c:pt idx="49">
                  <c:v>1.4223075453216494</c:v>
                </c:pt>
                <c:pt idx="50">
                  <c:v>1.3262567807228145</c:v>
                </c:pt>
                <c:pt idx="51">
                  <c:v>1.2476980491487513</c:v>
                </c:pt>
                <c:pt idx="52">
                  <c:v>1.1818528613920973</c:v>
                </c:pt>
                <c:pt idx="53">
                  <c:v>1.1255990579119937</c:v>
                </c:pt>
                <c:pt idx="54">
                  <c:v>1.0767968486632078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C4-4668-A711-7D31273FAB79}"/>
            </c:ext>
          </c:extLst>
        </c:ser>
        <c:ser>
          <c:idx val="2"/>
          <c:order val="1"/>
          <c:tx>
            <c:strRef>
              <c:f>ElliRD!$C$6</c:f>
              <c:strCache>
                <c:ptCount val="1"/>
                <c:pt idx="0">
                  <c:v>RD(x, 0.1, 0.8)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ElliRD!$C$7:$C$61</c:f>
              <c:numCache>
                <c:formatCode>General</c:formatCode>
                <c:ptCount val="55"/>
                <c:pt idx="0">
                  <c:v>6.4637322980349401</c:v>
                </c:pt>
                <c:pt idx="1">
                  <c:v>4.4308644171831535</c:v>
                </c:pt>
                <c:pt idx="2">
                  <c:v>3.9167361180009492</c:v>
                </c:pt>
                <c:pt idx="3">
                  <c:v>3.5948819951434769</c:v>
                </c:pt>
                <c:pt idx="4">
                  <c:v>3.3609933558383838</c:v>
                </c:pt>
                <c:pt idx="5">
                  <c:v>3.1781246889577721</c:v>
                </c:pt>
                <c:pt idx="6">
                  <c:v>3.0286509974505536</c:v>
                </c:pt>
                <c:pt idx="7">
                  <c:v>2.9027368148646042</c:v>
                </c:pt>
                <c:pt idx="8">
                  <c:v>2.7943209371412618</c:v>
                </c:pt>
                <c:pt idx="9">
                  <c:v>2.6994007099756199</c:v>
                </c:pt>
                <c:pt idx="10">
                  <c:v>2.6151940719876166</c:v>
                </c:pt>
                <c:pt idx="11">
                  <c:v>2.5396893483915841</c:v>
                </c:pt>
                <c:pt idx="12">
                  <c:v>2.471385332554179</c:v>
                </c:pt>
                <c:pt idx="13">
                  <c:v>2.409132521112225</c:v>
                </c:pt>
                <c:pt idx="14">
                  <c:v>2.3520316204121343</c:v>
                </c:pt>
                <c:pt idx="15">
                  <c:v>2.2993661809928536</c:v>
                </c:pt>
                <c:pt idx="16">
                  <c:v>2.2505564501472994</c:v>
                </c:pt>
                <c:pt idx="17">
                  <c:v>2.2051268967499249</c:v>
                </c:pt>
                <c:pt idx="18">
                  <c:v>2.1626828200053878</c:v>
                </c:pt>
                <c:pt idx="19">
                  <c:v>2.1228931558000608</c:v>
                </c:pt>
                <c:pt idx="20">
                  <c:v>2.0854776106990194</c:v>
                </c:pt>
                <c:pt idx="21">
                  <c:v>2.0501968803753328</c:v>
                </c:pt>
                <c:pt idx="22">
                  <c:v>2.0168451068210782</c:v>
                </c:pt>
                <c:pt idx="23">
                  <c:v>1.9852439872725316</c:v>
                </c:pt>
                <c:pt idx="24">
                  <c:v>1.9552381197743423</c:v>
                </c:pt>
                <c:pt idx="25">
                  <c:v>1.9266912870283921</c:v>
                </c:pt>
                <c:pt idx="26">
                  <c:v>1.8994834608368591</c:v>
                </c:pt>
                <c:pt idx="27">
                  <c:v>1.8735083661221916</c:v>
                </c:pt>
                <c:pt idx="28">
                  <c:v>1.8486714839287717</c:v>
                </c:pt>
                <c:pt idx="29">
                  <c:v>1.8248884020428633</c:v>
                </c:pt>
                <c:pt idx="30">
                  <c:v>1.8020834432770163</c:v>
                </c:pt>
                <c:pt idx="31">
                  <c:v>1.7801885173306025</c:v>
                </c:pt>
                <c:pt idx="32">
                  <c:v>1.7591421540235443</c:v>
                </c:pt>
                <c:pt idx="33">
                  <c:v>1.7388886846943445</c:v>
                </c:pt>
                <c:pt idx="34">
                  <c:v>1.7193775454238001</c:v>
                </c:pt>
                <c:pt idx="35">
                  <c:v>1.6824020329738432</c:v>
                </c:pt>
                <c:pt idx="36">
                  <c:v>1.6478925414714054</c:v>
                </c:pt>
                <c:pt idx="37">
                  <c:v>1.615577140850549</c:v>
                </c:pt>
                <c:pt idx="38">
                  <c:v>1.5852249486541092</c:v>
                </c:pt>
                <c:pt idx="39">
                  <c:v>1.5566383891819162</c:v>
                </c:pt>
                <c:pt idx="40">
                  <c:v>1.5296471813335533</c:v>
                </c:pt>
                <c:pt idx="41">
                  <c:v>1.5041036136400838</c:v>
                </c:pt>
                <c:pt idx="42">
                  <c:v>1.4798787908347582</c:v>
                </c:pt>
                <c:pt idx="43">
                  <c:v>1.3750062016171467</c:v>
                </c:pt>
                <c:pt idx="44">
                  <c:v>1.2905999054142623</c:v>
                </c:pt>
                <c:pt idx="45">
                  <c:v>1.220647579162264</c:v>
                </c:pt>
                <c:pt idx="46">
                  <c:v>1.1613746550464739</c:v>
                </c:pt>
                <c:pt idx="47">
                  <c:v>1.1102695890501391</c:v>
                </c:pt>
                <c:pt idx="48">
                  <c:v>1.0655845074558625</c:v>
                </c:pt>
                <c:pt idx="49">
                  <c:v>1.0260586992759548</c:v>
                </c:pt>
                <c:pt idx="50">
                  <c:v>0.9589635765087644</c:v>
                </c:pt>
                <c:pt idx="51">
                  <c:v>0.90381267408994492</c:v>
                </c:pt>
                <c:pt idx="52">
                  <c:v>0.85740026129485536</c:v>
                </c:pt>
                <c:pt idx="53">
                  <c:v>0.81761581960465646</c:v>
                </c:pt>
                <c:pt idx="54">
                  <c:v>0.78300381596842039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C4-4668-A711-7D31273FAB79}"/>
            </c:ext>
          </c:extLst>
        </c:ser>
        <c:ser>
          <c:idx val="3"/>
          <c:order val="2"/>
          <c:tx>
            <c:strRef>
              <c:f>ElliRD!$D$6</c:f>
              <c:strCache>
                <c:ptCount val="1"/>
                <c:pt idx="0">
                  <c:v>RD(x, 0.5, 0.8)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ElliRD!$D$7:$D$61</c:f>
              <c:numCache>
                <c:formatCode>General</c:formatCode>
                <c:ptCount val="55"/>
                <c:pt idx="0">
                  <c:v>3.9069143714736705</c:v>
                </c:pt>
                <c:pt idx="1">
                  <c:v>2.9011730773935134</c:v>
                </c:pt>
                <c:pt idx="2">
                  <c:v>2.6151940719876152</c:v>
                </c:pt>
                <c:pt idx="3">
                  <c:v>2.4294634792496703</c:v>
                </c:pt>
                <c:pt idx="4">
                  <c:v>2.2912259689494663</c:v>
                </c:pt>
                <c:pt idx="5">
                  <c:v>2.1812155423357398</c:v>
                </c:pt>
                <c:pt idx="6">
                  <c:v>2.0900332716440855</c:v>
                </c:pt>
                <c:pt idx="7">
                  <c:v>2.0123395497804357</c:v>
                </c:pt>
                <c:pt idx="8">
                  <c:v>1.9447943354741704</c:v>
                </c:pt>
                <c:pt idx="9">
                  <c:v>1.8851635679833054</c:v>
                </c:pt>
                <c:pt idx="10">
                  <c:v>1.8318770053315798</c:v>
                </c:pt>
                <c:pt idx="11">
                  <c:v>1.7837879223030864</c:v>
                </c:pt>
                <c:pt idx="12">
                  <c:v>1.7400329460918316</c:v>
                </c:pt>
                <c:pt idx="13">
                  <c:v>1.6999456430429412</c:v>
                </c:pt>
                <c:pt idx="14">
                  <c:v>1.6630008084706265</c:v>
                </c:pt>
                <c:pt idx="15">
                  <c:v>1.6287772013991568</c:v>
                </c:pt>
                <c:pt idx="16">
                  <c:v>1.5969318330369469</c:v>
                </c:pt>
                <c:pt idx="17">
                  <c:v>1.5671817520340494</c:v>
                </c:pt>
                <c:pt idx="18">
                  <c:v>1.5392908430329111</c:v>
                </c:pt>
                <c:pt idx="19">
                  <c:v>1.5130600664208456</c:v>
                </c:pt>
                <c:pt idx="20">
                  <c:v>1.488320114745346</c:v>
                </c:pt>
                <c:pt idx="21">
                  <c:v>1.4649258008418471</c:v>
                </c:pt>
                <c:pt idx="22">
                  <c:v>1.4427517093031197</c:v>
                </c:pt>
                <c:pt idx="23">
                  <c:v>1.4216887845117134</c:v>
                </c:pt>
                <c:pt idx="24">
                  <c:v>1.401641623094835</c:v>
                </c:pt>
                <c:pt idx="25">
                  <c:v>1.3825263031850044</c:v>
                </c:pt>
                <c:pt idx="26">
                  <c:v>1.3642686276592544</c:v>
                </c:pt>
                <c:pt idx="27">
                  <c:v>1.346802690131556</c:v>
                </c:pt>
                <c:pt idx="28">
                  <c:v>1.3300696951047908</c:v>
                </c:pt>
                <c:pt idx="29">
                  <c:v>1.3140169801187869</c:v>
                </c:pt>
                <c:pt idx="30">
                  <c:v>1.2985971998095207</c:v>
                </c:pt>
                <c:pt idx="31">
                  <c:v>1.2837676407776319</c:v>
                </c:pt>
                <c:pt idx="32">
                  <c:v>1.2694896429171887</c:v>
                </c:pt>
                <c:pt idx="33">
                  <c:v>1.2557281079827547</c:v>
                </c:pt>
                <c:pt idx="34">
                  <c:v>1.2424510801018767</c:v>
                </c:pt>
                <c:pt idx="35">
                  <c:v>1.2172363248897384</c:v>
                </c:pt>
                <c:pt idx="36">
                  <c:v>1.1936400876895559</c:v>
                </c:pt>
                <c:pt idx="37">
                  <c:v>1.1714888597563597</c:v>
                </c:pt>
                <c:pt idx="38">
                  <c:v>1.1506347512242032</c:v>
                </c:pt>
                <c:pt idx="39">
                  <c:v>1.1309507457999717</c:v>
                </c:pt>
                <c:pt idx="40">
                  <c:v>1.1123269994184071</c:v>
                </c:pt>
                <c:pt idx="41">
                  <c:v>1.0946679196149167</c:v>
                </c:pt>
                <c:pt idx="42">
                  <c:v>1.0778898365884315</c:v>
                </c:pt>
                <c:pt idx="43">
                  <c:v>1.0049112577677406</c:v>
                </c:pt>
                <c:pt idx="44">
                  <c:v>0.9457702293212964</c:v>
                </c:pt>
                <c:pt idx="45">
                  <c:v>0.89648462536584561</c:v>
                </c:pt>
                <c:pt idx="46">
                  <c:v>0.85453125618156967</c:v>
                </c:pt>
                <c:pt idx="47">
                  <c:v>0.81821834560588014</c:v>
                </c:pt>
                <c:pt idx="48">
                  <c:v>0.78636088148979233</c:v>
                </c:pt>
                <c:pt idx="49">
                  <c:v>0.75809935553551488</c:v>
                </c:pt>
                <c:pt idx="50">
                  <c:v>0.70994956949059229</c:v>
                </c:pt>
                <c:pt idx="51">
                  <c:v>0.67020686293420484</c:v>
                </c:pt>
                <c:pt idx="52">
                  <c:v>0.63664721359313092</c:v>
                </c:pt>
                <c:pt idx="53">
                  <c:v>0.60779777791207745</c:v>
                </c:pt>
                <c:pt idx="54">
                  <c:v>0.58263777640835801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C4-4668-A711-7D31273FAB79}"/>
            </c:ext>
          </c:extLst>
        </c:ser>
        <c:ser>
          <c:idx val="4"/>
          <c:order val="3"/>
          <c:tx>
            <c:strRef>
              <c:f>ElliRD!$E$6</c:f>
              <c:strCache>
                <c:ptCount val="1"/>
                <c:pt idx="0">
                  <c:v>RD(x, 1, 0.8)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ElliRD!$E$7:$E$61</c:f>
              <c:numCache>
                <c:formatCode>General</c:formatCode>
                <c:ptCount val="55"/>
                <c:pt idx="0">
                  <c:v>3.0250533601393226</c:v>
                </c:pt>
                <c:pt idx="1">
                  <c:v>2.2981595115368934</c:v>
                </c:pt>
                <c:pt idx="2">
                  <c:v>2.0854776106990194</c:v>
                </c:pt>
                <c:pt idx="3">
                  <c:v>1.9458556985127864</c:v>
                </c:pt>
                <c:pt idx="4">
                  <c:v>1.8411555347936466</c:v>
                </c:pt>
                <c:pt idx="5">
                  <c:v>1.7573505306684571</c:v>
                </c:pt>
                <c:pt idx="6">
                  <c:v>1.687559510249387</c:v>
                </c:pt>
                <c:pt idx="7">
                  <c:v>1.6278547617503516</c:v>
                </c:pt>
                <c:pt idx="8">
                  <c:v>1.5757693124920709</c:v>
                </c:pt>
                <c:pt idx="9">
                  <c:v>1.5296470473685844</c:v>
                </c:pt>
                <c:pt idx="10">
                  <c:v>1.488320114745346</c:v>
                </c:pt>
                <c:pt idx="11">
                  <c:v>1.450933098281425</c:v>
                </c:pt>
                <c:pt idx="12">
                  <c:v>1.4168401854675448</c:v>
                </c:pt>
                <c:pt idx="13">
                  <c:v>1.3855416135182692</c:v>
                </c:pt>
                <c:pt idx="14">
                  <c:v>1.3566426015286077</c:v>
                </c:pt>
                <c:pt idx="15">
                  <c:v>1.3298258199811495</c:v>
                </c:pt>
                <c:pt idx="16">
                  <c:v>1.3048323569249241</c:v>
                </c:pt>
                <c:pt idx="17">
                  <c:v>1.2814482077931624</c:v>
                </c:pt>
                <c:pt idx="18">
                  <c:v>1.2594944656848228</c:v>
                </c:pt>
                <c:pt idx="19">
                  <c:v>1.2388200560663538</c:v>
                </c:pt>
                <c:pt idx="20">
                  <c:v>1.2192962612827358</c:v>
                </c:pt>
                <c:pt idx="21">
                  <c:v>1.2008125296086898</c:v>
                </c:pt>
                <c:pt idx="22">
                  <c:v>1.1832732228245775</c:v>
                </c:pt>
                <c:pt idx="23">
                  <c:v>1.1665950605613395</c:v>
                </c:pt>
                <c:pt idx="24">
                  <c:v>1.1507050894382516</c:v>
                </c:pt>
                <c:pt idx="25">
                  <c:v>1.1355390526544271</c:v>
                </c:pt>
                <c:pt idx="26">
                  <c:v>1.1210400688039679</c:v>
                </c:pt>
                <c:pt idx="27">
                  <c:v>1.1071575520735595</c:v>
                </c:pt>
                <c:pt idx="28">
                  <c:v>1.0938463227509259</c:v>
                </c:pt>
                <c:pt idx="29">
                  <c:v>1.0810658691608628</c:v>
                </c:pt>
                <c:pt idx="30">
                  <c:v>1.0687797311156946</c:v>
                </c:pt>
                <c:pt idx="31">
                  <c:v>1.0569549816453434</c:v>
                </c:pt>
                <c:pt idx="32">
                  <c:v>1.045561788797768</c:v>
                </c:pt>
                <c:pt idx="33">
                  <c:v>1.034573043120067</c:v>
                </c:pt>
                <c:pt idx="34">
                  <c:v>1.0239640393604947</c:v>
                </c:pt>
                <c:pt idx="35">
                  <c:v>1.0037968555791896</c:v>
                </c:pt>
                <c:pt idx="36">
                  <c:v>0.98490118812452443</c:v>
                </c:pt>
                <c:pt idx="37">
                  <c:v>0.96714238827183607</c:v>
                </c:pt>
                <c:pt idx="38">
                  <c:v>0.95040550972006299</c:v>
                </c:pt>
                <c:pt idx="39">
                  <c:v>0.93459168456056141</c:v>
                </c:pt>
                <c:pt idx="40">
                  <c:v>0.91961529208650972</c:v>
                </c:pt>
                <c:pt idx="41">
                  <c:v>0.90540172143669384</c:v>
                </c:pt>
                <c:pt idx="42">
                  <c:v>0.89188558495759118</c:v>
                </c:pt>
                <c:pt idx="43">
                  <c:v>0.8329626119091571</c:v>
                </c:pt>
                <c:pt idx="44">
                  <c:v>0.78505322188198534</c:v>
                </c:pt>
                <c:pt idx="45">
                  <c:v>0.7450184873631559</c:v>
                </c:pt>
                <c:pt idx="46">
                  <c:v>0.71086136500214259</c:v>
                </c:pt>
                <c:pt idx="47">
                  <c:v>0.68123822874764872</c:v>
                </c:pt>
                <c:pt idx="48">
                  <c:v>0.65520512709588008</c:v>
                </c:pt>
                <c:pt idx="49">
                  <c:v>0.63207561304671478</c:v>
                </c:pt>
                <c:pt idx="50">
                  <c:v>0.59259370766621788</c:v>
                </c:pt>
                <c:pt idx="51">
                  <c:v>0.55993365456941435</c:v>
                </c:pt>
                <c:pt idx="52">
                  <c:v>0.53230425676542892</c:v>
                </c:pt>
                <c:pt idx="53">
                  <c:v>0.50851584213363654</c:v>
                </c:pt>
                <c:pt idx="54">
                  <c:v>0.48774183943216004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C4-4668-A711-7D31273FAB79}"/>
            </c:ext>
          </c:extLst>
        </c:ser>
        <c:ser>
          <c:idx val="5"/>
          <c:order val="4"/>
          <c:tx>
            <c:strRef>
              <c:f>ElliRD!$F$6</c:f>
              <c:strCache>
                <c:ptCount val="1"/>
                <c:pt idx="0">
                  <c:v>RD(x, 2, 0.8)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ElliRD!$F$7:$F$61</c:f>
              <c:numCache>
                <c:formatCode>General</c:formatCode>
                <c:ptCount val="55"/>
                <c:pt idx="0">
                  <c:v>2.291913987226379</c:v>
                </c:pt>
                <c:pt idx="1">
                  <c:v>1.7708968054502472</c:v>
                </c:pt>
                <c:pt idx="2">
                  <c:v>1.6155771408505497</c:v>
                </c:pt>
                <c:pt idx="3">
                  <c:v>1.5128351614583702</c:v>
                </c:pt>
                <c:pt idx="4">
                  <c:v>1.4353688450689503</c:v>
                </c:pt>
                <c:pt idx="5">
                  <c:v>1.3730937998511483</c:v>
                </c:pt>
                <c:pt idx="6">
                  <c:v>1.3210454278415718</c:v>
                </c:pt>
                <c:pt idx="7">
                  <c:v>1.2763813568933247</c:v>
                </c:pt>
                <c:pt idx="8">
                  <c:v>1.2373114754861987</c:v>
                </c:pt>
                <c:pt idx="9">
                  <c:v>1.2026311123674915</c:v>
                </c:pt>
                <c:pt idx="10">
                  <c:v>1.1714888597563597</c:v>
                </c:pt>
                <c:pt idx="11">
                  <c:v>1.1432597976783991</c:v>
                </c:pt>
                <c:pt idx="12">
                  <c:v>1.1174712249640271</c:v>
                </c:pt>
                <c:pt idx="13">
                  <c:v>1.0937566848465483</c:v>
                </c:pt>
                <c:pt idx="14">
                  <c:v>1.0718262121745423</c:v>
                </c:pt>
                <c:pt idx="15">
                  <c:v>1.0514463596484458</c:v>
                </c:pt>
                <c:pt idx="16">
                  <c:v>1.0324263697220859</c:v>
                </c:pt>
                <c:pt idx="17">
                  <c:v>1.0146083466828313</c:v>
                </c:pt>
                <c:pt idx="18">
                  <c:v>0.99786011174288824</c:v>
                </c:pt>
                <c:pt idx="19">
                  <c:v>0.9820699050478261</c:v>
                </c:pt>
                <c:pt idx="20">
                  <c:v>0.9671423882718363</c:v>
                </c:pt>
                <c:pt idx="21">
                  <c:v>0.95299558162266973</c:v>
                </c:pt>
                <c:pt idx="22">
                  <c:v>0.93955848424938682</c:v>
                </c:pt>
                <c:pt idx="23">
                  <c:v>0.92676920251331829</c:v>
                </c:pt>
                <c:pt idx="24">
                  <c:v>0.91457346113582016</c:v>
                </c:pt>
                <c:pt idx="25">
                  <c:v>0.90292340677745409</c:v>
                </c:pt>
                <c:pt idx="26">
                  <c:v>0.89177663762991866</c:v>
                </c:pt>
                <c:pt idx="27">
                  <c:v>0.8810954095886816</c:v>
                </c:pt>
                <c:pt idx="28">
                  <c:v>0.87084598176304806</c:v>
                </c:pt>
                <c:pt idx="29">
                  <c:v>0.86099807294609187</c:v>
                </c:pt>
                <c:pt idx="30">
                  <c:v>0.85152440719653266</c:v>
                </c:pt>
                <c:pt idx="31">
                  <c:v>0.84240033154958049</c:v>
                </c:pt>
                <c:pt idx="32">
                  <c:v>0.83360349253730837</c:v>
                </c:pt>
                <c:pt idx="33">
                  <c:v>0.82511356098543087</c:v>
                </c:pt>
                <c:pt idx="34">
                  <c:v>0.81691199669217152</c:v>
                </c:pt>
                <c:pt idx="35">
                  <c:v>0.80130756857049312</c:v>
                </c:pt>
                <c:pt idx="36">
                  <c:v>0.78667064108608353</c:v>
                </c:pt>
                <c:pt idx="37">
                  <c:v>0.77289985358093671</c:v>
                </c:pt>
                <c:pt idx="38">
                  <c:v>0.75990856569664178</c:v>
                </c:pt>
                <c:pt idx="39">
                  <c:v>0.74762216487221067</c:v>
                </c:pt>
                <c:pt idx="40">
                  <c:v>0.73597596033511969</c:v>
                </c:pt>
                <c:pt idx="41">
                  <c:v>0.72491351688436245</c:v>
                </c:pt>
                <c:pt idx="42">
                  <c:v>0.71438532284748313</c:v>
                </c:pt>
                <c:pt idx="43">
                  <c:v>0.66838970857069857</c:v>
                </c:pt>
                <c:pt idx="44">
                  <c:v>0.63087181990308538</c:v>
                </c:pt>
                <c:pt idx="45">
                  <c:v>0.5994370955512649</c:v>
                </c:pt>
                <c:pt idx="46">
                  <c:v>0.57255655888038559</c:v>
                </c:pt>
                <c:pt idx="47">
                  <c:v>0.54919830416467008</c:v>
                </c:pt>
                <c:pt idx="48">
                  <c:v>0.52863540599540093</c:v>
                </c:pt>
                <c:pt idx="49">
                  <c:v>0.51033796784422036</c:v>
                </c:pt>
                <c:pt idx="50">
                  <c:v>0.47904300874856132</c:v>
                </c:pt>
                <c:pt idx="51">
                  <c:v>0.45309636881301757</c:v>
                </c:pt>
                <c:pt idx="52">
                  <c:v>0.43110430884389622</c:v>
                </c:pt>
                <c:pt idx="53">
                  <c:v>0.41213851726095463</c:v>
                </c:pt>
                <c:pt idx="54">
                  <c:v>0.39555243979493226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C4-4668-A711-7D31273FAB79}"/>
            </c:ext>
          </c:extLst>
        </c:ser>
        <c:ser>
          <c:idx val="6"/>
          <c:order val="5"/>
          <c:tx>
            <c:strRef>
              <c:f>ElliRD!$G$6</c:f>
              <c:strCache>
                <c:ptCount val="1"/>
                <c:pt idx="0">
                  <c:v>RD(x, 5, 0.8)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ElliRD!$A$7:$A$61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ElliRD!$G$7:$G$61</c:f>
              <c:numCache>
                <c:formatCode>General</c:formatCode>
                <c:ptCount val="55"/>
                <c:pt idx="0">
                  <c:v>1.5436325154004824</c:v>
                </c:pt>
                <c:pt idx="1">
                  <c:v>1.2108753217076336</c:v>
                </c:pt>
                <c:pt idx="2">
                  <c:v>1.1102695890501395</c:v>
                </c:pt>
                <c:pt idx="3">
                  <c:v>1.0433116935449449</c:v>
                </c:pt>
                <c:pt idx="4">
                  <c:v>0.9925966440370475</c:v>
                </c:pt>
                <c:pt idx="5">
                  <c:v>0.95167667012114343</c:v>
                </c:pt>
                <c:pt idx="6">
                  <c:v>0.9173696238575435</c:v>
                </c:pt>
                <c:pt idx="7">
                  <c:v>0.88784963416594964</c:v>
                </c:pt>
                <c:pt idx="8">
                  <c:v>0.86196448777127788</c:v>
                </c:pt>
                <c:pt idx="9">
                  <c:v>0.83893737401865864</c:v>
                </c:pt>
                <c:pt idx="10">
                  <c:v>0.81821834560588069</c:v>
                </c:pt>
                <c:pt idx="11">
                  <c:v>0.79940310902348621</c:v>
                </c:pt>
                <c:pt idx="12">
                  <c:v>0.7821853926165252</c:v>
                </c:pt>
                <c:pt idx="13">
                  <c:v>0.76632742762871187</c:v>
                </c:pt>
                <c:pt idx="14">
                  <c:v>0.75164082393773146</c:v>
                </c:pt>
                <c:pt idx="15">
                  <c:v>0.73797371808999224</c:v>
                </c:pt>
                <c:pt idx="16">
                  <c:v>0.72520186680221277</c:v>
                </c:pt>
                <c:pt idx="17">
                  <c:v>0.71322231081831933</c:v>
                </c:pt>
                <c:pt idx="18">
                  <c:v>0.70194876423765473</c:v>
                </c:pt>
                <c:pt idx="19">
                  <c:v>0.69130819259846188</c:v>
                </c:pt>
                <c:pt idx="20">
                  <c:v>0.68123822874764894</c:v>
                </c:pt>
                <c:pt idx="21">
                  <c:v>0.67168519108989144</c:v>
                </c:pt>
                <c:pt idx="22">
                  <c:v>0.66260254273551211</c:v>
                </c:pt>
                <c:pt idx="23">
                  <c:v>0.65394967853933827</c:v>
                </c:pt>
                <c:pt idx="24">
                  <c:v>0.64569095951354349</c:v>
                </c:pt>
                <c:pt idx="25">
                  <c:v>0.63779493631086892</c:v>
                </c:pt>
                <c:pt idx="26">
                  <c:v>0.63023371893548075</c:v>
                </c:pt>
                <c:pt idx="27">
                  <c:v>0.62298246077583386</c:v>
                </c:pt>
                <c:pt idx="28">
                  <c:v>0.61601893290637699</c:v>
                </c:pt>
                <c:pt idx="29">
                  <c:v>0.6093231703197548</c:v>
                </c:pt>
                <c:pt idx="30">
                  <c:v>0.60287717596252144</c:v>
                </c:pt>
                <c:pt idx="31">
                  <c:v>0.59666467158675529</c:v>
                </c:pt>
                <c:pt idx="32">
                  <c:v>0.59067088679533053</c:v>
                </c:pt>
                <c:pt idx="33">
                  <c:v>0.58488237945853749</c:v>
                </c:pt>
                <c:pt idx="34">
                  <c:v>0.57928688206208812</c:v>
                </c:pt>
                <c:pt idx="35">
                  <c:v>0.5686309456011136</c:v>
                </c:pt>
                <c:pt idx="36">
                  <c:v>0.55862383845235619</c:v>
                </c:pt>
                <c:pt idx="37">
                  <c:v>0.54919830416467019</c:v>
                </c:pt>
                <c:pt idx="38">
                  <c:v>0.54029678559889849</c:v>
                </c:pt>
                <c:pt idx="39">
                  <c:v>0.53186965961609456</c:v>
                </c:pt>
                <c:pt idx="40">
                  <c:v>0.52387385486638494</c:v>
                </c:pt>
                <c:pt idx="41">
                  <c:v>0.51627175712923734</c:v>
                </c:pt>
                <c:pt idx="42">
                  <c:v>0.50903033335220582</c:v>
                </c:pt>
                <c:pt idx="43">
                  <c:v>0.47731874350927234</c:v>
                </c:pt>
                <c:pt idx="44">
                  <c:v>0.45135915718635727</c:v>
                </c:pt>
                <c:pt idx="45">
                  <c:v>0.42954237684515445</c:v>
                </c:pt>
                <c:pt idx="46">
                  <c:v>0.41083717660260261</c:v>
                </c:pt>
                <c:pt idx="47">
                  <c:v>0.39454537417506202</c:v>
                </c:pt>
                <c:pt idx="48">
                  <c:v>0.38017374789787034</c:v>
                </c:pt>
                <c:pt idx="49">
                  <c:v>0.36736184893113161</c:v>
                </c:pt>
                <c:pt idx="50">
                  <c:v>0.34539652149829098</c:v>
                </c:pt>
                <c:pt idx="51">
                  <c:v>0.32713378214237004</c:v>
                </c:pt>
                <c:pt idx="52">
                  <c:v>0.31161733287844062</c:v>
                </c:pt>
                <c:pt idx="53">
                  <c:v>0.29820819750365163</c:v>
                </c:pt>
                <c:pt idx="54">
                  <c:v>0.28646009980692416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1C4-4668-A711-7D31273FA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323813689955423"/>
          <c:y val="9.817954957608073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80550217073921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ElliRG!$B$6</c:f>
              <c:strCache>
                <c:ptCount val="1"/>
                <c:pt idx="0">
                  <c:v>RG(x, 0, 0)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ElliRG!$B$7:$B$61</c:f>
              <c:numCache>
                <c:formatCode>General</c:formatCode>
                <c:ptCount val="55"/>
                <c:pt idx="0">
                  <c:v>0</c:v>
                </c:pt>
                <c:pt idx="1">
                  <c:v>0.11180339887498948</c:v>
                </c:pt>
                <c:pt idx="2">
                  <c:v>0.15811388300841897</c:v>
                </c:pt>
                <c:pt idx="3">
                  <c:v>0.19364916731037085</c:v>
                </c:pt>
                <c:pt idx="4">
                  <c:v>0.22360679774997896</c:v>
                </c:pt>
                <c:pt idx="5">
                  <c:v>0.25</c:v>
                </c:pt>
                <c:pt idx="6">
                  <c:v>0.27386127875258304</c:v>
                </c:pt>
                <c:pt idx="7">
                  <c:v>0.2958039891549808</c:v>
                </c:pt>
                <c:pt idx="8">
                  <c:v>0.31622776601683794</c:v>
                </c:pt>
                <c:pt idx="9">
                  <c:v>0.33541019662496846</c:v>
                </c:pt>
                <c:pt idx="10">
                  <c:v>0.35355339059327373</c:v>
                </c:pt>
                <c:pt idx="11">
                  <c:v>0.3708099243547831</c:v>
                </c:pt>
                <c:pt idx="12">
                  <c:v>0.3872983346207417</c:v>
                </c:pt>
                <c:pt idx="13">
                  <c:v>0.40311288741492751</c:v>
                </c:pt>
                <c:pt idx="14">
                  <c:v>0.41833001326703778</c:v>
                </c:pt>
                <c:pt idx="15">
                  <c:v>0.43301270189221935</c:v>
                </c:pt>
                <c:pt idx="16">
                  <c:v>0.44721359549995798</c:v>
                </c:pt>
                <c:pt idx="17">
                  <c:v>0.46097722286464443</c:v>
                </c:pt>
                <c:pt idx="18">
                  <c:v>0.47434164902525694</c:v>
                </c:pt>
                <c:pt idx="19">
                  <c:v>0.48733971724044828</c:v>
                </c:pt>
                <c:pt idx="20">
                  <c:v>0.5</c:v>
                </c:pt>
                <c:pt idx="21">
                  <c:v>0.51234753829797997</c:v>
                </c:pt>
                <c:pt idx="22">
                  <c:v>0.52440442408507582</c:v>
                </c:pt>
                <c:pt idx="23">
                  <c:v>0.53619026473818054</c:v>
                </c:pt>
                <c:pt idx="24">
                  <c:v>0.54772255750516619</c:v>
                </c:pt>
                <c:pt idx="25">
                  <c:v>0.55901699437494756</c:v>
                </c:pt>
                <c:pt idx="26">
                  <c:v>0.57008771254956914</c:v>
                </c:pt>
                <c:pt idx="27">
                  <c:v>0.58094750193111266</c:v>
                </c:pt>
                <c:pt idx="28">
                  <c:v>0.5916079783099617</c:v>
                </c:pt>
                <c:pt idx="29">
                  <c:v>0.60207972893961492</c:v>
                </c:pt>
                <c:pt idx="30">
                  <c:v>0.61237243569579469</c:v>
                </c:pt>
                <c:pt idx="31">
                  <c:v>0.62249497989943681</c:v>
                </c:pt>
                <c:pt idx="32">
                  <c:v>0.63245553203367599</c:v>
                </c:pt>
                <c:pt idx="33">
                  <c:v>0.64226162893325656</c:v>
                </c:pt>
                <c:pt idx="34">
                  <c:v>0.65192024052026498</c:v>
                </c:pt>
                <c:pt idx="35">
                  <c:v>0.67082039324993703</c:v>
                </c:pt>
                <c:pt idx="36">
                  <c:v>0.68920243760451128</c:v>
                </c:pt>
                <c:pt idx="37">
                  <c:v>0.70710678118654768</c:v>
                </c:pt>
                <c:pt idx="38">
                  <c:v>0.72456883730947208</c:v>
                </c:pt>
                <c:pt idx="39">
                  <c:v>0.74161984870956643</c:v>
                </c:pt>
                <c:pt idx="40">
                  <c:v>0.75828754440515522</c:v>
                </c:pt>
                <c:pt idx="41">
                  <c:v>0.77459666924148363</c:v>
                </c:pt>
                <c:pt idx="42">
                  <c:v>0.79056941504209499</c:v>
                </c:pt>
                <c:pt idx="43">
                  <c:v>0.86602540378443882</c:v>
                </c:pt>
                <c:pt idx="44">
                  <c:v>0.93541434669348555</c:v>
                </c:pt>
                <c:pt idx="45">
                  <c:v>1.0000000000000002</c:v>
                </c:pt>
                <c:pt idx="46">
                  <c:v>1.0606601717798214</c:v>
                </c:pt>
                <c:pt idx="47">
                  <c:v>1.1180339887498951</c:v>
                </c:pt>
                <c:pt idx="48">
                  <c:v>1.1726039399558577</c:v>
                </c:pt>
                <c:pt idx="49">
                  <c:v>1.2247448713915892</c:v>
                </c:pt>
                <c:pt idx="50">
                  <c:v>1.3228756555322954</c:v>
                </c:pt>
                <c:pt idx="51">
                  <c:v>1.4142135623730951</c:v>
                </c:pt>
                <c:pt idx="52">
                  <c:v>1.5000000000000002</c:v>
                </c:pt>
                <c:pt idx="53">
                  <c:v>1.5811388300841898</c:v>
                </c:pt>
                <c:pt idx="54">
                  <c:v>1.6583123951777001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E5-478F-B1D6-A7791327C861}"/>
            </c:ext>
          </c:extLst>
        </c:ser>
        <c:ser>
          <c:idx val="2"/>
          <c:order val="1"/>
          <c:tx>
            <c:strRef>
              <c:f>ElliRG!$C$6</c:f>
              <c:strCache>
                <c:ptCount val="1"/>
                <c:pt idx="0">
                  <c:v>RG(x, 0.1, 0)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ElliRG!$C$7:$C$61</c:f>
              <c:numCache>
                <c:formatCode>General</c:formatCode>
                <c:ptCount val="55"/>
                <c:pt idx="0">
                  <c:v>0.15811388300841897</c:v>
                </c:pt>
                <c:pt idx="1">
                  <c:v>0.21355554859400908</c:v>
                </c:pt>
                <c:pt idx="2">
                  <c:v>0.24836470664490254</c:v>
                </c:pt>
                <c:pt idx="3">
                  <c:v>0.27697935854271932</c:v>
                </c:pt>
                <c:pt idx="4">
                  <c:v>0.30201315314167421</c:v>
                </c:pt>
                <c:pt idx="5">
                  <c:v>0.32460700876172838</c:v>
                </c:pt>
                <c:pt idx="6">
                  <c:v>0.34538999694130085</c:v>
                </c:pt>
                <c:pt idx="7">
                  <c:v>0.36475538555906473</c:v>
                </c:pt>
                <c:pt idx="8">
                  <c:v>0.38296954211919998</c:v>
                </c:pt>
                <c:pt idx="9">
                  <c:v>0.40022328355958686</c:v>
                </c:pt>
                <c:pt idx="10">
                  <c:v>0.41665910852611793</c:v>
                </c:pt>
                <c:pt idx="11">
                  <c:v>0.43238690940133556</c:v>
                </c:pt>
                <c:pt idx="12">
                  <c:v>0.44749363441336454</c:v>
                </c:pt>
                <c:pt idx="13">
                  <c:v>0.46204953455358494</c:v>
                </c:pt>
                <c:pt idx="14">
                  <c:v>0.47611236927844608</c:v>
                </c:pt>
                <c:pt idx="15">
                  <c:v>0.48973033424648782</c:v>
                </c:pt>
                <c:pt idx="16">
                  <c:v>0.50294415752834953</c:v>
                </c:pt>
                <c:pt idx="17">
                  <c:v>0.51578863688959276</c:v>
                </c:pt>
                <c:pt idx="18">
                  <c:v>0.52829379077372152</c:v>
                </c:pt>
                <c:pt idx="19">
                  <c:v>0.54048573577822556</c:v>
                </c:pt>
                <c:pt idx="20">
                  <c:v>0.55238736635203667</c:v>
                </c:pt>
                <c:pt idx="21">
                  <c:v>0.56401888878515571</c:v>
                </c:pt>
                <c:pt idx="22">
                  <c:v>0.57539824605787437</c:v>
                </c:pt>
                <c:pt idx="23">
                  <c:v>0.58654145971724403</c:v>
                </c:pt>
                <c:pt idx="24">
                  <c:v>0.59746290782513112</c:v>
                </c:pt>
                <c:pt idx="25">
                  <c:v>0.60817555305073334</c:v>
                </c:pt>
                <c:pt idx="26">
                  <c:v>0.61869113145145549</c:v>
                </c:pt>
                <c:pt idx="27">
                  <c:v>0.62902030994215685</c:v>
                </c:pt>
                <c:pt idx="28">
                  <c:v>0.63917281859301123</c:v>
                </c:pt>
                <c:pt idx="29">
                  <c:v>0.64915756251901269</c:v>
                </c:pt>
                <c:pt idx="30">
                  <c:v>0.65898271709208933</c:v>
                </c:pt>
                <c:pt idx="31">
                  <c:v>0.66865580942490455</c:v>
                </c:pt>
                <c:pt idx="32">
                  <c:v>0.67818378847701088</c:v>
                </c:pt>
                <c:pt idx="33">
                  <c:v>0.68757308567171871</c:v>
                </c:pt>
                <c:pt idx="34">
                  <c:v>0.69682966755173736</c:v>
                </c:pt>
                <c:pt idx="35">
                  <c:v>0.71496649707621163</c:v>
                </c:pt>
                <c:pt idx="36">
                  <c:v>0.73263432168076159</c:v>
                </c:pt>
                <c:pt idx="37">
                  <c:v>0.74986816417371216</c:v>
                </c:pt>
                <c:pt idx="38">
                  <c:v>0.76669886862524006</c:v>
                </c:pt>
                <c:pt idx="39">
                  <c:v>0.78315376929029668</c:v>
                </c:pt>
                <c:pt idx="40">
                  <c:v>0.79925722750502104</c:v>
                </c:pt>
                <c:pt idx="41">
                  <c:v>0.81503106713215068</c:v>
                </c:pt>
                <c:pt idx="42">
                  <c:v>0.83049493108751493</c:v>
                </c:pt>
                <c:pt idx="43">
                  <c:v>0.90373273955117461</c:v>
                </c:pt>
                <c:pt idx="44">
                  <c:v>0.97131614353313156</c:v>
                </c:pt>
                <c:pt idx="45">
                  <c:v>1.03438961039629</c:v>
                </c:pt>
                <c:pt idx="46">
                  <c:v>1.0937557993260874</c:v>
                </c:pt>
                <c:pt idx="47">
                  <c:v>1.1500036329182566</c:v>
                </c:pt>
                <c:pt idx="48">
                  <c:v>1.2035805102023003</c:v>
                </c:pt>
                <c:pt idx="49">
                  <c:v>1.2548358540274811</c:v>
                </c:pt>
                <c:pt idx="50">
                  <c:v>1.3514465243090934</c:v>
                </c:pt>
                <c:pt idx="51">
                  <c:v>1.4415174833388451</c:v>
                </c:pt>
                <c:pt idx="52">
                  <c:v>1.5262242266103914</c:v>
                </c:pt>
                <c:pt idx="53">
                  <c:v>1.6064268451542711</c:v>
                </c:pt>
                <c:pt idx="54">
                  <c:v>1.6827772442859401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E5-478F-B1D6-A7791327C861}"/>
            </c:ext>
          </c:extLst>
        </c:ser>
        <c:ser>
          <c:idx val="3"/>
          <c:order val="2"/>
          <c:tx>
            <c:strRef>
              <c:f>ElliRG!$D$6</c:f>
              <c:strCache>
                <c:ptCount val="1"/>
                <c:pt idx="0">
                  <c:v>RG(x, 0.5, 0)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ElliRG!$D$7:$D$61</c:f>
              <c:numCache>
                <c:formatCode>General</c:formatCode>
                <c:ptCount val="55"/>
                <c:pt idx="0">
                  <c:v>0.35355339059327379</c:v>
                </c:pt>
                <c:pt idx="1">
                  <c:v>0.39059685258930288</c:v>
                </c:pt>
                <c:pt idx="2">
                  <c:v>0.41665910852611793</c:v>
                </c:pt>
                <c:pt idx="3">
                  <c:v>0.43899683929712147</c:v>
                </c:pt>
                <c:pt idx="4">
                  <c:v>0.45906363423219831</c:v>
                </c:pt>
                <c:pt idx="5">
                  <c:v>0.47752472362846393</c:v>
                </c:pt>
                <c:pt idx="6">
                  <c:v>0.49475983547676072</c:v>
                </c:pt>
                <c:pt idx="7">
                  <c:v>0.51101301206138205</c:v>
                </c:pt>
                <c:pt idx="8">
                  <c:v>0.52645339350204123</c:v>
                </c:pt>
                <c:pt idx="9">
                  <c:v>0.5412045527017515</c:v>
                </c:pt>
                <c:pt idx="10">
                  <c:v>0.55536036726979565</c:v>
                </c:pt>
                <c:pt idx="11">
                  <c:v>0.56899433994854853</c:v>
                </c:pt>
                <c:pt idx="12">
                  <c:v>0.58216542125087567</c:v>
                </c:pt>
                <c:pt idx="13">
                  <c:v>0.59492182802478721</c:v>
                </c:pt>
                <c:pt idx="14">
                  <c:v>0.60730364789451619</c:v>
                </c:pt>
                <c:pt idx="15">
                  <c:v>0.61934467406580751</c:v>
                </c:pt>
                <c:pt idx="16">
                  <c:v>0.6310737335786778</c:v>
                </c:pt>
                <c:pt idx="17">
                  <c:v>0.64251567142349142</c:v>
                </c:pt>
                <c:pt idx="18">
                  <c:v>0.65369209443167819</c:v>
                </c:pt>
                <c:pt idx="19">
                  <c:v>0.66462194349061599</c:v>
                </c:pt>
                <c:pt idx="20">
                  <c:v>0.67532194052383765</c:v>
                </c:pt>
                <c:pt idx="21">
                  <c:v>0.6858069424426404</c:v>
                </c:pt>
                <c:pt idx="22">
                  <c:v>0.69609022486930061</c:v>
                </c:pt>
                <c:pt idx="23">
                  <c:v>0.70618371207296116</c:v>
                </c:pt>
                <c:pt idx="24">
                  <c:v>0.71609816517097913</c:v>
                </c:pt>
                <c:pt idx="25">
                  <c:v>0.72584333756409447</c:v>
                </c:pt>
                <c:pt idx="26">
                  <c:v>0.73542810436938555</c:v>
                </c:pt>
                <c:pt idx="27">
                  <c:v>0.74486057101561387</c:v>
                </c:pt>
                <c:pt idx="28">
                  <c:v>0.75414816498900417</c:v>
                </c:pt>
                <c:pt idx="29">
                  <c:v>0.76329771384103218</c:v>
                </c:pt>
                <c:pt idx="30">
                  <c:v>0.77231551190919334</c:v>
                </c:pt>
                <c:pt idx="31">
                  <c:v>0.78120737769850346</c:v>
                </c:pt>
                <c:pt idx="32">
                  <c:v>0.78997870348428523</c:v>
                </c:pt>
                <c:pt idx="33">
                  <c:v>0.79863449839613443</c:v>
                </c:pt>
                <c:pt idx="34">
                  <c:v>0.80717942600747827</c:v>
                </c:pt>
                <c:pt idx="35">
                  <c:v>0.82395379947802372</c:v>
                </c:pt>
                <c:pt idx="36">
                  <c:v>0.84033337818658516</c:v>
                </c:pt>
                <c:pt idx="37">
                  <c:v>0.85634592949050015</c:v>
                </c:pt>
                <c:pt idx="38">
                  <c:v>0.87201604839370461</c:v>
                </c:pt>
                <c:pt idx="39">
                  <c:v>0.88736564858374734</c:v>
                </c:pt>
                <c:pt idx="40">
                  <c:v>0.90241435914689339</c:v>
                </c:pt>
                <c:pt idx="41">
                  <c:v>0.9171798483178335</c:v>
                </c:pt>
                <c:pt idx="42">
                  <c:v>0.93167809010886204</c:v>
                </c:pt>
                <c:pt idx="43">
                  <c:v>1.0006261860467223</c:v>
                </c:pt>
                <c:pt idx="44">
                  <c:v>1.0646196226350879</c:v>
                </c:pt>
                <c:pt idx="45">
                  <c:v>1.1246173251197524</c:v>
                </c:pt>
                <c:pt idx="46">
                  <c:v>1.1813008282610926</c:v>
                </c:pt>
                <c:pt idx="47">
                  <c:v>1.2351757010752338</c:v>
                </c:pt>
                <c:pt idx="48">
                  <c:v>1.2866295923195574</c:v>
                </c:pt>
                <c:pt idx="49">
                  <c:v>1.3359676759316845</c:v>
                </c:pt>
                <c:pt idx="50">
                  <c:v>1.4292338717441146</c:v>
                </c:pt>
                <c:pt idx="51">
                  <c:v>1.5164650522729346</c:v>
                </c:pt>
                <c:pt idx="52">
                  <c:v>1.5987136890973135</c:v>
                </c:pt>
                <c:pt idx="53">
                  <c:v>1.6767561892553926</c:v>
                </c:pt>
                <c:pt idx="54">
                  <c:v>1.7511850649682901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E5-478F-B1D6-A7791327C861}"/>
            </c:ext>
          </c:extLst>
        </c:ser>
        <c:ser>
          <c:idx val="4"/>
          <c:order val="3"/>
          <c:tx>
            <c:strRef>
              <c:f>ElliRG!$E$6</c:f>
              <c:strCache>
                <c:ptCount val="1"/>
                <c:pt idx="0">
                  <c:v>RG(x, 1, 0)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ElliRG!$E$7:$E$61</c:f>
              <c:numCache>
                <c:formatCode>General</c:formatCode>
                <c:ptCount val="55"/>
                <c:pt idx="0">
                  <c:v>0.5</c:v>
                </c:pt>
                <c:pt idx="1">
                  <c:v>0.53023686388313906</c:v>
                </c:pt>
                <c:pt idx="2">
                  <c:v>0.55238736635203667</c:v>
                </c:pt>
                <c:pt idx="3">
                  <c:v>0.57169789594158282</c:v>
                </c:pt>
                <c:pt idx="4">
                  <c:v>0.58924496216391919</c:v>
                </c:pt>
                <c:pt idx="5">
                  <c:v>0.60552801378422971</c:v>
                </c:pt>
                <c:pt idx="6">
                  <c:v>0.62083528397291132</c:v>
                </c:pt>
                <c:pt idx="7">
                  <c:v>0.63535373982507481</c:v>
                </c:pt>
                <c:pt idx="8">
                  <c:v>0.64921401752345675</c:v>
                </c:pt>
                <c:pt idx="9">
                  <c:v>0.66251224897911509</c:v>
                </c:pt>
                <c:pt idx="10">
                  <c:v>0.67532194052383765</c:v>
                </c:pt>
                <c:pt idx="11">
                  <c:v>0.68770098593555795</c:v>
                </c:pt>
                <c:pt idx="12">
                  <c:v>0.69969606944871621</c:v>
                </c:pt>
                <c:pt idx="13">
                  <c:v>0.71134556674543958</c:v>
                </c:pt>
                <c:pt idx="14">
                  <c:v>0.72268153220633269</c:v>
                </c:pt>
                <c:pt idx="15">
                  <c:v>0.7337311046697137</c:v>
                </c:pt>
                <c:pt idx="16">
                  <c:v>0.74451752904792645</c:v>
                </c:pt>
                <c:pt idx="17">
                  <c:v>0.75506091604641001</c:v>
                </c:pt>
                <c:pt idx="18">
                  <c:v>0.76537881844888156</c:v>
                </c:pt>
                <c:pt idx="19">
                  <c:v>0.77548667589023623</c:v>
                </c:pt>
                <c:pt idx="20">
                  <c:v>0.78539816339744828</c:v>
                </c:pt>
                <c:pt idx="21">
                  <c:v>0.79512546823444241</c:v>
                </c:pt>
                <c:pt idx="22">
                  <c:v>0.80467951246876501</c:v>
                </c:pt>
                <c:pt idx="23">
                  <c:v>0.81407013385317273</c:v>
                </c:pt>
                <c:pt idx="24">
                  <c:v>0.82330623427763461</c:v>
                </c:pt>
                <c:pt idx="25">
                  <c:v>0.83239590269566877</c:v>
                </c:pt>
                <c:pt idx="26">
                  <c:v>0.84134651774444813</c:v>
                </c:pt>
                <c:pt idx="27">
                  <c:v>0.85016483405316057</c:v>
                </c:pt>
                <c:pt idx="28">
                  <c:v>0.8588570553310797</c:v>
                </c:pt>
                <c:pt idx="29">
                  <c:v>0.86742889665260736</c:v>
                </c:pt>
                <c:pt idx="30">
                  <c:v>0.87588563784740892</c:v>
                </c:pt>
                <c:pt idx="31">
                  <c:v>0.88423216951510852</c:v>
                </c:pt>
                <c:pt idx="32">
                  <c:v>0.89247303288439106</c:v>
                </c:pt>
                <c:pt idx="33">
                  <c:v>0.9006124545032701</c:v>
                </c:pt>
                <c:pt idx="34">
                  <c:v>0.90865437656435699</c:v>
                </c:pt>
                <c:pt idx="35">
                  <c:v>0.92446022556135332</c:v>
                </c:pt>
                <c:pt idx="36">
                  <c:v>0.93991736633519374</c:v>
                </c:pt>
                <c:pt idx="37">
                  <c:v>0.9550494472569282</c:v>
                </c:pt>
                <c:pt idx="38">
                  <c:v>0.9698774791720064</c:v>
                </c:pt>
                <c:pt idx="39">
                  <c:v>0.98442023664550271</c:v>
                </c:pt>
                <c:pt idx="40">
                  <c:v>0.99869458314055848</c:v>
                </c:pt>
                <c:pt idx="41">
                  <c:v>1.0127157371752875</c:v>
                </c:pt>
                <c:pt idx="42">
                  <c:v>1.026497492141295</c:v>
                </c:pt>
                <c:pt idx="43">
                  <c:v>1.0922190713731006</c:v>
                </c:pt>
                <c:pt idx="44">
                  <c:v>1.1534578071795343</c:v>
                </c:pt>
                <c:pt idx="45">
                  <c:v>1.2110560275684596</c:v>
                </c:pt>
                <c:pt idx="46">
                  <c:v>1.2656171486797165</c:v>
                </c:pt>
                <c:pt idx="47">
                  <c:v>1.3175917907978152</c:v>
                </c:pt>
                <c:pt idx="48">
                  <c:v>1.3673274641490925</c:v>
                </c:pt>
                <c:pt idx="49">
                  <c:v>1.4150991231729386</c:v>
                </c:pt>
                <c:pt idx="50">
                  <c:v>1.505599509099067</c:v>
                </c:pt>
                <c:pt idx="51">
                  <c:v>1.5904490736641061</c:v>
                </c:pt>
                <c:pt idx="52">
                  <c:v>1.6706116525694072</c:v>
                </c:pt>
                <c:pt idx="53">
                  <c:v>1.7468022283742919</c:v>
                </c:pt>
                <c:pt idx="54">
                  <c:v>1.8195690192088838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E5-478F-B1D6-A7791327C861}"/>
            </c:ext>
          </c:extLst>
        </c:ser>
        <c:ser>
          <c:idx val="5"/>
          <c:order val="4"/>
          <c:tx>
            <c:strRef>
              <c:f>ElliRG!$F$6</c:f>
              <c:strCache>
                <c:ptCount val="1"/>
                <c:pt idx="0">
                  <c:v>RG(x, 2, 0)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ElliRG!$F$7:$F$61</c:f>
              <c:numCache>
                <c:formatCode>General</c:formatCode>
                <c:ptCount val="55"/>
                <c:pt idx="0">
                  <c:v>0.70710678118654757</c:v>
                </c:pt>
                <c:pt idx="1">
                  <c:v>0.73142390790012757</c:v>
                </c:pt>
                <c:pt idx="2">
                  <c:v>0.74986816417371227</c:v>
                </c:pt>
                <c:pt idx="3">
                  <c:v>0.76619713733901107</c:v>
                </c:pt>
                <c:pt idx="4">
                  <c:v>0.78119370517860576</c:v>
                </c:pt>
                <c:pt idx="5">
                  <c:v>0.79522453683205307</c:v>
                </c:pt>
                <c:pt idx="6">
                  <c:v>0.80850291802074892</c:v>
                </c:pt>
                <c:pt idx="7">
                  <c:v>0.82116816235842949</c:v>
                </c:pt>
                <c:pt idx="8">
                  <c:v>0.83331821705223585</c:v>
                </c:pt>
                <c:pt idx="9">
                  <c:v>0.84502556791668693</c:v>
                </c:pt>
                <c:pt idx="10">
                  <c:v>0.85634592949050015</c:v>
                </c:pt>
                <c:pt idx="11">
                  <c:v>0.86732339457266239</c:v>
                </c:pt>
                <c:pt idx="12">
                  <c:v>0.87799367859424293</c:v>
                </c:pt>
                <c:pt idx="13">
                  <c:v>0.88838626433443046</c:v>
                </c:pt>
                <c:pt idx="14">
                  <c:v>0.89852587576508758</c:v>
                </c:pt>
                <c:pt idx="15">
                  <c:v>0.90843352379556008</c:v>
                </c:pt>
                <c:pt idx="16">
                  <c:v>0.91812726846439663</c:v>
                </c:pt>
                <c:pt idx="17">
                  <c:v>0.92762278732320469</c:v>
                </c:pt>
                <c:pt idx="18">
                  <c:v>0.93693380774456514</c:v>
                </c:pt>
                <c:pt idx="19">
                  <c:v>0.94607244143988356</c:v>
                </c:pt>
                <c:pt idx="20">
                  <c:v>0.95504944725692786</c:v>
                </c:pt>
                <c:pt idx="21">
                  <c:v>0.96387444042457759</c:v>
                </c:pt>
                <c:pt idx="22">
                  <c:v>0.97255606116741566</c:v>
                </c:pt>
                <c:pt idx="23">
                  <c:v>0.98110211205136488</c:v>
                </c:pt>
                <c:pt idx="24">
                  <c:v>0.98951967095352145</c:v>
                </c:pt>
                <c:pt idx="25">
                  <c:v>0.9978151848074519</c:v>
                </c:pt>
                <c:pt idx="26">
                  <c:v>1.0059945480253765</c:v>
                </c:pt>
                <c:pt idx="27">
                  <c:v>1.0140631685882771</c:v>
                </c:pt>
                <c:pt idx="28">
                  <c:v>1.0220260241227641</c:v>
                </c:pt>
                <c:pt idx="29">
                  <c:v>1.0298877097808901</c:v>
                </c:pt>
                <c:pt idx="30">
                  <c:v>1.0376524793589019</c:v>
                </c:pt>
                <c:pt idx="31">
                  <c:v>1.0453242808002907</c:v>
                </c:pt>
                <c:pt idx="32">
                  <c:v>1.0529067870040825</c:v>
                </c:pt>
                <c:pt idx="33">
                  <c:v>1.0604034226844934</c:v>
                </c:pt>
                <c:pt idx="34">
                  <c:v>1.0678173878906858</c:v>
                </c:pt>
                <c:pt idx="35">
                  <c:v>1.082409105403503</c:v>
                </c:pt>
                <c:pt idx="36">
                  <c:v>1.0967037744836008</c:v>
                </c:pt>
                <c:pt idx="37">
                  <c:v>1.1107207345395917</c:v>
                </c:pt>
                <c:pt idx="38">
                  <c:v>1.1244772209654059</c:v>
                </c:pt>
                <c:pt idx="39">
                  <c:v>1.1379886798970975</c:v>
                </c:pt>
                <c:pt idx="40">
                  <c:v>1.1512690240180374</c:v>
                </c:pt>
                <c:pt idx="41">
                  <c:v>1.164330842501752</c:v>
                </c:pt>
                <c:pt idx="42">
                  <c:v>1.1771855748560103</c:v>
                </c:pt>
                <c:pt idx="43">
                  <c:v>1.2386893481316146</c:v>
                </c:pt>
                <c:pt idx="44">
                  <c:v>1.2962716635049423</c:v>
                </c:pt>
                <c:pt idx="45">
                  <c:v>1.3506438810476757</c:v>
                </c:pt>
                <c:pt idx="46">
                  <c:v>1.4023199900116112</c:v>
                </c:pt>
                <c:pt idx="47">
                  <c:v>1.4516866751281889</c:v>
                </c:pt>
                <c:pt idx="48">
                  <c:v>1.4990440742704993</c:v>
                </c:pt>
                <c:pt idx="49">
                  <c:v>1.5446310238183867</c:v>
                </c:pt>
                <c:pt idx="50">
                  <c:v>1.6312356745384275</c:v>
                </c:pt>
                <c:pt idx="51">
                  <c:v>1.7126918589810003</c:v>
                </c:pt>
                <c:pt idx="52">
                  <c:v>1.789852936434821</c:v>
                </c:pt>
                <c:pt idx="53">
                  <c:v>1.8633561802177241</c:v>
                </c:pt>
                <c:pt idx="54">
                  <c:v>1.9336930440048585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E5-478F-B1D6-A7791327C861}"/>
            </c:ext>
          </c:extLst>
        </c:ser>
        <c:ser>
          <c:idx val="6"/>
          <c:order val="5"/>
          <c:tx>
            <c:strRef>
              <c:f>ElliRG!$G$6</c:f>
              <c:strCache>
                <c:ptCount val="1"/>
                <c:pt idx="0">
                  <c:v>RG(x, 5, 0)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ElliRG!$A$7:$A$61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ElliRG!$G$7:$G$61</c:f>
              <c:numCache>
                <c:formatCode>General</c:formatCode>
                <c:ptCount val="55"/>
                <c:pt idx="0">
                  <c:v>1.1180339887498949</c:v>
                </c:pt>
                <c:pt idx="1">
                  <c:v>1.1359153156886972</c:v>
                </c:pt>
                <c:pt idx="2">
                  <c:v>1.1500036329182566</c:v>
                </c:pt>
                <c:pt idx="3">
                  <c:v>1.1626959369722283</c:v>
                </c:pt>
                <c:pt idx="4">
                  <c:v>1.1744971950260721</c:v>
                </c:pt>
                <c:pt idx="5">
                  <c:v>1.1856456718190023</c:v>
                </c:pt>
                <c:pt idx="6">
                  <c:v>1.196280860687269</c:v>
                </c:pt>
                <c:pt idx="7">
                  <c:v>1.2064944106567621</c:v>
                </c:pt>
                <c:pt idx="8">
                  <c:v>1.2163511061014667</c:v>
                </c:pt>
                <c:pt idx="9">
                  <c:v>1.2258991323446138</c:v>
                </c:pt>
                <c:pt idx="10">
                  <c:v>1.235175701075234</c:v>
                </c:pt>
                <c:pt idx="11">
                  <c:v>1.2442103932412043</c:v>
                </c:pt>
                <c:pt idx="12">
                  <c:v>1.2530272709083623</c:v>
                </c:pt>
                <c:pt idx="13">
                  <c:v>1.261646276990332</c:v>
                </c:pt>
                <c:pt idx="14">
                  <c:v>1.2700841995890415</c:v>
                </c:pt>
                <c:pt idx="15">
                  <c:v>1.2783553579189804</c:v>
                </c:pt>
                <c:pt idx="16">
                  <c:v>1.2864721034440805</c:v>
                </c:pt>
                <c:pt idx="17">
                  <c:v>1.2944451944604072</c:v>
                </c:pt>
                <c:pt idx="18">
                  <c:v>1.3022840816493257</c:v>
                </c:pt>
                <c:pt idx="19">
                  <c:v>1.3099971295279242</c:v>
                </c:pt>
                <c:pt idx="20">
                  <c:v>1.3175917907978152</c:v>
                </c:pt>
                <c:pt idx="21">
                  <c:v>1.3250747454591707</c:v>
                </c:pt>
                <c:pt idx="22">
                  <c:v>1.3324520131443338</c:v>
                </c:pt>
                <c:pt idx="23">
                  <c:v>1.3397290448048764</c:v>
                </c:pt>
                <c:pt idx="24">
                  <c:v>1.3469107982757254</c:v>
                </c:pt>
                <c:pt idx="25">
                  <c:v>1.3540018011019674</c:v>
                </c:pt>
                <c:pt idx="26">
                  <c:v>1.3610062031962853</c:v>
                </c:pt>
                <c:pt idx="27">
                  <c:v>1.3679278212986443</c:v>
                </c:pt>
                <c:pt idx="28">
                  <c:v>1.3747701767689331</c:v>
                </c:pt>
                <c:pt idx="29">
                  <c:v>1.3815365279131617</c:v>
                </c:pt>
                <c:pt idx="30">
                  <c:v>1.3882298977938159</c:v>
                </c:pt>
                <c:pt idx="31">
                  <c:v>1.3948530982836074</c:v>
                </c:pt>
                <c:pt idx="32">
                  <c:v>1.4014087509739404</c:v>
                </c:pt>
                <c:pt idx="33">
                  <c:v>1.4078993054340199</c:v>
                </c:pt>
                <c:pt idx="34">
                  <c:v>1.4143270552257503</c:v>
                </c:pt>
                <c:pt idx="35">
                  <c:v>1.4270026180029523</c:v>
                </c:pt>
                <c:pt idx="36">
                  <c:v>1.4394511645132606</c:v>
                </c:pt>
                <c:pt idx="37">
                  <c:v>1.4516866751281885</c:v>
                </c:pt>
                <c:pt idx="38">
                  <c:v>1.4637216542036298</c:v>
                </c:pt>
                <c:pt idx="39">
                  <c:v>1.4755673468341031</c:v>
                </c:pt>
                <c:pt idx="40">
                  <c:v>1.4872339155155772</c:v>
                </c:pt>
                <c:pt idx="41">
                  <c:v>1.4987305855387447</c:v>
                </c:pt>
                <c:pt idx="42">
                  <c:v>1.5100657657083714</c:v>
                </c:pt>
                <c:pt idx="43">
                  <c:v>1.5645679748767432</c:v>
                </c:pt>
                <c:pt idx="44">
                  <c:v>1.6159650320970635</c:v>
                </c:pt>
                <c:pt idx="45">
                  <c:v>1.6647918053913375</c:v>
                </c:pt>
                <c:pt idx="46">
                  <c:v>1.7114390665901698</c:v>
                </c:pt>
                <c:pt idx="47">
                  <c:v>1.7562036827601819</c:v>
                </c:pt>
                <c:pt idx="48">
                  <c:v>1.799318089981548</c:v>
                </c:pt>
                <c:pt idx="49">
                  <c:v>1.8409687061441582</c:v>
                </c:pt>
                <c:pt idx="50">
                  <c:v>1.9204627586755927</c:v>
                </c:pt>
                <c:pt idx="51">
                  <c:v>1.9956303696149036</c:v>
                </c:pt>
                <c:pt idx="52">
                  <c:v>2.0671559068499739</c:v>
                </c:pt>
                <c:pt idx="53">
                  <c:v>2.1355554859400909</c:v>
                </c:pt>
                <c:pt idx="54">
                  <c:v>2.2012305675657728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2E5-478F-B1D6-A7791327C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823386660000833"/>
          <c:y val="0.51683554685901034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805502170739213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ElliRF!$B$6</c:f>
              <c:strCache>
                <c:ptCount val="1"/>
                <c:pt idx="0">
                  <c:v>RF(x, 0, 0.5)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ElliRF!$B$7:$B$61</c:f>
              <c:numCache>
                <c:formatCode>General</c:formatCode>
                <c:ptCount val="55"/>
                <c:pt idx="0">
                  <c:v>65535</c:v>
                </c:pt>
                <c:pt idx="1">
                  <c:v>3.6459728317441011</c:v>
                </c:pt>
                <c:pt idx="2">
                  <c:v>3.1921703862508455</c:v>
                </c:pt>
                <c:pt idx="3">
                  <c:v>2.935006692779758</c:v>
                </c:pt>
                <c:pt idx="4">
                  <c:v>2.7571051525408783</c:v>
                </c:pt>
                <c:pt idx="5">
                  <c:v>2.6220575542921196</c:v>
                </c:pt>
                <c:pt idx="6">
                  <c:v>2.5137920025438301</c:v>
                </c:pt>
                <c:pt idx="7">
                  <c:v>2.4238057020225856</c:v>
                </c:pt>
                <c:pt idx="8">
                  <c:v>2.3470622015894502</c:v>
                </c:pt>
                <c:pt idx="9">
                  <c:v>2.2803364238912991</c:v>
                </c:pt>
                <c:pt idx="10">
                  <c:v>2.2214414690791831</c:v>
                </c:pt>
                <c:pt idx="11">
                  <c:v>2.1688277647967675</c:v>
                </c:pt>
                <c:pt idx="12">
                  <c:v>2.1213583735820705</c:v>
                </c:pt>
                <c:pt idx="13">
                  <c:v>2.0781751231776728</c:v>
                </c:pt>
                <c:pt idx="14">
                  <c:v>2.038614837902653</c:v>
                </c:pt>
                <c:pt idx="15">
                  <c:v>2.0021547609122123</c:v>
                </c:pt>
                <c:pt idx="16">
                  <c:v>1.968375771094061</c:v>
                </c:pt>
                <c:pt idx="17">
                  <c:v>1.9369368684469146</c:v>
                </c:pt>
                <c:pt idx="18">
                  <c:v>1.9075570311033667</c:v>
                </c:pt>
                <c:pt idx="19">
                  <c:v>1.8800020322612343</c:v>
                </c:pt>
                <c:pt idx="20">
                  <c:v>1.8540746773013717</c:v>
                </c:pt>
                <c:pt idx="21">
                  <c:v>1.829607450965963</c:v>
                </c:pt>
                <c:pt idx="22">
                  <c:v>1.8064568957801399</c:v>
                </c:pt>
                <c:pt idx="23">
                  <c:v>1.7844992556718215</c:v>
                </c:pt>
                <c:pt idx="24">
                  <c:v>1.7636270586259464</c:v>
                </c:pt>
                <c:pt idx="25">
                  <c:v>1.7437464061230301</c:v>
                </c:pt>
                <c:pt idx="26">
                  <c:v>1.7247748013717881</c:v>
                </c:pt>
                <c:pt idx="27">
                  <c:v>1.7066393930786252</c:v>
                </c:pt>
                <c:pt idx="28">
                  <c:v>1.6892755431297133</c:v>
                </c:pt>
                <c:pt idx="29">
                  <c:v>1.6726256492545579</c:v>
                </c:pt>
                <c:pt idx="30">
                  <c:v>1.656638170236594</c:v>
                </c:pt>
                <c:pt idx="31">
                  <c:v>1.6412668133755375</c:v>
                </c:pt>
                <c:pt idx="32">
                  <c:v>1.6264698529404533</c:v>
                </c:pt>
                <c:pt idx="33">
                  <c:v>1.6122095551466875</c:v>
                </c:pt>
                <c:pt idx="34">
                  <c:v>1.5984516903495349</c:v>
                </c:pt>
                <c:pt idx="35">
                  <c:v>1.572321425778233</c:v>
                </c:pt>
                <c:pt idx="36">
                  <c:v>1.5478609107803056</c:v>
                </c:pt>
                <c:pt idx="37">
                  <c:v>1.5248868380818958</c:v>
                </c:pt>
                <c:pt idx="38">
                  <c:v>1.5032437741580773</c:v>
                </c:pt>
                <c:pt idx="39">
                  <c:v>1.4827988411031996</c:v>
                </c:pt>
                <c:pt idx="40">
                  <c:v>1.4634376019578317</c:v>
                </c:pt>
                <c:pt idx="41">
                  <c:v>1.4450608379192786</c:v>
                </c:pt>
                <c:pt idx="42">
                  <c:v>1.4275819958837301</c:v>
                </c:pt>
                <c:pt idx="43">
                  <c:v>1.3512866125547232</c:v>
                </c:pt>
                <c:pt idx="44">
                  <c:v>1.2890413409541059</c:v>
                </c:pt>
                <c:pt idx="45">
                  <c:v>1.2367980868756718</c:v>
                </c:pt>
                <c:pt idx="46">
                  <c:v>1.1920055072756153</c:v>
                </c:pt>
                <c:pt idx="47">
                  <c:v>1.1529578435405212</c:v>
                </c:pt>
                <c:pt idx="48">
                  <c:v>1.1184617532752694</c:v>
                </c:pt>
                <c:pt idx="49">
                  <c:v>1.0876517706555375</c:v>
                </c:pt>
                <c:pt idx="50">
                  <c:v>1.0346565134599499</c:v>
                </c:pt>
                <c:pt idx="51">
                  <c:v>0.99037590898389194</c:v>
                </c:pt>
                <c:pt idx="52">
                  <c:v>0.95255598878521319</c:v>
                </c:pt>
                <c:pt idx="53">
                  <c:v>0.919696990899178</c:v>
                </c:pt>
                <c:pt idx="54">
                  <c:v>0.89075406840451066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6C-423A-AC51-B9CE3FEC894D}"/>
            </c:ext>
          </c:extLst>
        </c:ser>
        <c:ser>
          <c:idx val="2"/>
          <c:order val="1"/>
          <c:tx>
            <c:strRef>
              <c:f>ElliRF!$C$6</c:f>
              <c:strCache>
                <c:ptCount val="1"/>
                <c:pt idx="0">
                  <c:v>RF(x, 0.1,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ElliRF!$C$7:$C$61</c:f>
              <c:numCache>
                <c:formatCode>General</c:formatCode>
                <c:ptCount val="55"/>
                <c:pt idx="0">
                  <c:v>3.1921703862508455</c:v>
                </c:pt>
                <c:pt idx="1">
                  <c:v>2.4766453928889001</c:v>
                </c:pt>
                <c:pt idx="2">
                  <c:v>2.2825881062922573</c:v>
                </c:pt>
                <c:pt idx="3">
                  <c:v>2.1571940412861266</c:v>
                </c:pt>
                <c:pt idx="4">
                  <c:v>2.0638477051995432</c:v>
                </c:pt>
                <c:pt idx="5">
                  <c:v>1.9893938284957402</c:v>
                </c:pt>
                <c:pt idx="6">
                  <c:v>1.9274812186141532</c:v>
                </c:pt>
                <c:pt idx="7">
                  <c:v>1.8745279246511006</c:v>
                </c:pt>
                <c:pt idx="8">
                  <c:v>1.8283051838324664</c:v>
                </c:pt>
                <c:pt idx="9">
                  <c:v>1.7873280510435037</c:v>
                </c:pt>
                <c:pt idx="10">
                  <c:v>1.750555828382159</c:v>
                </c:pt>
                <c:pt idx="11">
                  <c:v>1.7172301261095249</c:v>
                </c:pt>
                <c:pt idx="12">
                  <c:v>1.6867808264879505</c:v>
                </c:pt>
                <c:pt idx="13">
                  <c:v>1.6587683263740622</c:v>
                </c:pt>
                <c:pt idx="14">
                  <c:v>1.6328464195041237</c:v>
                </c:pt>
                <c:pt idx="15">
                  <c:v>1.6087375350181963</c:v>
                </c:pt>
                <c:pt idx="16">
                  <c:v>1.5862156923722488</c:v>
                </c:pt>
                <c:pt idx="17">
                  <c:v>1.5650944498510138</c:v>
                </c:pt>
                <c:pt idx="18">
                  <c:v>1.5452181846640112</c:v>
                </c:pt>
                <c:pt idx="19">
                  <c:v>1.5264556552174215</c:v>
                </c:pt>
                <c:pt idx="20">
                  <c:v>1.5086951632154573</c:v>
                </c:pt>
                <c:pt idx="21">
                  <c:v>1.4918408603424271</c:v>
                </c:pt>
                <c:pt idx="22">
                  <c:v>1.4758098887948448</c:v>
                </c:pt>
                <c:pt idx="23">
                  <c:v>1.4605301392253676</c:v>
                </c:pt>
                <c:pt idx="24">
                  <c:v>1.445938472569569</c:v>
                </c:pt>
                <c:pt idx="25">
                  <c:v>1.4319792950469881</c:v>
                </c:pt>
                <c:pt idx="26">
                  <c:v>1.4186034053070706</c:v>
                </c:pt>
                <c:pt idx="27">
                  <c:v>1.4057670536024698</c:v>
                </c:pt>
                <c:pt idx="28">
                  <c:v>1.3934311678294551</c:v>
                </c:pt>
                <c:pt idx="29">
                  <c:v>1.3815607121215068</c:v>
                </c:pt>
                <c:pt idx="30">
                  <c:v>1.3701241516475589</c:v>
                </c:pt>
                <c:pt idx="31">
                  <c:v>1.3590930031847233</c:v>
                </c:pt>
                <c:pt idx="32">
                  <c:v>1.3484414554805448</c:v>
                </c:pt>
                <c:pt idx="33">
                  <c:v>1.3381460467922188</c:v>
                </c:pt>
                <c:pt idx="34">
                  <c:v>1.3281853895728246</c:v>
                </c:pt>
                <c:pt idx="35">
                  <c:v>1.3091917657534287</c:v>
                </c:pt>
                <c:pt idx="36">
                  <c:v>1.2913227665465257</c:v>
                </c:pt>
                <c:pt idx="37">
                  <c:v>1.2744616129055879</c:v>
                </c:pt>
                <c:pt idx="38">
                  <c:v>1.2585085125016346</c:v>
                </c:pt>
                <c:pt idx="39">
                  <c:v>1.243377536635657</c:v>
                </c:pt>
                <c:pt idx="40">
                  <c:v>1.2289941817427343</c:v>
                </c:pt>
                <c:pt idx="41">
                  <c:v>1.215293443124815</c:v>
                </c:pt>
                <c:pt idx="42">
                  <c:v>1.2022182771283199</c:v>
                </c:pt>
                <c:pt idx="43">
                  <c:v>1.1446483422485494</c:v>
                </c:pt>
                <c:pt idx="44">
                  <c:v>1.0970884612421337</c:v>
                </c:pt>
                <c:pt idx="45">
                  <c:v>1.0567662752644524</c:v>
                </c:pt>
                <c:pt idx="46">
                  <c:v>1.0219041225333043</c:v>
                </c:pt>
                <c:pt idx="47">
                  <c:v>0.99129662643086225</c:v>
                </c:pt>
                <c:pt idx="48">
                  <c:v>0.96409045850883301</c:v>
                </c:pt>
                <c:pt idx="49">
                  <c:v>0.93966043023789092</c:v>
                </c:pt>
                <c:pt idx="50">
                  <c:v>0.89735238876085144</c:v>
                </c:pt>
                <c:pt idx="51">
                  <c:v>0.8617259257860479</c:v>
                </c:pt>
                <c:pt idx="52">
                  <c:v>0.83110056757589656</c:v>
                </c:pt>
                <c:pt idx="53">
                  <c:v>0.80434620617561403</c:v>
                </c:pt>
                <c:pt idx="54">
                  <c:v>0.78066846621746477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6C-423A-AC51-B9CE3FEC894D}"/>
            </c:ext>
          </c:extLst>
        </c:ser>
        <c:ser>
          <c:idx val="3"/>
          <c:order val="2"/>
          <c:tx>
            <c:strRef>
              <c:f>ElliRF!$D$6</c:f>
              <c:strCache>
                <c:ptCount val="1"/>
                <c:pt idx="0">
                  <c:v>RF(x, 0.5, 0.5)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ElliRF!$D$7:$D$61</c:f>
              <c:numCache>
                <c:formatCode>General</c:formatCode>
                <c:ptCount val="55"/>
                <c:pt idx="0">
                  <c:v>2.2214414690791831</c:v>
                </c:pt>
                <c:pt idx="1">
                  <c:v>1.8619675027274849</c:v>
                </c:pt>
                <c:pt idx="2">
                  <c:v>1.7505558283821587</c:v>
                </c:pt>
                <c:pt idx="3">
                  <c:v>1.6753604122490298</c:v>
                </c:pt>
                <c:pt idx="4">
                  <c:v>1.6177480946350402</c:v>
                </c:pt>
                <c:pt idx="5">
                  <c:v>1.5707963267948966</c:v>
                </c:pt>
                <c:pt idx="6">
                  <c:v>1.5310786834125829</c:v>
                </c:pt>
                <c:pt idx="7">
                  <c:v>1.496623374152412</c:v>
                </c:pt>
                <c:pt idx="8">
                  <c:v>1.4661824761337328</c:v>
                </c:pt>
                <c:pt idx="9">
                  <c:v>1.4389122228582716</c:v>
                </c:pt>
                <c:pt idx="10">
                  <c:v>1.4142135623730951</c:v>
                </c:pt>
                <c:pt idx="11">
                  <c:v>1.3916448649532105</c:v>
                </c:pt>
                <c:pt idx="12">
                  <c:v>1.3708706503090557</c:v>
                </c:pt>
                <c:pt idx="13">
                  <c:v>1.3516297662736172</c:v>
                </c:pt>
                <c:pt idx="14">
                  <c:v>1.3337147427947114</c:v>
                </c:pt>
                <c:pt idx="15">
                  <c:v>1.3169578969248168</c:v>
                </c:pt>
                <c:pt idx="16">
                  <c:v>1.3012216892830526</c:v>
                </c:pt>
                <c:pt idx="17">
                  <c:v>1.2863918534463958</c:v>
                </c:pt>
                <c:pt idx="18">
                  <c:v>1.2723723889795968</c:v>
                </c:pt>
                <c:pt idx="19">
                  <c:v>1.2590818399217283</c:v>
                </c:pt>
                <c:pt idx="20">
                  <c:v>1.2464504802804606</c:v>
                </c:pt>
                <c:pt idx="21">
                  <c:v>1.2344181524488529</c:v>
                </c:pt>
                <c:pt idx="22">
                  <c:v>1.2229325840811625</c:v>
                </c:pt>
                <c:pt idx="23">
                  <c:v>1.2119480612142877</c:v>
                </c:pt>
                <c:pt idx="24">
                  <c:v>1.2014243704731644</c:v>
                </c:pt>
                <c:pt idx="25">
                  <c:v>1.1913259471827042</c:v>
                </c:pt>
                <c:pt idx="26">
                  <c:v>1.1816211829162233</c:v>
                </c:pt>
                <c:pt idx="27">
                  <c:v>1.1722818578392127</c:v>
                </c:pt>
                <c:pt idx="28">
                  <c:v>1.1632826717071423</c:v>
                </c:pt>
                <c:pt idx="29">
                  <c:v>1.1546008535672547</c:v>
                </c:pt>
                <c:pt idx="30">
                  <c:v>1.1462158347805886</c:v>
                </c:pt>
                <c:pt idx="31">
                  <c:v>1.1381089733873373</c:v>
                </c:pt>
                <c:pt idx="32">
                  <c:v>1.1302633204077288</c:v>
                </c:pt>
                <c:pt idx="33">
                  <c:v>1.1226634206272283</c:v>
                </c:pt>
                <c:pt idx="34">
                  <c:v>1.1152951419188193</c:v>
                </c:pt>
                <c:pt idx="35">
                  <c:v>1.1012026730025561</c:v>
                </c:pt>
                <c:pt idx="36">
                  <c:v>1.0878942078628209</c:v>
                </c:pt>
                <c:pt idx="37">
                  <c:v>1.0752916200648814</c:v>
                </c:pt>
                <c:pt idx="38">
                  <c:v>1.0633278085614373</c:v>
                </c:pt>
                <c:pt idx="39">
                  <c:v>1.0519447179647894</c:v>
                </c:pt>
                <c:pt idx="40">
                  <c:v>1.0410917845435581</c:v>
                </c:pt>
                <c:pt idx="41">
                  <c:v>1.0307247024558361</c:v>
                </c:pt>
                <c:pt idx="42">
                  <c:v>1.0208044340604003</c:v>
                </c:pt>
                <c:pt idx="43">
                  <c:v>0.97681805230225316</c:v>
                </c:pt>
                <c:pt idx="44">
                  <c:v>0.94010347172525088</c:v>
                </c:pt>
                <c:pt idx="45">
                  <c:v>0.90871078312300879</c:v>
                </c:pt>
                <c:pt idx="46">
                  <c:v>0.88137358701954294</c:v>
                </c:pt>
                <c:pt idx="47">
                  <c:v>0.85722388169844077</c:v>
                </c:pt>
                <c:pt idx="48">
                  <c:v>0.8356414652423676</c:v>
                </c:pt>
                <c:pt idx="49">
                  <c:v>0.81616826041817925</c:v>
                </c:pt>
                <c:pt idx="50">
                  <c:v>0.78223684452700259</c:v>
                </c:pt>
                <c:pt idx="51">
                  <c:v>0.75346068575096004</c:v>
                </c:pt>
                <c:pt idx="52">
                  <c:v>0.72857591256583309</c:v>
                </c:pt>
                <c:pt idx="53">
                  <c:v>0.70672482712931062</c:v>
                </c:pt>
                <c:pt idx="54">
                  <c:v>0.68729984239255071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6C-423A-AC51-B9CE3FEC894D}"/>
            </c:ext>
          </c:extLst>
        </c:ser>
        <c:ser>
          <c:idx val="4"/>
          <c:order val="3"/>
          <c:tx>
            <c:strRef>
              <c:f>ElliRF!$E$6</c:f>
              <c:strCache>
                <c:ptCount val="1"/>
                <c:pt idx="0">
                  <c:v>RF(x, 1, 0.5)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ElliRF!$E$7:$E$61</c:f>
              <c:numCache>
                <c:formatCode>General</c:formatCode>
                <c:ptCount val="55"/>
                <c:pt idx="0">
                  <c:v>1.8540746773013717</c:v>
                </c:pt>
                <c:pt idx="1">
                  <c:v>1.5926805661138748</c:v>
                </c:pt>
                <c:pt idx="2">
                  <c:v>1.5086951632154573</c:v>
                </c:pt>
                <c:pt idx="3">
                  <c:v>1.4512039324843109</c:v>
                </c:pt>
                <c:pt idx="4">
                  <c:v>1.4067138665800054</c:v>
                </c:pt>
                <c:pt idx="5">
                  <c:v>1.3701716332668719</c:v>
                </c:pt>
                <c:pt idx="6">
                  <c:v>1.3390597022858457</c:v>
                </c:pt>
                <c:pt idx="7">
                  <c:v>1.3119212151837181</c:v>
                </c:pt>
                <c:pt idx="8">
                  <c:v>1.2878295866334224</c:v>
                </c:pt>
                <c:pt idx="9">
                  <c:v>1.2661555349280782</c:v>
                </c:pt>
                <c:pt idx="10">
                  <c:v>1.2464504802804608</c:v>
                </c:pt>
                <c:pt idx="11">
                  <c:v>1.2283824950457607</c:v>
                </c:pt>
                <c:pt idx="12">
                  <c:v>1.2116985667092335</c:v>
                </c:pt>
                <c:pt idx="13">
                  <c:v>1.1962011095098084</c:v>
                </c:pt>
                <c:pt idx="14">
                  <c:v>1.1817326834214987</c:v>
                </c:pt>
                <c:pt idx="15">
                  <c:v>1.1681656833543033</c:v>
                </c:pt>
                <c:pt idx="16">
                  <c:v>1.1553951656689991</c:v>
                </c:pt>
                <c:pt idx="17">
                  <c:v>1.1433337254832177</c:v>
                </c:pt>
                <c:pt idx="18">
                  <c:v>1.1319077552078407</c:v>
                </c:pt>
                <c:pt idx="19">
                  <c:v>1.1210546577353553</c:v>
                </c:pt>
                <c:pt idx="20">
                  <c:v>1.1107207345395915</c:v>
                </c:pt>
                <c:pt idx="21">
                  <c:v>1.1008595605335985</c:v>
                </c:pt>
                <c:pt idx="22">
                  <c:v>1.0914307162681192</c:v>
                </c:pt>
                <c:pt idx="23">
                  <c:v>1.0823987866597169</c:v>
                </c:pt>
                <c:pt idx="24">
                  <c:v>1.0737325613773849</c:v>
                </c:pt>
                <c:pt idx="25">
                  <c:v>1.0654043897928618</c:v>
                </c:pt>
                <c:pt idx="26">
                  <c:v>1.0573896558012021</c:v>
                </c:pt>
                <c:pt idx="27">
                  <c:v>1.0496663466109157</c:v>
                </c:pt>
                <c:pt idx="28">
                  <c:v>1.0422146959300465</c:v>
                </c:pt>
                <c:pt idx="29">
                  <c:v>1.0350168865893807</c:v>
                </c:pt>
                <c:pt idx="30">
                  <c:v>1.0280568010521267</c:v>
                </c:pt>
                <c:pt idx="31">
                  <c:v>1.0213198108054395</c:v>
                </c:pt>
                <c:pt idx="32">
                  <c:v>1.0147925975515464</c:v>
                </c:pt>
                <c:pt idx="33">
                  <c:v>1.0084630005820894</c:v>
                </c:pt>
                <c:pt idx="34">
                  <c:v>1.0023198858474061</c:v>
                </c:pt>
                <c:pt idx="35">
                  <c:v>0.99055303824144447</c:v>
                </c:pt>
                <c:pt idx="36">
                  <c:v>0.97941958747084312</c:v>
                </c:pt>
                <c:pt idx="37">
                  <c:v>0.96885765327245232</c:v>
                </c:pt>
                <c:pt idx="38">
                  <c:v>0.95881397073715569</c:v>
                </c:pt>
                <c:pt idx="39">
                  <c:v>0.94924235863148398</c:v>
                </c:pt>
                <c:pt idx="40">
                  <c:v>0.94010251457864591</c:v>
                </c:pt>
                <c:pt idx="41">
                  <c:v>0.93135905660243745</c:v>
                </c:pt>
                <c:pt idx="42">
                  <c:v>0.92298075280662473</c:v>
                </c:pt>
                <c:pt idx="43">
                  <c:v>0.88569392320354834</c:v>
                </c:pt>
                <c:pt idx="44">
                  <c:v>0.85439976540755658</c:v>
                </c:pt>
                <c:pt idx="45">
                  <c:v>0.82751823799033475</c:v>
                </c:pt>
                <c:pt idx="46">
                  <c:v>0.80401681679929116</c:v>
                </c:pt>
                <c:pt idx="47">
                  <c:v>0.78318403980915074</c:v>
                </c:pt>
                <c:pt idx="48">
                  <c:v>0.76450919131801109</c:v>
                </c:pt>
                <c:pt idx="49">
                  <c:v>0.74761350364817447</c:v>
                </c:pt>
                <c:pt idx="50">
                  <c:v>0.71806946833120799</c:v>
                </c:pt>
                <c:pt idx="51">
                  <c:v>0.69291088266251255</c:v>
                </c:pt>
                <c:pt idx="52">
                  <c:v>0.67107824849388387</c:v>
                </c:pt>
                <c:pt idx="53">
                  <c:v>0.65184902141365764</c:v>
                </c:pt>
                <c:pt idx="54">
                  <c:v>0.63470917267616478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6C-423A-AC51-B9CE3FEC894D}"/>
            </c:ext>
          </c:extLst>
        </c:ser>
        <c:ser>
          <c:idx val="5"/>
          <c:order val="4"/>
          <c:tx>
            <c:strRef>
              <c:f>ElliRF!$F$6</c:f>
              <c:strCache>
                <c:ptCount val="1"/>
                <c:pt idx="0">
                  <c:v>RF(x, 2, 0.5)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ElliRF!$F$7:$F$61</c:f>
              <c:numCache>
                <c:formatCode>General</c:formatCode>
                <c:ptCount val="55"/>
                <c:pt idx="0">
                  <c:v>1.5248868380818958</c:v>
                </c:pt>
                <c:pt idx="1">
                  <c:v>1.3365432193004803</c:v>
                </c:pt>
                <c:pt idx="2">
                  <c:v>1.2744616129055877</c:v>
                </c:pt>
                <c:pt idx="3">
                  <c:v>1.2315000242503125</c:v>
                </c:pt>
                <c:pt idx="4">
                  <c:v>1.197988546804287</c:v>
                </c:pt>
                <c:pt idx="5">
                  <c:v>1.1702875152770178</c:v>
                </c:pt>
                <c:pt idx="6">
                  <c:v>1.1465760460295649</c:v>
                </c:pt>
                <c:pt idx="7">
                  <c:v>1.1257964979464301</c:v>
                </c:pt>
                <c:pt idx="8">
                  <c:v>1.1072739278830637</c:v>
                </c:pt>
                <c:pt idx="9">
                  <c:v>1.0905485368170409</c:v>
                </c:pt>
                <c:pt idx="10">
                  <c:v>1.0752916200648814</c:v>
                </c:pt>
                <c:pt idx="11">
                  <c:v>1.061259300842424</c:v>
                </c:pt>
                <c:pt idx="12">
                  <c:v>1.0482652163970245</c:v>
                </c:pt>
                <c:pt idx="13">
                  <c:v>1.0361634849177626</c:v>
                </c:pt>
                <c:pt idx="14">
                  <c:v>1.0248376040720142</c:v>
                </c:pt>
                <c:pt idx="15">
                  <c:v>1.0141929473210702</c:v>
                </c:pt>
                <c:pt idx="16">
                  <c:v>1.0041515347009144</c:v>
                </c:pt>
                <c:pt idx="17">
                  <c:v>0.99464829255801224</c:v>
                </c:pt>
                <c:pt idx="18">
                  <c:v>0.98562831753886659</c:v>
                </c:pt>
                <c:pt idx="19">
                  <c:v>0.97704483563570288</c:v>
                </c:pt>
                <c:pt idx="20">
                  <c:v>0.96885765327245255</c:v>
                </c:pt>
                <c:pt idx="21">
                  <c:v>0.96103196371856869</c:v>
                </c:pt>
                <c:pt idx="22">
                  <c:v>0.95353741468560205</c:v>
                </c:pt>
                <c:pt idx="23">
                  <c:v>0.9463473709706357</c:v>
                </c:pt>
                <c:pt idx="24">
                  <c:v>0.93943832484959777</c:v>
                </c:pt>
                <c:pt idx="25">
                  <c:v>0.9327894198468597</c:v>
                </c:pt>
                <c:pt idx="26">
                  <c:v>0.92638206253218602</c:v>
                </c:pt>
                <c:pt idx="27">
                  <c:v>0.92019960340100582</c:v>
                </c:pt>
                <c:pt idx="28">
                  <c:v>0.91422707250714685</c:v>
                </c:pt>
                <c:pt idx="29">
                  <c:v>0.90845095888508987</c:v>
                </c:pt>
                <c:pt idx="30">
                  <c:v>0.90285902528832773</c:v>
                </c:pt>
                <c:pt idx="31">
                  <c:v>0.89744015163188651</c:v>
                </c:pt>
                <c:pt idx="32">
                  <c:v>0.89218420193379722</c:v>
                </c:pt>
                <c:pt idx="33">
                  <c:v>0.88708191062389463</c:v>
                </c:pt>
                <c:pt idx="34">
                  <c:v>0.88212478491524005</c:v>
                </c:pt>
                <c:pt idx="35">
                  <c:v>0.87261542894156274</c:v>
                </c:pt>
                <c:pt idx="36">
                  <c:v>0.86360071395146421</c:v>
                </c:pt>
                <c:pt idx="37">
                  <c:v>0.8550332201079095</c:v>
                </c:pt>
                <c:pt idx="38">
                  <c:v>0.84687205024909096</c:v>
                </c:pt>
                <c:pt idx="39">
                  <c:v>0.8390816800286256</c:v>
                </c:pt>
                <c:pt idx="40">
                  <c:v>0.83163105190030806</c:v>
                </c:pt>
                <c:pt idx="41">
                  <c:v>0.82449285318584142</c:v>
                </c:pt>
                <c:pt idx="42">
                  <c:v>0.81764293493292883</c:v>
                </c:pt>
                <c:pt idx="43">
                  <c:v>0.78704085774940513</c:v>
                </c:pt>
                <c:pt idx="44">
                  <c:v>0.76120858506833311</c:v>
                </c:pt>
                <c:pt idx="45">
                  <c:v>0.73890987409115516</c:v>
                </c:pt>
                <c:pt idx="46">
                  <c:v>0.71933211800982666</c:v>
                </c:pt>
                <c:pt idx="47">
                  <c:v>0.70191250965289886</c:v>
                </c:pt>
                <c:pt idx="48">
                  <c:v>0.68624519835585707</c:v>
                </c:pt>
                <c:pt idx="49">
                  <c:v>0.67202795322767273</c:v>
                </c:pt>
                <c:pt idx="50">
                  <c:v>0.64706995083752805</c:v>
                </c:pt>
                <c:pt idx="51">
                  <c:v>0.6257184492651009</c:v>
                </c:pt>
                <c:pt idx="52">
                  <c:v>0.60711610138476357</c:v>
                </c:pt>
                <c:pt idx="53">
                  <c:v>0.59067521087321384</c:v>
                </c:pt>
                <c:pt idx="54">
                  <c:v>0.57597579196424997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D6C-423A-AC51-B9CE3FEC894D}"/>
            </c:ext>
          </c:extLst>
        </c:ser>
        <c:ser>
          <c:idx val="6"/>
          <c:order val="5"/>
          <c:tx>
            <c:strRef>
              <c:f>ElliRF!$G$6</c:f>
              <c:strCache>
                <c:ptCount val="1"/>
                <c:pt idx="0">
                  <c:v>RF(x, 5, 0.5)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ElliRF!$A$7:$A$61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ElliRF!$G$7:$G$61</c:f>
              <c:numCache>
                <c:formatCode>General</c:formatCode>
                <c:ptCount val="55"/>
                <c:pt idx="0">
                  <c:v>1.1529578435405217</c:v>
                </c:pt>
                <c:pt idx="1">
                  <c:v>1.0320274961499076</c:v>
                </c:pt>
                <c:pt idx="2">
                  <c:v>0.99129662643086247</c:v>
                </c:pt>
                <c:pt idx="3">
                  <c:v>0.96283055339017498</c:v>
                </c:pt>
                <c:pt idx="4">
                  <c:v>0.94045970222495334</c:v>
                </c:pt>
                <c:pt idx="5">
                  <c:v>0.92185372670282473</c:v>
                </c:pt>
                <c:pt idx="6">
                  <c:v>0.90584321652970889</c:v>
                </c:pt>
                <c:pt idx="7">
                  <c:v>0.89174704613233136</c:v>
                </c:pt>
                <c:pt idx="8">
                  <c:v>0.87912943182101988</c:v>
                </c:pt>
                <c:pt idx="9">
                  <c:v>0.8676927853839177</c:v>
                </c:pt>
                <c:pt idx="10">
                  <c:v>0.85722388169844088</c:v>
                </c:pt>
                <c:pt idx="11">
                  <c:v>0.84756418138056</c:v>
                </c:pt>
                <c:pt idx="12">
                  <c:v>0.83859228520320639</c:v>
                </c:pt>
                <c:pt idx="13">
                  <c:v>0.83021297737342903</c:v>
                </c:pt>
                <c:pt idx="14">
                  <c:v>0.82235007480929412</c:v>
                </c:pt>
                <c:pt idx="15">
                  <c:v>0.81494158754915957</c:v>
                </c:pt>
                <c:pt idx="16">
                  <c:v>0.8079363418472193</c:v>
                </c:pt>
                <c:pt idx="17">
                  <c:v>0.80129156183604133</c:v>
                </c:pt>
                <c:pt idx="18">
                  <c:v>0.79497109839403735</c:v>
                </c:pt>
                <c:pt idx="19">
                  <c:v>0.78894410641228685</c:v>
                </c:pt>
                <c:pt idx="20">
                  <c:v>0.78318403980915074</c:v>
                </c:pt>
                <c:pt idx="21">
                  <c:v>0.77766787623298916</c:v>
                </c:pt>
                <c:pt idx="22">
                  <c:v>0.77237551075931177</c:v>
                </c:pt>
                <c:pt idx="23">
                  <c:v>0.76728927590937634</c:v>
                </c:pt>
                <c:pt idx="24">
                  <c:v>0.76239355744721538</c:v>
                </c:pt>
                <c:pt idx="25">
                  <c:v>0.75767448373935553</c:v>
                </c:pt>
                <c:pt idx="26">
                  <c:v>0.7531196722809369</c:v>
                </c:pt>
                <c:pt idx="27">
                  <c:v>0.74871802112503327</c:v>
                </c:pt>
                <c:pt idx="28">
                  <c:v>0.74445953593100955</c:v>
                </c:pt>
                <c:pt idx="29">
                  <c:v>0.74033518552417099</c:v>
                </c:pt>
                <c:pt idx="30">
                  <c:v>0.73633678046885431</c:v>
                </c:pt>
                <c:pt idx="31">
                  <c:v>0.7324568703617097</c:v>
                </c:pt>
                <c:pt idx="32">
                  <c:v>0.72868865646283099</c:v>
                </c:pt>
                <c:pt idx="33">
                  <c:v>0.72502591697808194</c:v>
                </c:pt>
                <c:pt idx="34">
                  <c:v>0.72146294284212764</c:v>
                </c:pt>
                <c:pt idx="35">
                  <c:v>0.71461569265962732</c:v>
                </c:pt>
                <c:pt idx="36">
                  <c:v>0.70810955588174262</c:v>
                </c:pt>
                <c:pt idx="37">
                  <c:v>0.70191250965289897</c:v>
                </c:pt>
                <c:pt idx="38">
                  <c:v>0.69599688212568656</c:v>
                </c:pt>
                <c:pt idx="39">
                  <c:v>0.69033859159125388</c:v>
                </c:pt>
                <c:pt idx="40">
                  <c:v>0.68491654604752694</c:v>
                </c:pt>
                <c:pt idx="41">
                  <c:v>0.67971216405131352</c:v>
                </c:pt>
                <c:pt idx="42">
                  <c:v>0.67470898845498051</c:v>
                </c:pt>
                <c:pt idx="43">
                  <c:v>0.65224864443716724</c:v>
                </c:pt>
                <c:pt idx="44">
                  <c:v>0.63314869458990386</c:v>
                </c:pt>
                <c:pt idx="45">
                  <c:v>0.61655598269269418</c:v>
                </c:pt>
                <c:pt idx="46">
                  <c:v>0.60190608527527123</c:v>
                </c:pt>
                <c:pt idx="47">
                  <c:v>0.58880582378346313</c:v>
                </c:pt>
                <c:pt idx="48">
                  <c:v>0.57697018468351258</c:v>
                </c:pt>
                <c:pt idx="49">
                  <c:v>0.56618590669963909</c:v>
                </c:pt>
                <c:pt idx="50">
                  <c:v>0.54715168348023846</c:v>
                </c:pt>
                <c:pt idx="51">
                  <c:v>0.53076265961540381</c:v>
                </c:pt>
                <c:pt idx="52">
                  <c:v>0.51640353512301052</c:v>
                </c:pt>
                <c:pt idx="53">
                  <c:v>0.50364981740062331</c:v>
                </c:pt>
                <c:pt idx="54">
                  <c:v>0.49219640774515433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D6C-423A-AC51-B9CE3FEC8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2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884660250801982"/>
          <c:y val="9.3249559459455358E-2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78551631740471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ElliRJ!$B$6</c:f>
              <c:strCache>
                <c:ptCount val="1"/>
                <c:pt idx="0">
                  <c:v>RJ(x, 0, 1, 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ElliRJ!$B$7:$B$61</c:f>
              <c:numCache>
                <c:formatCode>General</c:formatCode>
                <c:ptCount val="55"/>
                <c:pt idx="0">
                  <c:v>65535</c:v>
                </c:pt>
                <c:pt idx="1">
                  <c:v>5.835358486352443</c:v>
                </c:pt>
                <c:pt idx="2">
                  <c:v>4.9110579354803319</c:v>
                </c:pt>
                <c:pt idx="3">
                  <c:v>4.396308333326167</c:v>
                </c:pt>
                <c:pt idx="4">
                  <c:v>4.0451827593488066</c:v>
                </c:pt>
                <c:pt idx="5">
                  <c:v>3.781838479724736</c:v>
                </c:pt>
                <c:pt idx="6">
                  <c:v>3.5729681457713411</c:v>
                </c:pt>
                <c:pt idx="7">
                  <c:v>3.4010350097271984</c:v>
                </c:pt>
                <c:pt idx="8">
                  <c:v>3.2556985737955633</c:v>
                </c:pt>
                <c:pt idx="9">
                  <c:v>3.1303658853454004</c:v>
                </c:pt>
                <c:pt idx="10">
                  <c:v>3.0205847775221781</c:v>
                </c:pt>
                <c:pt idx="11">
                  <c:v>2.923213099639109</c:v>
                </c:pt>
                <c:pt idx="12">
                  <c:v>2.8359542444536578</c:v>
                </c:pt>
                <c:pt idx="13">
                  <c:v>2.7570811177262917</c:v>
                </c:pt>
                <c:pt idx="14">
                  <c:v>2.6852638376612576</c:v>
                </c:pt>
                <c:pt idx="15">
                  <c:v>2.6194577456780266</c:v>
                </c:pt>
                <c:pt idx="16">
                  <c:v>2.5588281077201258</c:v>
                </c:pt>
                <c:pt idx="17">
                  <c:v>2.5026980034352051</c:v>
                </c:pt>
                <c:pt idx="18">
                  <c:v>2.4505113546736856</c:v>
                </c:pt>
                <c:pt idx="19">
                  <c:v>2.4018061206191907</c:v>
                </c:pt>
                <c:pt idx="20">
                  <c:v>2.3561944901923448</c:v>
                </c:pt>
                <c:pt idx="21">
                  <c:v>2.3133479959382548</c:v>
                </c:pt>
                <c:pt idx="22">
                  <c:v>2.2729861567221818</c:v>
                </c:pt>
                <c:pt idx="23">
                  <c:v>2.2348676946268502</c:v>
                </c:pt>
                <c:pt idx="24">
                  <c:v>2.1987836590278178</c:v>
                </c:pt>
                <c:pt idx="25">
                  <c:v>2.1645519836274163</c:v>
                </c:pt>
                <c:pt idx="26">
                  <c:v>2.1320131339677477</c:v>
                </c:pt>
                <c:pt idx="27">
                  <c:v>2.1010265945240771</c:v>
                </c:pt>
                <c:pt idx="28">
                  <c:v>2.071468009152591</c:v>
                </c:pt>
                <c:pt idx="29">
                  <c:v>2.0432268349993228</c:v>
                </c:pt>
                <c:pt idx="30">
                  <c:v>2.0162044036131688</c:v>
                </c:pt>
                <c:pt idx="31">
                  <c:v>1.9903123077246891</c:v>
                </c:pt>
                <c:pt idx="32">
                  <c:v>1.9654710505243607</c:v>
                </c:pt>
                <c:pt idx="33">
                  <c:v>1.9416089080728343</c:v>
                </c:pt>
                <c:pt idx="34">
                  <c:v>1.9186609659414178</c:v>
                </c:pt>
                <c:pt idx="35">
                  <c:v>1.8752772709853915</c:v>
                </c:pt>
                <c:pt idx="36">
                  <c:v>1.8349084900465931</c:v>
                </c:pt>
                <c:pt idx="37">
                  <c:v>1.797210352103388</c:v>
                </c:pt>
                <c:pt idx="38">
                  <c:v>1.7618921532451266</c:v>
                </c:pt>
                <c:pt idx="39">
                  <c:v>1.7287063809091692</c:v>
                </c:pt>
                <c:pt idx="40">
                  <c:v>1.6974407113228254</c:v>
                </c:pt>
                <c:pt idx="41">
                  <c:v>1.6679117608116054</c:v>
                </c:pt>
                <c:pt idx="42">
                  <c:v>1.6399601516866462</c:v>
                </c:pt>
                <c:pt idx="43">
                  <c:v>1.5195270878991467</c:v>
                </c:pt>
                <c:pt idx="44">
                  <c:v>1.4232415329072738</c:v>
                </c:pt>
                <c:pt idx="45">
                  <c:v>1.3438542313870971</c:v>
                </c:pt>
                <c:pt idx="46">
                  <c:v>1.2768630731912678</c:v>
                </c:pt>
                <c:pt idx="47">
                  <c:v>1.2192980037048133</c:v>
                </c:pt>
                <c:pt idx="48">
                  <c:v>1.169106464301872</c:v>
                </c:pt>
                <c:pt idx="49">
                  <c:v>1.1248165915691</c:v>
                </c:pt>
                <c:pt idx="50">
                  <c:v>1.0498545723898429</c:v>
                </c:pt>
                <c:pt idx="51">
                  <c:v>0.98843564277423224</c:v>
                </c:pt>
                <c:pt idx="52">
                  <c:v>0.93688054789969377</c:v>
                </c:pt>
                <c:pt idx="53">
                  <c:v>0.89278004905295383</c:v>
                </c:pt>
                <c:pt idx="54">
                  <c:v>0.85447984445370884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8D-45E2-926F-8DEBB7F2BAD2}"/>
            </c:ext>
          </c:extLst>
        </c:ser>
        <c:ser>
          <c:idx val="2"/>
          <c:order val="1"/>
          <c:tx>
            <c:strRef>
              <c:f>ElliRJ!$C$6</c:f>
              <c:strCache>
                <c:ptCount val="1"/>
                <c:pt idx="0">
                  <c:v>RJ(x, 0.1, 1, 1)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ElliRJ!$C$7:$C$61</c:f>
              <c:numCache>
                <c:formatCode>General</c:formatCode>
                <c:ptCount val="55"/>
                <c:pt idx="0">
                  <c:v>4.9110579354803319</c:v>
                </c:pt>
                <c:pt idx="1">
                  <c:v>3.4365103192376729</c:v>
                </c:pt>
                <c:pt idx="2">
                  <c:v>3.0560362380465049</c:v>
                </c:pt>
                <c:pt idx="3">
                  <c:v>2.8159710504014148</c:v>
                </c:pt>
                <c:pt idx="4">
                  <c:v>2.6405390872578258</c:v>
                </c:pt>
                <c:pt idx="5">
                  <c:v>2.5027713769758617</c:v>
                </c:pt>
                <c:pt idx="6">
                  <c:v>2.3897527599601238</c:v>
                </c:pt>
                <c:pt idx="7">
                  <c:v>2.2942524433834057</c:v>
                </c:pt>
                <c:pt idx="8">
                  <c:v>2.2118015610016548</c:v>
                </c:pt>
                <c:pt idx="9">
                  <c:v>2.1394413967040471</c:v>
                </c:pt>
                <c:pt idx="10">
                  <c:v>2.0751106804618402</c:v>
                </c:pt>
                <c:pt idx="11">
                  <c:v>2.0173157450773909</c:v>
                </c:pt>
                <c:pt idx="12">
                  <c:v>1.9649397451084081</c:v>
                </c:pt>
                <c:pt idx="13">
                  <c:v>1.9171259219706969</c:v>
                </c:pt>
                <c:pt idx="14">
                  <c:v>1.8732028581945086</c:v>
                </c:pt>
                <c:pt idx="15">
                  <c:v>1.8326347899422302</c:v>
                </c:pt>
                <c:pt idx="16">
                  <c:v>1.7949875204844545</c:v>
                </c:pt>
                <c:pt idx="17">
                  <c:v>1.7599043997782764</c:v>
                </c:pt>
                <c:pt idx="18">
                  <c:v>1.7270890004682022</c:v>
                </c:pt>
                <c:pt idx="19">
                  <c:v>1.696292368112708</c:v>
                </c:pt>
                <c:pt idx="20">
                  <c:v>1.6673034691845803</c:v>
                </c:pt>
                <c:pt idx="21">
                  <c:v>1.6399419207436039</c:v>
                </c:pt>
                <c:pt idx="22">
                  <c:v>1.6140523779895248</c:v>
                </c:pt>
                <c:pt idx="23">
                  <c:v>1.5895001462126577</c:v>
                </c:pt>
                <c:pt idx="24">
                  <c:v>1.5661677103600817</c:v>
                </c:pt>
                <c:pt idx="25">
                  <c:v>1.5439519614977184</c:v>
                </c:pt>
                <c:pt idx="26">
                  <c:v>1.5227619589773507</c:v>
                </c:pt>
                <c:pt idx="27">
                  <c:v>1.502517108977369</c:v>
                </c:pt>
                <c:pt idx="28">
                  <c:v>1.4831456699672654</c:v>
                </c:pt>
                <c:pt idx="29">
                  <c:v>1.4645835172723436</c:v>
                </c:pt>
                <c:pt idx="30">
                  <c:v>1.4467731147669043</c:v>
                </c:pt>
                <c:pt idx="31">
                  <c:v>1.4296626534800345</c:v>
                </c:pt>
                <c:pt idx="32">
                  <c:v>1.4132053257114194</c:v>
                </c:pt>
                <c:pt idx="33">
                  <c:v>1.3973587099286804</c:v>
                </c:pt>
                <c:pt idx="34">
                  <c:v>1.3820842468195051</c:v>
                </c:pt>
                <c:pt idx="35">
                  <c:v>1.3531142243869838</c:v>
                </c:pt>
                <c:pt idx="36">
                  <c:v>1.3260484765564722</c:v>
                </c:pt>
                <c:pt idx="37">
                  <c:v>1.300679020873726</c:v>
                </c:pt>
                <c:pt idx="38">
                  <c:v>1.2768290539322351</c:v>
                </c:pt>
                <c:pt idx="39">
                  <c:v>1.2543471022757235</c:v>
                </c:pt>
                <c:pt idx="40">
                  <c:v>1.2331024741359813</c:v>
                </c:pt>
                <c:pt idx="41">
                  <c:v>1.212981680889478</c:v>
                </c:pt>
                <c:pt idx="42">
                  <c:v>1.1938855912411035</c:v>
                </c:pt>
                <c:pt idx="43">
                  <c:v>1.1110563850430588</c:v>
                </c:pt>
                <c:pt idx="44">
                  <c:v>1.0442008451129525</c:v>
                </c:pt>
                <c:pt idx="45">
                  <c:v>0.98866295306818885</c:v>
                </c:pt>
                <c:pt idx="46">
                  <c:v>0.9415099215182785</c:v>
                </c:pt>
                <c:pt idx="47">
                  <c:v>0.9007847903218501</c:v>
                </c:pt>
                <c:pt idx="48">
                  <c:v>0.86512229576154487</c:v>
                </c:pt>
                <c:pt idx="49">
                  <c:v>0.83353556903902837</c:v>
                </c:pt>
                <c:pt idx="50">
                  <c:v>0.77982670397008536</c:v>
                </c:pt>
                <c:pt idx="51">
                  <c:v>0.73559338652583384</c:v>
                </c:pt>
                <c:pt idx="52">
                  <c:v>0.69830848378413291</c:v>
                </c:pt>
                <c:pt idx="53">
                  <c:v>0.66630411974014725</c:v>
                </c:pt>
                <c:pt idx="54">
                  <c:v>0.63842759841731389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8D-45E2-926F-8DEBB7F2BAD2}"/>
            </c:ext>
          </c:extLst>
        </c:ser>
        <c:ser>
          <c:idx val="3"/>
          <c:order val="2"/>
          <c:tx>
            <c:strRef>
              <c:f>ElliRJ!$D$6</c:f>
              <c:strCache>
                <c:ptCount val="1"/>
                <c:pt idx="0">
                  <c:v>RJ(x, 0.5, 1, 1)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ElliRJ!$D$7:$D$61</c:f>
              <c:numCache>
                <c:formatCode>General</c:formatCode>
                <c:ptCount val="55"/>
                <c:pt idx="0">
                  <c:v>3.0205847775221781</c:v>
                </c:pt>
                <c:pt idx="1">
                  <c:v>2.2882781893039028</c:v>
                </c:pt>
                <c:pt idx="2">
                  <c:v>2.0751106804618398</c:v>
                </c:pt>
                <c:pt idx="3">
                  <c:v>1.9354017885739341</c:v>
                </c:pt>
                <c:pt idx="4">
                  <c:v>1.8307482776209678</c:v>
                </c:pt>
                <c:pt idx="5">
                  <c:v>1.7470458039471173</c:v>
                </c:pt>
                <c:pt idx="6">
                  <c:v>1.6773822917394714</c:v>
                </c:pt>
                <c:pt idx="7">
                  <c:v>1.6178157339856056</c:v>
                </c:pt>
                <c:pt idx="8">
                  <c:v>1.5658719401971386</c:v>
                </c:pt>
                <c:pt idx="9">
                  <c:v>1.5198909651608905</c:v>
                </c:pt>
                <c:pt idx="10">
                  <c:v>1.4787028816827661</c:v>
                </c:pt>
                <c:pt idx="11">
                  <c:v>1.4414511583394194</c:v>
                </c:pt>
                <c:pt idx="12">
                  <c:v>1.4074894141626739</c:v>
                </c:pt>
                <c:pt idx="13">
                  <c:v>1.3763176371246637</c:v>
                </c:pt>
                <c:pt idx="14">
                  <c:v>1.3475409861176544</c:v>
                </c:pt>
                <c:pt idx="15">
                  <c:v>1.3208421835408841</c:v>
                </c:pt>
                <c:pt idx="16">
                  <c:v>1.2959624349142185</c:v>
                </c:pt>
                <c:pt idx="17">
                  <c:v>1.272687890005457</c:v>
                </c:pt>
                <c:pt idx="18">
                  <c:v>1.2508398152323297</c:v>
                </c:pt>
                <c:pt idx="19">
                  <c:v>1.2302673171677891</c:v>
                </c:pt>
                <c:pt idx="20">
                  <c:v>1.2108418600591322</c:v>
                </c:pt>
                <c:pt idx="21">
                  <c:v>1.1924530705689107</c:v>
                </c:pt>
                <c:pt idx="22">
                  <c:v>1.1750054827677849</c:v>
                </c:pt>
                <c:pt idx="23">
                  <c:v>1.1584159810156311</c:v>
                </c:pt>
                <c:pt idx="24">
                  <c:v>1.1426117683618193</c:v>
                </c:pt>
                <c:pt idx="25">
                  <c:v>1.127528735868921</c:v>
                </c:pt>
                <c:pt idx="26">
                  <c:v>1.1131101414605553</c:v>
                </c:pt>
                <c:pt idx="27">
                  <c:v>1.0993055303399435</c:v>
                </c:pt>
                <c:pt idx="28">
                  <c:v>1.0860698458328955</c:v>
                </c:pt>
                <c:pt idx="29">
                  <c:v>1.0733626917222197</c:v>
                </c:pt>
                <c:pt idx="30">
                  <c:v>1.0611477161274088</c:v>
                </c:pt>
                <c:pt idx="31">
                  <c:v>1.0493920936730974</c:v>
                </c:pt>
                <c:pt idx="32">
                  <c:v>1.0380660877229901</c:v>
                </c:pt>
                <c:pt idx="33">
                  <c:v>1.0271426782807143</c:v>
                </c:pt>
                <c:pt idx="34">
                  <c:v>1.0165972440925091</c:v>
                </c:pt>
                <c:pt idx="35">
                  <c:v>0.99655221040960906</c:v>
                </c:pt>
                <c:pt idx="36">
                  <c:v>0.97777251396190379</c:v>
                </c:pt>
                <c:pt idx="37">
                  <c:v>0.96012401711294892</c:v>
                </c:pt>
                <c:pt idx="38">
                  <c:v>0.94349222795699739</c:v>
                </c:pt>
                <c:pt idx="39">
                  <c:v>0.92777868384874951</c:v>
                </c:pt>
                <c:pt idx="40">
                  <c:v>0.91289812666302028</c:v>
                </c:pt>
                <c:pt idx="41">
                  <c:v>0.89877627093779511</c:v>
                </c:pt>
                <c:pt idx="42">
                  <c:v>0.8853480219288653</c:v>
                </c:pt>
                <c:pt idx="43">
                  <c:v>0.82681551228230366</c:v>
                </c:pt>
                <c:pt idx="44">
                  <c:v>0.77923181010779008</c:v>
                </c:pt>
                <c:pt idx="45">
                  <c:v>0.73947439202003207</c:v>
                </c:pt>
                <c:pt idx="46">
                  <c:v>0.70555729253350996</c:v>
                </c:pt>
                <c:pt idx="47">
                  <c:v>0.67614468006652728</c:v>
                </c:pt>
                <c:pt idx="48">
                  <c:v>0.65029827346260471</c:v>
                </c:pt>
                <c:pt idx="49">
                  <c:v>0.62733586618676196</c:v>
                </c:pt>
                <c:pt idx="50">
                  <c:v>0.58814167927158134</c:v>
                </c:pt>
                <c:pt idx="51">
                  <c:v>0.55572176172108512</c:v>
                </c:pt>
                <c:pt idx="52">
                  <c:v>0.52829685144593974</c:v>
                </c:pt>
                <c:pt idx="53">
                  <c:v>0.50468537780402589</c:v>
                </c:pt>
                <c:pt idx="54">
                  <c:v>0.48406649388129919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8D-45E2-926F-8DEBB7F2BAD2}"/>
            </c:ext>
          </c:extLst>
        </c:ser>
        <c:ser>
          <c:idx val="4"/>
          <c:order val="3"/>
          <c:tx>
            <c:strRef>
              <c:f>ElliRJ!$E$6</c:f>
              <c:strCache>
                <c:ptCount val="1"/>
                <c:pt idx="0">
                  <c:v>RJ(x, 1, 1, 1)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ElliRJ!$E$7:$E$61</c:f>
              <c:numCache>
                <c:formatCode>General</c:formatCode>
                <c:ptCount val="55"/>
                <c:pt idx="0">
                  <c:v>2.3561944901923448</c:v>
                </c:pt>
                <c:pt idx="1">
                  <c:v>1.8262489839789273</c:v>
                </c:pt>
                <c:pt idx="2">
                  <c:v>1.6673034691845803</c:v>
                </c:pt>
                <c:pt idx="3">
                  <c:v>1.5619480870340923</c:v>
                </c:pt>
                <c:pt idx="4">
                  <c:v>1.4824055654900643</c:v>
                </c:pt>
                <c:pt idx="5">
                  <c:v>1.4183991523122903</c:v>
                </c:pt>
                <c:pt idx="6">
                  <c:v>1.3648631805591702</c:v>
                </c:pt>
                <c:pt idx="7">
                  <c:v>1.3188944111284338</c:v>
                </c:pt>
                <c:pt idx="8">
                  <c:v>1.2786627898359439</c:v>
                </c:pt>
                <c:pt idx="9">
                  <c:v>1.2429358249182805</c:v>
                </c:pt>
                <c:pt idx="10">
                  <c:v>1.2108418600591322</c:v>
                </c:pt>
                <c:pt idx="11">
                  <c:v>1.1817407294928506</c:v>
                </c:pt>
                <c:pt idx="12">
                  <c:v>1.1551479387364685</c:v>
                </c:pt>
                <c:pt idx="13">
                  <c:v>1.1306877049163153</c:v>
                </c:pt>
                <c:pt idx="14">
                  <c:v>1.108062551056932</c:v>
                </c:pt>
                <c:pt idx="15">
                  <c:v>1.0870328844729544</c:v>
                </c:pt>
                <c:pt idx="16">
                  <c:v>1.0674028524834747</c:v>
                </c:pt>
                <c:pt idx="17">
                  <c:v>1.0490102856939434</c:v>
                </c:pt>
                <c:pt idx="18">
                  <c:v>1.0317193839716809</c:v>
                </c:pt>
                <c:pt idx="19">
                  <c:v>1.0154152911165131</c:v>
                </c:pt>
                <c:pt idx="20">
                  <c:v>1</c:v>
                </c:pt>
                <c:pt idx="21">
                  <c:v>0.98538921389769274</c:v>
                </c:pt>
                <c:pt idx="22">
                  <c:v>0.97150990737448883</c:v>
                </c:pt>
                <c:pt idx="23">
                  <c:v>0.95829840718959247</c:v>
                </c:pt>
                <c:pt idx="24">
                  <c:v>0.94569886535389924</c:v>
                </c:pt>
                <c:pt idx="25">
                  <c:v>0.93366203178412766</c:v>
                </c:pt>
                <c:pt idx="26">
                  <c:v>0.92214425856737536</c:v>
                </c:pt>
                <c:pt idx="27">
                  <c:v>0.91110668522434102</c:v>
                </c:pt>
                <c:pt idx="28">
                  <c:v>0.90051456682991493</c:v>
                </c:pt>
                <c:pt idx="29">
                  <c:v>0.8903367159224439</c:v>
                </c:pt>
                <c:pt idx="30">
                  <c:v>0.88054503581663035</c:v>
                </c:pt>
                <c:pt idx="31">
                  <c:v>0.87111412791578613</c:v>
                </c:pt>
                <c:pt idx="32">
                  <c:v>0.86202095937072554</c:v>
                </c:pt>
                <c:pt idx="33">
                  <c:v>0.85324458028644634</c:v>
                </c:pt>
                <c:pt idx="34">
                  <c:v>0.84476588186882462</c:v>
                </c:pt>
                <c:pt idx="35">
                  <c:v>0.82863307885851223</c:v>
                </c:pt>
                <c:pt idx="36">
                  <c:v>0.81349928021922124</c:v>
                </c:pt>
                <c:pt idx="37">
                  <c:v>0.79925996303032776</c:v>
                </c:pt>
                <c:pt idx="38">
                  <c:v>0.78582576573080509</c:v>
                </c:pt>
                <c:pt idx="39">
                  <c:v>0.7731197178516932</c:v>
                </c:pt>
                <c:pt idx="40">
                  <c:v>0.76107507263053631</c:v>
                </c:pt>
                <c:pt idx="41">
                  <c:v>0.74963359182708522</c:v>
                </c:pt>
                <c:pt idx="42">
                  <c:v>0.73874417422781258</c:v>
                </c:pt>
                <c:pt idx="43">
                  <c:v>0.69116536356909253</c:v>
                </c:pt>
                <c:pt idx="44">
                  <c:v>0.65235088546172826</c:v>
                </c:pt>
                <c:pt idx="45">
                  <c:v>0.61982700184952666</c:v>
                </c:pt>
                <c:pt idx="46">
                  <c:v>0.59201357071832983</c:v>
                </c:pt>
                <c:pt idx="47">
                  <c:v>0.56784383996639409</c:v>
                </c:pt>
                <c:pt idx="48">
                  <c:v>0.54656616307074235</c:v>
                </c:pt>
                <c:pt idx="49">
                  <c:v>0.52763252220444556</c:v>
                </c:pt>
                <c:pt idx="50">
                  <c:v>0.49524944279766248</c:v>
                </c:pt>
                <c:pt idx="51">
                  <c:v>0.46840105025626544</c:v>
                </c:pt>
                <c:pt idx="52">
                  <c:v>0.44564526747370686</c:v>
                </c:pt>
                <c:pt idx="53">
                  <c:v>0.42602147340405938</c:v>
                </c:pt>
                <c:pt idx="54">
                  <c:v>0.40886055654627884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8D-45E2-926F-8DEBB7F2BAD2}"/>
            </c:ext>
          </c:extLst>
        </c:ser>
        <c:ser>
          <c:idx val="5"/>
          <c:order val="4"/>
          <c:tx>
            <c:strRef>
              <c:f>ElliRJ!$F$6</c:f>
              <c:strCache>
                <c:ptCount val="1"/>
                <c:pt idx="0">
                  <c:v>RJ(x, 2, 1, 1)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ElliRJ!$F$7:$F$61</c:f>
              <c:numCache>
                <c:formatCode>General</c:formatCode>
                <c:ptCount val="55"/>
                <c:pt idx="0">
                  <c:v>1.797210352103388</c:v>
                </c:pt>
                <c:pt idx="1">
                  <c:v>1.4169936766693882</c:v>
                </c:pt>
                <c:pt idx="2">
                  <c:v>1.300679020873726</c:v>
                </c:pt>
                <c:pt idx="3">
                  <c:v>1.2229575087958739</c:v>
                </c:pt>
                <c:pt idx="4">
                  <c:v>1.1639376167849902</c:v>
                </c:pt>
                <c:pt idx="5">
                  <c:v>1.1162270795636531</c:v>
                </c:pt>
                <c:pt idx="6">
                  <c:v>1.0761686444321086</c:v>
                </c:pt>
                <c:pt idx="7">
                  <c:v>1.0416595566848592</c:v>
                </c:pt>
                <c:pt idx="8">
                  <c:v>1.0113705647377234</c:v>
                </c:pt>
                <c:pt idx="9">
                  <c:v>0.98440413946397665</c:v>
                </c:pt>
                <c:pt idx="10">
                  <c:v>0.96012401711294959</c:v>
                </c:pt>
                <c:pt idx="11">
                  <c:v>0.93806188754349806</c:v>
                </c:pt>
                <c:pt idx="12">
                  <c:v>0.91786259998134123</c:v>
                </c:pt>
                <c:pt idx="13">
                  <c:v>0.89925016883502229</c:v>
                </c:pt>
                <c:pt idx="14">
                  <c:v>0.88200572816446632</c:v>
                </c:pt>
                <c:pt idx="15">
                  <c:v>0.86595270283802228</c:v>
                </c:pt>
                <c:pt idx="16">
                  <c:v>0.85094652316288233</c:v>
                </c:pt>
                <c:pt idx="17">
                  <c:v>0.83686730188056624</c:v>
                </c:pt>
                <c:pt idx="18">
                  <c:v>0.82361450132575154</c:v>
                </c:pt>
                <c:pt idx="19">
                  <c:v>0.8111029727006801</c:v>
                </c:pt>
                <c:pt idx="20">
                  <c:v>0.79925996303032798</c:v>
                </c:pt>
                <c:pt idx="21">
                  <c:v>0.78802281835017107</c:v>
                </c:pt>
                <c:pt idx="22">
                  <c:v>0.77733719680527935</c:v>
                </c:pt>
                <c:pt idx="23">
                  <c:v>0.76715566119007161</c:v>
                </c:pt>
                <c:pt idx="24">
                  <c:v>0.75743655791587972</c:v>
                </c:pt>
                <c:pt idx="25">
                  <c:v>0.74814311501698771</c:v>
                </c:pt>
                <c:pt idx="26">
                  <c:v>0.73924270964972061</c:v>
                </c:pt>
                <c:pt idx="27">
                  <c:v>0.73070626816854733</c:v>
                </c:pt>
                <c:pt idx="28">
                  <c:v>0.72250777093513563</c:v>
                </c:pt>
                <c:pt idx="29">
                  <c:v>0.71462384062179041</c:v>
                </c:pt>
                <c:pt idx="30">
                  <c:v>0.70703339764066353</c:v>
                </c:pt>
                <c:pt idx="31">
                  <c:v>0.69971736996208245</c:v>
                </c:pt>
                <c:pt idx="32">
                  <c:v>0.69265844732301773</c:v>
                </c:pt>
                <c:pt idx="33">
                  <c:v>0.68584087191081744</c:v>
                </c:pt>
                <c:pt idx="34">
                  <c:v>0.67925025920858417</c:v>
                </c:pt>
                <c:pt idx="35">
                  <c:v>0.6666983469363903</c:v>
                </c:pt>
                <c:pt idx="36">
                  <c:v>0.65490974430940385</c:v>
                </c:pt>
                <c:pt idx="37">
                  <c:v>0.64380550980765494</c:v>
                </c:pt>
                <c:pt idx="38">
                  <c:v>0.63331806000320834</c:v>
                </c:pt>
                <c:pt idx="39">
                  <c:v>0.62338910668781156</c:v>
                </c:pt>
                <c:pt idx="40">
                  <c:v>0.61396804084761381</c:v>
                </c:pt>
                <c:pt idx="41">
                  <c:v>0.60501065221736272</c:v>
                </c:pt>
                <c:pt idx="42">
                  <c:v>0.59647810419029124</c:v>
                </c:pt>
                <c:pt idx="43">
                  <c:v>0.55911221740544403</c:v>
                </c:pt>
                <c:pt idx="44">
                  <c:v>0.52852597747230268</c:v>
                </c:pt>
                <c:pt idx="45">
                  <c:v>0.50282434464611392</c:v>
                </c:pt>
                <c:pt idx="46">
                  <c:v>0.48079215144349863</c:v>
                </c:pt>
                <c:pt idx="47">
                  <c:v>0.4616063143964716</c:v>
                </c:pt>
                <c:pt idx="48">
                  <c:v>0.44468519473971041</c:v>
                </c:pt>
                <c:pt idx="49">
                  <c:v>0.42960363483954017</c:v>
                </c:pt>
                <c:pt idx="50">
                  <c:v>0.40375503894342657</c:v>
                </c:pt>
                <c:pt idx="51">
                  <c:v>0.38227237939299713</c:v>
                </c:pt>
                <c:pt idx="52">
                  <c:v>0.36402732367591184</c:v>
                </c:pt>
                <c:pt idx="53">
                  <c:v>0.34826597141644344</c:v>
                </c:pt>
                <c:pt idx="54">
                  <c:v>0.33446183040370125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48D-45E2-926F-8DEBB7F2BAD2}"/>
            </c:ext>
          </c:extLst>
        </c:ser>
        <c:ser>
          <c:idx val="6"/>
          <c:order val="5"/>
          <c:tx>
            <c:strRef>
              <c:f>ElliRJ!$G$6</c:f>
              <c:strCache>
                <c:ptCount val="1"/>
                <c:pt idx="0">
                  <c:v>RJ(x, 5, 1, 1)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ElliRJ!$A$7:$A$61</c:f>
              <c:numCache>
                <c:formatCode>General</c:formatCode>
                <c:ptCount val="5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1.8000000000000009</c:v>
                </c:pt>
                <c:pt idx="36">
                  <c:v>1.900000000000001</c:v>
                </c:pt>
                <c:pt idx="37">
                  <c:v>2.0000000000000009</c:v>
                </c:pt>
                <c:pt idx="38">
                  <c:v>2.100000000000001</c:v>
                </c:pt>
                <c:pt idx="39">
                  <c:v>2.2000000000000011</c:v>
                </c:pt>
                <c:pt idx="40">
                  <c:v>2.3000000000000012</c:v>
                </c:pt>
                <c:pt idx="41">
                  <c:v>2.4000000000000012</c:v>
                </c:pt>
                <c:pt idx="42">
                  <c:v>2.5000000000000013</c:v>
                </c:pt>
                <c:pt idx="43">
                  <c:v>3.0000000000000013</c:v>
                </c:pt>
                <c:pt idx="44">
                  <c:v>3.5000000000000013</c:v>
                </c:pt>
                <c:pt idx="45">
                  <c:v>4.0000000000000018</c:v>
                </c:pt>
                <c:pt idx="46">
                  <c:v>4.5000000000000018</c:v>
                </c:pt>
                <c:pt idx="47">
                  <c:v>5.0000000000000018</c:v>
                </c:pt>
                <c:pt idx="48">
                  <c:v>5.5000000000000018</c:v>
                </c:pt>
                <c:pt idx="49">
                  <c:v>6.0000000000000018</c:v>
                </c:pt>
                <c:pt idx="50">
                  <c:v>7.0000000000000018</c:v>
                </c:pt>
                <c:pt idx="51">
                  <c:v>8.0000000000000018</c:v>
                </c:pt>
                <c:pt idx="52">
                  <c:v>9.0000000000000018</c:v>
                </c:pt>
                <c:pt idx="53">
                  <c:v>10.000000000000002</c:v>
                </c:pt>
                <c:pt idx="54">
                  <c:v>11.000000000000002</c:v>
                </c:pt>
              </c:numCache>
            </c:numRef>
          </c:xVal>
          <c:yVal>
            <c:numRef>
              <c:f>ElliRJ!$G$7:$G$61</c:f>
              <c:numCache>
                <c:formatCode>General</c:formatCode>
                <c:ptCount val="55"/>
                <c:pt idx="0">
                  <c:v>1.2192980037048138</c:v>
                </c:pt>
                <c:pt idx="1">
                  <c:v>0.97626390753744441</c:v>
                </c:pt>
                <c:pt idx="2">
                  <c:v>0.90078479032185022</c:v>
                </c:pt>
                <c:pt idx="3">
                  <c:v>0.85001723384873484</c:v>
                </c:pt>
                <c:pt idx="4">
                  <c:v>0.81127742824382909</c:v>
                </c:pt>
                <c:pt idx="5">
                  <c:v>0.77983711764147423</c:v>
                </c:pt>
                <c:pt idx="6">
                  <c:v>0.75335092669684345</c:v>
                </c:pt>
                <c:pt idx="7">
                  <c:v>0.73046723851737239</c:v>
                </c:pt>
                <c:pt idx="8">
                  <c:v>0.71032982802687028</c:v>
                </c:pt>
                <c:pt idx="9">
                  <c:v>0.6923594360751254</c:v>
                </c:pt>
                <c:pt idx="10">
                  <c:v>0.67614468006652739</c:v>
                </c:pt>
                <c:pt idx="11">
                  <c:v>0.66138225700316811</c:v>
                </c:pt>
                <c:pt idx="12">
                  <c:v>0.64784178554979288</c:v>
                </c:pt>
                <c:pt idx="13">
                  <c:v>0.63534396800597559</c:v>
                </c:pt>
                <c:pt idx="14">
                  <c:v>0.62374641190048152</c:v>
                </c:pt>
                <c:pt idx="15">
                  <c:v>0.61293408243608238</c:v>
                </c:pt>
                <c:pt idx="16">
                  <c:v>0.60281267323211785</c:v>
                </c:pt>
                <c:pt idx="17">
                  <c:v>0.59330388158422509</c:v>
                </c:pt>
                <c:pt idx="18">
                  <c:v>0.58434196436337638</c:v>
                </c:pt>
                <c:pt idx="19">
                  <c:v>0.57587117762270845</c:v>
                </c:pt>
                <c:pt idx="20">
                  <c:v>0.56784383996639409</c:v>
                </c:pt>
                <c:pt idx="21">
                  <c:v>0.56021884507714181</c:v>
                </c:pt>
                <c:pt idx="22">
                  <c:v>0.55296050346579628</c:v>
                </c:pt>
                <c:pt idx="23">
                  <c:v>0.5460376293970135</c:v>
                </c:pt>
                <c:pt idx="24">
                  <c:v>0.53942281303190343</c:v>
                </c:pt>
                <c:pt idx="25">
                  <c:v>0.53309183431618701</c:v>
                </c:pt>
                <c:pt idx="26">
                  <c:v>0.52702318663149961</c:v>
                </c:pt>
                <c:pt idx="27">
                  <c:v>0.52119768636414077</c:v>
                </c:pt>
                <c:pt idx="28">
                  <c:v>0.51559815039389079</c:v>
                </c:pt>
                <c:pt idx="29">
                  <c:v>0.51020912776633665</c:v>
                </c:pt>
                <c:pt idx="30">
                  <c:v>0.50501667495530889</c:v>
                </c:pt>
                <c:pt idx="31">
                  <c:v>0.50000816646752277</c:v>
                </c:pt>
                <c:pt idx="32">
                  <c:v>0.49517213431047225</c:v>
                </c:pt>
                <c:pt idx="33">
                  <c:v>0.49049813119203439</c:v>
                </c:pt>
                <c:pt idx="34">
                  <c:v>0.48597661335602738</c:v>
                </c:pt>
                <c:pt idx="35">
                  <c:v>0.4773567849379039</c:v>
                </c:pt>
                <c:pt idx="36">
                  <c:v>0.4692508635101213</c:v>
                </c:pt>
                <c:pt idx="37">
                  <c:v>0.4616063143964716</c:v>
                </c:pt>
                <c:pt idx="38">
                  <c:v>0.4543781041791784</c:v>
                </c:pt>
                <c:pt idx="39">
                  <c:v>0.44752734564080254</c:v>
                </c:pt>
                <c:pt idx="40">
                  <c:v>0.44102023505228977</c:v>
                </c:pt>
                <c:pt idx="41">
                  <c:v>0.43482720923786555</c:v>
                </c:pt>
                <c:pt idx="42">
                  <c:v>0.42892227004405292</c:v>
                </c:pt>
                <c:pt idx="43">
                  <c:v>0.40299735406429821</c:v>
                </c:pt>
                <c:pt idx="44">
                  <c:v>0.38169455741536784</c:v>
                </c:pt>
                <c:pt idx="45">
                  <c:v>0.36373535432267645</c:v>
                </c:pt>
                <c:pt idx="46">
                  <c:v>0.34829670728282186</c:v>
                </c:pt>
                <c:pt idx="47">
                  <c:v>0.33481923082721599</c:v>
                </c:pt>
                <c:pt idx="48">
                  <c:v>0.32290642753436694</c:v>
                </c:pt>
                <c:pt idx="49">
                  <c:v>0.31226767844701825</c:v>
                </c:pt>
                <c:pt idx="50">
                  <c:v>0.29398680928141219</c:v>
                </c:pt>
                <c:pt idx="51">
                  <c:v>0.27874775109815914</c:v>
                </c:pt>
                <c:pt idx="52">
                  <c:v>0.26577198693554177</c:v>
                </c:pt>
                <c:pt idx="53">
                  <c:v>0.25453756193190213</c:v>
                </c:pt>
                <c:pt idx="54">
                  <c:v>0.24467886934116856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48D-45E2-926F-8DEBB7F2B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794713160854889"/>
          <c:y val="0.10728470790644325"/>
          <c:w val="0.24887826521684794"/>
          <c:h val="0.38197099562937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5.0925925925925923E-2"/>
          <c:w val="0.88704418197725288"/>
          <c:h val="0.8754758920129577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JZeta!$B$6</c:f>
              <c:strCache>
                <c:ptCount val="1"/>
                <c:pt idx="0">
                  <c:v>Z(Phi, 0.3)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JZeta!$B$7:$B$113</c:f>
              <c:numCache>
                <c:formatCode>General</c:formatCode>
                <c:ptCount val="107"/>
                <c:pt idx="0">
                  <c:v>0</c:v>
                </c:pt>
                <c:pt idx="1">
                  <c:v>2.8534945500871775E-3</c:v>
                </c:pt>
                <c:pt idx="2">
                  <c:v>5.6635056688501056E-3</c:v>
                </c:pt>
                <c:pt idx="3">
                  <c:v>8.3871455502299817E-3</c:v>
                </c:pt>
                <c:pt idx="4">
                  <c:v>1.0982713218820776E-2</c:v>
                </c:pt>
                <c:pt idx="5">
                  <c:v>1.3410276738990801E-2</c:v>
                </c:pt>
                <c:pt idx="6">
                  <c:v>1.5632241545257639E-2</c:v>
                </c:pt>
                <c:pt idx="7">
                  <c:v>1.7613899570097524E-2</c:v>
                </c:pt>
                <c:pt idx="8">
                  <c:v>1.9323953291440234E-2</c:v>
                </c:pt>
                <c:pt idx="9">
                  <c:v>2.0735008187695917E-2</c:v>
                </c:pt>
                <c:pt idx="10">
                  <c:v>2.182402641603402E-2</c:v>
                </c:pt>
                <c:pt idx="11">
                  <c:v>2.2572733874021887E-2</c:v>
                </c:pt>
                <c:pt idx="12">
                  <c:v>2.2967972231491489E-2</c:v>
                </c:pt>
                <c:pt idx="13">
                  <c:v>2.3001987105084776E-2</c:v>
                </c:pt>
                <c:pt idx="14">
                  <c:v>2.2672643376717004E-2</c:v>
                </c:pt>
                <c:pt idx="15">
                  <c:v>2.1983558816880744E-2</c:v>
                </c:pt>
                <c:pt idx="16">
                  <c:v>2.0944147748469252E-2</c:v>
                </c:pt>
                <c:pt idx="17">
                  <c:v>1.9569567548454812E-2</c:v>
                </c:pt>
                <c:pt idx="18">
                  <c:v>1.7880562382444527E-2</c:v>
                </c:pt>
                <c:pt idx="19">
                  <c:v>1.5903200716475469E-2</c:v>
                </c:pt>
                <c:pt idx="20">
                  <c:v>1.3668505823737702E-2</c:v>
                </c:pt>
                <c:pt idx="21">
                  <c:v>1.1211981623336533E-2</c:v>
                </c:pt>
                <c:pt idx="22">
                  <c:v>8.5730396233996923E-3</c:v>
                </c:pt>
                <c:pt idx="23">
                  <c:v>5.7943363130941146E-3</c:v>
                </c:pt>
                <c:pt idx="24">
                  <c:v>2.9210338414633196E-3</c:v>
                </c:pt>
                <c:pt idx="25">
                  <c:v>2.8544538768310429E-18</c:v>
                </c:pt>
                <c:pt idx="26">
                  <c:v>-1.4645089055946985E-5</c:v>
                </c:pt>
                <c:pt idx="27">
                  <c:v>-7.3212964385903627E-4</c:v>
                </c:pt>
                <c:pt idx="28">
                  <c:v>-1.4635103044641649E-3</c:v>
                </c:pt>
                <c:pt idx="29">
                  <c:v>-2.9210338414633443E-3</c:v>
                </c:pt>
                <c:pt idx="30">
                  <c:v>-5.7943363130941406E-3</c:v>
                </c:pt>
                <c:pt idx="31">
                  <c:v>-8.5730396233997183E-3</c:v>
                </c:pt>
                <c:pt idx="32">
                  <c:v>-1.1211981623336543E-2</c:v>
                </c:pt>
                <c:pt idx="33">
                  <c:v>-1.3668505823737711E-2</c:v>
                </c:pt>
                <c:pt idx="34">
                  <c:v>-1.5903200716475482E-2</c:v>
                </c:pt>
                <c:pt idx="35">
                  <c:v>-1.7880562382444527E-2</c:v>
                </c:pt>
                <c:pt idx="36">
                  <c:v>-1.9569567548454819E-2</c:v>
                </c:pt>
                <c:pt idx="37">
                  <c:v>-2.0944147748469259E-2</c:v>
                </c:pt>
                <c:pt idx="38">
                  <c:v>-2.1983558816880754E-2</c:v>
                </c:pt>
                <c:pt idx="39">
                  <c:v>-2.2672643376717008E-2</c:v>
                </c:pt>
                <c:pt idx="40">
                  <c:v>-2.3001987105084765E-2</c:v>
                </c:pt>
                <c:pt idx="41">
                  <c:v>-2.2967972231491482E-2</c:v>
                </c:pt>
                <c:pt idx="42">
                  <c:v>-2.2572733874021873E-2</c:v>
                </c:pt>
                <c:pt idx="43">
                  <c:v>-2.1824026416034002E-2</c:v>
                </c:pt>
                <c:pt idx="44">
                  <c:v>-2.0735008187695896E-2</c:v>
                </c:pt>
                <c:pt idx="45">
                  <c:v>-1.9323953291440207E-2</c:v>
                </c:pt>
                <c:pt idx="46">
                  <c:v>-1.7613899570097492E-2</c:v>
                </c:pt>
                <c:pt idx="47">
                  <c:v>-1.5632241545257598E-2</c:v>
                </c:pt>
                <c:pt idx="48">
                  <c:v>-1.341027673899076E-2</c:v>
                </c:pt>
                <c:pt idx="49">
                  <c:v>-1.0982713218820739E-2</c:v>
                </c:pt>
                <c:pt idx="50">
                  <c:v>-8.3871455502299401E-3</c:v>
                </c:pt>
                <c:pt idx="51">
                  <c:v>-5.6635056688500579E-3</c:v>
                </c:pt>
                <c:pt idx="52">
                  <c:v>-2.8534945500871271E-3</c:v>
                </c:pt>
                <c:pt idx="53">
                  <c:v>5.508285594600499E-17</c:v>
                </c:pt>
                <c:pt idx="54">
                  <c:v>2.853494550087236E-3</c:v>
                </c:pt>
                <c:pt idx="55">
                  <c:v>5.6635056688501655E-3</c:v>
                </c:pt>
                <c:pt idx="56">
                  <c:v>8.3871455502300424E-3</c:v>
                </c:pt>
                <c:pt idx="57">
                  <c:v>1.0982713218820838E-2</c:v>
                </c:pt>
                <c:pt idx="58">
                  <c:v>1.3410276738990864E-2</c:v>
                </c:pt>
                <c:pt idx="59">
                  <c:v>1.5632241545257698E-2</c:v>
                </c:pt>
                <c:pt idx="60">
                  <c:v>1.7613899570097579E-2</c:v>
                </c:pt>
                <c:pt idx="61">
                  <c:v>1.932395329144028E-2</c:v>
                </c:pt>
                <c:pt idx="62">
                  <c:v>2.0735008187695948E-2</c:v>
                </c:pt>
                <c:pt idx="63">
                  <c:v>2.182402641603404E-2</c:v>
                </c:pt>
                <c:pt idx="64">
                  <c:v>2.2572733874021901E-2</c:v>
                </c:pt>
                <c:pt idx="65">
                  <c:v>2.2967972231491489E-2</c:v>
                </c:pt>
                <c:pt idx="66">
                  <c:v>2.3001987105084769E-2</c:v>
                </c:pt>
                <c:pt idx="67">
                  <c:v>2.2672643376716983E-2</c:v>
                </c:pt>
                <c:pt idx="68">
                  <c:v>2.1983558816880716E-2</c:v>
                </c:pt>
                <c:pt idx="69">
                  <c:v>2.094414774846921E-2</c:v>
                </c:pt>
                <c:pt idx="70">
                  <c:v>1.9569567548454767E-2</c:v>
                </c:pt>
                <c:pt idx="71">
                  <c:v>1.7880562382444454E-2</c:v>
                </c:pt>
                <c:pt idx="72">
                  <c:v>1.5903200716475406E-2</c:v>
                </c:pt>
                <c:pt idx="73">
                  <c:v>1.3668505823737614E-2</c:v>
                </c:pt>
                <c:pt idx="74">
                  <c:v>1.1211981623336455E-2</c:v>
                </c:pt>
                <c:pt idx="75">
                  <c:v>8.5730396233995917E-3</c:v>
                </c:pt>
                <c:pt idx="76">
                  <c:v>5.7943363130940322E-3</c:v>
                </c:pt>
                <c:pt idx="77">
                  <c:v>2.921033841463212E-3</c:v>
                </c:pt>
                <c:pt idx="78">
                  <c:v>8.5633616304931288E-18</c:v>
                </c:pt>
                <c:pt idx="79">
                  <c:v>-1.4645089055920571E-5</c:v>
                </c:pt>
                <c:pt idx="80">
                  <c:v>-7.3212964385903042E-4</c:v>
                </c:pt>
                <c:pt idx="81">
                  <c:v>-1.4635103044641491E-3</c:v>
                </c:pt>
                <c:pt idx="82">
                  <c:v>-2.9210338414633183E-3</c:v>
                </c:pt>
                <c:pt idx="83">
                  <c:v>-5.7943363130941354E-3</c:v>
                </c:pt>
                <c:pt idx="84">
                  <c:v>-8.5730396233996923E-3</c:v>
                </c:pt>
                <c:pt idx="85">
                  <c:v>-1.1211981623336547E-2</c:v>
                </c:pt>
                <c:pt idx="86">
                  <c:v>-1.3668505823737701E-2</c:v>
                </c:pt>
                <c:pt idx="87">
                  <c:v>-1.5903200716475482E-2</c:v>
                </c:pt>
                <c:pt idx="88">
                  <c:v>-1.7880562382444523E-2</c:v>
                </c:pt>
                <c:pt idx="89">
                  <c:v>-1.9569567548454819E-2</c:v>
                </c:pt>
                <c:pt idx="90">
                  <c:v>-2.0944147748469252E-2</c:v>
                </c:pt>
                <c:pt idx="91">
                  <c:v>-2.1983558816880758E-2</c:v>
                </c:pt>
                <c:pt idx="92">
                  <c:v>-2.2672643376717004E-2</c:v>
                </c:pt>
                <c:pt idx="93">
                  <c:v>-2.3001987105084772E-2</c:v>
                </c:pt>
                <c:pt idx="94">
                  <c:v>-2.2967972231491489E-2</c:v>
                </c:pt>
                <c:pt idx="95">
                  <c:v>-2.2572733874021887E-2</c:v>
                </c:pt>
                <c:pt idx="96">
                  <c:v>-2.1824026416034006E-2</c:v>
                </c:pt>
                <c:pt idx="97">
                  <c:v>-2.0735008187695903E-2</c:v>
                </c:pt>
                <c:pt idx="98">
                  <c:v>-1.9323953291440214E-2</c:v>
                </c:pt>
                <c:pt idx="99">
                  <c:v>-1.7613899570097506E-2</c:v>
                </c:pt>
                <c:pt idx="100">
                  <c:v>-1.5632241545257608E-2</c:v>
                </c:pt>
                <c:pt idx="101">
                  <c:v>-1.3410276738990777E-2</c:v>
                </c:pt>
                <c:pt idx="102">
                  <c:v>-1.0982713218820725E-2</c:v>
                </c:pt>
                <c:pt idx="103">
                  <c:v>-8.3871455502299436E-3</c:v>
                </c:pt>
                <c:pt idx="104">
                  <c:v>-5.6635056688500449E-3</c:v>
                </c:pt>
                <c:pt idx="105">
                  <c:v>-2.8534945500871328E-3</c:v>
                </c:pt>
                <c:pt idx="106">
                  <c:v>6.9726561068783468E-17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C-4A10-8065-943A8458F29E}"/>
            </c:ext>
          </c:extLst>
        </c:ser>
        <c:ser>
          <c:idx val="2"/>
          <c:order val="1"/>
          <c:tx>
            <c:strRef>
              <c:f>JZeta!$C$6</c:f>
              <c:strCache>
                <c:ptCount val="1"/>
                <c:pt idx="0">
                  <c:v>Z(Phi, 0.5)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JZeta!$C$7:$C$113</c:f>
              <c:numCache>
                <c:formatCode>General</c:formatCode>
                <c:ptCount val="107"/>
                <c:pt idx="0">
                  <c:v>0</c:v>
                </c:pt>
                <c:pt idx="1">
                  <c:v>8.1167862550228752E-3</c:v>
                </c:pt>
                <c:pt idx="2">
                  <c:v>1.611786979287904E-2</c:v>
                </c:pt>
                <c:pt idx="3">
                  <c:v>2.3888719436056E-2</c:v>
                </c:pt>
                <c:pt idx="4">
                  <c:v>3.1317155770977545E-2</c:v>
                </c:pt>
                <c:pt idx="5">
                  <c:v>3.8294548249149886E-2</c:v>
                </c:pt>
                <c:pt idx="6">
                  <c:v>4.4717036318945164E-2</c:v>
                </c:pt>
                <c:pt idx="7">
                  <c:v>5.0486780051951417E-2</c:v>
                </c:pt>
                <c:pt idx="8">
                  <c:v>5.5513243234812777E-2</c:v>
                </c:pt>
                <c:pt idx="9">
                  <c:v>5.9714508413452244E-2</c:v>
                </c:pt>
                <c:pt idx="10">
                  <c:v>6.3018618696256065E-2</c:v>
                </c:pt>
                <c:pt idx="11">
                  <c:v>6.5364935054343001E-2</c:v>
                </c:pt>
                <c:pt idx="12">
                  <c:v>6.6705490268669579E-2</c:v>
                </c:pt>
                <c:pt idx="13">
                  <c:v>6.7006311558895193E-2</c:v>
                </c:pt>
                <c:pt idx="14">
                  <c:v>6.62486734892479E-2</c:v>
                </c:pt>
                <c:pt idx="15">
                  <c:v>6.4430231485503392E-2</c:v>
                </c:pt>
                <c:pt idx="16">
                  <c:v>6.1565975108180029E-2</c:v>
                </c:pt>
                <c:pt idx="17">
                  <c:v>5.7688930449046202E-2</c:v>
                </c:pt>
                <c:pt idx="18">
                  <c:v>5.2850534418725628E-2</c:v>
                </c:pt>
                <c:pt idx="19">
                  <c:v>4.7120602337849905E-2</c:v>
                </c:pt>
                <c:pt idx="20">
                  <c:v>4.0586816216361218E-2</c:v>
                </c:pt>
                <c:pt idx="21">
                  <c:v>3.335367607680445E-2</c:v>
                </c:pt>
                <c:pt idx="22">
                  <c:v>2.5540881377248935E-2</c:v>
                </c:pt>
                <c:pt idx="23">
                  <c:v>1.7281143291676626E-2</c:v>
                </c:pt>
                <c:pt idx="24">
                  <c:v>8.7174688023681848E-3</c:v>
                </c:pt>
                <c:pt idx="25">
                  <c:v>8.5206475417261149E-18</c:v>
                </c:pt>
                <c:pt idx="26">
                  <c:v>-4.3716117603642753E-5</c:v>
                </c:pt>
                <c:pt idx="27">
                  <c:v>-2.1854031614354074E-3</c:v>
                </c:pt>
                <c:pt idx="28">
                  <c:v>-4.3683897678031599E-3</c:v>
                </c:pt>
                <c:pt idx="29">
                  <c:v>-8.7174688023682612E-3</c:v>
                </c:pt>
                <c:pt idx="30">
                  <c:v>-1.7281143291676699E-2</c:v>
                </c:pt>
                <c:pt idx="31">
                  <c:v>-2.5540881377249004E-2</c:v>
                </c:pt>
                <c:pt idx="32">
                  <c:v>-3.3353676076804492E-2</c:v>
                </c:pt>
                <c:pt idx="33">
                  <c:v>-4.0586816216361246E-2</c:v>
                </c:pt>
                <c:pt idx="34">
                  <c:v>-4.7120602337849947E-2</c:v>
                </c:pt>
                <c:pt idx="35">
                  <c:v>-5.2850534418725628E-2</c:v>
                </c:pt>
                <c:pt idx="36">
                  <c:v>-5.7688930449046237E-2</c:v>
                </c:pt>
                <c:pt idx="37">
                  <c:v>-6.1565975108180064E-2</c:v>
                </c:pt>
                <c:pt idx="38">
                  <c:v>-6.4430231485503406E-2</c:v>
                </c:pt>
                <c:pt idx="39">
                  <c:v>-6.62486734892479E-2</c:v>
                </c:pt>
                <c:pt idx="40">
                  <c:v>-6.7006311558895193E-2</c:v>
                </c:pt>
                <c:pt idx="41">
                  <c:v>-6.6705490268669579E-2</c:v>
                </c:pt>
                <c:pt idx="42">
                  <c:v>-6.5364935054342974E-2</c:v>
                </c:pt>
                <c:pt idx="43">
                  <c:v>-6.301861869625601E-2</c:v>
                </c:pt>
                <c:pt idx="44">
                  <c:v>-5.9714508413452203E-2</c:v>
                </c:pt>
                <c:pt idx="45">
                  <c:v>-5.5513243234812701E-2</c:v>
                </c:pt>
                <c:pt idx="46">
                  <c:v>-5.0486780051951327E-2</c:v>
                </c:pt>
                <c:pt idx="47">
                  <c:v>-4.4717036318945053E-2</c:v>
                </c:pt>
                <c:pt idx="48">
                  <c:v>-3.8294548249149761E-2</c:v>
                </c:pt>
                <c:pt idx="49">
                  <c:v>-3.1317155770977441E-2</c:v>
                </c:pt>
                <c:pt idx="50">
                  <c:v>-2.3888719436055882E-2</c:v>
                </c:pt>
                <c:pt idx="51">
                  <c:v>-1.6117869792878908E-2</c:v>
                </c:pt>
                <c:pt idx="52">
                  <c:v>-8.1167862550227329E-3</c:v>
                </c:pt>
                <c:pt idx="53">
                  <c:v>1.5665762223330555E-16</c:v>
                </c:pt>
                <c:pt idx="54">
                  <c:v>8.1167862550230417E-3</c:v>
                </c:pt>
                <c:pt idx="55">
                  <c:v>1.6117869792879214E-2</c:v>
                </c:pt>
                <c:pt idx="56">
                  <c:v>2.388871943605618E-2</c:v>
                </c:pt>
                <c:pt idx="57">
                  <c:v>3.1317155770977718E-2</c:v>
                </c:pt>
                <c:pt idx="58">
                  <c:v>3.8294548249150059E-2</c:v>
                </c:pt>
                <c:pt idx="59">
                  <c:v>4.4717036318945351E-2</c:v>
                </c:pt>
                <c:pt idx="60">
                  <c:v>5.048678005195157E-2</c:v>
                </c:pt>
                <c:pt idx="61">
                  <c:v>5.5513243234812909E-2</c:v>
                </c:pt>
                <c:pt idx="62">
                  <c:v>5.9714508413452348E-2</c:v>
                </c:pt>
                <c:pt idx="63">
                  <c:v>6.3018618696256121E-2</c:v>
                </c:pt>
                <c:pt idx="64">
                  <c:v>6.5364935054343043E-2</c:v>
                </c:pt>
                <c:pt idx="65">
                  <c:v>6.6705490268669593E-2</c:v>
                </c:pt>
                <c:pt idx="66">
                  <c:v>6.7006311558895165E-2</c:v>
                </c:pt>
                <c:pt idx="67">
                  <c:v>6.6248673489247845E-2</c:v>
                </c:pt>
                <c:pt idx="68">
                  <c:v>6.4430231485503309E-2</c:v>
                </c:pt>
                <c:pt idx="69">
                  <c:v>6.1565975108179918E-2</c:v>
                </c:pt>
                <c:pt idx="70">
                  <c:v>5.7688930449046091E-2</c:v>
                </c:pt>
                <c:pt idx="71">
                  <c:v>5.2850534418725427E-2</c:v>
                </c:pt>
                <c:pt idx="72">
                  <c:v>4.7120602337849746E-2</c:v>
                </c:pt>
                <c:pt idx="73">
                  <c:v>4.0586816216360969E-2</c:v>
                </c:pt>
                <c:pt idx="74">
                  <c:v>3.3353676076804228E-2</c:v>
                </c:pt>
                <c:pt idx="75">
                  <c:v>2.5540881377248636E-2</c:v>
                </c:pt>
                <c:pt idx="76">
                  <c:v>1.7281143291676373E-2</c:v>
                </c:pt>
                <c:pt idx="77">
                  <c:v>8.7174688023678656E-3</c:v>
                </c:pt>
                <c:pt idx="78">
                  <c:v>2.5561942625178345E-17</c:v>
                </c:pt>
                <c:pt idx="79">
                  <c:v>-4.3716117603563911E-5</c:v>
                </c:pt>
                <c:pt idx="80">
                  <c:v>-2.1854031614353901E-3</c:v>
                </c:pt>
                <c:pt idx="81">
                  <c:v>-4.3683897678031122E-3</c:v>
                </c:pt>
                <c:pt idx="82">
                  <c:v>-8.7174688023681814E-3</c:v>
                </c:pt>
                <c:pt idx="83">
                  <c:v>-1.7281143291676685E-2</c:v>
                </c:pt>
                <c:pt idx="84">
                  <c:v>-2.5540881377248928E-2</c:v>
                </c:pt>
                <c:pt idx="85">
                  <c:v>-3.3353676076804506E-2</c:v>
                </c:pt>
                <c:pt idx="86">
                  <c:v>-4.0586816216361205E-2</c:v>
                </c:pt>
                <c:pt idx="87">
                  <c:v>-4.7120602337849947E-2</c:v>
                </c:pt>
                <c:pt idx="88">
                  <c:v>-5.2850534418725614E-2</c:v>
                </c:pt>
                <c:pt idx="89">
                  <c:v>-5.7688930449046237E-2</c:v>
                </c:pt>
                <c:pt idx="90">
                  <c:v>-6.1565975108180064E-2</c:v>
                </c:pt>
                <c:pt idx="91">
                  <c:v>-6.443023148550342E-2</c:v>
                </c:pt>
                <c:pt idx="92">
                  <c:v>-6.62486734892479E-2</c:v>
                </c:pt>
                <c:pt idx="93">
                  <c:v>-6.7006311558895193E-2</c:v>
                </c:pt>
                <c:pt idx="94">
                  <c:v>-6.6705490268669579E-2</c:v>
                </c:pt>
                <c:pt idx="95">
                  <c:v>-6.5364935054343001E-2</c:v>
                </c:pt>
                <c:pt idx="96">
                  <c:v>-6.301861869625601E-2</c:v>
                </c:pt>
                <c:pt idx="97">
                  <c:v>-5.9714508413452216E-2</c:v>
                </c:pt>
                <c:pt idx="98">
                  <c:v>-5.5513243234812708E-2</c:v>
                </c:pt>
                <c:pt idx="99">
                  <c:v>-5.0486780051951369E-2</c:v>
                </c:pt>
                <c:pt idx="100">
                  <c:v>-4.4717036318945066E-2</c:v>
                </c:pt>
                <c:pt idx="101">
                  <c:v>-3.8294548249149817E-2</c:v>
                </c:pt>
                <c:pt idx="102">
                  <c:v>-3.1317155770977406E-2</c:v>
                </c:pt>
                <c:pt idx="103">
                  <c:v>-2.3888719436055902E-2</c:v>
                </c:pt>
                <c:pt idx="104">
                  <c:v>-1.611786979287887E-2</c:v>
                </c:pt>
                <c:pt idx="105">
                  <c:v>-8.1167862550227468E-3</c:v>
                </c:pt>
                <c:pt idx="106">
                  <c:v>1.9830484596238916E-16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3C-4A10-8065-943A8458F29E}"/>
            </c:ext>
          </c:extLst>
        </c:ser>
        <c:ser>
          <c:idx val="3"/>
          <c:order val="2"/>
          <c:tx>
            <c:strRef>
              <c:f>JZeta!$D$6</c:f>
              <c:strCache>
                <c:ptCount val="1"/>
                <c:pt idx="0">
                  <c:v>Z(Phi, 0.7)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JZeta!$D$7:$D$113</c:f>
              <c:numCache>
                <c:formatCode>General</c:formatCode>
                <c:ptCount val="107"/>
                <c:pt idx="0">
                  <c:v>0</c:v>
                </c:pt>
                <c:pt idx="1">
                  <c:v>1.6646767060556664E-2</c:v>
                </c:pt>
                <c:pt idx="2">
                  <c:v>3.3082983207653162E-2</c:v>
                </c:pt>
                <c:pt idx="3">
                  <c:v>4.9099177167850346E-2</c:v>
                </c:pt>
                <c:pt idx="4">
                  <c:v>6.448806783363556E-2</c:v>
                </c:pt>
                <c:pt idx="5">
                  <c:v>7.9045738179206945E-2</c:v>
                </c:pt>
                <c:pt idx="6">
                  <c:v>9.2572908274811946E-2</c:v>
                </c:pt>
                <c:pt idx="7">
                  <c:v>0.10487634780767176</c:v>
                </c:pt>
                <c:pt idx="8">
                  <c:v>0.115770474496816</c:v>
                </c:pt>
                <c:pt idx="9">
                  <c:v>0.12507919160525935</c:v>
                </c:pt>
                <c:pt idx="10">
                  <c:v>0.13263802457365015</c:v>
                </c:pt>
                <c:pt idx="11">
                  <c:v>0.13829662217646271</c:v>
                </c:pt>
                <c:pt idx="12">
                  <c:v>0.14192168917682296</c:v>
                </c:pt>
                <c:pt idx="13">
                  <c:v>0.1434004116288668</c:v>
                </c:pt>
                <c:pt idx="14">
                  <c:v>0.14264441762177776</c:v>
                </c:pt>
                <c:pt idx="15">
                  <c:v>0.13959427868525257</c:v>
                </c:pt>
                <c:pt idx="16">
                  <c:v>0.13422449256569083</c:v>
                </c:pt>
                <c:pt idx="17">
                  <c:v>0.12654878952665186</c:v>
                </c:pt>
                <c:pt idx="18">
                  <c:v>0.11662546850574589</c:v>
                </c:pt>
                <c:pt idx="19">
                  <c:v>0.10456230224523096</c:v>
                </c:pt>
                <c:pt idx="20">
                  <c:v>9.0520373294769765E-2</c:v>
                </c:pt>
                <c:pt idx="21">
                  <c:v>7.4716057560066287E-2</c:v>
                </c:pt>
                <c:pt idx="22">
                  <c:v>5.7420320368424205E-2</c:v>
                </c:pt>
                <c:pt idx="23">
                  <c:v>3.8954599861145953E-2</c:v>
                </c:pt>
                <c:pt idx="24">
                  <c:v>1.9682870877177447E-2</c:v>
                </c:pt>
                <c:pt idx="25">
                  <c:v>1.9249123278055039E-17</c:v>
                </c:pt>
                <c:pt idx="26">
                  <c:v>-9.875973876296986E-5</c:v>
                </c:pt>
                <c:pt idx="27">
                  <c:v>-4.9369059647288776E-3</c:v>
                </c:pt>
                <c:pt idx="28">
                  <c:v>-9.8673267840731875E-3</c:v>
                </c:pt>
                <c:pt idx="29">
                  <c:v>-1.9682870877177613E-2</c:v>
                </c:pt>
                <c:pt idx="30">
                  <c:v>-3.8954599861146119E-2</c:v>
                </c:pt>
                <c:pt idx="31">
                  <c:v>-5.742032036842435E-2</c:v>
                </c:pt>
                <c:pt idx="32">
                  <c:v>-7.4716057560066371E-2</c:v>
                </c:pt>
                <c:pt idx="33">
                  <c:v>-9.0520373294769821E-2</c:v>
                </c:pt>
                <c:pt idx="34">
                  <c:v>-0.10456230224523107</c:v>
                </c:pt>
                <c:pt idx="35">
                  <c:v>-0.11662546850574584</c:v>
                </c:pt>
                <c:pt idx="36">
                  <c:v>-0.12654878952665188</c:v>
                </c:pt>
                <c:pt idx="37">
                  <c:v>-0.13422449256569086</c:v>
                </c:pt>
                <c:pt idx="38">
                  <c:v>-0.13959427868525259</c:v>
                </c:pt>
                <c:pt idx="39">
                  <c:v>-0.14264441762177776</c:v>
                </c:pt>
                <c:pt idx="40">
                  <c:v>-0.14340041162886677</c:v>
                </c:pt>
                <c:pt idx="41">
                  <c:v>-0.14192168917682293</c:v>
                </c:pt>
                <c:pt idx="42">
                  <c:v>-0.13829662217646271</c:v>
                </c:pt>
                <c:pt idx="43">
                  <c:v>-0.13263802457365007</c:v>
                </c:pt>
                <c:pt idx="44">
                  <c:v>-0.12507919160525918</c:v>
                </c:pt>
                <c:pt idx="45">
                  <c:v>-0.11577047449681582</c:v>
                </c:pt>
                <c:pt idx="46">
                  <c:v>-0.10487634780767159</c:v>
                </c:pt>
                <c:pt idx="47">
                  <c:v>-9.2572908274811724E-2</c:v>
                </c:pt>
                <c:pt idx="48">
                  <c:v>-7.9045738179206723E-2</c:v>
                </c:pt>
                <c:pt idx="49">
                  <c:v>-6.4488067833635351E-2</c:v>
                </c:pt>
                <c:pt idx="50">
                  <c:v>-4.9099177167850117E-2</c:v>
                </c:pt>
                <c:pt idx="51">
                  <c:v>-3.3082983207652884E-2</c:v>
                </c:pt>
                <c:pt idx="52">
                  <c:v>-1.6646767060556365E-2</c:v>
                </c:pt>
                <c:pt idx="53">
                  <c:v>3.212034082351344E-16</c:v>
                </c:pt>
                <c:pt idx="54">
                  <c:v>1.6646767060557007E-2</c:v>
                </c:pt>
                <c:pt idx="55">
                  <c:v>3.3082983207653509E-2</c:v>
                </c:pt>
                <c:pt idx="56">
                  <c:v>4.9099177167850727E-2</c:v>
                </c:pt>
                <c:pt idx="57">
                  <c:v>6.4488067833635948E-2</c:v>
                </c:pt>
                <c:pt idx="58">
                  <c:v>7.9045738179207348E-2</c:v>
                </c:pt>
                <c:pt idx="59">
                  <c:v>9.2572908274812335E-2</c:v>
                </c:pt>
                <c:pt idx="60">
                  <c:v>0.10487634780767209</c:v>
                </c:pt>
                <c:pt idx="61">
                  <c:v>0.11577047449681627</c:v>
                </c:pt>
                <c:pt idx="62">
                  <c:v>0.12507919160525949</c:v>
                </c:pt>
                <c:pt idx="63">
                  <c:v>0.13263802457365034</c:v>
                </c:pt>
                <c:pt idx="64">
                  <c:v>0.13829662217646285</c:v>
                </c:pt>
                <c:pt idx="65">
                  <c:v>0.14192168917682305</c:v>
                </c:pt>
                <c:pt idx="66">
                  <c:v>0.14340041162886683</c:v>
                </c:pt>
                <c:pt idx="67">
                  <c:v>0.14264441762177771</c:v>
                </c:pt>
                <c:pt idx="68">
                  <c:v>0.13959427868525237</c:v>
                </c:pt>
                <c:pt idx="69">
                  <c:v>0.13422449256569063</c:v>
                </c:pt>
                <c:pt idx="70">
                  <c:v>0.12654878952665161</c:v>
                </c:pt>
                <c:pt idx="71">
                  <c:v>0.11662546850574547</c:v>
                </c:pt>
                <c:pt idx="72">
                  <c:v>0.10456230224523058</c:v>
                </c:pt>
                <c:pt idx="73">
                  <c:v>9.0520373294769196E-2</c:v>
                </c:pt>
                <c:pt idx="74">
                  <c:v>7.4716057560065774E-2</c:v>
                </c:pt>
                <c:pt idx="75">
                  <c:v>5.7420320368423539E-2</c:v>
                </c:pt>
                <c:pt idx="76">
                  <c:v>3.895459986114537E-2</c:v>
                </c:pt>
                <c:pt idx="77">
                  <c:v>1.9682870877176722E-2</c:v>
                </c:pt>
                <c:pt idx="78">
                  <c:v>5.7747369834165113E-17</c:v>
                </c:pt>
                <c:pt idx="79">
                  <c:v>-9.8759738762791753E-5</c:v>
                </c:pt>
                <c:pt idx="80">
                  <c:v>-4.9369059647288386E-3</c:v>
                </c:pt>
                <c:pt idx="81">
                  <c:v>-9.8673267840730782E-3</c:v>
                </c:pt>
                <c:pt idx="82">
                  <c:v>-1.9682870877177436E-2</c:v>
                </c:pt>
                <c:pt idx="83">
                  <c:v>-3.8954599861146084E-2</c:v>
                </c:pt>
                <c:pt idx="84">
                  <c:v>-5.7420320368424198E-2</c:v>
                </c:pt>
                <c:pt idx="85">
                  <c:v>-7.4716057560066385E-2</c:v>
                </c:pt>
                <c:pt idx="86">
                  <c:v>-9.0520373294769765E-2</c:v>
                </c:pt>
                <c:pt idx="87">
                  <c:v>-0.10456230224523107</c:v>
                </c:pt>
                <c:pt idx="88">
                  <c:v>-0.11662546850574589</c:v>
                </c:pt>
                <c:pt idx="89">
                  <c:v>-0.12654878952665194</c:v>
                </c:pt>
                <c:pt idx="90">
                  <c:v>-0.13422449256569083</c:v>
                </c:pt>
                <c:pt idx="91">
                  <c:v>-0.13959427868525259</c:v>
                </c:pt>
                <c:pt idx="92">
                  <c:v>-0.14264441762177776</c:v>
                </c:pt>
                <c:pt idx="93">
                  <c:v>-0.14340041162886671</c:v>
                </c:pt>
                <c:pt idx="94">
                  <c:v>-0.14192168917682293</c:v>
                </c:pt>
                <c:pt idx="95">
                  <c:v>-0.13829662217646271</c:v>
                </c:pt>
                <c:pt idx="96">
                  <c:v>-0.13263802457365004</c:v>
                </c:pt>
                <c:pt idx="97">
                  <c:v>-0.12507919160525927</c:v>
                </c:pt>
                <c:pt idx="98">
                  <c:v>-0.11577047449681582</c:v>
                </c:pt>
                <c:pt idx="99">
                  <c:v>-0.10487634780767167</c:v>
                </c:pt>
                <c:pt idx="100">
                  <c:v>-9.2572908274811752E-2</c:v>
                </c:pt>
                <c:pt idx="101">
                  <c:v>-7.904573817920682E-2</c:v>
                </c:pt>
                <c:pt idx="102">
                  <c:v>-6.4488067833635282E-2</c:v>
                </c:pt>
                <c:pt idx="103">
                  <c:v>-4.9099177167850144E-2</c:v>
                </c:pt>
                <c:pt idx="104">
                  <c:v>-3.3082983207652801E-2</c:v>
                </c:pt>
                <c:pt idx="105">
                  <c:v>-1.6646767060556403E-2</c:v>
                </c:pt>
                <c:pt idx="106">
                  <c:v>4.0659491370168949E-16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3C-4A10-8065-943A8458F29E}"/>
            </c:ext>
          </c:extLst>
        </c:ser>
        <c:ser>
          <c:idx val="4"/>
          <c:order val="3"/>
          <c:tx>
            <c:strRef>
              <c:f>JZeta!$E$6</c:f>
              <c:strCache>
                <c:ptCount val="1"/>
                <c:pt idx="0">
                  <c:v>Z(Phi, 0.9)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JZeta!$E$7:$E$113</c:f>
              <c:numCache>
                <c:formatCode>General</c:formatCode>
                <c:ptCount val="107"/>
                <c:pt idx="0">
                  <c:v>0</c:v>
                </c:pt>
                <c:pt idx="1">
                  <c:v>3.049950721268109E-2</c:v>
                </c:pt>
                <c:pt idx="2">
                  <c:v>6.0694840699546275E-2</c:v>
                </c:pt>
                <c:pt idx="3">
                  <c:v>9.0281724986666007E-2</c:v>
                </c:pt>
                <c:pt idx="4">
                  <c:v>0.11895566247577483</c:v>
                </c:pt>
                <c:pt idx="5">
                  <c:v>0.14641177691974819</c:v>
                </c:pt>
                <c:pt idx="6">
                  <c:v>0.17234460583035358</c:v>
                </c:pt>
                <c:pt idx="7">
                  <c:v>0.19644783185869516</c:v>
                </c:pt>
                <c:pt idx="8">
                  <c:v>0.21841395207101871</c:v>
                </c:pt>
                <c:pt idx="9">
                  <c:v>0.23793389949331095</c:v>
                </c:pt>
                <c:pt idx="10">
                  <c:v>0.2546966576871405</c:v>
                </c:pt>
                <c:pt idx="11">
                  <c:v>0.26838895356349113</c:v>
                </c:pt>
                <c:pt idx="12">
                  <c:v>0.27869518757544987</c:v>
                </c:pt>
                <c:pt idx="13">
                  <c:v>0.28529788186656707</c:v>
                </c:pt>
                <c:pt idx="14">
                  <c:v>0.28787912334086752</c:v>
                </c:pt>
                <c:pt idx="15">
                  <c:v>0.28612378938684524</c:v>
                </c:pt>
                <c:pt idx="16">
                  <c:v>0.2797258194007825</c:v>
                </c:pt>
                <c:pt idx="17">
                  <c:v>0.26839948240328382</c:v>
                </c:pt>
                <c:pt idx="18">
                  <c:v>0.25189848521746439</c:v>
                </c:pt>
                <c:pt idx="19">
                  <c:v>0.23004668519093122</c:v>
                </c:pt>
                <c:pt idx="20">
                  <c:v>0.20278450064944625</c:v>
                </c:pt>
                <c:pt idx="21">
                  <c:v>0.17023342416747728</c:v>
                </c:pt>
                <c:pt idx="22">
                  <c:v>0.13277495047719329</c:v>
                </c:pt>
                <c:pt idx="23">
                  <c:v>9.1127597619598918E-2</c:v>
                </c:pt>
                <c:pt idx="24">
                  <c:v>4.6388831008023386E-2</c:v>
                </c:pt>
                <c:pt idx="25">
                  <c:v>4.5483306117664409E-17</c:v>
                </c:pt>
                <c:pt idx="26">
                  <c:v>-2.3335707679818251E-4</c:v>
                </c:pt>
                <c:pt idx="27">
                  <c:v>-1.1663411260273987E-2</c:v>
                </c:pt>
                <c:pt idx="28">
                  <c:v>-2.3300202909885045E-2</c:v>
                </c:pt>
                <c:pt idx="29">
                  <c:v>-4.6388831008023781E-2</c:v>
                </c:pt>
                <c:pt idx="30">
                  <c:v>-9.1127597619599307E-2</c:v>
                </c:pt>
                <c:pt idx="31">
                  <c:v>-0.13277495047719359</c:v>
                </c:pt>
                <c:pt idx="32">
                  <c:v>-0.17023342416747742</c:v>
                </c:pt>
                <c:pt idx="33">
                  <c:v>-0.20278450064944636</c:v>
                </c:pt>
                <c:pt idx="34">
                  <c:v>-0.23004668519093138</c:v>
                </c:pt>
                <c:pt idx="35">
                  <c:v>-0.25189848521746444</c:v>
                </c:pt>
                <c:pt idx="36">
                  <c:v>-0.26839948240328382</c:v>
                </c:pt>
                <c:pt idx="37">
                  <c:v>-0.27972581940078256</c:v>
                </c:pt>
                <c:pt idx="38">
                  <c:v>-0.28612378938684518</c:v>
                </c:pt>
                <c:pt idx="39">
                  <c:v>-0.28787912334086746</c:v>
                </c:pt>
                <c:pt idx="40">
                  <c:v>-0.28529788186656696</c:v>
                </c:pt>
                <c:pt idx="41">
                  <c:v>-0.27869518757544987</c:v>
                </c:pt>
                <c:pt idx="42">
                  <c:v>-0.26838895356349096</c:v>
                </c:pt>
                <c:pt idx="43">
                  <c:v>-0.25469665768714023</c:v>
                </c:pt>
                <c:pt idx="44">
                  <c:v>-0.23793389949331062</c:v>
                </c:pt>
                <c:pt idx="45">
                  <c:v>-0.21841395207101835</c:v>
                </c:pt>
                <c:pt idx="46">
                  <c:v>-0.19644783185869472</c:v>
                </c:pt>
                <c:pt idx="47">
                  <c:v>-0.17234460583035321</c:v>
                </c:pt>
                <c:pt idx="48">
                  <c:v>-0.14641177691974769</c:v>
                </c:pt>
                <c:pt idx="49">
                  <c:v>-0.11895566247577447</c:v>
                </c:pt>
                <c:pt idx="50">
                  <c:v>-9.0281724986665576E-2</c:v>
                </c:pt>
                <c:pt idx="51">
                  <c:v>-6.0694840699545755E-2</c:v>
                </c:pt>
                <c:pt idx="52">
                  <c:v>-3.0499507212680545E-2</c:v>
                </c:pt>
                <c:pt idx="53">
                  <c:v>5.8823223815553117E-16</c:v>
                </c:pt>
                <c:pt idx="54">
                  <c:v>3.0499507212681718E-2</c:v>
                </c:pt>
                <c:pt idx="55">
                  <c:v>6.0694840699546913E-2</c:v>
                </c:pt>
                <c:pt idx="56">
                  <c:v>9.02817249866667E-2</c:v>
                </c:pt>
                <c:pt idx="57">
                  <c:v>0.11895566247577553</c:v>
                </c:pt>
                <c:pt idx="58">
                  <c:v>0.14641177691974891</c:v>
                </c:pt>
                <c:pt idx="59">
                  <c:v>0.17234460583035432</c:v>
                </c:pt>
                <c:pt idx="60">
                  <c:v>0.19644783185869574</c:v>
                </c:pt>
                <c:pt idx="61">
                  <c:v>0.2184139520710193</c:v>
                </c:pt>
                <c:pt idx="62">
                  <c:v>0.23793389949331137</c:v>
                </c:pt>
                <c:pt idx="63">
                  <c:v>0.25469665768714084</c:v>
                </c:pt>
                <c:pt idx="64">
                  <c:v>0.26838895356349146</c:v>
                </c:pt>
                <c:pt idx="65">
                  <c:v>0.2786951875754502</c:v>
                </c:pt>
                <c:pt idx="66">
                  <c:v>0.28529788186656707</c:v>
                </c:pt>
                <c:pt idx="67">
                  <c:v>0.28787912334086752</c:v>
                </c:pt>
                <c:pt idx="68">
                  <c:v>0.28612378938684502</c:v>
                </c:pt>
                <c:pt idx="69">
                  <c:v>0.27972581940078223</c:v>
                </c:pt>
                <c:pt idx="70">
                  <c:v>0.26839948240328348</c:v>
                </c:pt>
                <c:pt idx="71">
                  <c:v>0.25189848521746366</c:v>
                </c:pt>
                <c:pt idx="72">
                  <c:v>0.23004668519093044</c:v>
                </c:pt>
                <c:pt idx="73">
                  <c:v>0.20278450064944512</c:v>
                </c:pt>
                <c:pt idx="74">
                  <c:v>0.17023342416747614</c:v>
                </c:pt>
                <c:pt idx="75">
                  <c:v>0.13277495047719176</c:v>
                </c:pt>
                <c:pt idx="76">
                  <c:v>9.1127597619597614E-2</c:v>
                </c:pt>
                <c:pt idx="77">
                  <c:v>4.6388831008021714E-2</c:v>
                </c:pt>
                <c:pt idx="78">
                  <c:v>1.3644991835299322E-16</c:v>
                </c:pt>
                <c:pt idx="79">
                  <c:v>-2.3335707679776171E-4</c:v>
                </c:pt>
                <c:pt idx="80">
                  <c:v>-1.1663411260273895E-2</c:v>
                </c:pt>
                <c:pt idx="81">
                  <c:v>-2.3300202909884785E-2</c:v>
                </c:pt>
                <c:pt idx="82">
                  <c:v>-4.6388831008023365E-2</c:v>
                </c:pt>
                <c:pt idx="83">
                  <c:v>-9.1127597619599224E-2</c:v>
                </c:pt>
                <c:pt idx="84">
                  <c:v>-0.13277495047719326</c:v>
                </c:pt>
                <c:pt idx="85">
                  <c:v>-0.17023342416747747</c:v>
                </c:pt>
                <c:pt idx="86">
                  <c:v>-0.20278450064944623</c:v>
                </c:pt>
                <c:pt idx="87">
                  <c:v>-0.23004668519093127</c:v>
                </c:pt>
                <c:pt idx="88">
                  <c:v>-0.25189848521746439</c:v>
                </c:pt>
                <c:pt idx="89">
                  <c:v>-0.26839948240328393</c:v>
                </c:pt>
                <c:pt idx="90">
                  <c:v>-0.27972581940078256</c:v>
                </c:pt>
                <c:pt idx="91">
                  <c:v>-0.2861237893868453</c:v>
                </c:pt>
                <c:pt idx="92">
                  <c:v>-0.28787912334086746</c:v>
                </c:pt>
                <c:pt idx="93">
                  <c:v>-0.28529788186656679</c:v>
                </c:pt>
                <c:pt idx="94">
                  <c:v>-0.27869518757544987</c:v>
                </c:pt>
                <c:pt idx="95">
                  <c:v>-0.26838895356349113</c:v>
                </c:pt>
                <c:pt idx="96">
                  <c:v>-0.25469665768714023</c:v>
                </c:pt>
                <c:pt idx="97">
                  <c:v>-0.23793389949331079</c:v>
                </c:pt>
                <c:pt idx="98">
                  <c:v>-0.21841395207101838</c:v>
                </c:pt>
                <c:pt idx="99">
                  <c:v>-0.19644783185869483</c:v>
                </c:pt>
                <c:pt idx="100">
                  <c:v>-0.17234460583035324</c:v>
                </c:pt>
                <c:pt idx="101">
                  <c:v>-0.14641177691974788</c:v>
                </c:pt>
                <c:pt idx="102">
                  <c:v>-0.11895566247577428</c:v>
                </c:pt>
                <c:pt idx="103">
                  <c:v>-9.0281724986665646E-2</c:v>
                </c:pt>
                <c:pt idx="104">
                  <c:v>-6.0694840699545609E-2</c:v>
                </c:pt>
                <c:pt idx="105">
                  <c:v>-3.0499507212680601E-2</c:v>
                </c:pt>
                <c:pt idx="106">
                  <c:v>7.4461300838475448E-16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3C-4A10-8065-943A8458F29E}"/>
            </c:ext>
          </c:extLst>
        </c:ser>
        <c:ser>
          <c:idx val="5"/>
          <c:order val="4"/>
          <c:tx>
            <c:strRef>
              <c:f>JZeta!$F$6</c:f>
              <c:strCache>
                <c:ptCount val="1"/>
                <c:pt idx="0">
                  <c:v>Z(Phi, 0.99)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JZeta!$F$7:$F$113</c:f>
              <c:numCache>
                <c:formatCode>General</c:formatCode>
                <c:ptCount val="107"/>
                <c:pt idx="0">
                  <c:v>0</c:v>
                </c:pt>
                <c:pt idx="1">
                  <c:v>4.3526984756611611E-2</c:v>
                </c:pt>
                <c:pt idx="2">
                  <c:v>8.6736262566685554E-2</c:v>
                </c:pt>
                <c:pt idx="3">
                  <c:v>0.12930970348398874</c:v>
                </c:pt>
                <c:pt idx="4">
                  <c:v>0.17092826306889058</c:v>
                </c:pt>
                <c:pt idx="5">
                  <c:v>0.21127134836873546</c:v>
                </c:pt>
                <c:pt idx="6">
                  <c:v>0.25001595550429706</c:v>
                </c:pt>
                <c:pt idx="7">
                  <c:v>0.28683547318839231</c:v>
                </c:pt>
                <c:pt idx="8">
                  <c:v>0.32139801580064986</c:v>
                </c:pt>
                <c:pt idx="9">
                  <c:v>0.35336410323221767</c:v>
                </c:pt>
                <c:pt idx="10">
                  <c:v>0.38238343479417031</c:v>
                </c:pt>
                <c:pt idx="11">
                  <c:v>0.4080903983416912</c:v>
                </c:pt>
                <c:pt idx="12">
                  <c:v>0.43009779240864959</c:v>
                </c:pt>
                <c:pt idx="13">
                  <c:v>0.44798798329240197</c:v>
                </c:pt>
                <c:pt idx="14">
                  <c:v>0.46130031026802409</c:v>
                </c:pt>
                <c:pt idx="15">
                  <c:v>0.46951288519911893</c:v>
                </c:pt>
                <c:pt idx="16">
                  <c:v>0.4720158221276613</c:v>
                </c:pt>
                <c:pt idx="17">
                  <c:v>0.46807105099671942</c:v>
                </c:pt>
                <c:pt idx="18">
                  <c:v>0.45675066233551137</c:v>
                </c:pt>
                <c:pt idx="19">
                  <c:v>0.43684038706104555</c:v>
                </c:pt>
                <c:pt idx="20">
                  <c:v>0.40668690697752091</c:v>
                </c:pt>
                <c:pt idx="21">
                  <c:v>0.36396180542540207</c:v>
                </c:pt>
                <c:pt idx="22">
                  <c:v>0.30534695789589211</c:v>
                </c:pt>
                <c:pt idx="23">
                  <c:v>0.22641364927705221</c:v>
                </c:pt>
                <c:pt idx="24">
                  <c:v>0.12325830361732308</c:v>
                </c:pt>
                <c:pt idx="25">
                  <c:v>1.2436122735248677E-16</c:v>
                </c:pt>
                <c:pt idx="26">
                  <c:v>-6.3804838754400513E-4</c:v>
                </c:pt>
                <c:pt idx="27">
                  <c:v>-3.1829245257760756E-2</c:v>
                </c:pt>
                <c:pt idx="28">
                  <c:v>-6.3228295621487754E-2</c:v>
                </c:pt>
                <c:pt idx="29">
                  <c:v>-0.12325830361732414</c:v>
                </c:pt>
                <c:pt idx="30">
                  <c:v>-0.22641364927705279</c:v>
                </c:pt>
                <c:pt idx="31">
                  <c:v>-0.30534695789589272</c:v>
                </c:pt>
                <c:pt idx="32">
                  <c:v>-0.36396180542540219</c:v>
                </c:pt>
                <c:pt idx="33">
                  <c:v>-0.40668690697752119</c:v>
                </c:pt>
                <c:pt idx="34">
                  <c:v>-0.43684038706104555</c:v>
                </c:pt>
                <c:pt idx="35">
                  <c:v>-0.45675066233551126</c:v>
                </c:pt>
                <c:pt idx="36">
                  <c:v>-0.46807105099671942</c:v>
                </c:pt>
                <c:pt idx="37">
                  <c:v>-0.47201582212766147</c:v>
                </c:pt>
                <c:pt idx="38">
                  <c:v>-0.46951288519911893</c:v>
                </c:pt>
                <c:pt idx="39">
                  <c:v>-0.46130031026802398</c:v>
                </c:pt>
                <c:pt idx="40">
                  <c:v>-0.4479879832924018</c:v>
                </c:pt>
                <c:pt idx="41">
                  <c:v>-0.43009779240864948</c:v>
                </c:pt>
                <c:pt idx="42">
                  <c:v>-0.40809039834169092</c:v>
                </c:pt>
                <c:pt idx="43">
                  <c:v>-0.38238343479416997</c:v>
                </c:pt>
                <c:pt idx="44">
                  <c:v>-0.35336410323221729</c:v>
                </c:pt>
                <c:pt idx="45">
                  <c:v>-0.32139801580064931</c:v>
                </c:pt>
                <c:pt idx="46">
                  <c:v>-0.28683547318839164</c:v>
                </c:pt>
                <c:pt idx="47">
                  <c:v>-0.25001595550429628</c:v>
                </c:pt>
                <c:pt idx="48">
                  <c:v>-0.21127134836873462</c:v>
                </c:pt>
                <c:pt idx="49">
                  <c:v>-0.17092826306889009</c:v>
                </c:pt>
                <c:pt idx="50">
                  <c:v>-0.12930970348398813</c:v>
                </c:pt>
                <c:pt idx="51">
                  <c:v>-8.6736262566684805E-2</c:v>
                </c:pt>
                <c:pt idx="52">
                  <c:v>-4.3526984756610834E-2</c:v>
                </c:pt>
                <c:pt idx="53">
                  <c:v>8.3911449304610515E-16</c:v>
                </c:pt>
                <c:pt idx="54">
                  <c:v>4.35269847566125E-2</c:v>
                </c:pt>
                <c:pt idx="55">
                  <c:v>8.673626256668647E-2</c:v>
                </c:pt>
                <c:pt idx="56">
                  <c:v>0.12930970348398979</c:v>
                </c:pt>
                <c:pt idx="57">
                  <c:v>0.17092826306889164</c:v>
                </c:pt>
                <c:pt idx="58">
                  <c:v>0.21127134836873646</c:v>
                </c:pt>
                <c:pt idx="59">
                  <c:v>0.250015955504298</c:v>
                </c:pt>
                <c:pt idx="60">
                  <c:v>0.28683547318839325</c:v>
                </c:pt>
                <c:pt idx="61">
                  <c:v>0.32139801580065086</c:v>
                </c:pt>
                <c:pt idx="62">
                  <c:v>0.35336410323221845</c:v>
                </c:pt>
                <c:pt idx="63">
                  <c:v>0.38238343479417103</c:v>
                </c:pt>
                <c:pt idx="64">
                  <c:v>0.40809039834169192</c:v>
                </c:pt>
                <c:pt idx="65">
                  <c:v>0.43009779240865009</c:v>
                </c:pt>
                <c:pt idx="66">
                  <c:v>0.4479879832924023</c:v>
                </c:pt>
                <c:pt idx="67">
                  <c:v>0.46130031026802454</c:v>
                </c:pt>
                <c:pt idx="68">
                  <c:v>0.4695128851991191</c:v>
                </c:pt>
                <c:pt idx="69">
                  <c:v>0.47201582212766113</c:v>
                </c:pt>
                <c:pt idx="70">
                  <c:v>0.46807105099671936</c:v>
                </c:pt>
                <c:pt idx="71">
                  <c:v>0.45675066233551054</c:v>
                </c:pt>
                <c:pt idx="72">
                  <c:v>0.43684038706104455</c:v>
                </c:pt>
                <c:pt idx="73">
                  <c:v>0.40668690697751941</c:v>
                </c:pt>
                <c:pt idx="74">
                  <c:v>0.36396180542540041</c:v>
                </c:pt>
                <c:pt idx="75">
                  <c:v>0.30534695789588961</c:v>
                </c:pt>
                <c:pt idx="76">
                  <c:v>0.22641364927704938</c:v>
                </c:pt>
                <c:pt idx="77">
                  <c:v>0.12325830361731896</c:v>
                </c:pt>
                <c:pt idx="78">
                  <c:v>3.7308368205746029E-16</c:v>
                </c:pt>
                <c:pt idx="79">
                  <c:v>-6.3804838754285458E-4</c:v>
                </c:pt>
                <c:pt idx="80">
                  <c:v>-3.1829245257760513E-2</c:v>
                </c:pt>
                <c:pt idx="81">
                  <c:v>-6.3228295621487046E-2</c:v>
                </c:pt>
                <c:pt idx="82">
                  <c:v>-0.12325830361732304</c:v>
                </c:pt>
                <c:pt idx="83">
                  <c:v>-0.22641364927705296</c:v>
                </c:pt>
                <c:pt idx="84">
                  <c:v>-0.30534695789589206</c:v>
                </c:pt>
                <c:pt idx="85">
                  <c:v>-0.3639618054254023</c:v>
                </c:pt>
                <c:pt idx="86">
                  <c:v>-0.40668690697752091</c:v>
                </c:pt>
                <c:pt idx="87">
                  <c:v>-0.43684038706104544</c:v>
                </c:pt>
                <c:pt idx="88">
                  <c:v>-0.45675066233551137</c:v>
                </c:pt>
                <c:pt idx="89">
                  <c:v>-0.46807105099671964</c:v>
                </c:pt>
                <c:pt idx="90">
                  <c:v>-0.47201582212766147</c:v>
                </c:pt>
                <c:pt idx="91">
                  <c:v>-0.46951288519911877</c:v>
                </c:pt>
                <c:pt idx="92">
                  <c:v>-0.46130031026802398</c:v>
                </c:pt>
                <c:pt idx="93">
                  <c:v>-0.44798798329240158</c:v>
                </c:pt>
                <c:pt idx="94">
                  <c:v>-0.43009779240864948</c:v>
                </c:pt>
                <c:pt idx="95">
                  <c:v>-0.4080903983416912</c:v>
                </c:pt>
                <c:pt idx="96">
                  <c:v>-0.38238343479416997</c:v>
                </c:pt>
                <c:pt idx="97">
                  <c:v>-0.3533641032322174</c:v>
                </c:pt>
                <c:pt idx="98">
                  <c:v>-0.32139801580064947</c:v>
                </c:pt>
                <c:pt idx="99">
                  <c:v>-0.28683547318839192</c:v>
                </c:pt>
                <c:pt idx="100">
                  <c:v>-0.25001595550429634</c:v>
                </c:pt>
                <c:pt idx="101">
                  <c:v>-0.21127134836873496</c:v>
                </c:pt>
                <c:pt idx="102">
                  <c:v>-0.17092826306888984</c:v>
                </c:pt>
                <c:pt idx="103">
                  <c:v>-0.12930970348398824</c:v>
                </c:pt>
                <c:pt idx="104">
                  <c:v>-8.6736262566684583E-2</c:v>
                </c:pt>
                <c:pt idx="105">
                  <c:v>-4.3526984756610917E-2</c:v>
                </c:pt>
                <c:pt idx="106">
                  <c:v>1.0621919822101019E-15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3C-4A10-8065-943A8458F29E}"/>
            </c:ext>
          </c:extLst>
        </c:ser>
        <c:ser>
          <c:idx val="6"/>
          <c:order val="5"/>
          <c:tx>
            <c:strRef>
              <c:f>JZeta!$G$6</c:f>
              <c:strCache>
                <c:ptCount val="1"/>
                <c:pt idx="0">
                  <c:v>Z(Phi, 1)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JZeta!$A$7:$A$113</c:f>
              <c:numCache>
                <c:formatCode>General</c:formatCode>
                <c:ptCount val="107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</c:v>
                </c:pt>
                <c:pt idx="26">
                  <c:v>0.50009999999999999</c:v>
                </c:pt>
                <c:pt idx="27">
                  <c:v>0.505</c:v>
                </c:pt>
                <c:pt idx="28">
                  <c:v>0.51</c:v>
                </c:pt>
                <c:pt idx="29">
                  <c:v>0.52</c:v>
                </c:pt>
                <c:pt idx="30">
                  <c:v>0.54</c:v>
                </c:pt>
                <c:pt idx="31">
                  <c:v>0.56000000000000005</c:v>
                </c:pt>
                <c:pt idx="32">
                  <c:v>0.58000000000000007</c:v>
                </c:pt>
                <c:pt idx="33">
                  <c:v>0.60000000000000009</c:v>
                </c:pt>
                <c:pt idx="34">
                  <c:v>0.62000000000000011</c:v>
                </c:pt>
                <c:pt idx="35">
                  <c:v>0.64000000000000012</c:v>
                </c:pt>
                <c:pt idx="36">
                  <c:v>0.66000000000000014</c:v>
                </c:pt>
                <c:pt idx="37">
                  <c:v>0.68000000000000016</c:v>
                </c:pt>
                <c:pt idx="38">
                  <c:v>0.70000000000000018</c:v>
                </c:pt>
                <c:pt idx="39">
                  <c:v>0.7200000000000002</c:v>
                </c:pt>
                <c:pt idx="40">
                  <c:v>0.74000000000000021</c:v>
                </c:pt>
                <c:pt idx="41">
                  <c:v>0.76000000000000023</c:v>
                </c:pt>
                <c:pt idx="42">
                  <c:v>0.78000000000000025</c:v>
                </c:pt>
                <c:pt idx="43">
                  <c:v>0.80000000000000027</c:v>
                </c:pt>
                <c:pt idx="44">
                  <c:v>0.82000000000000028</c:v>
                </c:pt>
                <c:pt idx="45">
                  <c:v>0.8400000000000003</c:v>
                </c:pt>
                <c:pt idx="46">
                  <c:v>0.86000000000000032</c:v>
                </c:pt>
                <c:pt idx="47">
                  <c:v>0.88000000000000034</c:v>
                </c:pt>
                <c:pt idx="48">
                  <c:v>0.90000000000000036</c:v>
                </c:pt>
                <c:pt idx="49">
                  <c:v>0.92000000000000037</c:v>
                </c:pt>
                <c:pt idx="50">
                  <c:v>0.94000000000000039</c:v>
                </c:pt>
                <c:pt idx="51">
                  <c:v>0.96000000000000041</c:v>
                </c:pt>
                <c:pt idx="52">
                  <c:v>0.98000000000000043</c:v>
                </c:pt>
                <c:pt idx="53">
                  <c:v>1.0000000000000004</c:v>
                </c:pt>
                <c:pt idx="54">
                  <c:v>1.0200000000000005</c:v>
                </c:pt>
                <c:pt idx="55">
                  <c:v>1.0400000000000005</c:v>
                </c:pt>
                <c:pt idx="56">
                  <c:v>1.0600000000000005</c:v>
                </c:pt>
                <c:pt idx="57">
                  <c:v>1.0800000000000005</c:v>
                </c:pt>
                <c:pt idx="58">
                  <c:v>1.1000000000000005</c:v>
                </c:pt>
                <c:pt idx="59">
                  <c:v>1.1200000000000006</c:v>
                </c:pt>
                <c:pt idx="60">
                  <c:v>1.1400000000000006</c:v>
                </c:pt>
                <c:pt idx="61">
                  <c:v>1.1600000000000006</c:v>
                </c:pt>
                <c:pt idx="62">
                  <c:v>1.1800000000000006</c:v>
                </c:pt>
                <c:pt idx="63">
                  <c:v>1.2000000000000006</c:v>
                </c:pt>
                <c:pt idx="64">
                  <c:v>1.2200000000000006</c:v>
                </c:pt>
                <c:pt idx="65">
                  <c:v>1.2400000000000007</c:v>
                </c:pt>
                <c:pt idx="66">
                  <c:v>1.2600000000000007</c:v>
                </c:pt>
                <c:pt idx="67">
                  <c:v>1.2800000000000007</c:v>
                </c:pt>
                <c:pt idx="68">
                  <c:v>1.3000000000000007</c:v>
                </c:pt>
                <c:pt idx="69">
                  <c:v>1.3200000000000007</c:v>
                </c:pt>
                <c:pt idx="70">
                  <c:v>1.3400000000000007</c:v>
                </c:pt>
                <c:pt idx="71">
                  <c:v>1.3600000000000008</c:v>
                </c:pt>
                <c:pt idx="72">
                  <c:v>1.3800000000000008</c:v>
                </c:pt>
                <c:pt idx="73">
                  <c:v>1.4000000000000008</c:v>
                </c:pt>
                <c:pt idx="74">
                  <c:v>1.4200000000000008</c:v>
                </c:pt>
                <c:pt idx="75">
                  <c:v>1.4400000000000008</c:v>
                </c:pt>
                <c:pt idx="76">
                  <c:v>1.4600000000000009</c:v>
                </c:pt>
                <c:pt idx="77">
                  <c:v>1.4800000000000009</c:v>
                </c:pt>
                <c:pt idx="78">
                  <c:v>1.5</c:v>
                </c:pt>
                <c:pt idx="79">
                  <c:v>1.5001</c:v>
                </c:pt>
                <c:pt idx="80">
                  <c:v>1.5049999999999999</c:v>
                </c:pt>
                <c:pt idx="81">
                  <c:v>1.51</c:v>
                </c:pt>
                <c:pt idx="82">
                  <c:v>1.52</c:v>
                </c:pt>
                <c:pt idx="83">
                  <c:v>1.54</c:v>
                </c:pt>
                <c:pt idx="84">
                  <c:v>1.56</c:v>
                </c:pt>
                <c:pt idx="85">
                  <c:v>1.58</c:v>
                </c:pt>
                <c:pt idx="86">
                  <c:v>1.6</c:v>
                </c:pt>
                <c:pt idx="87">
                  <c:v>1.62</c:v>
                </c:pt>
                <c:pt idx="88">
                  <c:v>1.6400000000000001</c:v>
                </c:pt>
                <c:pt idx="89">
                  <c:v>1.6600000000000001</c:v>
                </c:pt>
                <c:pt idx="90">
                  <c:v>1.6800000000000002</c:v>
                </c:pt>
                <c:pt idx="91">
                  <c:v>1.7000000000000002</c:v>
                </c:pt>
                <c:pt idx="92">
                  <c:v>1.7200000000000002</c:v>
                </c:pt>
                <c:pt idx="93">
                  <c:v>1.7400000000000002</c:v>
                </c:pt>
                <c:pt idx="94">
                  <c:v>1.7600000000000002</c:v>
                </c:pt>
                <c:pt idx="95">
                  <c:v>1.7800000000000002</c:v>
                </c:pt>
                <c:pt idx="96">
                  <c:v>1.8000000000000003</c:v>
                </c:pt>
                <c:pt idx="97">
                  <c:v>1.8200000000000003</c:v>
                </c:pt>
                <c:pt idx="98">
                  <c:v>1.8400000000000003</c:v>
                </c:pt>
                <c:pt idx="99">
                  <c:v>1.8600000000000003</c:v>
                </c:pt>
                <c:pt idx="100">
                  <c:v>1.8800000000000003</c:v>
                </c:pt>
                <c:pt idx="101">
                  <c:v>1.9000000000000004</c:v>
                </c:pt>
                <c:pt idx="102">
                  <c:v>1.9200000000000004</c:v>
                </c:pt>
                <c:pt idx="103">
                  <c:v>1.9400000000000004</c:v>
                </c:pt>
                <c:pt idx="104">
                  <c:v>1.9600000000000004</c:v>
                </c:pt>
                <c:pt idx="105">
                  <c:v>1.9800000000000004</c:v>
                </c:pt>
                <c:pt idx="106">
                  <c:v>2.0000000000000004</c:v>
                </c:pt>
              </c:numCache>
            </c:numRef>
          </c:xVal>
          <c:yVal>
            <c:numRef>
              <c:f>JZeta!$G$7:$G$113</c:f>
              <c:numCache>
                <c:formatCode>General</c:formatCode>
                <c:ptCount val="107"/>
                <c:pt idx="0">
                  <c:v>0</c:v>
                </c:pt>
                <c:pt idx="1">
                  <c:v>6.2790519529313374E-2</c:v>
                </c:pt>
                <c:pt idx="2">
                  <c:v>0.12533323356430426</c:v>
                </c:pt>
                <c:pt idx="3">
                  <c:v>0.1873813145857246</c:v>
                </c:pt>
                <c:pt idx="4">
                  <c:v>0.24868988716485479</c:v>
                </c:pt>
                <c:pt idx="5">
                  <c:v>0.3090169943749474</c:v>
                </c:pt>
                <c:pt idx="6">
                  <c:v>0.36812455268467797</c:v>
                </c:pt>
                <c:pt idx="7">
                  <c:v>0.42577929156507272</c:v>
                </c:pt>
                <c:pt idx="8">
                  <c:v>0.48175367410171532</c:v>
                </c:pt>
                <c:pt idx="9">
                  <c:v>0.53582679497899666</c:v>
                </c:pt>
                <c:pt idx="10">
                  <c:v>0.58778525229247314</c:v>
                </c:pt>
                <c:pt idx="11">
                  <c:v>0.63742398974868963</c:v>
                </c:pt>
                <c:pt idx="12">
                  <c:v>0.6845471059286885</c:v>
                </c:pt>
                <c:pt idx="13">
                  <c:v>0.72896862742141144</c:v>
                </c:pt>
                <c:pt idx="14">
                  <c:v>0.77051324277578914</c:v>
                </c:pt>
                <c:pt idx="15">
                  <c:v>0.80901699437494745</c:v>
                </c:pt>
                <c:pt idx="16">
                  <c:v>0.84432792550201508</c:v>
                </c:pt>
                <c:pt idx="17">
                  <c:v>0.87630668004386369</c:v>
                </c:pt>
                <c:pt idx="18">
                  <c:v>0.90482705246601958</c:v>
                </c:pt>
                <c:pt idx="19">
                  <c:v>0.92977648588825146</c:v>
                </c:pt>
                <c:pt idx="20">
                  <c:v>0.95105651629515364</c:v>
                </c:pt>
                <c:pt idx="21">
                  <c:v>0.96858316112863119</c:v>
                </c:pt>
                <c:pt idx="22">
                  <c:v>0.98228725072868872</c:v>
                </c:pt>
                <c:pt idx="23">
                  <c:v>0.99211470131447788</c:v>
                </c:pt>
                <c:pt idx="24">
                  <c:v>0.99802672842827156</c:v>
                </c:pt>
                <c:pt idx="25">
                  <c:v>1</c:v>
                </c:pt>
                <c:pt idx="26">
                  <c:v>-0.99999995065197844</c:v>
                </c:pt>
                <c:pt idx="27">
                  <c:v>-0.99987663248166059</c:v>
                </c:pt>
                <c:pt idx="28">
                  <c:v>-0.9995065603657316</c:v>
                </c:pt>
                <c:pt idx="29">
                  <c:v>-0.99802672842827156</c:v>
                </c:pt>
                <c:pt idx="30">
                  <c:v>-0.99211470131447776</c:v>
                </c:pt>
                <c:pt idx="31">
                  <c:v>-0.98228725072868861</c:v>
                </c:pt>
                <c:pt idx="32">
                  <c:v>-0.96858316112863108</c:v>
                </c:pt>
                <c:pt idx="33">
                  <c:v>-0.95105651629515353</c:v>
                </c:pt>
                <c:pt idx="34">
                  <c:v>-0.92977648588825135</c:v>
                </c:pt>
                <c:pt idx="35">
                  <c:v>-0.90482705246601947</c:v>
                </c:pt>
                <c:pt idx="36">
                  <c:v>-0.87630668004386347</c:v>
                </c:pt>
                <c:pt idx="37">
                  <c:v>-0.84432792550201496</c:v>
                </c:pt>
                <c:pt idx="38">
                  <c:v>-0.80901699437494723</c:v>
                </c:pt>
                <c:pt idx="39">
                  <c:v>-0.77051324277578892</c:v>
                </c:pt>
                <c:pt idx="40">
                  <c:v>-0.72896862742141111</c:v>
                </c:pt>
                <c:pt idx="41">
                  <c:v>-0.68454710592868817</c:v>
                </c:pt>
                <c:pt idx="42">
                  <c:v>-0.63742398974868919</c:v>
                </c:pt>
                <c:pt idx="43">
                  <c:v>-0.58778525229247247</c:v>
                </c:pt>
                <c:pt idx="44">
                  <c:v>-0.53582679497899588</c:v>
                </c:pt>
                <c:pt idx="45">
                  <c:v>-0.48175367410171444</c:v>
                </c:pt>
                <c:pt idx="46">
                  <c:v>-0.42577929156507172</c:v>
                </c:pt>
                <c:pt idx="47">
                  <c:v>-0.36812455268467692</c:v>
                </c:pt>
                <c:pt idx="48">
                  <c:v>-0.30901699437494629</c:v>
                </c:pt>
                <c:pt idx="49">
                  <c:v>-0.24868988716485396</c:v>
                </c:pt>
                <c:pt idx="50">
                  <c:v>-0.18738131458572369</c:v>
                </c:pt>
                <c:pt idx="51">
                  <c:v>-0.1253332335643032</c:v>
                </c:pt>
                <c:pt idx="52">
                  <c:v>-6.279051952931225E-2</c:v>
                </c:pt>
                <c:pt idx="53">
                  <c:v>1.2098029496354525E-15</c:v>
                </c:pt>
                <c:pt idx="54">
                  <c:v>6.2790519529314665E-2</c:v>
                </c:pt>
                <c:pt idx="55">
                  <c:v>0.12533323356430562</c:v>
                </c:pt>
                <c:pt idx="56">
                  <c:v>0.18738131458572607</c:v>
                </c:pt>
                <c:pt idx="57">
                  <c:v>0.24868988716485629</c:v>
                </c:pt>
                <c:pt idx="58">
                  <c:v>0.30901699437494901</c:v>
                </c:pt>
                <c:pt idx="59">
                  <c:v>0.36812455268467958</c:v>
                </c:pt>
                <c:pt idx="60">
                  <c:v>0.42577929156507427</c:v>
                </c:pt>
                <c:pt idx="61">
                  <c:v>0.48175367410171693</c:v>
                </c:pt>
                <c:pt idx="62">
                  <c:v>0.53582679497899788</c:v>
                </c:pt>
                <c:pt idx="63">
                  <c:v>0.58778525229247447</c:v>
                </c:pt>
                <c:pt idx="64">
                  <c:v>0.63742398974869108</c:v>
                </c:pt>
                <c:pt idx="65">
                  <c:v>0.68454710592868995</c:v>
                </c:pt>
                <c:pt idx="66">
                  <c:v>0.72896862742141277</c:v>
                </c:pt>
                <c:pt idx="67">
                  <c:v>0.77051324277579047</c:v>
                </c:pt>
                <c:pt idx="68">
                  <c:v>0.80901699437494889</c:v>
                </c:pt>
                <c:pt idx="69">
                  <c:v>0.8443279255020163</c:v>
                </c:pt>
                <c:pt idx="70">
                  <c:v>0.87630668004386447</c:v>
                </c:pt>
                <c:pt idx="71">
                  <c:v>0.90482705246602047</c:v>
                </c:pt>
                <c:pt idx="72">
                  <c:v>0.92977648588825212</c:v>
                </c:pt>
                <c:pt idx="73">
                  <c:v>0.95105651629515431</c:v>
                </c:pt>
                <c:pt idx="74">
                  <c:v>0.96858316112863163</c:v>
                </c:pt>
                <c:pt idx="75">
                  <c:v>0.98228725072868917</c:v>
                </c:pt>
                <c:pt idx="76">
                  <c:v>0.9921147013144781</c:v>
                </c:pt>
                <c:pt idx="77">
                  <c:v>0.99802672842827178</c:v>
                </c:pt>
                <c:pt idx="78">
                  <c:v>1</c:v>
                </c:pt>
                <c:pt idx="79">
                  <c:v>-0.99999995065197844</c:v>
                </c:pt>
                <c:pt idx="80">
                  <c:v>-0.99987663248166059</c:v>
                </c:pt>
                <c:pt idx="81">
                  <c:v>-0.9995065603657316</c:v>
                </c:pt>
                <c:pt idx="82">
                  <c:v>-0.99802672842827156</c:v>
                </c:pt>
                <c:pt idx="83">
                  <c:v>-0.99211470131447788</c:v>
                </c:pt>
                <c:pt idx="84">
                  <c:v>-0.98228725072868872</c:v>
                </c:pt>
                <c:pt idx="85">
                  <c:v>-0.96858316112863108</c:v>
                </c:pt>
                <c:pt idx="86">
                  <c:v>-0.95105651629515364</c:v>
                </c:pt>
                <c:pt idx="87">
                  <c:v>-0.92977648588825124</c:v>
                </c:pt>
                <c:pt idx="88">
                  <c:v>-0.90482705246601958</c:v>
                </c:pt>
                <c:pt idx="89">
                  <c:v>-0.87630668004386336</c:v>
                </c:pt>
                <c:pt idx="90">
                  <c:v>-0.84432792550201496</c:v>
                </c:pt>
                <c:pt idx="91">
                  <c:v>-0.80901699437494701</c:v>
                </c:pt>
                <c:pt idx="92">
                  <c:v>-0.77051324277578903</c:v>
                </c:pt>
                <c:pt idx="93">
                  <c:v>-0.72896862742141089</c:v>
                </c:pt>
                <c:pt idx="94">
                  <c:v>-0.68454710592868828</c:v>
                </c:pt>
                <c:pt idx="95">
                  <c:v>-0.63742398974868963</c:v>
                </c:pt>
                <c:pt idx="96">
                  <c:v>-0.58778525229247258</c:v>
                </c:pt>
                <c:pt idx="97">
                  <c:v>-0.53582679497899632</c:v>
                </c:pt>
                <c:pt idx="98">
                  <c:v>-0.48175367410171455</c:v>
                </c:pt>
                <c:pt idx="99">
                  <c:v>-0.42577929156507222</c:v>
                </c:pt>
                <c:pt idx="100">
                  <c:v>-0.36812455268467703</c:v>
                </c:pt>
                <c:pt idx="101">
                  <c:v>-0.30901699437494679</c:v>
                </c:pt>
                <c:pt idx="102">
                  <c:v>-0.24868988716485363</c:v>
                </c:pt>
                <c:pt idx="103">
                  <c:v>-0.18738131458572382</c:v>
                </c:pt>
                <c:pt idx="104">
                  <c:v>-0.1253332335643029</c:v>
                </c:pt>
                <c:pt idx="105">
                  <c:v>-6.2790519529312375E-2</c:v>
                </c:pt>
                <c:pt idx="106">
                  <c:v>1.5314274795707798E-15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3C-4A10-8065-943A8458F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752415"/>
        <c:axId val="929291919"/>
      </c:scatterChart>
      <c:valAx>
        <c:axId val="935752415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9291919"/>
        <c:crosses val="autoZero"/>
        <c:crossBetween val="midCat"/>
      </c:valAx>
      <c:valAx>
        <c:axId val="92929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357524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112173478315214"/>
          <c:y val="6.7566978470790642E-2"/>
          <c:w val="0.17744969378827649"/>
          <c:h val="0.3703558751956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0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5</xdr:row>
      <xdr:rowOff>169863</xdr:rowOff>
    </xdr:from>
    <xdr:to>
      <xdr:col>13</xdr:col>
      <xdr:colOff>461962</xdr:colOff>
      <xdr:row>30</xdr:row>
      <xdr:rowOff>127001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5</xdr:row>
      <xdr:rowOff>4763</xdr:rowOff>
    </xdr:from>
    <xdr:to>
      <xdr:col>13</xdr:col>
      <xdr:colOff>461962</xdr:colOff>
      <xdr:row>29</xdr:row>
      <xdr:rowOff>12700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6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6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7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4762</xdr:colOff>
      <xdr:row>3</xdr:row>
      <xdr:rowOff>157162</xdr:rowOff>
    </xdr:from>
    <xdr:to>
      <xdr:col>13</xdr:col>
      <xdr:colOff>461962</xdr:colOff>
      <xdr:row>31</xdr:row>
      <xdr:rowOff>123825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3</xdr:row>
      <xdr:rowOff>166687</xdr:rowOff>
    </xdr:from>
    <xdr:to>
      <xdr:col>12</xdr:col>
      <xdr:colOff>9524</xdr:colOff>
      <xdr:row>24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685799</xdr:colOff>
      <xdr:row>25</xdr:row>
      <xdr:rowOff>171449</xdr:rowOff>
    </xdr:from>
    <xdr:to>
      <xdr:col>11</xdr:col>
      <xdr:colOff>676274</xdr:colOff>
      <xdr:row>46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4761</xdr:colOff>
      <xdr:row>5</xdr:row>
      <xdr:rowOff>1</xdr:rowOff>
    </xdr:from>
    <xdr:to>
      <xdr:col>13</xdr:col>
      <xdr:colOff>19050</xdr:colOff>
      <xdr:row>25</xdr:row>
      <xdr:rowOff>19051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10</xdr:col>
      <xdr:colOff>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6</xdr:row>
      <xdr:rowOff>4761</xdr:rowOff>
    </xdr:from>
    <xdr:to>
      <xdr:col>12</xdr:col>
      <xdr:colOff>466725</xdr:colOff>
      <xdr:row>24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25</xdr:row>
      <xdr:rowOff>171449</xdr:rowOff>
    </xdr:from>
    <xdr:to>
      <xdr:col>12</xdr:col>
      <xdr:colOff>457200</xdr:colOff>
      <xdr:row>44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9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6</xdr:row>
      <xdr:rowOff>4761</xdr:rowOff>
    </xdr:from>
    <xdr:to>
      <xdr:col>10</xdr:col>
      <xdr:colOff>685799</xdr:colOff>
      <xdr:row>30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6</xdr:row>
      <xdr:rowOff>0</xdr:rowOff>
    </xdr:from>
    <xdr:to>
      <xdr:col>17</xdr:col>
      <xdr:colOff>19050</xdr:colOff>
      <xdr:row>28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6</xdr:row>
      <xdr:rowOff>0</xdr:rowOff>
    </xdr:from>
    <xdr:to>
      <xdr:col>14</xdr:col>
      <xdr:colOff>28575</xdr:colOff>
      <xdr:row>28</xdr:row>
      <xdr:rowOff>19049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29</xdr:row>
      <xdr:rowOff>0</xdr:rowOff>
    </xdr:from>
    <xdr:to>
      <xdr:col>14</xdr:col>
      <xdr:colOff>14289</xdr:colOff>
      <xdr:row>51</xdr:row>
      <xdr:rowOff>19049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4761</xdr:colOff>
      <xdr:row>3</xdr:row>
      <xdr:rowOff>161925</xdr:rowOff>
    </xdr:from>
    <xdr:to>
      <xdr:col>18</xdr:col>
      <xdr:colOff>19050</xdr:colOff>
      <xdr:row>27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5</xdr:row>
      <xdr:rowOff>0</xdr:rowOff>
    </xdr:from>
    <xdr:to>
      <xdr:col>17</xdr:col>
      <xdr:colOff>19050</xdr:colOff>
      <xdr:row>27</xdr:row>
      <xdr:rowOff>19049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11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11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4761</xdr:colOff>
      <xdr:row>5</xdr:row>
      <xdr:rowOff>161925</xdr:rowOff>
    </xdr:from>
    <xdr:to>
      <xdr:col>14</xdr:col>
      <xdr:colOff>19050</xdr:colOff>
      <xdr:row>28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12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12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5</xdr:row>
      <xdr:rowOff>0</xdr:rowOff>
    </xdr:from>
    <xdr:to>
      <xdr:col>17</xdr:col>
      <xdr:colOff>19050</xdr:colOff>
      <xdr:row>26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43713" name="Button 1" hidden="1">
              <a:extLst>
                <a:ext uri="{63B3BB69-23CF-44E3-9099-C40C66FF867C}">
                  <a14:compatExt spid="_x0000_s243713"/>
                </a:ext>
                <a:ext uri="{FF2B5EF4-FFF2-40B4-BE49-F238E27FC236}">
                  <a16:creationId xmlns:a16="http://schemas.microsoft.com/office/drawing/2014/main" id="{00000000-0008-0000-1300-00000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43714" name="Button 2" hidden="1">
              <a:extLst>
                <a:ext uri="{63B3BB69-23CF-44E3-9099-C40C66FF867C}">
                  <a14:compatExt spid="_x0000_s243714"/>
                </a:ext>
                <a:ext uri="{FF2B5EF4-FFF2-40B4-BE49-F238E27FC236}">
                  <a16:creationId xmlns:a16="http://schemas.microsoft.com/office/drawing/2014/main" id="{00000000-0008-0000-1300-00000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4761</xdr:colOff>
      <xdr:row>5</xdr:row>
      <xdr:rowOff>0</xdr:rowOff>
    </xdr:from>
    <xdr:to>
      <xdr:col>17</xdr:col>
      <xdr:colOff>19050</xdr:colOff>
      <xdr:row>26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14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45762" name="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14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27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76200</xdr:rowOff>
        </xdr:from>
        <xdr:to>
          <xdr:col>2</xdr:col>
          <xdr:colOff>0</xdr:colOff>
          <xdr:row>2</xdr:row>
          <xdr:rowOff>104775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  <a:ext uri="{FF2B5EF4-FFF2-40B4-BE49-F238E27FC236}">
                  <a16:creationId xmlns:a16="http://schemas.microsoft.com/office/drawing/2014/main" id="{00000000-0008-0000-1500-000001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85725</xdr:rowOff>
        </xdr:from>
        <xdr:to>
          <xdr:col>4</xdr:col>
          <xdr:colOff>0</xdr:colOff>
          <xdr:row>2</xdr:row>
          <xdr:rowOff>114300</xdr:rowOff>
        </xdr:to>
        <xdr:sp macro="" textlink="">
          <xdr:nvSpPr>
            <xdr:cNvPr id="246786" name="Button 2" hidden="1">
              <a:extLst>
                <a:ext uri="{63B3BB69-23CF-44E3-9099-C40C66FF867C}">
                  <a14:compatExt spid="_x0000_s246786"/>
                </a:ext>
                <a:ext uri="{FF2B5EF4-FFF2-40B4-BE49-F238E27FC236}">
                  <a16:creationId xmlns:a16="http://schemas.microsoft.com/office/drawing/2014/main" id="{00000000-0008-0000-1500-000002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27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76200</xdr:rowOff>
        </xdr:from>
        <xdr:to>
          <xdr:col>2</xdr:col>
          <xdr:colOff>0</xdr:colOff>
          <xdr:row>2</xdr:row>
          <xdr:rowOff>104775</xdr:rowOff>
        </xdr:to>
        <xdr:sp macro="" textlink="">
          <xdr:nvSpPr>
            <xdr:cNvPr id="282625" name="Button 1" hidden="1">
              <a:extLst>
                <a:ext uri="{63B3BB69-23CF-44E3-9099-C40C66FF867C}">
                  <a14:compatExt spid="_x0000_s282625"/>
                </a:ext>
                <a:ext uri="{FF2B5EF4-FFF2-40B4-BE49-F238E27FC236}">
                  <a16:creationId xmlns:a16="http://schemas.microsoft.com/office/drawing/2014/main" id="{00000000-0008-0000-1600-0000015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85725</xdr:rowOff>
        </xdr:from>
        <xdr:to>
          <xdr:col>4</xdr:col>
          <xdr:colOff>0</xdr:colOff>
          <xdr:row>2</xdr:row>
          <xdr:rowOff>114300</xdr:rowOff>
        </xdr:to>
        <xdr:sp macro="" textlink="">
          <xdr:nvSpPr>
            <xdr:cNvPr id="282626" name="Button 2" hidden="1">
              <a:extLst>
                <a:ext uri="{63B3BB69-23CF-44E3-9099-C40C66FF867C}">
                  <a14:compatExt spid="_x0000_s282626"/>
                </a:ext>
                <a:ext uri="{FF2B5EF4-FFF2-40B4-BE49-F238E27FC236}">
                  <a16:creationId xmlns:a16="http://schemas.microsoft.com/office/drawing/2014/main" id="{00000000-0008-0000-1600-0000025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681036</xdr:colOff>
      <xdr:row>5</xdr:row>
      <xdr:rowOff>1</xdr:rowOff>
    </xdr:from>
    <xdr:to>
      <xdr:col>14</xdr:col>
      <xdr:colOff>9525</xdr:colOff>
      <xdr:row>27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76200</xdr:rowOff>
        </xdr:from>
        <xdr:to>
          <xdr:col>2</xdr:col>
          <xdr:colOff>0</xdr:colOff>
          <xdr:row>2</xdr:row>
          <xdr:rowOff>104775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17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76200</xdr:rowOff>
        </xdr:from>
        <xdr:to>
          <xdr:col>4</xdr:col>
          <xdr:colOff>0</xdr:colOff>
          <xdr:row>2</xdr:row>
          <xdr:rowOff>104775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17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31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47625</xdr:rowOff>
        </xdr:from>
        <xdr:to>
          <xdr:col>2</xdr:col>
          <xdr:colOff>9525</xdr:colOff>
          <xdr:row>2</xdr:row>
          <xdr:rowOff>85725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8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47625</xdr:rowOff>
        </xdr:from>
        <xdr:to>
          <xdr:col>4</xdr:col>
          <xdr:colOff>9525</xdr:colOff>
          <xdr:row>2</xdr:row>
          <xdr:rowOff>76200</xdr:rowOff>
        </xdr:to>
        <xdr:sp macro="" textlink="">
          <xdr:nvSpPr>
            <xdr:cNvPr id="318473" name="Button 9" hidden="1">
              <a:extLst>
                <a:ext uri="{63B3BB69-23CF-44E3-9099-C40C66FF867C}">
                  <a14:compatExt spid="_x0000_s318473"/>
                </a:ext>
                <a:ext uri="{FF2B5EF4-FFF2-40B4-BE49-F238E27FC236}">
                  <a16:creationId xmlns:a16="http://schemas.microsoft.com/office/drawing/2014/main" id="{00000000-0008-0000-1800-000009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29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66675</xdr:rowOff>
        </xdr:from>
        <xdr:to>
          <xdr:col>2</xdr:col>
          <xdr:colOff>28575</xdr:colOff>
          <xdr:row>2</xdr:row>
          <xdr:rowOff>85725</xdr:rowOff>
        </xdr:to>
        <xdr:sp macro="" textlink="">
          <xdr:nvSpPr>
            <xdr:cNvPr id="353281" name="Button 1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19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66675</xdr:rowOff>
        </xdr:from>
        <xdr:to>
          <xdr:col>4</xdr:col>
          <xdr:colOff>9525</xdr:colOff>
          <xdr:row>2</xdr:row>
          <xdr:rowOff>76200</xdr:rowOff>
        </xdr:to>
        <xdr:sp macro="" textlink="">
          <xdr:nvSpPr>
            <xdr:cNvPr id="353282" name="Button 2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19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681036</xdr:colOff>
      <xdr:row>5</xdr:row>
      <xdr:rowOff>1</xdr:rowOff>
    </xdr:from>
    <xdr:to>
      <xdr:col>19</xdr:col>
      <xdr:colOff>9525</xdr:colOff>
      <xdr:row>29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85725</xdr:rowOff>
        </xdr:from>
        <xdr:to>
          <xdr:col>2</xdr:col>
          <xdr:colOff>9525</xdr:colOff>
          <xdr:row>2</xdr:row>
          <xdr:rowOff>104775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1A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</xdr:row>
          <xdr:rowOff>66675</xdr:rowOff>
        </xdr:from>
        <xdr:to>
          <xdr:col>3</xdr:col>
          <xdr:colOff>676275</xdr:colOff>
          <xdr:row>2</xdr:row>
          <xdr:rowOff>85725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1A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9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B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4761</xdr:colOff>
      <xdr:row>5</xdr:row>
      <xdr:rowOff>161925</xdr:rowOff>
    </xdr:from>
    <xdr:to>
      <xdr:col>11</xdr:col>
      <xdr:colOff>19050</xdr:colOff>
      <xdr:row>26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90145" name="Button 1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1C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1C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4761</xdr:colOff>
      <xdr:row>5</xdr:row>
      <xdr:rowOff>161925</xdr:rowOff>
    </xdr:from>
    <xdr:to>
      <xdr:col>11</xdr:col>
      <xdr:colOff>19050</xdr:colOff>
      <xdr:row>26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89121" name="Button 1" hidden="1">
              <a:extLst>
                <a:ext uri="{63B3BB69-23CF-44E3-9099-C40C66FF867C}">
                  <a14:compatExt spid="_x0000_s389121"/>
                </a:ext>
                <a:ext uri="{FF2B5EF4-FFF2-40B4-BE49-F238E27FC236}">
                  <a16:creationId xmlns:a16="http://schemas.microsoft.com/office/drawing/2014/main" id="{00000000-0008-0000-1D00-000001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89122" name="Button 2" hidden="1">
              <a:extLst>
                <a:ext uri="{63B3BB69-23CF-44E3-9099-C40C66FF867C}">
                  <a14:compatExt spid="_x0000_s389122"/>
                </a:ext>
                <a:ext uri="{FF2B5EF4-FFF2-40B4-BE49-F238E27FC236}">
                  <a16:creationId xmlns:a16="http://schemas.microsoft.com/office/drawing/2014/main" id="{00000000-0008-0000-1D00-000002F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5</xdr:row>
      <xdr:rowOff>166686</xdr:rowOff>
    </xdr:from>
    <xdr:to>
      <xdr:col>10</xdr:col>
      <xdr:colOff>685799</xdr:colOff>
      <xdr:row>29</xdr:row>
      <xdr:rowOff>171449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E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4761</xdr:rowOff>
    </xdr:from>
    <xdr:to>
      <xdr:col>9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F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F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19050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2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2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2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2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26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</xdr:row>
          <xdr:rowOff>161925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26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27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  <a:ext uri="{FF2B5EF4-FFF2-40B4-BE49-F238E27FC236}">
                  <a16:creationId xmlns:a16="http://schemas.microsoft.com/office/drawing/2014/main" id="{00000000-0008-0000-2700-000001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24962" name="Button 2" hidden="1">
              <a:extLst>
                <a:ext uri="{63B3BB69-23CF-44E3-9099-C40C66FF867C}">
                  <a14:compatExt spid="_x0000_s424962"/>
                </a:ext>
                <a:ext uri="{FF2B5EF4-FFF2-40B4-BE49-F238E27FC236}">
                  <a16:creationId xmlns:a16="http://schemas.microsoft.com/office/drawing/2014/main" id="{00000000-0008-0000-2700-0000027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2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28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166687</xdr:rowOff>
    </xdr:from>
    <xdr:to>
      <xdr:col>10</xdr:col>
      <xdr:colOff>180975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2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2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4762</xdr:rowOff>
    </xdr:from>
    <xdr:to>
      <xdr:col>12</xdr:col>
      <xdr:colOff>457200</xdr:colOff>
      <xdr:row>28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A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A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27</xdr:row>
      <xdr:rowOff>161924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2B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2B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28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2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2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4761</xdr:rowOff>
    </xdr:from>
    <xdr:to>
      <xdr:col>12</xdr:col>
      <xdr:colOff>457200</xdr:colOff>
      <xdr:row>28</xdr:row>
      <xdr:rowOff>9524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2D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0</xdr:rowOff>
        </xdr:from>
        <xdr:to>
          <xdr:col>3</xdr:col>
          <xdr:colOff>952500</xdr:colOff>
          <xdr:row>3</xdr:row>
          <xdr:rowOff>19050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2D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676275</xdr:colOff>
      <xdr:row>6</xdr:row>
      <xdr:rowOff>14286</xdr:rowOff>
    </xdr:from>
    <xdr:to>
      <xdr:col>12</xdr:col>
      <xdr:colOff>447675</xdr:colOff>
      <xdr:row>22</xdr:row>
      <xdr:rowOff>171449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23</xdr:row>
      <xdr:rowOff>171449</xdr:rowOff>
    </xdr:from>
    <xdr:to>
      <xdr:col>12</xdr:col>
      <xdr:colOff>457200</xdr:colOff>
      <xdr:row>41</xdr:row>
      <xdr:rowOff>9524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E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E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14286</xdr:rowOff>
    </xdr:from>
    <xdr:to>
      <xdr:col>14</xdr:col>
      <xdr:colOff>9525</xdr:colOff>
      <xdr:row>28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2F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2F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14286</xdr:rowOff>
    </xdr:from>
    <xdr:to>
      <xdr:col>14</xdr:col>
      <xdr:colOff>9525</xdr:colOff>
      <xdr:row>28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94593" name="Button 1" hidden="1">
              <a:extLst>
                <a:ext uri="{63B3BB69-23CF-44E3-9099-C40C66FF867C}">
                  <a14:compatExt spid="_x0000_s494593"/>
                </a:ext>
                <a:ext uri="{FF2B5EF4-FFF2-40B4-BE49-F238E27FC236}">
                  <a16:creationId xmlns:a16="http://schemas.microsoft.com/office/drawing/2014/main" id="{00000000-0008-0000-3000-000001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94594" name="Button 2" hidden="1">
              <a:extLst>
                <a:ext uri="{63B3BB69-23CF-44E3-9099-C40C66FF867C}">
                  <a14:compatExt spid="_x0000_s494594"/>
                </a:ext>
                <a:ext uri="{FF2B5EF4-FFF2-40B4-BE49-F238E27FC236}">
                  <a16:creationId xmlns:a16="http://schemas.microsoft.com/office/drawing/2014/main" id="{00000000-0008-0000-3000-0000028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238125</xdr:colOff>
      <xdr:row>5</xdr:row>
      <xdr:rowOff>166686</xdr:rowOff>
    </xdr:from>
    <xdr:to>
      <xdr:col>15</xdr:col>
      <xdr:colOff>257175</xdr:colOff>
      <xdr:row>28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161925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3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31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14286</xdr:rowOff>
    </xdr:from>
    <xdr:to>
      <xdr:col>14</xdr:col>
      <xdr:colOff>9525</xdr:colOff>
      <xdr:row>28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180975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3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3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14287</xdr:rowOff>
    </xdr:from>
    <xdr:to>
      <xdr:col>14</xdr:col>
      <xdr:colOff>9525</xdr:colOff>
      <xdr:row>28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161925</xdr:rowOff>
        </xdr:to>
        <xdr:sp macro="" textlink="">
          <xdr:nvSpPr>
            <xdr:cNvPr id="512001" name="Button 1" hidden="1">
              <a:extLst>
                <a:ext uri="{63B3BB69-23CF-44E3-9099-C40C66FF867C}">
                  <a14:compatExt spid="_x0000_s512001"/>
                </a:ext>
                <a:ext uri="{FF2B5EF4-FFF2-40B4-BE49-F238E27FC236}">
                  <a16:creationId xmlns:a16="http://schemas.microsoft.com/office/drawing/2014/main" id="{00000000-0008-0000-3300-000001D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002" name="Button 2" hidden="1">
              <a:extLst>
                <a:ext uri="{63B3BB69-23CF-44E3-9099-C40C66FF867C}">
                  <a14:compatExt spid="_x0000_s512002"/>
                </a:ext>
                <a:ext uri="{FF2B5EF4-FFF2-40B4-BE49-F238E27FC236}">
                  <a16:creationId xmlns:a16="http://schemas.microsoft.com/office/drawing/2014/main" id="{00000000-0008-0000-3300-000002D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6</xdr:row>
      <xdr:rowOff>14287</xdr:rowOff>
    </xdr:from>
    <xdr:to>
      <xdr:col>14</xdr:col>
      <xdr:colOff>9525</xdr:colOff>
      <xdr:row>28</xdr:row>
      <xdr:rowOff>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2</xdr:row>
          <xdr:rowOff>161925</xdr:rowOff>
        </xdr:to>
        <xdr:sp macro="" textlink="">
          <xdr:nvSpPr>
            <xdr:cNvPr id="513025" name="Button 1" hidden="1">
              <a:extLst>
                <a:ext uri="{63B3BB69-23CF-44E3-9099-C40C66FF867C}">
                  <a14:compatExt spid="_x0000_s513025"/>
                </a:ext>
                <a:ext uri="{FF2B5EF4-FFF2-40B4-BE49-F238E27FC236}">
                  <a16:creationId xmlns:a16="http://schemas.microsoft.com/office/drawing/2014/main" id="{00000000-0008-0000-3400-000001D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152400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3026" name="Button 2" hidden="1">
              <a:extLst>
                <a:ext uri="{63B3BB69-23CF-44E3-9099-C40C66FF867C}">
                  <a14:compatExt spid="_x0000_s513026"/>
                </a:ext>
                <a:ext uri="{FF2B5EF4-FFF2-40B4-BE49-F238E27FC236}">
                  <a16:creationId xmlns:a16="http://schemas.microsoft.com/office/drawing/2014/main" id="{00000000-0008-0000-3400-000002D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5</xdr:row>
      <xdr:rowOff>166686</xdr:rowOff>
    </xdr:from>
    <xdr:to>
      <xdr:col>15</xdr:col>
      <xdr:colOff>19049</xdr:colOff>
      <xdr:row>25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2</xdr:row>
          <xdr:rowOff>161925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35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35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9525</xdr:colOff>
      <xdr:row>27</xdr:row>
      <xdr:rowOff>9525</xdr:rowOff>
    </xdr:from>
    <xdr:to>
      <xdr:col>15</xdr:col>
      <xdr:colOff>14288</xdr:colOff>
      <xdr:row>47</xdr:row>
      <xdr:rowOff>4764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5</xdr:row>
      <xdr:rowOff>166686</xdr:rowOff>
    </xdr:from>
    <xdr:to>
      <xdr:col>15</xdr:col>
      <xdr:colOff>19049</xdr:colOff>
      <xdr:row>25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27</xdr:row>
      <xdr:rowOff>9525</xdr:rowOff>
    </xdr:from>
    <xdr:to>
      <xdr:col>15</xdr:col>
      <xdr:colOff>14288</xdr:colOff>
      <xdr:row>47</xdr:row>
      <xdr:rowOff>4764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36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0</xdr:rowOff>
        </xdr:from>
        <xdr:to>
          <xdr:col>4</xdr:col>
          <xdr:colOff>9525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6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14286</xdr:colOff>
      <xdr:row>5</xdr:row>
      <xdr:rowOff>166686</xdr:rowOff>
    </xdr:from>
    <xdr:to>
      <xdr:col>15</xdr:col>
      <xdr:colOff>19049</xdr:colOff>
      <xdr:row>25</xdr:row>
      <xdr:rowOff>161925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2</xdr:row>
          <xdr:rowOff>161925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7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2</xdr:row>
          <xdr:rowOff>161925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14286</xdr:colOff>
      <xdr:row>5</xdr:row>
      <xdr:rowOff>166686</xdr:rowOff>
    </xdr:from>
    <xdr:to>
      <xdr:col>14</xdr:col>
      <xdr:colOff>19049</xdr:colOff>
      <xdr:row>27</xdr:row>
      <xdr:rowOff>171449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161925</xdr:rowOff>
        </xdr:from>
        <xdr:to>
          <xdr:col>2</xdr:col>
          <xdr:colOff>9525</xdr:colOff>
          <xdr:row>3</xdr:row>
          <xdr:rowOff>9525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38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161925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38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39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484354" name="Button 2" hidden="1">
              <a:extLst>
                <a:ext uri="{63B3BB69-23CF-44E3-9099-C40C66FF867C}">
                  <a14:compatExt spid="_x0000_s484354"/>
                </a:ext>
                <a:ext uri="{FF2B5EF4-FFF2-40B4-BE49-F238E27FC236}">
                  <a16:creationId xmlns:a16="http://schemas.microsoft.com/office/drawing/2014/main" id="{00000000-0008-0000-3900-000002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3A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483330" name="Button 2" hidden="1">
              <a:extLst>
                <a:ext uri="{63B3BB69-23CF-44E3-9099-C40C66FF867C}">
                  <a14:compatExt spid="_x0000_s483330"/>
                </a:ext>
                <a:ext uri="{FF2B5EF4-FFF2-40B4-BE49-F238E27FC236}">
                  <a16:creationId xmlns:a16="http://schemas.microsoft.com/office/drawing/2014/main" id="{00000000-0008-0000-3A00-000002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3B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3B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28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482305" name="Button 1" hidden="1">
              <a:extLst>
                <a:ext uri="{63B3BB69-23CF-44E3-9099-C40C66FF867C}">
                  <a14:compatExt spid="_x0000_s482305"/>
                </a:ext>
                <a:ext uri="{FF2B5EF4-FFF2-40B4-BE49-F238E27FC236}">
                  <a16:creationId xmlns:a16="http://schemas.microsoft.com/office/drawing/2014/main" id="{00000000-0008-0000-3C00-000001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482306" name="Button 2" hidden="1">
              <a:extLst>
                <a:ext uri="{63B3BB69-23CF-44E3-9099-C40C66FF867C}">
                  <a14:compatExt spid="_x0000_s482306"/>
                </a:ext>
                <a:ext uri="{FF2B5EF4-FFF2-40B4-BE49-F238E27FC236}">
                  <a16:creationId xmlns:a16="http://schemas.microsoft.com/office/drawing/2014/main" id="{00000000-0008-0000-3C00-0000025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166687</xdr:rowOff>
    </xdr:from>
    <xdr:to>
      <xdr:col>15</xdr:col>
      <xdr:colOff>0</xdr:colOff>
      <xdr:row>30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3D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3D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14287</xdr:rowOff>
    </xdr:from>
    <xdr:to>
      <xdr:col>15</xdr:col>
      <xdr:colOff>0</xdr:colOff>
      <xdr:row>30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3E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3E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4762</xdr:rowOff>
    </xdr:from>
    <xdr:to>
      <xdr:col>15</xdr:col>
      <xdr:colOff>0</xdr:colOff>
      <xdr:row>29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3F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3F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6</xdr:row>
      <xdr:rowOff>14287</xdr:rowOff>
    </xdr:from>
    <xdr:to>
      <xdr:col>15</xdr:col>
      <xdr:colOff>9525</xdr:colOff>
      <xdr:row>29</xdr:row>
      <xdr:rowOff>28575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40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40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6</xdr:row>
      <xdr:rowOff>4762</xdr:rowOff>
    </xdr:from>
    <xdr:to>
      <xdr:col>15</xdr:col>
      <xdr:colOff>9525</xdr:colOff>
      <xdr:row>30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41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41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166687</xdr:rowOff>
    </xdr:from>
    <xdr:to>
      <xdr:col>15</xdr:col>
      <xdr:colOff>0</xdr:colOff>
      <xdr:row>30</xdr:row>
      <xdr:rowOff>9525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161925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42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42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4" Type="http://schemas.openxmlformats.org/officeDocument/2006/relationships/ctrlProp" Target="../ctrlProps/ctrlProp7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8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8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Relationship Id="rId4" Type="http://schemas.openxmlformats.org/officeDocument/2006/relationships/ctrlProp" Target="../ctrlProps/ctrlProp8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9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9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9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9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7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9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10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10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3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10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06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08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9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5.xml"/><Relationship Id="rId4" Type="http://schemas.openxmlformats.org/officeDocument/2006/relationships/ctrlProp" Target="../ctrlProps/ctrlProp110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12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3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1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120.xml"/><Relationship Id="rId4" Type="http://schemas.openxmlformats.org/officeDocument/2006/relationships/ctrlProp" Target="../ctrlProps/ctrlProp11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122.xml"/><Relationship Id="rId4" Type="http://schemas.openxmlformats.org/officeDocument/2006/relationships/ctrlProp" Target="../ctrlProps/ctrlProp12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5.bin"/><Relationship Id="rId5" Type="http://schemas.openxmlformats.org/officeDocument/2006/relationships/ctrlProp" Target="../ctrlProps/ctrlProp126.xml"/><Relationship Id="rId4" Type="http://schemas.openxmlformats.org/officeDocument/2006/relationships/ctrlProp" Target="../ctrlProps/ctrlProp12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128.xml"/><Relationship Id="rId4" Type="http://schemas.openxmlformats.org/officeDocument/2006/relationships/ctrlProp" Target="../ctrlProps/ctrlProp127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37.bin"/><Relationship Id="rId5" Type="http://schemas.openxmlformats.org/officeDocument/2006/relationships/ctrlProp" Target="../ctrlProps/ctrlProp130.xml"/><Relationship Id="rId4" Type="http://schemas.openxmlformats.org/officeDocument/2006/relationships/ctrlProp" Target="../ctrlProps/ctrlProp12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132.xml"/><Relationship Id="rId4" Type="http://schemas.openxmlformats.org/officeDocument/2006/relationships/ctrlProp" Target="../ctrlProps/ctrlProp131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9.bin"/><Relationship Id="rId5" Type="http://schemas.openxmlformats.org/officeDocument/2006/relationships/ctrlProp" Target="../ctrlProps/ctrlProp134.xml"/><Relationship Id="rId4" Type="http://schemas.openxmlformats.org/officeDocument/2006/relationships/ctrlProp" Target="../ctrlProps/ctrlProp1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40B64-7C84-4574-A3A1-B61E05380134}">
  <sheetPr codeName="Sheet39"/>
  <dimension ref="A1:F87"/>
  <sheetViews>
    <sheetView tabSelected="1"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161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_xlfn.CONCAT("L",B5,"(x)")</f>
        <v>L1(x)</v>
      </c>
      <c r="C6" s="6" t="str">
        <f t="shared" ref="C6:F6" si="0">_xlfn.CONCAT("L",C5,"(x)")</f>
        <v>L2(x)</v>
      </c>
      <c r="D6" s="6" t="str">
        <f t="shared" si="0"/>
        <v>L3(x)</v>
      </c>
      <c r="E6" s="6" t="str">
        <f t="shared" si="0"/>
        <v>L4(x)</v>
      </c>
      <c r="F6" s="6" t="str">
        <f t="shared" si="0"/>
        <v>L5(x)</v>
      </c>
    </row>
    <row r="7" spans="1:6" x14ac:dyDescent="0.15">
      <c r="A7" s="3">
        <v>-10</v>
      </c>
      <c r="B7" s="16">
        <v>11</v>
      </c>
      <c r="C7" s="17">
        <v>71</v>
      </c>
      <c r="D7" s="18">
        <v>347.66666666666669</v>
      </c>
      <c r="E7" s="18">
        <v>1424.3333333333335</v>
      </c>
      <c r="F7" s="18">
        <v>5134.3333333333339</v>
      </c>
    </row>
    <row r="8" spans="1:6" x14ac:dyDescent="0.15">
      <c r="A8" s="4">
        <f>(INT(A7*100+0.5)+50)/100</f>
        <v>-9.5</v>
      </c>
      <c r="B8" s="19">
        <v>10.5</v>
      </c>
      <c r="C8" s="20">
        <v>65.125</v>
      </c>
      <c r="D8" s="21">
        <v>307.77083333333331</v>
      </c>
      <c r="E8" s="21">
        <v>1220.7109375</v>
      </c>
      <c r="F8" s="21">
        <v>4270.4138020833334</v>
      </c>
    </row>
    <row r="9" spans="1:6" x14ac:dyDescent="0.15">
      <c r="A9" s="4">
        <f t="shared" ref="A9:A72" si="1">(INT(A8*100+0.5)+50)/100</f>
        <v>-9</v>
      </c>
      <c r="B9" s="19">
        <v>10</v>
      </c>
      <c r="C9" s="20">
        <v>59.5</v>
      </c>
      <c r="D9" s="21">
        <v>271</v>
      </c>
      <c r="E9" s="21">
        <v>1039.375</v>
      </c>
      <c r="F9" s="21">
        <v>3524.95</v>
      </c>
    </row>
    <row r="10" spans="1:6" x14ac:dyDescent="0.15">
      <c r="A10" s="4">
        <f t="shared" si="1"/>
        <v>-8.5</v>
      </c>
      <c r="B10" s="19">
        <v>9.5</v>
      </c>
      <c r="C10" s="20">
        <v>54.125</v>
      </c>
      <c r="D10" s="21">
        <v>237.22916666666666</v>
      </c>
      <c r="E10" s="21">
        <v>878.66927083333326</v>
      </c>
      <c r="F10" s="21">
        <v>2885.5591145833332</v>
      </c>
    </row>
    <row r="11" spans="1:6" x14ac:dyDescent="0.15">
      <c r="A11" s="5">
        <f t="shared" si="1"/>
        <v>-8</v>
      </c>
      <c r="B11" s="22">
        <v>9</v>
      </c>
      <c r="C11" s="23">
        <v>49</v>
      </c>
      <c r="D11" s="24">
        <v>206.33333333333334</v>
      </c>
      <c r="E11" s="24">
        <v>737</v>
      </c>
      <c r="F11" s="24">
        <v>2340.7333333333331</v>
      </c>
    </row>
    <row r="12" spans="1:6" x14ac:dyDescent="0.15">
      <c r="A12" s="3">
        <f t="shared" si="1"/>
        <v>-7.5</v>
      </c>
      <c r="B12" s="16">
        <v>8.5</v>
      </c>
      <c r="C12" s="17">
        <v>44.125</v>
      </c>
      <c r="D12" s="18">
        <v>178.1875</v>
      </c>
      <c r="E12" s="18">
        <v>612.8359375</v>
      </c>
      <c r="F12" s="18">
        <v>1879.80859375</v>
      </c>
    </row>
    <row r="13" spans="1:6" x14ac:dyDescent="0.15">
      <c r="A13" s="4">
        <f t="shared" si="1"/>
        <v>-7</v>
      </c>
      <c r="B13" s="19">
        <v>8</v>
      </c>
      <c r="C13" s="20">
        <v>39.5</v>
      </c>
      <c r="D13" s="21">
        <v>152.66666666666666</v>
      </c>
      <c r="E13" s="21">
        <v>504.70833333333326</v>
      </c>
      <c r="F13" s="21">
        <v>1492.9333333333329</v>
      </c>
    </row>
    <row r="14" spans="1:6" x14ac:dyDescent="0.15">
      <c r="A14" s="4">
        <f t="shared" si="1"/>
        <v>-6.5</v>
      </c>
      <c r="B14" s="19">
        <v>7.5</v>
      </c>
      <c r="C14" s="20">
        <v>35.125</v>
      </c>
      <c r="D14" s="21">
        <v>129.64583333333334</v>
      </c>
      <c r="E14" s="21">
        <v>411.21093750000006</v>
      </c>
      <c r="F14" s="21">
        <v>1171.0372395833335</v>
      </c>
    </row>
    <row r="15" spans="1:6" x14ac:dyDescent="0.15">
      <c r="A15" s="4">
        <f t="shared" si="1"/>
        <v>-6</v>
      </c>
      <c r="B15" s="19">
        <v>7</v>
      </c>
      <c r="C15" s="20">
        <v>31</v>
      </c>
      <c r="D15" s="21">
        <v>109</v>
      </c>
      <c r="E15" s="21">
        <v>331</v>
      </c>
      <c r="F15" s="21">
        <v>905.8</v>
      </c>
    </row>
    <row r="16" spans="1:6" x14ac:dyDescent="0.15">
      <c r="A16" s="5">
        <f t="shared" si="1"/>
        <v>-5.5</v>
      </c>
      <c r="B16" s="22">
        <v>6.5</v>
      </c>
      <c r="C16" s="23">
        <v>27.125</v>
      </c>
      <c r="D16" s="24">
        <v>90.604166666666671</v>
      </c>
      <c r="E16" s="24">
        <v>262.79427083333337</v>
      </c>
      <c r="F16" s="24">
        <v>689.62005208333346</v>
      </c>
    </row>
    <row r="17" spans="1:6" x14ac:dyDescent="0.15">
      <c r="A17" s="3">
        <f t="shared" si="1"/>
        <v>-5</v>
      </c>
      <c r="B17" s="16">
        <v>6</v>
      </c>
      <c r="C17" s="17">
        <v>23.5</v>
      </c>
      <c r="D17" s="18">
        <v>74.333333333333329</v>
      </c>
      <c r="E17" s="18">
        <v>205.375</v>
      </c>
      <c r="F17" s="18">
        <v>515.58333333333326</v>
      </c>
    </row>
    <row r="18" spans="1:6" x14ac:dyDescent="0.15">
      <c r="A18" s="4">
        <f t="shared" si="1"/>
        <v>-4.5</v>
      </c>
      <c r="B18" s="19">
        <v>5.5</v>
      </c>
      <c r="C18" s="20">
        <v>20.125</v>
      </c>
      <c r="D18" s="21">
        <v>60.0625</v>
      </c>
      <c r="E18" s="21">
        <v>157.5859375</v>
      </c>
      <c r="F18" s="21">
        <v>377.43203125000002</v>
      </c>
    </row>
    <row r="19" spans="1:6" x14ac:dyDescent="0.15">
      <c r="A19" s="4">
        <f t="shared" si="1"/>
        <v>-4</v>
      </c>
      <c r="B19" s="19">
        <v>5</v>
      </c>
      <c r="C19" s="20">
        <v>17</v>
      </c>
      <c r="D19" s="21">
        <v>47.666666666666664</v>
      </c>
      <c r="E19" s="21">
        <v>118.33333333333331</v>
      </c>
      <c r="F19" s="21">
        <v>269.53333333333325</v>
      </c>
    </row>
    <row r="20" spans="1:6" x14ac:dyDescent="0.15">
      <c r="A20" s="4">
        <f t="shared" si="1"/>
        <v>-3.5</v>
      </c>
      <c r="B20" s="19">
        <v>4.5</v>
      </c>
      <c r="C20" s="20">
        <v>14.125</v>
      </c>
      <c r="D20" s="21">
        <v>37.020833333333336</v>
      </c>
      <c r="E20" s="21">
        <v>86.5859375</v>
      </c>
      <c r="F20" s="21">
        <v>186.84817708333333</v>
      </c>
    </row>
    <row r="21" spans="1:6" x14ac:dyDescent="0.15">
      <c r="A21" s="5">
        <f t="shared" si="1"/>
        <v>-3</v>
      </c>
      <c r="B21" s="22">
        <v>4</v>
      </c>
      <c r="C21" s="23">
        <v>11.5</v>
      </c>
      <c r="D21" s="24">
        <v>28</v>
      </c>
      <c r="E21" s="24">
        <v>61.375</v>
      </c>
      <c r="F21" s="24">
        <v>124.9</v>
      </c>
    </row>
    <row r="22" spans="1:6" x14ac:dyDescent="0.15">
      <c r="A22" s="3">
        <f t="shared" si="1"/>
        <v>-2.5</v>
      </c>
      <c r="B22" s="16">
        <v>3.5</v>
      </c>
      <c r="C22" s="17">
        <v>9.125</v>
      </c>
      <c r="D22" s="18">
        <v>20.479166666666668</v>
      </c>
      <c r="E22" s="18">
        <v>41.794270833333336</v>
      </c>
      <c r="F22" s="18">
        <v>79.743489583333343</v>
      </c>
    </row>
    <row r="23" spans="1:6" x14ac:dyDescent="0.15">
      <c r="A23" s="4">
        <f t="shared" si="1"/>
        <v>-2</v>
      </c>
      <c r="B23" s="19">
        <v>3</v>
      </c>
      <c r="C23" s="20">
        <v>7</v>
      </c>
      <c r="D23" s="21">
        <v>14.333333333333334</v>
      </c>
      <c r="E23" s="21">
        <v>27</v>
      </c>
      <c r="F23" s="21">
        <v>47.93333333333333</v>
      </c>
    </row>
    <row r="24" spans="1:6" x14ac:dyDescent="0.15">
      <c r="A24" s="4">
        <f t="shared" si="1"/>
        <v>-1.5</v>
      </c>
      <c r="B24" s="19">
        <v>2.5</v>
      </c>
      <c r="C24" s="20">
        <v>5.125</v>
      </c>
      <c r="D24" s="21">
        <v>9.4375</v>
      </c>
      <c r="E24" s="21">
        <v>16.2109375</v>
      </c>
      <c r="F24" s="21">
        <v>26.492968749999999</v>
      </c>
    </row>
    <row r="25" spans="1:6" x14ac:dyDescent="0.15">
      <c r="A25" s="4">
        <f t="shared" si="1"/>
        <v>-1</v>
      </c>
      <c r="B25" s="19">
        <v>2</v>
      </c>
      <c r="C25" s="20">
        <v>3.5</v>
      </c>
      <c r="D25" s="21">
        <v>5.666666666666667</v>
      </c>
      <c r="E25" s="21">
        <v>8.7083333333333339</v>
      </c>
      <c r="F25" s="21">
        <v>12.883333333333335</v>
      </c>
    </row>
    <row r="26" spans="1:6" x14ac:dyDescent="0.15">
      <c r="A26" s="5">
        <f t="shared" si="1"/>
        <v>-0.5</v>
      </c>
      <c r="B26" s="22">
        <v>1.5</v>
      </c>
      <c r="C26" s="23">
        <v>2.125</v>
      </c>
      <c r="D26" s="24">
        <v>2.8958333333333335</v>
      </c>
      <c r="E26" s="24">
        <v>3.8359375</v>
      </c>
      <c r="F26" s="24">
        <v>4.9716145833333325</v>
      </c>
    </row>
    <row r="27" spans="1:6" x14ac:dyDescent="0.15">
      <c r="A27" s="3">
        <f t="shared" si="1"/>
        <v>0</v>
      </c>
      <c r="B27" s="16">
        <v>1</v>
      </c>
      <c r="C27" s="17">
        <v>1</v>
      </c>
      <c r="D27" s="18">
        <v>1</v>
      </c>
      <c r="E27" s="18">
        <v>1</v>
      </c>
      <c r="F27" s="18">
        <v>1</v>
      </c>
    </row>
    <row r="28" spans="1:6" x14ac:dyDescent="0.15">
      <c r="A28" s="4">
        <f t="shared" si="1"/>
        <v>0.5</v>
      </c>
      <c r="B28" s="19">
        <v>0.5</v>
      </c>
      <c r="C28" s="20">
        <v>0.125</v>
      </c>
      <c r="D28" s="21">
        <v>-0.14583333333333334</v>
      </c>
      <c r="E28" s="21">
        <v>-0.33072916666666669</v>
      </c>
      <c r="F28" s="21">
        <v>-0.44557291666666671</v>
      </c>
    </row>
    <row r="29" spans="1:6" x14ac:dyDescent="0.15">
      <c r="A29" s="4">
        <f t="shared" si="1"/>
        <v>1</v>
      </c>
      <c r="B29" s="19">
        <v>0</v>
      </c>
      <c r="C29" s="20">
        <v>-0.5</v>
      </c>
      <c r="D29" s="21">
        <v>-0.66666666666666663</v>
      </c>
      <c r="E29" s="21">
        <v>-0.625</v>
      </c>
      <c r="F29" s="21">
        <v>-0.46666666666666667</v>
      </c>
    </row>
    <row r="30" spans="1:6" x14ac:dyDescent="0.15">
      <c r="A30" s="4">
        <f t="shared" si="1"/>
        <v>1.5</v>
      </c>
      <c r="B30" s="19">
        <v>-0.5</v>
      </c>
      <c r="C30" s="20">
        <v>-0.875</v>
      </c>
      <c r="D30" s="21">
        <v>-0.6875</v>
      </c>
      <c r="E30" s="21">
        <v>-0.2890625</v>
      </c>
      <c r="F30" s="21">
        <v>0.11640625</v>
      </c>
    </row>
    <row r="31" spans="1:6" x14ac:dyDescent="0.15">
      <c r="A31" s="5">
        <f t="shared" si="1"/>
        <v>2</v>
      </c>
      <c r="B31" s="22">
        <v>-1</v>
      </c>
      <c r="C31" s="23">
        <v>-1</v>
      </c>
      <c r="D31" s="24">
        <v>-0.33333333333333331</v>
      </c>
      <c r="E31" s="24">
        <v>0.33333333333333337</v>
      </c>
      <c r="F31" s="24">
        <v>0.73333333333333339</v>
      </c>
    </row>
    <row r="32" spans="1:6" x14ac:dyDescent="0.15">
      <c r="A32" s="3">
        <f t="shared" si="1"/>
        <v>2.5</v>
      </c>
      <c r="B32" s="16">
        <v>-1.5</v>
      </c>
      <c r="C32" s="17">
        <v>-0.875</v>
      </c>
      <c r="D32" s="25">
        <v>0.27083333333333331</v>
      </c>
      <c r="E32" s="25">
        <v>0.9609375</v>
      </c>
      <c r="F32" s="25">
        <v>1.0325520833333335</v>
      </c>
    </row>
    <row r="33" spans="1:6" x14ac:dyDescent="0.15">
      <c r="A33" s="4">
        <f t="shared" si="1"/>
        <v>3</v>
      </c>
      <c r="B33" s="19">
        <v>-2</v>
      </c>
      <c r="C33" s="20">
        <v>-0.5</v>
      </c>
      <c r="D33" s="25">
        <v>1</v>
      </c>
      <c r="E33" s="25">
        <v>1.375</v>
      </c>
      <c r="F33" s="25">
        <v>0.85</v>
      </c>
    </row>
    <row r="34" spans="1:6" x14ac:dyDescent="0.15">
      <c r="A34" s="4">
        <f t="shared" si="1"/>
        <v>3.5</v>
      </c>
      <c r="B34" s="19">
        <v>-2.5</v>
      </c>
      <c r="C34" s="20">
        <v>0.125</v>
      </c>
      <c r="D34" s="25">
        <v>1.7291666666666667</v>
      </c>
      <c r="E34" s="25">
        <v>1.4192708333333335</v>
      </c>
      <c r="F34" s="25">
        <v>0.17786458333333338</v>
      </c>
    </row>
    <row r="35" spans="1:6" x14ac:dyDescent="0.15">
      <c r="A35" s="4">
        <f t="shared" si="1"/>
        <v>4</v>
      </c>
      <c r="B35" s="19">
        <v>-3</v>
      </c>
      <c r="C35" s="20">
        <v>1</v>
      </c>
      <c r="D35" s="25">
        <v>2.3333333333333335</v>
      </c>
      <c r="E35" s="25">
        <v>1</v>
      </c>
      <c r="F35" s="25">
        <v>-0.86666666666666681</v>
      </c>
    </row>
    <row r="36" spans="1:6" x14ac:dyDescent="0.15">
      <c r="A36" s="5">
        <f t="shared" si="1"/>
        <v>4.5</v>
      </c>
      <c r="B36" s="22">
        <v>-3.5</v>
      </c>
      <c r="C36" s="23">
        <v>2.125</v>
      </c>
      <c r="D36" s="25">
        <v>2.6875</v>
      </c>
      <c r="E36" s="25">
        <v>8.59375E-2</v>
      </c>
      <c r="F36" s="25">
        <v>-2.0726562500000001</v>
      </c>
    </row>
    <row r="37" spans="1:6" x14ac:dyDescent="0.15">
      <c r="A37" s="3">
        <f t="shared" si="1"/>
        <v>5</v>
      </c>
      <c r="B37" s="16">
        <v>-4</v>
      </c>
      <c r="C37" s="17">
        <v>3.5</v>
      </c>
      <c r="D37" s="18">
        <v>2.6666666666666665</v>
      </c>
      <c r="E37" s="18">
        <v>-1.2916666666666667</v>
      </c>
      <c r="F37" s="18">
        <v>-3.1666666666666665</v>
      </c>
    </row>
    <row r="38" spans="1:6" x14ac:dyDescent="0.15">
      <c r="A38" s="4">
        <f t="shared" si="1"/>
        <v>5.5</v>
      </c>
      <c r="B38" s="19">
        <v>-4.5</v>
      </c>
      <c r="C38" s="20">
        <v>5.125</v>
      </c>
      <c r="D38" s="21">
        <v>2.1458333333333335</v>
      </c>
      <c r="E38" s="21">
        <v>-3.0390625</v>
      </c>
      <c r="F38" s="21">
        <v>-3.8440104166666673</v>
      </c>
    </row>
    <row r="39" spans="1:6" x14ac:dyDescent="0.15">
      <c r="A39" s="4">
        <f t="shared" si="1"/>
        <v>6</v>
      </c>
      <c r="B39" s="19">
        <v>-5</v>
      </c>
      <c r="C39" s="20">
        <v>7</v>
      </c>
      <c r="D39" s="21">
        <v>1</v>
      </c>
      <c r="E39" s="21">
        <v>-5</v>
      </c>
      <c r="F39" s="21">
        <v>-3.8</v>
      </c>
    </row>
    <row r="40" spans="1:6" x14ac:dyDescent="0.15">
      <c r="A40" s="4">
        <f t="shared" si="1"/>
        <v>6.5</v>
      </c>
      <c r="B40" s="19">
        <v>-5.5</v>
      </c>
      <c r="C40" s="20">
        <v>9.125</v>
      </c>
      <c r="D40" s="21">
        <v>-0.89583333333333337</v>
      </c>
      <c r="E40" s="21">
        <v>-6.955729166666667</v>
      </c>
      <c r="F40" s="21">
        <v>-2.7611979166666667</v>
      </c>
    </row>
    <row r="41" spans="1:6" x14ac:dyDescent="0.15">
      <c r="A41" s="5">
        <f t="shared" si="1"/>
        <v>7</v>
      </c>
      <c r="B41" s="22">
        <v>-6</v>
      </c>
      <c r="C41" s="23">
        <v>11.5</v>
      </c>
      <c r="D41" s="24">
        <v>-3.6666666666666665</v>
      </c>
      <c r="E41" s="24">
        <v>-8.625</v>
      </c>
      <c r="F41" s="24">
        <v>-0.51666666666666683</v>
      </c>
    </row>
    <row r="42" spans="1:6" x14ac:dyDescent="0.15">
      <c r="A42" s="12">
        <f t="shared" si="1"/>
        <v>7.5</v>
      </c>
      <c r="B42" s="16">
        <v>-6.5</v>
      </c>
      <c r="C42" s="17">
        <v>14.125</v>
      </c>
      <c r="D42" s="18">
        <v>-7.4375</v>
      </c>
      <c r="E42" s="18">
        <v>-9.6640625</v>
      </c>
      <c r="F42" s="18">
        <v>3.05078125</v>
      </c>
    </row>
    <row r="43" spans="1:6" x14ac:dyDescent="0.15">
      <c r="A43" s="4">
        <f t="shared" si="1"/>
        <v>8</v>
      </c>
      <c r="B43" s="19">
        <v>-7</v>
      </c>
      <c r="C43" s="20">
        <v>17</v>
      </c>
      <c r="D43" s="21">
        <v>-12.333333333333334</v>
      </c>
      <c r="E43" s="21">
        <v>-9.6666666666666661</v>
      </c>
      <c r="F43" s="21">
        <v>7.9333333333333345</v>
      </c>
    </row>
    <row r="44" spans="1:6" x14ac:dyDescent="0.15">
      <c r="A44" s="4">
        <f t="shared" si="1"/>
        <v>8.5</v>
      </c>
      <c r="B44" s="19">
        <v>-7.5</v>
      </c>
      <c r="C44" s="20">
        <v>20.125</v>
      </c>
      <c r="D44" s="21">
        <v>-18.479166666666668</v>
      </c>
      <c r="E44" s="21">
        <v>-8.1640625</v>
      </c>
      <c r="F44" s="21">
        <v>13.966927083333335</v>
      </c>
    </row>
    <row r="45" spans="1:6" x14ac:dyDescent="0.15">
      <c r="A45" s="4">
        <f t="shared" si="1"/>
        <v>9</v>
      </c>
      <c r="B45" s="19">
        <v>-8</v>
      </c>
      <c r="C45" s="20">
        <v>23.5</v>
      </c>
      <c r="D45" s="21">
        <v>-26</v>
      </c>
      <c r="E45" s="21">
        <v>-4.625</v>
      </c>
      <c r="F45" s="21">
        <v>20.8</v>
      </c>
    </row>
    <row r="46" spans="1:6" x14ac:dyDescent="0.15">
      <c r="A46" s="5">
        <f t="shared" si="1"/>
        <v>9.5</v>
      </c>
      <c r="B46" s="22">
        <v>-8.5</v>
      </c>
      <c r="C46" s="23">
        <v>27.125</v>
      </c>
      <c r="D46" s="24">
        <v>-35.020833333333336</v>
      </c>
      <c r="E46" s="24">
        <v>1.5442708333333357</v>
      </c>
      <c r="F46" s="24">
        <v>27.862239583333338</v>
      </c>
    </row>
    <row r="47" spans="1:6" x14ac:dyDescent="0.15">
      <c r="A47" s="26">
        <f t="shared" si="1"/>
        <v>10</v>
      </c>
      <c r="B47" s="16">
        <v>-9</v>
      </c>
      <c r="C47" s="17">
        <v>31</v>
      </c>
      <c r="D47" s="18">
        <v>-45.666666666666664</v>
      </c>
      <c r="E47" s="18">
        <v>11</v>
      </c>
      <c r="F47" s="18">
        <v>34.333333333333329</v>
      </c>
    </row>
    <row r="48" spans="1:6" x14ac:dyDescent="0.15">
      <c r="A48" s="4">
        <f t="shared" si="1"/>
        <v>10.5</v>
      </c>
      <c r="B48" s="19">
        <v>-9.5</v>
      </c>
      <c r="C48" s="20">
        <v>35.125</v>
      </c>
      <c r="D48" s="21">
        <v>-58.0625</v>
      </c>
      <c r="E48" s="21">
        <v>24.4609375</v>
      </c>
      <c r="F48" s="21">
        <v>39.111718750000001</v>
      </c>
    </row>
    <row r="49" spans="1:6" x14ac:dyDescent="0.15">
      <c r="A49" s="4">
        <f t="shared" si="1"/>
        <v>11</v>
      </c>
      <c r="B49" s="19">
        <v>-10</v>
      </c>
      <c r="C49" s="20">
        <v>39.5</v>
      </c>
      <c r="D49" s="21">
        <v>-72.333333333333329</v>
      </c>
      <c r="E49" s="21">
        <v>42.708333333333329</v>
      </c>
      <c r="F49" s="21">
        <v>40.783333333333331</v>
      </c>
    </row>
    <row r="50" spans="1:6" x14ac:dyDescent="0.15">
      <c r="A50" s="4">
        <f t="shared" si="1"/>
        <v>11.5</v>
      </c>
      <c r="B50" s="19">
        <v>-10.5</v>
      </c>
      <c r="C50" s="20">
        <v>44.125</v>
      </c>
      <c r="D50" s="21">
        <v>-88.604166666666671</v>
      </c>
      <c r="E50" s="21">
        <v>66.5859375</v>
      </c>
      <c r="F50" s="21">
        <v>37.59036458333334</v>
      </c>
    </row>
    <row r="51" spans="1:6" x14ac:dyDescent="0.15">
      <c r="A51" s="5">
        <f t="shared" si="1"/>
        <v>12</v>
      </c>
      <c r="B51" s="22">
        <v>-11</v>
      </c>
      <c r="C51" s="23">
        <v>49</v>
      </c>
      <c r="D51" s="24">
        <v>-107</v>
      </c>
      <c r="E51" s="24">
        <v>97</v>
      </c>
      <c r="F51" s="24">
        <v>27.4</v>
      </c>
    </row>
    <row r="52" spans="1:6" x14ac:dyDescent="0.15">
      <c r="A52" s="3">
        <f t="shared" si="1"/>
        <v>12.5</v>
      </c>
      <c r="B52" s="16">
        <v>-11.5</v>
      </c>
      <c r="C52" s="17">
        <v>54.125</v>
      </c>
      <c r="D52" s="18">
        <v>-127.64583333333333</v>
      </c>
      <c r="E52" s="18">
        <v>134.91927083333331</v>
      </c>
      <c r="F52" s="18">
        <v>7.6731770833333375</v>
      </c>
    </row>
    <row r="53" spans="1:6" x14ac:dyDescent="0.15">
      <c r="A53" s="4">
        <f t="shared" si="1"/>
        <v>13</v>
      </c>
      <c r="B53" s="19">
        <v>-12</v>
      </c>
      <c r="C53" s="20">
        <v>59.5</v>
      </c>
      <c r="D53" s="21">
        <v>-150.66666666666666</v>
      </c>
      <c r="E53" s="21">
        <v>181.375</v>
      </c>
      <c r="F53" s="21">
        <v>-24.566666666666674</v>
      </c>
    </row>
    <row r="54" spans="1:6" x14ac:dyDescent="0.15">
      <c r="A54" s="4">
        <f t="shared" si="1"/>
        <v>13.5</v>
      </c>
      <c r="B54" s="19">
        <v>-12.5</v>
      </c>
      <c r="C54" s="20">
        <v>65.125</v>
      </c>
      <c r="D54" s="21">
        <v>-176.1875</v>
      </c>
      <c r="E54" s="21">
        <v>237.4609375</v>
      </c>
      <c r="F54" s="21">
        <v>-72.764843749999997</v>
      </c>
    </row>
    <row r="55" spans="1:6" x14ac:dyDescent="0.15">
      <c r="A55" s="4">
        <f t="shared" si="1"/>
        <v>14</v>
      </c>
      <c r="B55" s="19">
        <v>-13</v>
      </c>
      <c r="C55" s="20">
        <v>71</v>
      </c>
      <c r="D55" s="21">
        <v>-204.33333333333334</v>
      </c>
      <c r="E55" s="21">
        <v>304.33333333333337</v>
      </c>
      <c r="F55" s="21">
        <v>-140.86666666666673</v>
      </c>
    </row>
    <row r="56" spans="1:6" x14ac:dyDescent="0.15">
      <c r="A56" s="5">
        <f t="shared" si="1"/>
        <v>14.5</v>
      </c>
      <c r="B56" s="22">
        <v>-13.5</v>
      </c>
      <c r="C56" s="23">
        <v>77.125</v>
      </c>
      <c r="D56" s="24">
        <v>-235.22916666666666</v>
      </c>
      <c r="E56" s="24">
        <v>383.2109375</v>
      </c>
      <c r="F56" s="24">
        <v>-233.34869791666671</v>
      </c>
    </row>
    <row r="57" spans="1:6" x14ac:dyDescent="0.15">
      <c r="A57" s="12">
        <f t="shared" si="1"/>
        <v>15</v>
      </c>
      <c r="B57" s="16">
        <v>-14</v>
      </c>
      <c r="C57" s="17">
        <v>83.5</v>
      </c>
      <c r="D57" s="18">
        <v>-269</v>
      </c>
      <c r="E57" s="18">
        <v>475.375</v>
      </c>
      <c r="F57" s="18">
        <v>-355.25</v>
      </c>
    </row>
    <row r="58" spans="1:6" x14ac:dyDescent="0.15">
      <c r="A58" s="13">
        <f t="shared" si="1"/>
        <v>15.5</v>
      </c>
      <c r="B58" s="19">
        <v>-14.5</v>
      </c>
      <c r="C58" s="20">
        <v>90.125</v>
      </c>
      <c r="D58" s="21">
        <v>-305.77083333333331</v>
      </c>
      <c r="E58" s="21">
        <v>582.16927083333326</v>
      </c>
      <c r="F58" s="21">
        <v>-512.20338541666661</v>
      </c>
    </row>
    <row r="59" spans="1:6" x14ac:dyDescent="0.15">
      <c r="A59" s="4">
        <f t="shared" si="1"/>
        <v>16</v>
      </c>
      <c r="B59" s="19">
        <v>-15</v>
      </c>
      <c r="C59" s="20">
        <v>97</v>
      </c>
      <c r="D59" s="21">
        <v>-345.66666666666669</v>
      </c>
      <c r="E59" s="21">
        <v>705</v>
      </c>
      <c r="F59" s="21">
        <v>-710.46666666666658</v>
      </c>
    </row>
    <row r="60" spans="1:6" x14ac:dyDescent="0.15">
      <c r="A60" s="4">
        <f t="shared" si="1"/>
        <v>16.5</v>
      </c>
      <c r="B60" s="19">
        <v>-15.5</v>
      </c>
      <c r="C60" s="20">
        <v>104.125</v>
      </c>
      <c r="D60" s="21">
        <v>-388.8125</v>
      </c>
      <c r="E60" s="21">
        <v>845.3359375</v>
      </c>
      <c r="F60" s="21">
        <v>-956.95390625000005</v>
      </c>
    </row>
    <row r="61" spans="1:6" x14ac:dyDescent="0.15">
      <c r="A61" s="5">
        <f t="shared" si="1"/>
        <v>17</v>
      </c>
      <c r="B61" s="22">
        <v>-16</v>
      </c>
      <c r="C61" s="23">
        <v>111.5</v>
      </c>
      <c r="D61" s="24">
        <v>-435.33333333333331</v>
      </c>
      <c r="E61" s="24">
        <v>1004.7083333333333</v>
      </c>
      <c r="F61" s="24">
        <v>-1259.2666666666667</v>
      </c>
    </row>
    <row r="62" spans="1:6" x14ac:dyDescent="0.15">
      <c r="A62" s="3">
        <f t="shared" si="1"/>
        <v>17.5</v>
      </c>
      <c r="B62" s="16">
        <v>-16.5</v>
      </c>
      <c r="C62" s="17">
        <v>119.125</v>
      </c>
      <c r="D62" s="18">
        <v>-485.35416666666669</v>
      </c>
      <c r="E62" s="18">
        <v>1184.7109375</v>
      </c>
      <c r="F62" s="18">
        <v>-1625.7252604166665</v>
      </c>
    </row>
    <row r="63" spans="1:6" x14ac:dyDescent="0.15">
      <c r="A63" s="4">
        <f t="shared" si="1"/>
        <v>18</v>
      </c>
      <c r="B63" s="19">
        <v>-17</v>
      </c>
      <c r="C63" s="20">
        <v>127</v>
      </c>
      <c r="D63" s="21">
        <v>-539</v>
      </c>
      <c r="E63" s="21">
        <v>1387</v>
      </c>
      <c r="F63" s="21">
        <v>-2065.4</v>
      </c>
    </row>
    <row r="64" spans="1:6" x14ac:dyDescent="0.15">
      <c r="A64" s="4">
        <f t="shared" si="1"/>
        <v>18.5</v>
      </c>
      <c r="B64" s="19">
        <v>-17.5</v>
      </c>
      <c r="C64" s="20">
        <v>135.125</v>
      </c>
      <c r="D64" s="21">
        <v>-596.39583333333337</v>
      </c>
      <c r="E64" s="21">
        <v>1613.2942708333335</v>
      </c>
      <c r="F64" s="21">
        <v>-2588.1424479166667</v>
      </c>
    </row>
    <row r="65" spans="1:6" x14ac:dyDescent="0.15">
      <c r="A65" s="4">
        <f t="shared" si="1"/>
        <v>19</v>
      </c>
      <c r="B65" s="19">
        <v>-18</v>
      </c>
      <c r="C65" s="20">
        <v>143.5</v>
      </c>
      <c r="D65" s="21">
        <v>-657.66666666666663</v>
      </c>
      <c r="E65" s="21">
        <v>1865.375</v>
      </c>
      <c r="F65" s="21">
        <v>-3204.6166666666668</v>
      </c>
    </row>
    <row r="66" spans="1:6" x14ac:dyDescent="0.15">
      <c r="A66" s="5">
        <f t="shared" si="1"/>
        <v>19.5</v>
      </c>
      <c r="B66" s="22">
        <v>-18.5</v>
      </c>
      <c r="C66" s="23">
        <v>152.125</v>
      </c>
      <c r="D66" s="24">
        <v>-722.9375</v>
      </c>
      <c r="E66" s="24">
        <v>2145.0859375</v>
      </c>
      <c r="F66" s="24">
        <v>-3926.3304687499999</v>
      </c>
    </row>
    <row r="67" spans="1:6" x14ac:dyDescent="0.15">
      <c r="A67" s="12">
        <f t="shared" si="1"/>
        <v>20</v>
      </c>
      <c r="B67" s="16">
        <v>-19</v>
      </c>
      <c r="C67" s="17">
        <v>161</v>
      </c>
      <c r="D67" s="18">
        <v>-792.33333333333337</v>
      </c>
      <c r="E67" s="18">
        <v>2454.3333333333335</v>
      </c>
      <c r="F67" s="18">
        <v>-4765.666666666667</v>
      </c>
    </row>
    <row r="68" spans="1:6" x14ac:dyDescent="0.15">
      <c r="A68" s="13">
        <f t="shared" si="1"/>
        <v>20.5</v>
      </c>
      <c r="B68" s="19">
        <v>-19.5</v>
      </c>
      <c r="C68" s="20">
        <v>170.125</v>
      </c>
      <c r="D68" s="21">
        <v>-865.97916666666663</v>
      </c>
      <c r="E68" s="21">
        <v>2795.0859375</v>
      </c>
      <c r="F68" s="21">
        <v>-5735.9143229166666</v>
      </c>
    </row>
    <row r="69" spans="1:6" x14ac:dyDescent="0.15">
      <c r="A69" s="4">
        <f t="shared" si="1"/>
        <v>21</v>
      </c>
      <c r="B69" s="19">
        <v>-20</v>
      </c>
      <c r="C69" s="20">
        <v>179.5</v>
      </c>
      <c r="D69" s="21">
        <v>-944</v>
      </c>
      <c r="E69" s="21">
        <v>3169.375</v>
      </c>
      <c r="F69" s="21">
        <v>-6851.3</v>
      </c>
    </row>
    <row r="70" spans="1:6" x14ac:dyDescent="0.15">
      <c r="A70" s="4">
        <f t="shared" si="1"/>
        <v>21.5</v>
      </c>
      <c r="B70" s="19">
        <v>-20.5</v>
      </c>
      <c r="C70" s="20">
        <v>189.125</v>
      </c>
      <c r="D70" s="21">
        <v>-1026.5208333333333</v>
      </c>
      <c r="E70" s="21">
        <v>3579.294270833333</v>
      </c>
      <c r="F70" s="21">
        <v>-8127.0190104166659</v>
      </c>
    </row>
    <row r="71" spans="1:6" x14ac:dyDescent="0.15">
      <c r="A71" s="5">
        <f t="shared" si="1"/>
        <v>22</v>
      </c>
      <c r="B71" s="22">
        <v>-21</v>
      </c>
      <c r="C71" s="23">
        <v>199</v>
      </c>
      <c r="D71" s="24">
        <v>-1113.6666666666667</v>
      </c>
      <c r="E71" s="24">
        <v>4027</v>
      </c>
      <c r="F71" s="24">
        <v>-9579.2666666666664</v>
      </c>
    </row>
    <row r="72" spans="1:6" x14ac:dyDescent="0.15">
      <c r="A72" s="3">
        <f t="shared" si="1"/>
        <v>22.5</v>
      </c>
      <c r="B72" s="16">
        <v>-21.5</v>
      </c>
      <c r="C72" s="17">
        <v>209.125</v>
      </c>
      <c r="D72" s="18">
        <v>-1205.5625</v>
      </c>
      <c r="E72" s="18">
        <v>4514.7109375</v>
      </c>
      <c r="F72" s="18">
        <v>-11225.26953125</v>
      </c>
    </row>
    <row r="73" spans="1:6" x14ac:dyDescent="0.15">
      <c r="A73" s="4">
        <f t="shared" ref="A73:A87" si="2">(INT(A72*100+0.5)+50)/100</f>
        <v>23</v>
      </c>
      <c r="B73" s="19">
        <v>-22</v>
      </c>
      <c r="C73" s="20">
        <v>219.5</v>
      </c>
      <c r="D73" s="21">
        <v>-1302.3333333333333</v>
      </c>
      <c r="E73" s="21">
        <v>5044.708333333333</v>
      </c>
      <c r="F73" s="21">
        <v>-13083.316666666664</v>
      </c>
    </row>
    <row r="74" spans="1:6" x14ac:dyDescent="0.15">
      <c r="A74" s="4">
        <f t="shared" si="2"/>
        <v>23.5</v>
      </c>
      <c r="B74" s="19">
        <v>-22.5</v>
      </c>
      <c r="C74" s="20">
        <v>230.125</v>
      </c>
      <c r="D74" s="21">
        <v>-1404.1041666666667</v>
      </c>
      <c r="E74" s="21">
        <v>5619.3359375</v>
      </c>
      <c r="F74" s="21">
        <v>-15172.790885416665</v>
      </c>
    </row>
    <row r="75" spans="1:6" x14ac:dyDescent="0.15">
      <c r="A75" s="4">
        <f t="shared" si="2"/>
        <v>24</v>
      </c>
      <c r="B75" s="19">
        <v>-23</v>
      </c>
      <c r="C75" s="20">
        <v>241</v>
      </c>
      <c r="D75" s="21">
        <v>-1511</v>
      </c>
      <c r="E75" s="21">
        <v>6241</v>
      </c>
      <c r="F75" s="21">
        <v>-17514.2</v>
      </c>
    </row>
    <row r="76" spans="1:6" x14ac:dyDescent="0.15">
      <c r="A76" s="5">
        <f t="shared" si="2"/>
        <v>24.5</v>
      </c>
      <c r="B76" s="22">
        <v>-23.5</v>
      </c>
      <c r="C76" s="23">
        <v>252.125</v>
      </c>
      <c r="D76" s="24">
        <v>-1623.1458333333333</v>
      </c>
      <c r="E76" s="24">
        <v>6912.169270833333</v>
      </c>
      <c r="F76" s="24">
        <v>-20129.208072916666</v>
      </c>
    </row>
    <row r="77" spans="1:6" x14ac:dyDescent="0.15">
      <c r="A77" s="3">
        <f t="shared" si="2"/>
        <v>25</v>
      </c>
      <c r="B77" s="16">
        <v>-24</v>
      </c>
      <c r="C77" s="17">
        <v>263.5</v>
      </c>
      <c r="D77" s="18">
        <v>-1740.6666666666667</v>
      </c>
      <c r="E77" s="18">
        <v>7635.375</v>
      </c>
      <c r="F77" s="18">
        <v>-23040.666666666664</v>
      </c>
    </row>
    <row r="78" spans="1:6" x14ac:dyDescent="0.15">
      <c r="A78" s="4">
        <f t="shared" si="2"/>
        <v>25.5</v>
      </c>
      <c r="B78" s="19">
        <v>-24.5</v>
      </c>
      <c r="C78" s="20">
        <v>275.125</v>
      </c>
      <c r="D78" s="21">
        <v>-1863.6875</v>
      </c>
      <c r="E78" s="21">
        <v>8413.2109375</v>
      </c>
      <c r="F78" s="21">
        <v>-26272.646093750001</v>
      </c>
    </row>
    <row r="79" spans="1:6" x14ac:dyDescent="0.15">
      <c r="A79" s="4">
        <f t="shared" si="2"/>
        <v>26</v>
      </c>
      <c r="B79" s="19">
        <v>-25</v>
      </c>
      <c r="C79" s="20">
        <v>287</v>
      </c>
      <c r="D79" s="21">
        <v>-1992.3333333333333</v>
      </c>
      <c r="E79" s="21">
        <v>9248.3333333333321</v>
      </c>
      <c r="F79" s="21">
        <v>-29850.466666666664</v>
      </c>
    </row>
    <row r="80" spans="1:6" x14ac:dyDescent="0.15">
      <c r="A80" s="4">
        <f t="shared" si="2"/>
        <v>26.5</v>
      </c>
      <c r="B80" s="19">
        <v>-25.5</v>
      </c>
      <c r="C80" s="20">
        <v>299.125</v>
      </c>
      <c r="D80" s="21">
        <v>-2126.7291666666665</v>
      </c>
      <c r="E80" s="21">
        <v>10143.4609375</v>
      </c>
      <c r="F80" s="21">
        <v>-33800.729947916669</v>
      </c>
    </row>
    <row r="81" spans="1:6" x14ac:dyDescent="0.15">
      <c r="A81" s="5">
        <f t="shared" si="2"/>
        <v>27</v>
      </c>
      <c r="B81" s="22">
        <v>-26</v>
      </c>
      <c r="C81" s="23">
        <v>311.5</v>
      </c>
      <c r="D81" s="24">
        <v>-2267</v>
      </c>
      <c r="E81" s="24">
        <v>11101.375</v>
      </c>
      <c r="F81" s="24">
        <v>-38151.35</v>
      </c>
    </row>
    <row r="82" spans="1:6" x14ac:dyDescent="0.15">
      <c r="A82" s="3">
        <f t="shared" si="2"/>
        <v>27.5</v>
      </c>
      <c r="B82" s="16">
        <v>-26.5</v>
      </c>
      <c r="C82" s="17">
        <v>324.125</v>
      </c>
      <c r="D82" s="18">
        <v>-2413.2708333333335</v>
      </c>
      <c r="E82" s="18">
        <v>12124.919270833334</v>
      </c>
      <c r="F82" s="18">
        <v>-42931.584635416672</v>
      </c>
    </row>
    <row r="83" spans="1:6" x14ac:dyDescent="0.15">
      <c r="A83" s="4">
        <f t="shared" si="2"/>
        <v>28</v>
      </c>
      <c r="B83" s="19">
        <v>-27</v>
      </c>
      <c r="C83" s="20">
        <v>337</v>
      </c>
      <c r="D83" s="21">
        <v>-2565.6666666666665</v>
      </c>
      <c r="E83" s="21">
        <v>13217</v>
      </c>
      <c r="F83" s="21">
        <v>-48172.066666666666</v>
      </c>
    </row>
    <row r="84" spans="1:6" x14ac:dyDescent="0.15">
      <c r="A84" s="4">
        <f t="shared" si="2"/>
        <v>28.5</v>
      </c>
      <c r="B84" s="19">
        <v>-27.5</v>
      </c>
      <c r="C84" s="20">
        <v>350.125</v>
      </c>
      <c r="D84" s="21">
        <v>-2724.3125</v>
      </c>
      <c r="E84" s="21">
        <v>14380.5859375</v>
      </c>
      <c r="F84" s="21">
        <v>-53904.835156250003</v>
      </c>
    </row>
    <row r="85" spans="1:6" x14ac:dyDescent="0.15">
      <c r="A85" s="4">
        <f t="shared" si="2"/>
        <v>29</v>
      </c>
      <c r="B85" s="19">
        <v>-28</v>
      </c>
      <c r="C85" s="20">
        <v>363.5</v>
      </c>
      <c r="D85" s="21">
        <v>-2889.3333333333335</v>
      </c>
      <c r="E85" s="21">
        <v>15618.708333333334</v>
      </c>
      <c r="F85" s="21">
        <v>-60163.366666666676</v>
      </c>
    </row>
    <row r="86" spans="1:6" x14ac:dyDescent="0.15">
      <c r="A86" s="5">
        <f t="shared" si="2"/>
        <v>29.5</v>
      </c>
      <c r="B86" s="22">
        <v>-28.5</v>
      </c>
      <c r="C86" s="23">
        <v>377.125</v>
      </c>
      <c r="D86" s="24">
        <v>-3060.8541666666665</v>
      </c>
      <c r="E86" s="24">
        <v>16934.4609375</v>
      </c>
      <c r="F86" s="24">
        <v>-66982.606510416663</v>
      </c>
    </row>
    <row r="87" spans="1:6" x14ac:dyDescent="0.15">
      <c r="A87" s="3">
        <f t="shared" si="2"/>
        <v>30</v>
      </c>
      <c r="B87" s="16">
        <v>-29</v>
      </c>
      <c r="C87" s="17">
        <v>391</v>
      </c>
      <c r="D87" s="18">
        <v>-3239</v>
      </c>
      <c r="E87" s="18">
        <v>18331</v>
      </c>
      <c r="F87" s="18">
        <v>-74399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Start_Laguer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C7B5-3290-4851-A0A0-AA44622C9C84}">
  <sheetPr codeName="Sheet40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160</v>
      </c>
    </row>
    <row r="2" spans="1:6" x14ac:dyDescent="0.15">
      <c r="A2" s="1"/>
    </row>
    <row r="3" spans="1:6" x14ac:dyDescent="0.15">
      <c r="A3" s="1"/>
      <c r="E3" s="14"/>
    </row>
    <row r="4" spans="1:6" x14ac:dyDescent="0.15">
      <c r="E4" s="14" t="s">
        <v>77</v>
      </c>
      <c r="F4" s="50">
        <v>1</v>
      </c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_xlfn.CONCAT("L",B5,$F4,"(x)")</f>
        <v>L11(x)</v>
      </c>
      <c r="C6" s="6" t="str">
        <f t="shared" ref="C6:F6" si="0">_xlfn.CONCAT("L",C5,$F4,"(x)")</f>
        <v>L21(x)</v>
      </c>
      <c r="D6" s="6" t="str">
        <f t="shared" si="0"/>
        <v>L31(x)</v>
      </c>
      <c r="E6" s="6" t="str">
        <f t="shared" si="0"/>
        <v>L41(x)</v>
      </c>
      <c r="F6" s="6" t="str">
        <f t="shared" si="0"/>
        <v>L51(x)</v>
      </c>
    </row>
    <row r="7" spans="1:6" x14ac:dyDescent="0.15">
      <c r="A7" s="3">
        <v>-10</v>
      </c>
      <c r="B7" s="16">
        <v>12</v>
      </c>
      <c r="C7" s="17">
        <v>83</v>
      </c>
      <c r="D7" s="18">
        <v>430.66666666666669</v>
      </c>
      <c r="E7" s="18">
        <v>1855</v>
      </c>
      <c r="F7" s="18">
        <v>6989.333333333333</v>
      </c>
    </row>
    <row r="8" spans="1:6" x14ac:dyDescent="0.15">
      <c r="A8" s="4">
        <f>(INT(A7*100+0.5)+50)/100</f>
        <v>-9.5</v>
      </c>
      <c r="B8" s="19">
        <v>11.5</v>
      </c>
      <c r="C8" s="20">
        <v>76.625</v>
      </c>
      <c r="D8" s="21">
        <v>384.39583333333331</v>
      </c>
      <c r="E8" s="21">
        <v>1605.1067708333333</v>
      </c>
      <c r="F8" s="21">
        <v>5875.5205729166664</v>
      </c>
    </row>
    <row r="9" spans="1:6" x14ac:dyDescent="0.15">
      <c r="A9" s="4">
        <f t="shared" ref="A9:A72" si="1">(INT(A8*100+0.5)+50)/100</f>
        <v>-9</v>
      </c>
      <c r="B9" s="19">
        <v>11</v>
      </c>
      <c r="C9" s="20">
        <v>70.5</v>
      </c>
      <c r="D9" s="21">
        <v>341.5</v>
      </c>
      <c r="E9" s="21">
        <v>1380.875</v>
      </c>
      <c r="F9" s="21">
        <v>4905.8249999999998</v>
      </c>
    </row>
    <row r="10" spans="1:6" x14ac:dyDescent="0.15">
      <c r="A10" s="4">
        <f t="shared" si="1"/>
        <v>-8.5</v>
      </c>
      <c r="B10" s="19">
        <v>10.5</v>
      </c>
      <c r="C10" s="20">
        <v>64.625</v>
      </c>
      <c r="D10" s="21">
        <v>301.85416666666669</v>
      </c>
      <c r="E10" s="21">
        <v>1180.5234375</v>
      </c>
      <c r="F10" s="21">
        <v>4066.0825520833332</v>
      </c>
    </row>
    <row r="11" spans="1:6" x14ac:dyDescent="0.15">
      <c r="A11" s="5">
        <f t="shared" si="1"/>
        <v>-8</v>
      </c>
      <c r="B11" s="22">
        <v>10</v>
      </c>
      <c r="C11" s="23">
        <v>59</v>
      </c>
      <c r="D11" s="24">
        <v>265.33333333333331</v>
      </c>
      <c r="E11" s="24">
        <v>1002.3333333333334</v>
      </c>
      <c r="F11" s="24">
        <v>3343.0666666666666</v>
      </c>
    </row>
    <row r="12" spans="1:6" x14ac:dyDescent="0.15">
      <c r="A12" s="3">
        <f t="shared" si="1"/>
        <v>-7.5</v>
      </c>
      <c r="B12" s="16">
        <v>9.5</v>
      </c>
      <c r="C12" s="17">
        <v>53.625</v>
      </c>
      <c r="D12" s="18">
        <v>231.8125</v>
      </c>
      <c r="E12" s="18">
        <v>844.6484375</v>
      </c>
      <c r="F12" s="18">
        <v>2724.45703125</v>
      </c>
    </row>
    <row r="13" spans="1:6" x14ac:dyDescent="0.15">
      <c r="A13" s="4">
        <f t="shared" si="1"/>
        <v>-7</v>
      </c>
      <c r="B13" s="19">
        <v>9</v>
      </c>
      <c r="C13" s="20">
        <v>48.5</v>
      </c>
      <c r="D13" s="21">
        <v>201.16666666666666</v>
      </c>
      <c r="E13" s="21">
        <v>705.875</v>
      </c>
      <c r="F13" s="21">
        <v>2198.8083333333334</v>
      </c>
    </row>
    <row r="14" spans="1:6" x14ac:dyDescent="0.15">
      <c r="A14" s="4">
        <f t="shared" si="1"/>
        <v>-6.5</v>
      </c>
      <c r="B14" s="19">
        <v>8.5</v>
      </c>
      <c r="C14" s="20">
        <v>43.625</v>
      </c>
      <c r="D14" s="21">
        <v>173.27083333333334</v>
      </c>
      <c r="E14" s="21">
        <v>584.48177083333337</v>
      </c>
      <c r="F14" s="21">
        <v>1755.5190104166666</v>
      </c>
    </row>
    <row r="15" spans="1:6" x14ac:dyDescent="0.15">
      <c r="A15" s="4">
        <f t="shared" si="1"/>
        <v>-6</v>
      </c>
      <c r="B15" s="19">
        <v>8</v>
      </c>
      <c r="C15" s="20">
        <v>39</v>
      </c>
      <c r="D15" s="21">
        <v>148</v>
      </c>
      <c r="E15" s="21">
        <v>479</v>
      </c>
      <c r="F15" s="21">
        <v>1384.8</v>
      </c>
    </row>
    <row r="16" spans="1:6" x14ac:dyDescent="0.15">
      <c r="A16" s="5">
        <f t="shared" si="1"/>
        <v>-5.5</v>
      </c>
      <c r="B16" s="22">
        <v>7.5</v>
      </c>
      <c r="C16" s="23">
        <v>34.625</v>
      </c>
      <c r="D16" s="24">
        <v>125.22916666666667</v>
      </c>
      <c r="E16" s="24">
        <v>388.0234375</v>
      </c>
      <c r="F16" s="24">
        <v>1077.6434895833333</v>
      </c>
    </row>
    <row r="17" spans="1:6" x14ac:dyDescent="0.15">
      <c r="A17" s="3">
        <f t="shared" si="1"/>
        <v>-5</v>
      </c>
      <c r="B17" s="16">
        <v>7</v>
      </c>
      <c r="C17" s="17">
        <v>30.5</v>
      </c>
      <c r="D17" s="18">
        <v>104.83333333333333</v>
      </c>
      <c r="E17" s="18">
        <v>310.20833333333331</v>
      </c>
      <c r="F17" s="18">
        <v>825.79166666666663</v>
      </c>
    </row>
    <row r="18" spans="1:6" x14ac:dyDescent="0.15">
      <c r="A18" s="4">
        <f t="shared" si="1"/>
        <v>-4.5</v>
      </c>
      <c r="B18" s="19">
        <v>6.5</v>
      </c>
      <c r="C18" s="20">
        <v>26.625</v>
      </c>
      <c r="D18" s="21">
        <v>86.6875</v>
      </c>
      <c r="E18" s="21">
        <v>244.2734375</v>
      </c>
      <c r="F18" s="21">
        <v>621.70546875000002</v>
      </c>
    </row>
    <row r="19" spans="1:6" x14ac:dyDescent="0.15">
      <c r="A19" s="4">
        <f t="shared" si="1"/>
        <v>-4</v>
      </c>
      <c r="B19" s="19">
        <v>6</v>
      </c>
      <c r="C19" s="20">
        <v>23</v>
      </c>
      <c r="D19" s="21">
        <v>70.666666666666671</v>
      </c>
      <c r="E19" s="21">
        <v>189</v>
      </c>
      <c r="F19" s="21">
        <v>458.53333333333336</v>
      </c>
    </row>
    <row r="20" spans="1:6" x14ac:dyDescent="0.15">
      <c r="A20" s="4">
        <f t="shared" si="1"/>
        <v>-3.5</v>
      </c>
      <c r="B20" s="19">
        <v>5.5</v>
      </c>
      <c r="C20" s="20">
        <v>19.625</v>
      </c>
      <c r="D20" s="21">
        <v>56.645833333333336</v>
      </c>
      <c r="E20" s="21">
        <v>143.23177083333334</v>
      </c>
      <c r="F20" s="21">
        <v>330.07994791666664</v>
      </c>
    </row>
    <row r="21" spans="1:6" x14ac:dyDescent="0.15">
      <c r="A21" s="5">
        <f t="shared" si="1"/>
        <v>-3</v>
      </c>
      <c r="B21" s="22">
        <v>5</v>
      </c>
      <c r="C21" s="23">
        <v>16.5</v>
      </c>
      <c r="D21" s="24">
        <v>44.5</v>
      </c>
      <c r="E21" s="24">
        <v>105.875</v>
      </c>
      <c r="F21" s="24">
        <v>230.77500000000001</v>
      </c>
    </row>
    <row r="22" spans="1:6" x14ac:dyDescent="0.15">
      <c r="A22" s="3">
        <f t="shared" si="1"/>
        <v>-2.5</v>
      </c>
      <c r="B22" s="16">
        <v>4.5</v>
      </c>
      <c r="C22" s="17">
        <v>13.625</v>
      </c>
      <c r="D22" s="18">
        <v>34.104166666666664</v>
      </c>
      <c r="E22" s="18">
        <v>75.8984375</v>
      </c>
      <c r="F22" s="18">
        <v>155.64192708333334</v>
      </c>
    </row>
    <row r="23" spans="1:6" x14ac:dyDescent="0.15">
      <c r="A23" s="4">
        <f t="shared" si="1"/>
        <v>-2</v>
      </c>
      <c r="B23" s="19">
        <v>4</v>
      </c>
      <c r="C23" s="20">
        <v>11</v>
      </c>
      <c r="D23" s="21">
        <v>25.333333333333332</v>
      </c>
      <c r="E23" s="21">
        <v>52.333333333333336</v>
      </c>
      <c r="F23" s="21">
        <v>100.26666666666667</v>
      </c>
    </row>
    <row r="24" spans="1:6" x14ac:dyDescent="0.15">
      <c r="A24" s="4">
        <f t="shared" si="1"/>
        <v>-1.5</v>
      </c>
      <c r="B24" s="19">
        <v>3.5</v>
      </c>
      <c r="C24" s="20">
        <v>8.625</v>
      </c>
      <c r="D24" s="21">
        <v>18.0625</v>
      </c>
      <c r="E24" s="21">
        <v>34.2734375</v>
      </c>
      <c r="F24" s="21">
        <v>60.766406250000003</v>
      </c>
    </row>
    <row r="25" spans="1:6" x14ac:dyDescent="0.15">
      <c r="A25" s="4">
        <f t="shared" si="1"/>
        <v>-1</v>
      </c>
      <c r="B25" s="19">
        <v>3</v>
      </c>
      <c r="C25" s="20">
        <v>6.5</v>
      </c>
      <c r="D25" s="21">
        <v>12.166666666666666</v>
      </c>
      <c r="E25" s="21">
        <v>20.875</v>
      </c>
      <c r="F25" s="21">
        <v>33.758333333333333</v>
      </c>
    </row>
    <row r="26" spans="1:6" x14ac:dyDescent="0.15">
      <c r="A26" s="5">
        <f t="shared" si="1"/>
        <v>-0.5</v>
      </c>
      <c r="B26" s="22">
        <v>2.5</v>
      </c>
      <c r="C26" s="23">
        <v>4.625</v>
      </c>
      <c r="D26" s="24">
        <v>7.520833333333333</v>
      </c>
      <c r="E26" s="24">
        <v>11.356770833333334</v>
      </c>
      <c r="F26" s="24">
        <v>16.328385416666666</v>
      </c>
    </row>
    <row r="27" spans="1:6" x14ac:dyDescent="0.15">
      <c r="A27" s="3">
        <f t="shared" si="1"/>
        <v>0</v>
      </c>
      <c r="B27" s="16">
        <v>2</v>
      </c>
      <c r="C27" s="17">
        <v>3</v>
      </c>
      <c r="D27" s="18">
        <v>4</v>
      </c>
      <c r="E27" s="18">
        <v>5</v>
      </c>
      <c r="F27" s="18">
        <v>6</v>
      </c>
    </row>
    <row r="28" spans="1:6" x14ac:dyDescent="0.15">
      <c r="A28" s="4">
        <f t="shared" si="1"/>
        <v>0.5</v>
      </c>
      <c r="B28" s="19">
        <v>1.5</v>
      </c>
      <c r="C28" s="20">
        <v>1.625</v>
      </c>
      <c r="D28" s="21">
        <v>1.4791666666666667</v>
      </c>
      <c r="E28" s="21">
        <v>1.1484375</v>
      </c>
      <c r="F28" s="21">
        <v>0.70286458333333335</v>
      </c>
    </row>
    <row r="29" spans="1:6" x14ac:dyDescent="0.15">
      <c r="A29" s="4">
        <f t="shared" si="1"/>
        <v>1</v>
      </c>
      <c r="B29" s="19">
        <v>1</v>
      </c>
      <c r="C29" s="20">
        <v>0.5</v>
      </c>
      <c r="D29" s="21">
        <v>-0.16666666666666666</v>
      </c>
      <c r="E29" s="21">
        <v>-0.79166666666666663</v>
      </c>
      <c r="F29" s="21">
        <v>-1.2583333333333333</v>
      </c>
    </row>
    <row r="30" spans="1:6" x14ac:dyDescent="0.15">
      <c r="A30" s="4">
        <f t="shared" si="1"/>
        <v>1.5</v>
      </c>
      <c r="B30" s="19">
        <v>0.5</v>
      </c>
      <c r="C30" s="20">
        <v>-0.375</v>
      </c>
      <c r="D30" s="21">
        <v>-1.0625</v>
      </c>
      <c r="E30" s="21">
        <v>-1.3515625</v>
      </c>
      <c r="F30" s="21">
        <v>-1.23515625</v>
      </c>
    </row>
    <row r="31" spans="1:6" x14ac:dyDescent="0.15">
      <c r="A31" s="5">
        <f t="shared" si="1"/>
        <v>2</v>
      </c>
      <c r="B31" s="22">
        <v>0</v>
      </c>
      <c r="C31" s="23">
        <v>-1</v>
      </c>
      <c r="D31" s="24">
        <v>-1.3333333333333333</v>
      </c>
      <c r="E31" s="24">
        <v>-1</v>
      </c>
      <c r="F31" s="24">
        <v>-0.26666666666666666</v>
      </c>
    </row>
    <row r="32" spans="1:6" x14ac:dyDescent="0.15">
      <c r="A32" s="3">
        <f t="shared" si="1"/>
        <v>2.5</v>
      </c>
      <c r="B32" s="16">
        <v>-0.5</v>
      </c>
      <c r="C32" s="17">
        <v>-1.375</v>
      </c>
      <c r="D32" s="25">
        <v>-1.1041666666666667</v>
      </c>
      <c r="E32" s="25">
        <v>-0.14322916666666666</v>
      </c>
      <c r="F32" s="25">
        <v>0.88932291666666663</v>
      </c>
    </row>
    <row r="33" spans="1:6" x14ac:dyDescent="0.15">
      <c r="A33" s="4">
        <f t="shared" si="1"/>
        <v>3</v>
      </c>
      <c r="B33" s="19">
        <v>-1</v>
      </c>
      <c r="C33" s="20">
        <v>-1.5</v>
      </c>
      <c r="D33" s="25">
        <v>-0.5</v>
      </c>
      <c r="E33" s="25">
        <v>0.875</v>
      </c>
      <c r="F33" s="25">
        <v>1.7250000000000001</v>
      </c>
    </row>
    <row r="34" spans="1:6" x14ac:dyDescent="0.15">
      <c r="A34" s="4">
        <f t="shared" si="1"/>
        <v>3.5</v>
      </c>
      <c r="B34" s="19">
        <v>-1.5</v>
      </c>
      <c r="C34" s="20">
        <v>-1.375</v>
      </c>
      <c r="D34" s="25">
        <v>0.35416666666666669</v>
      </c>
      <c r="E34" s="25">
        <v>1.7734375</v>
      </c>
      <c r="F34" s="25">
        <v>1.9513020833333334</v>
      </c>
    </row>
    <row r="35" spans="1:6" x14ac:dyDescent="0.15">
      <c r="A35" s="4">
        <f t="shared" si="1"/>
        <v>4</v>
      </c>
      <c r="B35" s="19">
        <v>-2</v>
      </c>
      <c r="C35" s="20">
        <v>-1</v>
      </c>
      <c r="D35" s="25">
        <v>1.3333333333333333</v>
      </c>
      <c r="E35" s="25">
        <v>2.3333333333333335</v>
      </c>
      <c r="F35" s="25">
        <v>1.4666666666666666</v>
      </c>
    </row>
    <row r="36" spans="1:6" x14ac:dyDescent="0.15">
      <c r="A36" s="5">
        <f t="shared" si="1"/>
        <v>4.5</v>
      </c>
      <c r="B36" s="22">
        <v>-2.5</v>
      </c>
      <c r="C36" s="23">
        <v>-0.375</v>
      </c>
      <c r="D36" s="25">
        <v>2.3125</v>
      </c>
      <c r="E36" s="25">
        <v>2.3984375</v>
      </c>
      <c r="F36" s="25">
        <v>0.32578125000000002</v>
      </c>
    </row>
    <row r="37" spans="1:6" x14ac:dyDescent="0.15">
      <c r="A37" s="3">
        <f t="shared" si="1"/>
        <v>5</v>
      </c>
      <c r="B37" s="16">
        <v>-3</v>
      </c>
      <c r="C37" s="17">
        <v>0.5</v>
      </c>
      <c r="D37" s="18">
        <v>3.1666666666666665</v>
      </c>
      <c r="E37" s="18">
        <v>1.875</v>
      </c>
      <c r="F37" s="18">
        <v>-1.2916666666666667</v>
      </c>
    </row>
    <row r="38" spans="1:6" x14ac:dyDescent="0.15">
      <c r="A38" s="4">
        <f t="shared" si="1"/>
        <v>5.5</v>
      </c>
      <c r="B38" s="19">
        <v>-3.5</v>
      </c>
      <c r="C38" s="20">
        <v>1.625</v>
      </c>
      <c r="D38" s="21">
        <v>3.7708333333333335</v>
      </c>
      <c r="E38" s="21">
        <v>0.73177083333333337</v>
      </c>
      <c r="F38" s="21">
        <v>-3.1122395833333334</v>
      </c>
    </row>
    <row r="39" spans="1:6" x14ac:dyDescent="0.15">
      <c r="A39" s="4">
        <f t="shared" si="1"/>
        <v>6</v>
      </c>
      <c r="B39" s="19">
        <v>-4</v>
      </c>
      <c r="C39" s="20">
        <v>3</v>
      </c>
      <c r="D39" s="21">
        <v>4</v>
      </c>
      <c r="E39" s="21">
        <v>-1</v>
      </c>
      <c r="F39" s="21">
        <v>-4.8</v>
      </c>
    </row>
    <row r="40" spans="1:6" x14ac:dyDescent="0.15">
      <c r="A40" s="4">
        <f t="shared" si="1"/>
        <v>6.5</v>
      </c>
      <c r="B40" s="19">
        <v>-4.5</v>
      </c>
      <c r="C40" s="20">
        <v>4.625</v>
      </c>
      <c r="D40" s="21">
        <v>3.7291666666666665</v>
      </c>
      <c r="E40" s="21">
        <v>-3.2265625</v>
      </c>
      <c r="F40" s="21">
        <v>-5.9877604166666663</v>
      </c>
    </row>
    <row r="41" spans="1:6" x14ac:dyDescent="0.15">
      <c r="A41" s="5">
        <f t="shared" si="1"/>
        <v>7</v>
      </c>
      <c r="B41" s="22">
        <v>-5</v>
      </c>
      <c r="C41" s="23">
        <v>6.5</v>
      </c>
      <c r="D41" s="24">
        <v>2.8333333333333335</v>
      </c>
      <c r="E41" s="24">
        <v>-5.791666666666667</v>
      </c>
      <c r="F41" s="24">
        <v>-6.3083333333333336</v>
      </c>
    </row>
    <row r="42" spans="1:6" x14ac:dyDescent="0.15">
      <c r="A42" s="12">
        <f t="shared" si="1"/>
        <v>7.5</v>
      </c>
      <c r="B42" s="16">
        <v>-5.5</v>
      </c>
      <c r="C42" s="17">
        <v>8.625</v>
      </c>
      <c r="D42" s="18">
        <v>1.1875</v>
      </c>
      <c r="E42" s="18">
        <v>-8.4765625</v>
      </c>
      <c r="F42" s="18">
        <v>-5.42578125</v>
      </c>
    </row>
    <row r="43" spans="1:6" x14ac:dyDescent="0.15">
      <c r="A43" s="4">
        <f t="shared" si="1"/>
        <v>8</v>
      </c>
      <c r="B43" s="19">
        <v>-6</v>
      </c>
      <c r="C43" s="20">
        <v>11</v>
      </c>
      <c r="D43" s="21">
        <v>-1.3333333333333333</v>
      </c>
      <c r="E43" s="21">
        <v>-11</v>
      </c>
      <c r="F43" s="21">
        <v>-3.0666666666666669</v>
      </c>
    </row>
    <row r="44" spans="1:6" x14ac:dyDescent="0.15">
      <c r="A44" s="4">
        <f t="shared" si="1"/>
        <v>8.5</v>
      </c>
      <c r="B44" s="19">
        <v>-6.5</v>
      </c>
      <c r="C44" s="20">
        <v>13.625</v>
      </c>
      <c r="D44" s="21">
        <v>-4.854166666666667</v>
      </c>
      <c r="E44" s="21">
        <v>-13.018229166666666</v>
      </c>
      <c r="F44" s="21">
        <v>0.9486979166666667</v>
      </c>
    </row>
    <row r="45" spans="1:6" x14ac:dyDescent="0.15">
      <c r="A45" s="4">
        <f t="shared" si="1"/>
        <v>9</v>
      </c>
      <c r="B45" s="19">
        <v>-7</v>
      </c>
      <c r="C45" s="20">
        <v>16.5</v>
      </c>
      <c r="D45" s="21">
        <v>-9.5</v>
      </c>
      <c r="E45" s="21">
        <v>-14.125</v>
      </c>
      <c r="F45" s="21">
        <v>6.6749999999999998</v>
      </c>
    </row>
    <row r="46" spans="1:6" x14ac:dyDescent="0.15">
      <c r="A46" s="5">
        <f t="shared" si="1"/>
        <v>9.5</v>
      </c>
      <c r="B46" s="22">
        <v>-7.5</v>
      </c>
      <c r="C46" s="23">
        <v>19.625</v>
      </c>
      <c r="D46" s="24">
        <v>-15.395833333333334</v>
      </c>
      <c r="E46" s="24">
        <v>-13.8515625</v>
      </c>
      <c r="F46" s="24">
        <v>14.010677083333333</v>
      </c>
    </row>
    <row r="47" spans="1:6" x14ac:dyDescent="0.15">
      <c r="A47" s="26">
        <f t="shared" si="1"/>
        <v>10</v>
      </c>
      <c r="B47" s="16">
        <v>-8</v>
      </c>
      <c r="C47" s="17">
        <v>23</v>
      </c>
      <c r="D47" s="18">
        <v>-22.666666666666668</v>
      </c>
      <c r="E47" s="18">
        <v>-11.666666666666666</v>
      </c>
      <c r="F47" s="18">
        <v>22.666666666666668</v>
      </c>
    </row>
    <row r="48" spans="1:6" x14ac:dyDescent="0.15">
      <c r="A48" s="4">
        <f t="shared" si="1"/>
        <v>10.5</v>
      </c>
      <c r="B48" s="19">
        <v>-8.5</v>
      </c>
      <c r="C48" s="20">
        <v>26.625</v>
      </c>
      <c r="D48" s="21">
        <v>-31.4375</v>
      </c>
      <c r="E48" s="21">
        <v>-6.9765625</v>
      </c>
      <c r="F48" s="21">
        <v>32.135156250000001</v>
      </c>
    </row>
    <row r="49" spans="1:6" x14ac:dyDescent="0.15">
      <c r="A49" s="4">
        <f t="shared" si="1"/>
        <v>11</v>
      </c>
      <c r="B49" s="19">
        <v>-9</v>
      </c>
      <c r="C49" s="20">
        <v>30.5</v>
      </c>
      <c r="D49" s="21">
        <v>-41.833333333333336</v>
      </c>
      <c r="E49" s="21">
        <v>0.875</v>
      </c>
      <c r="F49" s="21">
        <v>41.658333333333331</v>
      </c>
    </row>
    <row r="50" spans="1:6" x14ac:dyDescent="0.15">
      <c r="A50" s="4">
        <f t="shared" si="1"/>
        <v>11.5</v>
      </c>
      <c r="B50" s="19">
        <v>-9.5</v>
      </c>
      <c r="C50" s="20">
        <v>34.625</v>
      </c>
      <c r="D50" s="21">
        <v>-53.979166666666664</v>
      </c>
      <c r="E50" s="21">
        <v>12.606770833333334</v>
      </c>
      <c r="F50" s="21">
        <v>50.197135416666669</v>
      </c>
    </row>
    <row r="51" spans="1:6" x14ac:dyDescent="0.15">
      <c r="A51" s="5">
        <f t="shared" si="1"/>
        <v>12</v>
      </c>
      <c r="B51" s="22">
        <v>-10</v>
      </c>
      <c r="C51" s="23">
        <v>39</v>
      </c>
      <c r="D51" s="24">
        <v>-68</v>
      </c>
      <c r="E51" s="24">
        <v>29</v>
      </c>
      <c r="F51" s="24">
        <v>56.4</v>
      </c>
    </row>
    <row r="52" spans="1:6" x14ac:dyDescent="0.15">
      <c r="A52" s="3">
        <f t="shared" si="1"/>
        <v>12.5</v>
      </c>
      <c r="B52" s="16">
        <v>-10.5</v>
      </c>
      <c r="C52" s="17">
        <v>43.625</v>
      </c>
      <c r="D52" s="18">
        <v>-84.020833333333329</v>
      </c>
      <c r="E52" s="18">
        <v>50.8984375</v>
      </c>
      <c r="F52" s="18">
        <v>58.571614583333336</v>
      </c>
    </row>
    <row r="53" spans="1:6" x14ac:dyDescent="0.15">
      <c r="A53" s="4">
        <f t="shared" si="1"/>
        <v>13</v>
      </c>
      <c r="B53" s="19">
        <v>-11</v>
      </c>
      <c r="C53" s="20">
        <v>48.5</v>
      </c>
      <c r="D53" s="21">
        <v>-102.16666666666667</v>
      </c>
      <c r="E53" s="21">
        <v>79.208333333333329</v>
      </c>
      <c r="F53" s="21">
        <v>54.641666666666666</v>
      </c>
    </row>
    <row r="54" spans="1:6" x14ac:dyDescent="0.15">
      <c r="A54" s="4">
        <f t="shared" si="1"/>
        <v>13.5</v>
      </c>
      <c r="B54" s="19">
        <v>-11.5</v>
      </c>
      <c r="C54" s="20">
        <v>53.625</v>
      </c>
      <c r="D54" s="21">
        <v>-122.5625</v>
      </c>
      <c r="E54" s="21">
        <v>114.8984375</v>
      </c>
      <c r="F54" s="21">
        <v>42.133593750000003</v>
      </c>
    </row>
    <row r="55" spans="1:6" x14ac:dyDescent="0.15">
      <c r="A55" s="4">
        <f t="shared" si="1"/>
        <v>14</v>
      </c>
      <c r="B55" s="19">
        <v>-12</v>
      </c>
      <c r="C55" s="20">
        <v>59</v>
      </c>
      <c r="D55" s="21">
        <v>-145.33333333333334</v>
      </c>
      <c r="E55" s="21">
        <v>159</v>
      </c>
      <c r="F55" s="21">
        <v>18.133333333333333</v>
      </c>
    </row>
    <row r="56" spans="1:6" x14ac:dyDescent="0.15">
      <c r="A56" s="5">
        <f t="shared" si="1"/>
        <v>14.5</v>
      </c>
      <c r="B56" s="22">
        <v>-12.5</v>
      </c>
      <c r="C56" s="23">
        <v>64.625</v>
      </c>
      <c r="D56" s="24">
        <v>-170.60416666666666</v>
      </c>
      <c r="E56" s="24">
        <v>212.60677083333334</v>
      </c>
      <c r="F56" s="24">
        <v>-20.741927083333334</v>
      </c>
    </row>
    <row r="57" spans="1:6" x14ac:dyDescent="0.15">
      <c r="A57" s="12">
        <f t="shared" si="1"/>
        <v>15</v>
      </c>
      <c r="B57" s="16">
        <v>-13</v>
      </c>
      <c r="C57" s="17">
        <v>70.5</v>
      </c>
      <c r="D57" s="18">
        <v>-198.5</v>
      </c>
      <c r="E57" s="18">
        <v>276.875</v>
      </c>
      <c r="F57" s="18">
        <v>-78.375</v>
      </c>
    </row>
    <row r="58" spans="1:6" x14ac:dyDescent="0.15">
      <c r="A58" s="13">
        <f t="shared" si="1"/>
        <v>15.5</v>
      </c>
      <c r="B58" s="19">
        <v>-13.5</v>
      </c>
      <c r="C58" s="20">
        <v>76.625</v>
      </c>
      <c r="D58" s="21">
        <v>-229.14583333333334</v>
      </c>
      <c r="E58" s="21">
        <v>353.0234375</v>
      </c>
      <c r="F58" s="21">
        <v>-159.17994791666666</v>
      </c>
    </row>
    <row r="59" spans="1:6" x14ac:dyDescent="0.15">
      <c r="A59" s="4">
        <f t="shared" si="1"/>
        <v>16</v>
      </c>
      <c r="B59" s="19">
        <v>-14</v>
      </c>
      <c r="C59" s="20">
        <v>83</v>
      </c>
      <c r="D59" s="21">
        <v>-262.66666666666669</v>
      </c>
      <c r="E59" s="21">
        <v>442.33333333333331</v>
      </c>
      <c r="F59" s="21">
        <v>-268.13333333333333</v>
      </c>
    </row>
    <row r="60" spans="1:6" x14ac:dyDescent="0.15">
      <c r="A60" s="4">
        <f t="shared" si="1"/>
        <v>16.5</v>
      </c>
      <c r="B60" s="19">
        <v>-14.5</v>
      </c>
      <c r="C60" s="20">
        <v>89.625</v>
      </c>
      <c r="D60" s="21">
        <v>-299.1875</v>
      </c>
      <c r="E60" s="21">
        <v>546.1484375</v>
      </c>
      <c r="F60" s="21">
        <v>-410.80546874999999</v>
      </c>
    </row>
    <row r="61" spans="1:6" x14ac:dyDescent="0.15">
      <c r="A61" s="5">
        <f t="shared" si="1"/>
        <v>17</v>
      </c>
      <c r="B61" s="22">
        <v>-15</v>
      </c>
      <c r="C61" s="23">
        <v>96.5</v>
      </c>
      <c r="D61" s="24">
        <v>-338.83333333333331</v>
      </c>
      <c r="E61" s="24">
        <v>665.875</v>
      </c>
      <c r="F61" s="24">
        <v>-593.39166666666665</v>
      </c>
    </row>
    <row r="62" spans="1:6" x14ac:dyDescent="0.15">
      <c r="A62" s="3">
        <f t="shared" si="1"/>
        <v>17.5</v>
      </c>
      <c r="B62" s="16">
        <v>-15.5</v>
      </c>
      <c r="C62" s="17">
        <v>103.625</v>
      </c>
      <c r="D62" s="18">
        <v>-381.72916666666669</v>
      </c>
      <c r="E62" s="18">
        <v>802.98177083333337</v>
      </c>
      <c r="F62" s="18">
        <v>-822.74348958333337</v>
      </c>
    </row>
    <row r="63" spans="1:6" x14ac:dyDescent="0.15">
      <c r="A63" s="4">
        <f t="shared" si="1"/>
        <v>18</v>
      </c>
      <c r="B63" s="19">
        <v>-16</v>
      </c>
      <c r="C63" s="20">
        <v>111</v>
      </c>
      <c r="D63" s="21">
        <v>-428</v>
      </c>
      <c r="E63" s="21">
        <v>959</v>
      </c>
      <c r="F63" s="21">
        <v>-1106.4000000000001</v>
      </c>
    </row>
    <row r="64" spans="1:6" x14ac:dyDescent="0.15">
      <c r="A64" s="4">
        <f t="shared" si="1"/>
        <v>18.5</v>
      </c>
      <c r="B64" s="19">
        <v>-16.5</v>
      </c>
      <c r="C64" s="20">
        <v>118.625</v>
      </c>
      <c r="D64" s="21">
        <v>-477.77083333333331</v>
      </c>
      <c r="E64" s="21">
        <v>1135.5234375</v>
      </c>
      <c r="F64" s="21">
        <v>-1452.6190104166667</v>
      </c>
    </row>
    <row r="65" spans="1:6" x14ac:dyDescent="0.15">
      <c r="A65" s="4">
        <f t="shared" si="1"/>
        <v>19</v>
      </c>
      <c r="B65" s="19">
        <v>-17</v>
      </c>
      <c r="C65" s="20">
        <v>126.5</v>
      </c>
      <c r="D65" s="21">
        <v>-531.16666666666663</v>
      </c>
      <c r="E65" s="21">
        <v>1334.2083333333333</v>
      </c>
      <c r="F65" s="21">
        <v>-1870.4083333333333</v>
      </c>
    </row>
    <row r="66" spans="1:6" x14ac:dyDescent="0.15">
      <c r="A66" s="5">
        <f t="shared" si="1"/>
        <v>19.5</v>
      </c>
      <c r="B66" s="22">
        <v>-17.5</v>
      </c>
      <c r="C66" s="23">
        <v>134.625</v>
      </c>
      <c r="D66" s="24">
        <v>-588.3125</v>
      </c>
      <c r="E66" s="24">
        <v>1556.7734375</v>
      </c>
      <c r="F66" s="24">
        <v>-2369.5570312499999</v>
      </c>
    </row>
    <row r="67" spans="1:6" x14ac:dyDescent="0.15">
      <c r="A67" s="12">
        <f t="shared" si="1"/>
        <v>20</v>
      </c>
      <c r="B67" s="16">
        <v>-18</v>
      </c>
      <c r="C67" s="17">
        <v>143</v>
      </c>
      <c r="D67" s="18">
        <v>-649.33333333333337</v>
      </c>
      <c r="E67" s="18">
        <v>1805</v>
      </c>
      <c r="F67" s="18">
        <v>-2960.6666666666665</v>
      </c>
    </row>
    <row r="68" spans="1:6" x14ac:dyDescent="0.15">
      <c r="A68" s="13">
        <f t="shared" si="1"/>
        <v>20.5</v>
      </c>
      <c r="B68" s="19">
        <v>-18.5</v>
      </c>
      <c r="C68" s="20">
        <v>151.625</v>
      </c>
      <c r="D68" s="21">
        <v>-714.35416666666663</v>
      </c>
      <c r="E68" s="21">
        <v>2080.7317708333335</v>
      </c>
      <c r="F68" s="21">
        <v>-3655.1825520833331</v>
      </c>
    </row>
    <row r="69" spans="1:6" x14ac:dyDescent="0.15">
      <c r="A69" s="4">
        <f t="shared" si="1"/>
        <v>21</v>
      </c>
      <c r="B69" s="19">
        <v>-19</v>
      </c>
      <c r="C69" s="20">
        <v>160.5</v>
      </c>
      <c r="D69" s="21">
        <v>-783.5</v>
      </c>
      <c r="E69" s="21">
        <v>2385.875</v>
      </c>
      <c r="F69" s="21">
        <v>-4465.4250000000002</v>
      </c>
    </row>
    <row r="70" spans="1:6" x14ac:dyDescent="0.15">
      <c r="A70" s="4">
        <f t="shared" si="1"/>
        <v>21.5</v>
      </c>
      <c r="B70" s="19">
        <v>-19.5</v>
      </c>
      <c r="C70" s="20">
        <v>169.625</v>
      </c>
      <c r="D70" s="21">
        <v>-856.89583333333337</v>
      </c>
      <c r="E70" s="21">
        <v>2722.3984375</v>
      </c>
      <c r="F70" s="21">
        <v>-5404.6205729166668</v>
      </c>
    </row>
    <row r="71" spans="1:6" x14ac:dyDescent="0.15">
      <c r="A71" s="5">
        <f t="shared" si="1"/>
        <v>22</v>
      </c>
      <c r="B71" s="22">
        <v>-20</v>
      </c>
      <c r="C71" s="23">
        <v>179</v>
      </c>
      <c r="D71" s="24">
        <v>-934.66666666666663</v>
      </c>
      <c r="E71" s="24">
        <v>3092.3333333333335</v>
      </c>
      <c r="F71" s="24">
        <v>-6486.9333333333334</v>
      </c>
    </row>
    <row r="72" spans="1:6" x14ac:dyDescent="0.15">
      <c r="A72" s="3">
        <f t="shared" si="1"/>
        <v>22.5</v>
      </c>
      <c r="B72" s="16">
        <v>-20.5</v>
      </c>
      <c r="C72" s="17">
        <v>188.625</v>
      </c>
      <c r="D72" s="18">
        <v>-1016.9375</v>
      </c>
      <c r="E72" s="18">
        <v>3497.7734375</v>
      </c>
      <c r="F72" s="18">
        <v>-7727.49609375</v>
      </c>
    </row>
    <row r="73" spans="1:6" x14ac:dyDescent="0.15">
      <c r="A73" s="4">
        <f t="shared" ref="A73:A87" si="2">(INT(A72*100+0.5)+50)/100</f>
        <v>23</v>
      </c>
      <c r="B73" s="19">
        <v>-21</v>
      </c>
      <c r="C73" s="20">
        <v>198.5</v>
      </c>
      <c r="D73" s="21">
        <v>-1103.8333333333333</v>
      </c>
      <c r="E73" s="21">
        <v>3940.875</v>
      </c>
      <c r="F73" s="21">
        <v>-9142.4416666666675</v>
      </c>
    </row>
    <row r="74" spans="1:6" x14ac:dyDescent="0.15">
      <c r="A74" s="4">
        <f t="shared" si="2"/>
        <v>23.5</v>
      </c>
      <c r="B74" s="19">
        <v>-21.5</v>
      </c>
      <c r="C74" s="20">
        <v>208.625</v>
      </c>
      <c r="D74" s="21">
        <v>-1195.4791666666667</v>
      </c>
      <c r="E74" s="21">
        <v>4423.856770833333</v>
      </c>
      <c r="F74" s="21">
        <v>-10748.934114583333</v>
      </c>
    </row>
    <row r="75" spans="1:6" x14ac:dyDescent="0.15">
      <c r="A75" s="4">
        <f t="shared" si="2"/>
        <v>24</v>
      </c>
      <c r="B75" s="19">
        <v>-22</v>
      </c>
      <c r="C75" s="20">
        <v>219</v>
      </c>
      <c r="D75" s="21">
        <v>-1292</v>
      </c>
      <c r="E75" s="21">
        <v>4949</v>
      </c>
      <c r="F75" s="21">
        <v>-12565.2</v>
      </c>
    </row>
    <row r="76" spans="1:6" x14ac:dyDescent="0.15">
      <c r="A76" s="5">
        <f t="shared" si="2"/>
        <v>24.5</v>
      </c>
      <c r="B76" s="22">
        <v>-22.5</v>
      </c>
      <c r="C76" s="23">
        <v>229.625</v>
      </c>
      <c r="D76" s="24">
        <v>-1393.5208333333333</v>
      </c>
      <c r="E76" s="24">
        <v>5518.6484375</v>
      </c>
      <c r="F76" s="24">
        <v>-14610.559635416666</v>
      </c>
    </row>
    <row r="77" spans="1:6" x14ac:dyDescent="0.15">
      <c r="A77" s="3">
        <f t="shared" si="2"/>
        <v>25</v>
      </c>
      <c r="B77" s="16">
        <v>-23</v>
      </c>
      <c r="C77" s="17">
        <v>240.5</v>
      </c>
      <c r="D77" s="18">
        <v>-1500.1666666666667</v>
      </c>
      <c r="E77" s="18">
        <v>6135.208333333333</v>
      </c>
      <c r="F77" s="18">
        <v>-16905.458333333332</v>
      </c>
    </row>
    <row r="78" spans="1:6" x14ac:dyDescent="0.15">
      <c r="A78" s="4">
        <f t="shared" si="2"/>
        <v>25.5</v>
      </c>
      <c r="B78" s="19">
        <v>-23.5</v>
      </c>
      <c r="C78" s="20">
        <v>251.625</v>
      </c>
      <c r="D78" s="21">
        <v>-1612.0625</v>
      </c>
      <c r="E78" s="21">
        <v>6801.1484375</v>
      </c>
      <c r="F78" s="21">
        <v>-19471.497656250001</v>
      </c>
    </row>
    <row r="79" spans="1:6" x14ac:dyDescent="0.15">
      <c r="A79" s="4">
        <f t="shared" si="2"/>
        <v>26</v>
      </c>
      <c r="B79" s="19">
        <v>-24</v>
      </c>
      <c r="C79" s="20">
        <v>263</v>
      </c>
      <c r="D79" s="21">
        <v>-1729.3333333333333</v>
      </c>
      <c r="E79" s="21">
        <v>7519</v>
      </c>
      <c r="F79" s="21">
        <v>-22331.466666666667</v>
      </c>
    </row>
    <row r="80" spans="1:6" x14ac:dyDescent="0.15">
      <c r="A80" s="4">
        <f t="shared" si="2"/>
        <v>26.5</v>
      </c>
      <c r="B80" s="19">
        <v>-24.5</v>
      </c>
      <c r="C80" s="20">
        <v>274.625</v>
      </c>
      <c r="D80" s="21">
        <v>-1852.1041666666667</v>
      </c>
      <c r="E80" s="21">
        <v>8291.3567708333339</v>
      </c>
      <c r="F80" s="21">
        <v>-25509.373177083333</v>
      </c>
    </row>
    <row r="81" spans="1:6" x14ac:dyDescent="0.15">
      <c r="A81" s="5">
        <f t="shared" si="2"/>
        <v>27</v>
      </c>
      <c r="B81" s="22">
        <v>-25</v>
      </c>
      <c r="C81" s="23">
        <v>286.5</v>
      </c>
      <c r="D81" s="24">
        <v>-1980.5</v>
      </c>
      <c r="E81" s="24">
        <v>9120.875</v>
      </c>
      <c r="F81" s="24">
        <v>-29030.474999999999</v>
      </c>
    </row>
    <row r="82" spans="1:6" x14ac:dyDescent="0.15">
      <c r="A82" s="3">
        <f t="shared" si="2"/>
        <v>27.5</v>
      </c>
      <c r="B82" s="16">
        <v>-25.5</v>
      </c>
      <c r="C82" s="17">
        <v>298.625</v>
      </c>
      <c r="D82" s="18">
        <v>-2114.6458333333335</v>
      </c>
      <c r="E82" s="18">
        <v>10010.2734375</v>
      </c>
      <c r="F82" s="18">
        <v>-32921.311197916664</v>
      </c>
    </row>
    <row r="83" spans="1:6" x14ac:dyDescent="0.15">
      <c r="A83" s="4">
        <f t="shared" si="2"/>
        <v>28</v>
      </c>
      <c r="B83" s="19">
        <v>-26</v>
      </c>
      <c r="C83" s="20">
        <v>311</v>
      </c>
      <c r="D83" s="21">
        <v>-2254.6666666666665</v>
      </c>
      <c r="E83" s="21">
        <v>10962.333333333334</v>
      </c>
      <c r="F83" s="21">
        <v>-37209.73333333333</v>
      </c>
    </row>
    <row r="84" spans="1:6" x14ac:dyDescent="0.15">
      <c r="A84" s="4">
        <f t="shared" si="2"/>
        <v>28.5</v>
      </c>
      <c r="B84" s="19">
        <v>-26.5</v>
      </c>
      <c r="C84" s="20">
        <v>323.625</v>
      </c>
      <c r="D84" s="21">
        <v>-2400.6875</v>
      </c>
      <c r="E84" s="21">
        <v>11979.8984375</v>
      </c>
      <c r="F84" s="21">
        <v>-41924.936718750003</v>
      </c>
    </row>
    <row r="85" spans="1:6" x14ac:dyDescent="0.15">
      <c r="A85" s="4">
        <f t="shared" si="2"/>
        <v>29</v>
      </c>
      <c r="B85" s="19">
        <v>-27</v>
      </c>
      <c r="C85" s="20">
        <v>336.5</v>
      </c>
      <c r="D85" s="21">
        <v>-2552.8333333333335</v>
      </c>
      <c r="E85" s="21">
        <v>13065.875</v>
      </c>
      <c r="F85" s="21">
        <v>-47097.491666666669</v>
      </c>
    </row>
    <row r="86" spans="1:6" x14ac:dyDescent="0.15">
      <c r="A86" s="5">
        <f t="shared" si="2"/>
        <v>29.5</v>
      </c>
      <c r="B86" s="22">
        <v>-27.5</v>
      </c>
      <c r="C86" s="23">
        <v>349.625</v>
      </c>
      <c r="D86" s="24">
        <v>-2711.2291666666665</v>
      </c>
      <c r="E86" s="24">
        <v>14223.231770833334</v>
      </c>
      <c r="F86" s="24">
        <v>-52759.374739583334</v>
      </c>
    </row>
    <row r="87" spans="1:6" x14ac:dyDescent="0.15">
      <c r="A87" s="3">
        <f t="shared" si="2"/>
        <v>30</v>
      </c>
      <c r="B87" s="16">
        <v>-28</v>
      </c>
      <c r="C87" s="17">
        <v>363</v>
      </c>
      <c r="D87" s="18">
        <v>-2876</v>
      </c>
      <c r="E87" s="18">
        <v>15455</v>
      </c>
      <c r="F87" s="18">
        <v>-58944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Start_ALaguer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B3337-47FB-466E-B6D6-133775E1EDCF}">
  <sheetPr codeName="Sheet37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158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_xlfn.CONCAT("P",B5,"(x)")</f>
        <v>P1(x)</v>
      </c>
      <c r="C6" s="6" t="str">
        <f t="shared" ref="C6:F6" si="0">_xlfn.CONCAT("P",C5,"(x)")</f>
        <v>P2(x)</v>
      </c>
      <c r="D6" s="6" t="str">
        <f t="shared" si="0"/>
        <v>P3(x)</v>
      </c>
      <c r="E6" s="6" t="str">
        <f t="shared" si="0"/>
        <v>P4(x)</v>
      </c>
      <c r="F6" s="6" t="str">
        <f t="shared" si="0"/>
        <v>P5(x)</v>
      </c>
    </row>
    <row r="7" spans="1:6" x14ac:dyDescent="0.15">
      <c r="A7" s="3">
        <v>-1</v>
      </c>
      <c r="B7" s="16">
        <v>-1</v>
      </c>
      <c r="C7" s="17">
        <v>1</v>
      </c>
      <c r="D7" s="18">
        <v>-1</v>
      </c>
      <c r="E7" s="18">
        <v>1</v>
      </c>
      <c r="F7" s="18">
        <v>-1</v>
      </c>
    </row>
    <row r="8" spans="1:6" x14ac:dyDescent="0.15">
      <c r="A8" s="4">
        <f>(INT(A7*1000+0.5)+25)/1000</f>
        <v>-0.97499999999999998</v>
      </c>
      <c r="B8" s="19">
        <v>-0.97499999999999998</v>
      </c>
      <c r="C8" s="20">
        <v>0.92593749999999997</v>
      </c>
      <c r="D8" s="21">
        <v>-0.85464843749999986</v>
      </c>
      <c r="E8" s="21">
        <v>0.7637907714843748</v>
      </c>
      <c r="F8" s="21">
        <v>-0.65673405395507789</v>
      </c>
    </row>
    <row r="9" spans="1:6" x14ac:dyDescent="0.15">
      <c r="A9" s="4">
        <f t="shared" ref="A9:A72" si="1">(INT(A8*1000+0.5)+25)/1000</f>
        <v>-0.95</v>
      </c>
      <c r="B9" s="19">
        <v>-0.95</v>
      </c>
      <c r="C9" s="20">
        <v>0.8537499999999999</v>
      </c>
      <c r="D9" s="21">
        <v>-0.71843749999999973</v>
      </c>
      <c r="E9" s="21">
        <v>0.5540898437499997</v>
      </c>
      <c r="F9" s="21">
        <v>-0.37274363281249956</v>
      </c>
    </row>
    <row r="10" spans="1:6" x14ac:dyDescent="0.15">
      <c r="A10" s="4">
        <f t="shared" si="1"/>
        <v>-0.92500000000000004</v>
      </c>
      <c r="B10" s="19">
        <v>-0.92500000000000004</v>
      </c>
      <c r="C10" s="20">
        <v>0.78343750000000012</v>
      </c>
      <c r="D10" s="21">
        <v>-0.59113281250000027</v>
      </c>
      <c r="E10" s="21">
        <v>0.3693181152343753</v>
      </c>
      <c r="F10" s="21">
        <v>-0.14200841186523475</v>
      </c>
    </row>
    <row r="11" spans="1:6" x14ac:dyDescent="0.15">
      <c r="A11" s="5">
        <f t="shared" si="1"/>
        <v>-0.9</v>
      </c>
      <c r="B11" s="22">
        <v>-0.9</v>
      </c>
      <c r="C11" s="23">
        <v>0.71500000000000008</v>
      </c>
      <c r="D11" s="24">
        <v>-0.47250000000000009</v>
      </c>
      <c r="E11" s="24">
        <v>0.20793750000000014</v>
      </c>
      <c r="F11" s="24">
        <v>4.1141249999999858E-2</v>
      </c>
    </row>
    <row r="12" spans="1:6" x14ac:dyDescent="0.15">
      <c r="A12" s="3">
        <f t="shared" si="1"/>
        <v>-0.875</v>
      </c>
      <c r="B12" s="16">
        <v>-0.875</v>
      </c>
      <c r="C12" s="17">
        <v>0.6484375</v>
      </c>
      <c r="D12" s="18">
        <v>-0.3623046875</v>
      </c>
      <c r="E12" s="18">
        <v>6.8450927734375E-2</v>
      </c>
      <c r="F12" s="18">
        <v>0.18203353881835938</v>
      </c>
    </row>
    <row r="13" spans="1:6" x14ac:dyDescent="0.15">
      <c r="A13" s="4">
        <f t="shared" si="1"/>
        <v>-0.85</v>
      </c>
      <c r="B13" s="19">
        <v>-0.85</v>
      </c>
      <c r="C13" s="20">
        <v>0.58374999999999999</v>
      </c>
      <c r="D13" s="21">
        <v>-0.26031249999999989</v>
      </c>
      <c r="E13" s="21">
        <v>-5.0597656250000095E-2</v>
      </c>
      <c r="F13" s="21">
        <v>0.28566441406250009</v>
      </c>
    </row>
    <row r="14" spans="1:6" x14ac:dyDescent="0.15">
      <c r="A14" s="4">
        <f t="shared" si="1"/>
        <v>-0.82499999999999996</v>
      </c>
      <c r="B14" s="19">
        <v>-0.82499999999999996</v>
      </c>
      <c r="C14" s="20">
        <v>0.52093749999999994</v>
      </c>
      <c r="D14" s="21">
        <v>-0.16628906249999983</v>
      </c>
      <c r="E14" s="21">
        <v>-0.15062329101562516</v>
      </c>
      <c r="F14" s="21">
        <v>0.35670683715820323</v>
      </c>
    </row>
    <row r="15" spans="1:6" x14ac:dyDescent="0.15">
      <c r="A15" s="4">
        <f t="shared" si="1"/>
        <v>-0.8</v>
      </c>
      <c r="B15" s="19">
        <v>-0.8</v>
      </c>
      <c r="C15" s="20">
        <v>0.46000000000000013</v>
      </c>
      <c r="D15" s="21">
        <v>-8.000000000000014E-2</v>
      </c>
      <c r="E15" s="21">
        <v>-0.23299999999999987</v>
      </c>
      <c r="F15" s="21">
        <v>0.39951999999999993</v>
      </c>
    </row>
    <row r="16" spans="1:6" x14ac:dyDescent="0.15">
      <c r="A16" s="5">
        <f t="shared" si="1"/>
        <v>-0.77500000000000002</v>
      </c>
      <c r="B16" s="22">
        <v>-0.77500000000000002</v>
      </c>
      <c r="C16" s="23">
        <v>0.40093750000000006</v>
      </c>
      <c r="D16" s="24">
        <v>-1.2109375000000668E-3</v>
      </c>
      <c r="E16" s="24">
        <v>-0.29906079101562494</v>
      </c>
      <c r="F16" s="24">
        <v>0.41815855346679687</v>
      </c>
    </row>
    <row r="17" spans="1:6" x14ac:dyDescent="0.15">
      <c r="A17" s="3">
        <f t="shared" si="1"/>
        <v>-0.75</v>
      </c>
      <c r="B17" s="16">
        <v>-0.75</v>
      </c>
      <c r="C17" s="17">
        <v>0.34375</v>
      </c>
      <c r="D17" s="18">
        <v>7.03125E-2</v>
      </c>
      <c r="E17" s="18">
        <v>-0.35009765625</v>
      </c>
      <c r="F17" s="18">
        <v>0.4163818359375</v>
      </c>
    </row>
    <row r="18" spans="1:6" x14ac:dyDescent="0.15">
      <c r="A18" s="4">
        <f t="shared" si="1"/>
        <v>-0.72499999999999998</v>
      </c>
      <c r="B18" s="19">
        <v>-0.72499999999999998</v>
      </c>
      <c r="C18" s="20">
        <v>0.28843749999999996</v>
      </c>
      <c r="D18" s="21">
        <v>0.13480468750000005</v>
      </c>
      <c r="E18" s="21">
        <v>-0.38736157226562501</v>
      </c>
      <c r="F18" s="21">
        <v>0.39766310180664061</v>
      </c>
    </row>
    <row r="19" spans="1:6" x14ac:dyDescent="0.15">
      <c r="A19" s="4">
        <f t="shared" si="1"/>
        <v>-0.7</v>
      </c>
      <c r="B19" s="19">
        <v>-0.7</v>
      </c>
      <c r="C19" s="20">
        <v>0.2349999999999999</v>
      </c>
      <c r="D19" s="21">
        <v>0.19250000000000009</v>
      </c>
      <c r="E19" s="21">
        <v>-0.41206250000000005</v>
      </c>
      <c r="F19" s="21">
        <v>0.36519874999999991</v>
      </c>
    </row>
    <row r="20" spans="1:6" x14ac:dyDescent="0.15">
      <c r="A20" s="4">
        <f t="shared" si="1"/>
        <v>-0.67500000000000004</v>
      </c>
      <c r="B20" s="19">
        <v>-0.67500000000000004</v>
      </c>
      <c r="C20" s="20">
        <v>0.18343750000000009</v>
      </c>
      <c r="D20" s="21">
        <v>0.24363281249999991</v>
      </c>
      <c r="E20" s="21">
        <v>-0.42536938476562497</v>
      </c>
      <c r="F20" s="21">
        <v>0.32191755249023446</v>
      </c>
    </row>
    <row r="21" spans="1:6" x14ac:dyDescent="0.15">
      <c r="A21" s="5">
        <f t="shared" si="1"/>
        <v>-0.65</v>
      </c>
      <c r="B21" s="22">
        <v>-0.65</v>
      </c>
      <c r="C21" s="23">
        <v>0.13375000000000004</v>
      </c>
      <c r="D21" s="24">
        <v>0.28843749999999996</v>
      </c>
      <c r="E21" s="24">
        <v>-0.42841015625000001</v>
      </c>
      <c r="F21" s="24">
        <v>0.27048988281250003</v>
      </c>
    </row>
    <row r="22" spans="1:6" x14ac:dyDescent="0.15">
      <c r="A22" s="3">
        <f t="shared" si="1"/>
        <v>-0.625</v>
      </c>
      <c r="B22" s="16">
        <v>-0.625</v>
      </c>
      <c r="C22" s="17">
        <v>8.59375E-2</v>
      </c>
      <c r="D22" s="18">
        <v>0.3271484375</v>
      </c>
      <c r="E22" s="18">
        <v>-0.422271728515625</v>
      </c>
      <c r="F22" s="18">
        <v>0.21333694458007813</v>
      </c>
    </row>
    <row r="23" spans="1:6" x14ac:dyDescent="0.15">
      <c r="A23" s="4">
        <f t="shared" si="1"/>
        <v>-0.6</v>
      </c>
      <c r="B23" s="19">
        <v>-0.6</v>
      </c>
      <c r="C23" s="20">
        <v>3.9999999999999959E-2</v>
      </c>
      <c r="D23" s="21">
        <v>0.36000000000000004</v>
      </c>
      <c r="E23" s="21">
        <v>-0.40799999999999997</v>
      </c>
      <c r="F23" s="21">
        <v>0.15263999999999994</v>
      </c>
    </row>
    <row r="24" spans="1:6" x14ac:dyDescent="0.15">
      <c r="A24" s="4">
        <f t="shared" si="1"/>
        <v>-0.57499999999999996</v>
      </c>
      <c r="B24" s="19">
        <v>-0.57499999999999996</v>
      </c>
      <c r="C24" s="20">
        <v>-4.0625000000000765E-3</v>
      </c>
      <c r="D24" s="21">
        <v>0.38722656250000004</v>
      </c>
      <c r="E24" s="21">
        <v>-0.38659985351562498</v>
      </c>
      <c r="F24" s="21">
        <v>9.0349598388671765E-2</v>
      </c>
    </row>
    <row r="25" spans="1:6" x14ac:dyDescent="0.15">
      <c r="A25" s="4">
        <f t="shared" si="1"/>
        <v>-0.55000000000000004</v>
      </c>
      <c r="B25" s="19">
        <v>-0.55000000000000004</v>
      </c>
      <c r="C25" s="20">
        <v>-4.624999999999993E-2</v>
      </c>
      <c r="D25" s="21">
        <v>0.40906249999999994</v>
      </c>
      <c r="E25" s="21">
        <v>-0.35903515625000004</v>
      </c>
      <c r="F25" s="21">
        <v>2.8194804687500109E-2</v>
      </c>
    </row>
    <row r="26" spans="1:6" x14ac:dyDescent="0.15">
      <c r="A26" s="5">
        <f t="shared" si="1"/>
        <v>-0.52500000000000002</v>
      </c>
      <c r="B26" s="22">
        <v>-0.52500000000000002</v>
      </c>
      <c r="C26" s="23">
        <v>-8.6562499999999959E-2</v>
      </c>
      <c r="D26" s="24">
        <v>0.42574218749999998</v>
      </c>
      <c r="E26" s="24">
        <v>-0.32622875976562504</v>
      </c>
      <c r="F26" s="24">
        <v>-3.2307572021484321E-2</v>
      </c>
    </row>
    <row r="27" spans="1:6" x14ac:dyDescent="0.15">
      <c r="A27" s="3">
        <f t="shared" si="1"/>
        <v>-0.5</v>
      </c>
      <c r="B27" s="16">
        <v>-0.5</v>
      </c>
      <c r="C27" s="17">
        <v>-0.125</v>
      </c>
      <c r="D27" s="18">
        <v>0.4375</v>
      </c>
      <c r="E27" s="18">
        <v>-0.2890625</v>
      </c>
      <c r="F27" s="18">
        <v>-8.984375E-2</v>
      </c>
    </row>
    <row r="28" spans="1:6" x14ac:dyDescent="0.15">
      <c r="A28" s="4">
        <f t="shared" si="1"/>
        <v>-0.47499999999999998</v>
      </c>
      <c r="B28" s="19">
        <v>-0.47499999999999998</v>
      </c>
      <c r="C28" s="20">
        <v>-0.16156250000000003</v>
      </c>
      <c r="D28" s="21">
        <v>0.44457031250000001</v>
      </c>
      <c r="E28" s="21">
        <v>-0.24837719726562496</v>
      </c>
      <c r="F28" s="21">
        <v>-0.14329374633789066</v>
      </c>
    </row>
    <row r="29" spans="1:6" x14ac:dyDescent="0.15">
      <c r="A29" s="4">
        <f t="shared" si="1"/>
        <v>-0.45</v>
      </c>
      <c r="B29" s="19">
        <v>-0.45</v>
      </c>
      <c r="C29" s="20">
        <v>-0.19624999999999998</v>
      </c>
      <c r="D29" s="21">
        <v>0.44718750000000002</v>
      </c>
      <c r="E29" s="21">
        <v>-0.20497265625000002</v>
      </c>
      <c r="F29" s="21">
        <v>-0.19172214843749999</v>
      </c>
    </row>
    <row r="30" spans="1:6" x14ac:dyDescent="0.15">
      <c r="A30" s="4">
        <f t="shared" si="1"/>
        <v>-0.42499999999999999</v>
      </c>
      <c r="B30" s="19">
        <v>-0.42499999999999999</v>
      </c>
      <c r="C30" s="20">
        <v>-0.2290625</v>
      </c>
      <c r="D30" s="21">
        <v>0.44558593749999997</v>
      </c>
      <c r="E30" s="21">
        <v>-0.15960766601562498</v>
      </c>
      <c r="F30" s="21">
        <v>-0.23436888549804688</v>
      </c>
    </row>
    <row r="31" spans="1:6" x14ac:dyDescent="0.15">
      <c r="A31" s="5">
        <f t="shared" si="1"/>
        <v>-0.4</v>
      </c>
      <c r="B31" s="22">
        <v>-0.4</v>
      </c>
      <c r="C31" s="23">
        <v>-0.25999999999999995</v>
      </c>
      <c r="D31" s="24">
        <v>0.44</v>
      </c>
      <c r="E31" s="24">
        <v>-0.11300000000000004</v>
      </c>
      <c r="F31" s="24">
        <v>-0.27063999999999999</v>
      </c>
    </row>
    <row r="32" spans="1:6" x14ac:dyDescent="0.15">
      <c r="A32" s="3">
        <f t="shared" si="1"/>
        <v>-0.375</v>
      </c>
      <c r="B32" s="16">
        <v>-0.375</v>
      </c>
      <c r="C32" s="17">
        <v>-0.2890625</v>
      </c>
      <c r="D32" s="25">
        <v>0.4306640625</v>
      </c>
      <c r="E32" s="25">
        <v>-6.5826416015625E-2</v>
      </c>
      <c r="F32" s="25">
        <v>-0.30009841918945313</v>
      </c>
    </row>
    <row r="33" spans="1:6" x14ac:dyDescent="0.15">
      <c r="A33" s="4">
        <f t="shared" si="1"/>
        <v>-0.35</v>
      </c>
      <c r="B33" s="19">
        <v>-0.35</v>
      </c>
      <c r="C33" s="20">
        <v>-0.31625000000000003</v>
      </c>
      <c r="D33" s="25">
        <v>0.41781249999999998</v>
      </c>
      <c r="E33" s="25">
        <v>-1.8722656249999959E-2</v>
      </c>
      <c r="F33" s="25">
        <v>-0.32245472656250002</v>
      </c>
    </row>
    <row r="34" spans="1:6" x14ac:dyDescent="0.15">
      <c r="A34" s="4">
        <f t="shared" si="1"/>
        <v>-0.32500000000000001</v>
      </c>
      <c r="B34" s="19">
        <v>-0.32500000000000001</v>
      </c>
      <c r="C34" s="20">
        <v>-0.34156249999999999</v>
      </c>
      <c r="D34" s="25">
        <v>0.40167968749999999</v>
      </c>
      <c r="E34" s="25">
        <v>2.7716552734374979E-2</v>
      </c>
      <c r="F34" s="25">
        <v>-0.33755793334960937</v>
      </c>
    </row>
    <row r="35" spans="1:6" x14ac:dyDescent="0.15">
      <c r="A35" s="4">
        <f t="shared" si="1"/>
        <v>-0.3</v>
      </c>
      <c r="B35" s="19">
        <v>-0.3</v>
      </c>
      <c r="C35" s="20">
        <v>-0.36499999999999999</v>
      </c>
      <c r="D35" s="25">
        <v>0.38250000000000001</v>
      </c>
      <c r="E35" s="25">
        <v>7.2937500000000016E-2</v>
      </c>
      <c r="F35" s="25">
        <v>-0.34538625000000001</v>
      </c>
    </row>
    <row r="36" spans="1:6" x14ac:dyDescent="0.15">
      <c r="A36" s="5">
        <f t="shared" si="1"/>
        <v>-0.27500000000000002</v>
      </c>
      <c r="B36" s="22">
        <v>-0.27500000000000002</v>
      </c>
      <c r="C36" s="23">
        <v>-0.38656249999999998</v>
      </c>
      <c r="D36" s="25">
        <v>0.36050781250000002</v>
      </c>
      <c r="E36" s="25">
        <v>0.11642749023437496</v>
      </c>
      <c r="F36" s="25">
        <v>-0.34603785766601564</v>
      </c>
    </row>
    <row r="37" spans="1:6" x14ac:dyDescent="0.15">
      <c r="A37" s="3">
        <f t="shared" si="1"/>
        <v>-0.25</v>
      </c>
      <c r="B37" s="16">
        <v>-0.25</v>
      </c>
      <c r="C37" s="17">
        <v>-0.40625</v>
      </c>
      <c r="D37" s="18">
        <v>0.3359375</v>
      </c>
      <c r="E37" s="18">
        <v>0.15771484375</v>
      </c>
      <c r="F37" s="18">
        <v>-0.3397216796875</v>
      </c>
    </row>
    <row r="38" spans="1:6" x14ac:dyDescent="0.15">
      <c r="A38" s="4">
        <f t="shared" si="1"/>
        <v>-0.22500000000000001</v>
      </c>
      <c r="B38" s="19">
        <v>-0.22500000000000001</v>
      </c>
      <c r="C38" s="20">
        <v>-0.42406250000000001</v>
      </c>
      <c r="D38" s="21">
        <v>0.3090234375</v>
      </c>
      <c r="E38" s="21">
        <v>0.196368896484375</v>
      </c>
      <c r="F38" s="21">
        <v>-0.32674815307617189</v>
      </c>
    </row>
    <row r="39" spans="1:6" x14ac:dyDescent="0.15">
      <c r="A39" s="4">
        <f t="shared" si="1"/>
        <v>-0.2</v>
      </c>
      <c r="B39" s="19">
        <v>-0.2</v>
      </c>
      <c r="C39" s="20">
        <v>-0.44</v>
      </c>
      <c r="D39" s="21">
        <v>0.28000000000000003</v>
      </c>
      <c r="E39" s="21">
        <v>0.23199999999999998</v>
      </c>
      <c r="F39" s="21">
        <v>-0.30752000000000002</v>
      </c>
    </row>
    <row r="40" spans="1:6" x14ac:dyDescent="0.15">
      <c r="A40" s="4">
        <f t="shared" si="1"/>
        <v>-0.17499999999999999</v>
      </c>
      <c r="B40" s="19">
        <v>-0.17499999999999999</v>
      </c>
      <c r="C40" s="20">
        <v>-0.45406249999999998</v>
      </c>
      <c r="D40" s="21">
        <v>0.24910156249999998</v>
      </c>
      <c r="E40" s="21">
        <v>0.26425952148437504</v>
      </c>
      <c r="F40" s="21">
        <v>-0.28252299926757812</v>
      </c>
    </row>
    <row r="41" spans="1:6" x14ac:dyDescent="0.15">
      <c r="A41" s="5">
        <f t="shared" si="1"/>
        <v>-0.15</v>
      </c>
      <c r="B41" s="22">
        <v>-0.15</v>
      </c>
      <c r="C41" s="23">
        <v>-0.46625</v>
      </c>
      <c r="D41" s="24">
        <v>0.21656249999999999</v>
      </c>
      <c r="E41" s="24">
        <v>0.29283984375</v>
      </c>
      <c r="F41" s="24">
        <v>-0.25231675781250001</v>
      </c>
    </row>
    <row r="42" spans="1:6" x14ac:dyDescent="0.15">
      <c r="A42" s="12">
        <f t="shared" si="1"/>
        <v>-0.125</v>
      </c>
      <c r="B42" s="16">
        <v>-0.125</v>
      </c>
      <c r="C42" s="17">
        <v>-0.4765625</v>
      </c>
      <c r="D42" s="18">
        <v>0.1826171875</v>
      </c>
      <c r="E42" s="18">
        <v>0.317474365234375</v>
      </c>
      <c r="F42" s="18">
        <v>-0.21752548217773438</v>
      </c>
    </row>
    <row r="43" spans="1:6" x14ac:dyDescent="0.15">
      <c r="A43" s="4">
        <f t="shared" si="1"/>
        <v>-0.1</v>
      </c>
      <c r="B43" s="19">
        <v>-0.1</v>
      </c>
      <c r="C43" s="20">
        <v>-0.48499999999999999</v>
      </c>
      <c r="D43" s="21">
        <v>0.14750000000000002</v>
      </c>
      <c r="E43" s="21">
        <v>0.3379375</v>
      </c>
      <c r="F43" s="21">
        <v>-0.17882875000000001</v>
      </c>
    </row>
    <row r="44" spans="1:6" x14ac:dyDescent="0.15">
      <c r="A44" s="4">
        <f t="shared" si="1"/>
        <v>-7.4999999999999997E-2</v>
      </c>
      <c r="B44" s="19">
        <v>-7.4999999999999997E-2</v>
      </c>
      <c r="C44" s="20">
        <v>-0.49156250000000001</v>
      </c>
      <c r="D44" s="21">
        <v>0.11144531249999999</v>
      </c>
      <c r="E44" s="21">
        <v>0.35404467773437498</v>
      </c>
      <c r="F44" s="21">
        <v>-0.13695228149414063</v>
      </c>
    </row>
    <row r="45" spans="1:6" x14ac:dyDescent="0.15">
      <c r="A45" s="4">
        <f t="shared" si="1"/>
        <v>-0.05</v>
      </c>
      <c r="B45" s="19">
        <v>-0.05</v>
      </c>
      <c r="C45" s="20">
        <v>-0.49625000000000002</v>
      </c>
      <c r="D45" s="21">
        <v>7.4687500000000004E-2</v>
      </c>
      <c r="E45" s="21">
        <v>0.36565234375</v>
      </c>
      <c r="F45" s="21">
        <v>-9.26587109375E-2</v>
      </c>
    </row>
    <row r="46" spans="1:6" x14ac:dyDescent="0.15">
      <c r="A46" s="5">
        <f t="shared" si="1"/>
        <v>-2.5000000000000001E-2</v>
      </c>
      <c r="B46" s="22">
        <v>-2.5000000000000001E-2</v>
      </c>
      <c r="C46" s="23">
        <v>-0.49906250000000002</v>
      </c>
      <c r="D46" s="24">
        <v>3.7460937499999999E-2</v>
      </c>
      <c r="E46" s="24">
        <v>0.37265795898437498</v>
      </c>
      <c r="F46" s="24">
        <v>-4.6738358154296875E-2</v>
      </c>
    </row>
    <row r="47" spans="1:6" x14ac:dyDescent="0.15">
      <c r="A47" s="26">
        <f t="shared" si="1"/>
        <v>0</v>
      </c>
      <c r="B47" s="16">
        <v>0</v>
      </c>
      <c r="C47" s="17">
        <v>-0.5</v>
      </c>
      <c r="D47" s="18">
        <v>0</v>
      </c>
      <c r="E47" s="18">
        <v>0.375</v>
      </c>
      <c r="F47" s="18">
        <v>0</v>
      </c>
    </row>
    <row r="48" spans="1:6" x14ac:dyDescent="0.15">
      <c r="A48" s="4">
        <f t="shared" si="1"/>
        <v>2.5000000000000001E-2</v>
      </c>
      <c r="B48" s="19">
        <v>2.5000000000000001E-2</v>
      </c>
      <c r="C48" s="20">
        <v>-0.49906250000000002</v>
      </c>
      <c r="D48" s="21">
        <v>-3.7460937499999999E-2</v>
      </c>
      <c r="E48" s="21">
        <v>0.37265795898437498</v>
      </c>
      <c r="F48" s="21">
        <v>4.6738358154296875E-2</v>
      </c>
    </row>
    <row r="49" spans="1:6" x14ac:dyDescent="0.15">
      <c r="A49" s="4">
        <f t="shared" si="1"/>
        <v>0.05</v>
      </c>
      <c r="B49" s="19">
        <v>0.05</v>
      </c>
      <c r="C49" s="20">
        <v>-0.49625000000000002</v>
      </c>
      <c r="D49" s="21">
        <v>-7.4687500000000004E-2</v>
      </c>
      <c r="E49" s="21">
        <v>0.36565234375</v>
      </c>
      <c r="F49" s="21">
        <v>9.26587109375E-2</v>
      </c>
    </row>
    <row r="50" spans="1:6" x14ac:dyDescent="0.15">
      <c r="A50" s="4">
        <f t="shared" si="1"/>
        <v>7.4999999999999997E-2</v>
      </c>
      <c r="B50" s="19">
        <v>7.4999999999999997E-2</v>
      </c>
      <c r="C50" s="20">
        <v>-0.49156250000000001</v>
      </c>
      <c r="D50" s="21">
        <v>-0.11144531249999999</v>
      </c>
      <c r="E50" s="21">
        <v>0.35404467773437498</v>
      </c>
      <c r="F50" s="21">
        <v>0.13695228149414063</v>
      </c>
    </row>
    <row r="51" spans="1:6" x14ac:dyDescent="0.15">
      <c r="A51" s="5">
        <f t="shared" si="1"/>
        <v>0.1</v>
      </c>
      <c r="B51" s="22">
        <v>0.1</v>
      </c>
      <c r="C51" s="23">
        <v>-0.48499999999999999</v>
      </c>
      <c r="D51" s="24">
        <v>-0.14750000000000002</v>
      </c>
      <c r="E51" s="24">
        <v>0.3379375</v>
      </c>
      <c r="F51" s="24">
        <v>0.17882875000000001</v>
      </c>
    </row>
    <row r="52" spans="1:6" x14ac:dyDescent="0.15">
      <c r="A52" s="3">
        <f t="shared" si="1"/>
        <v>0.125</v>
      </c>
      <c r="B52" s="16">
        <v>0.125</v>
      </c>
      <c r="C52" s="17">
        <v>-0.4765625</v>
      </c>
      <c r="D52" s="18">
        <v>-0.1826171875</v>
      </c>
      <c r="E52" s="18">
        <v>0.317474365234375</v>
      </c>
      <c r="F52" s="18">
        <v>0.21752548217773438</v>
      </c>
    </row>
    <row r="53" spans="1:6" x14ac:dyDescent="0.15">
      <c r="A53" s="4">
        <f t="shared" si="1"/>
        <v>0.15</v>
      </c>
      <c r="B53" s="19">
        <v>0.15</v>
      </c>
      <c r="C53" s="20">
        <v>-0.46625</v>
      </c>
      <c r="D53" s="21">
        <v>-0.21656249999999999</v>
      </c>
      <c r="E53" s="21">
        <v>0.29283984375</v>
      </c>
      <c r="F53" s="21">
        <v>0.25231675781250001</v>
      </c>
    </row>
    <row r="54" spans="1:6" x14ac:dyDescent="0.15">
      <c r="A54" s="4">
        <f t="shared" si="1"/>
        <v>0.17499999999999999</v>
      </c>
      <c r="B54" s="19">
        <v>0.17499999999999999</v>
      </c>
      <c r="C54" s="20">
        <v>-0.45406249999999998</v>
      </c>
      <c r="D54" s="21">
        <v>-0.24910156249999998</v>
      </c>
      <c r="E54" s="21">
        <v>0.26425952148437504</v>
      </c>
      <c r="F54" s="21">
        <v>0.28252299926757812</v>
      </c>
    </row>
    <row r="55" spans="1:6" x14ac:dyDescent="0.15">
      <c r="A55" s="4">
        <f t="shared" si="1"/>
        <v>0.2</v>
      </c>
      <c r="B55" s="19">
        <v>0.2</v>
      </c>
      <c r="C55" s="20">
        <v>-0.44</v>
      </c>
      <c r="D55" s="21">
        <v>-0.28000000000000003</v>
      </c>
      <c r="E55" s="21">
        <v>0.23199999999999998</v>
      </c>
      <c r="F55" s="21">
        <v>0.30752000000000002</v>
      </c>
    </row>
    <row r="56" spans="1:6" x14ac:dyDescent="0.15">
      <c r="A56" s="5">
        <f t="shared" si="1"/>
        <v>0.22500000000000001</v>
      </c>
      <c r="B56" s="22">
        <v>0.22500000000000001</v>
      </c>
      <c r="C56" s="23">
        <v>-0.42406250000000001</v>
      </c>
      <c r="D56" s="24">
        <v>-0.3090234375</v>
      </c>
      <c r="E56" s="24">
        <v>0.196368896484375</v>
      </c>
      <c r="F56" s="24">
        <v>0.32674815307617189</v>
      </c>
    </row>
    <row r="57" spans="1:6" x14ac:dyDescent="0.15">
      <c r="A57" s="12">
        <f t="shared" si="1"/>
        <v>0.25</v>
      </c>
      <c r="B57" s="16">
        <v>0.25</v>
      </c>
      <c r="C57" s="17">
        <v>-0.40625</v>
      </c>
      <c r="D57" s="18">
        <v>-0.3359375</v>
      </c>
      <c r="E57" s="18">
        <v>0.15771484375</v>
      </c>
      <c r="F57" s="18">
        <v>0.3397216796875</v>
      </c>
    </row>
    <row r="58" spans="1:6" x14ac:dyDescent="0.15">
      <c r="A58" s="13">
        <f t="shared" si="1"/>
        <v>0.27500000000000002</v>
      </c>
      <c r="B58" s="19">
        <v>0.27500000000000002</v>
      </c>
      <c r="C58" s="20">
        <v>-0.38656249999999998</v>
      </c>
      <c r="D58" s="21">
        <v>-0.36050781250000002</v>
      </c>
      <c r="E58" s="21">
        <v>0.11642749023437496</v>
      </c>
      <c r="F58" s="21">
        <v>0.34603785766601564</v>
      </c>
    </row>
    <row r="59" spans="1:6" x14ac:dyDescent="0.15">
      <c r="A59" s="4">
        <f t="shared" si="1"/>
        <v>0.3</v>
      </c>
      <c r="B59" s="19">
        <v>0.3</v>
      </c>
      <c r="C59" s="20">
        <v>-0.36499999999999999</v>
      </c>
      <c r="D59" s="21">
        <v>-0.38250000000000001</v>
      </c>
      <c r="E59" s="21">
        <v>7.2937500000000016E-2</v>
      </c>
      <c r="F59" s="21">
        <v>0.34538625000000001</v>
      </c>
    </row>
    <row r="60" spans="1:6" x14ac:dyDescent="0.15">
      <c r="A60" s="4">
        <f t="shared" si="1"/>
        <v>0.32500000000000001</v>
      </c>
      <c r="B60" s="19">
        <v>0.32500000000000001</v>
      </c>
      <c r="C60" s="20">
        <v>-0.34156249999999999</v>
      </c>
      <c r="D60" s="21">
        <v>-0.40167968749999999</v>
      </c>
      <c r="E60" s="21">
        <v>2.7716552734374979E-2</v>
      </c>
      <c r="F60" s="21">
        <v>0.33755793334960937</v>
      </c>
    </row>
    <row r="61" spans="1:6" x14ac:dyDescent="0.15">
      <c r="A61" s="5">
        <f t="shared" si="1"/>
        <v>0.35</v>
      </c>
      <c r="B61" s="22">
        <v>0.35</v>
      </c>
      <c r="C61" s="23">
        <v>-0.31625000000000003</v>
      </c>
      <c r="D61" s="24">
        <v>-0.41781249999999998</v>
      </c>
      <c r="E61" s="24">
        <v>-1.8722656249999959E-2</v>
      </c>
      <c r="F61" s="24">
        <v>0.32245472656250002</v>
      </c>
    </row>
    <row r="62" spans="1:6" x14ac:dyDescent="0.15">
      <c r="A62" s="3">
        <f t="shared" si="1"/>
        <v>0.375</v>
      </c>
      <c r="B62" s="16">
        <v>0.375</v>
      </c>
      <c r="C62" s="17">
        <v>-0.2890625</v>
      </c>
      <c r="D62" s="18">
        <v>-0.4306640625</v>
      </c>
      <c r="E62" s="18">
        <v>-6.5826416015625E-2</v>
      </c>
      <c r="F62" s="18">
        <v>0.30009841918945313</v>
      </c>
    </row>
    <row r="63" spans="1:6" x14ac:dyDescent="0.15">
      <c r="A63" s="4">
        <f t="shared" si="1"/>
        <v>0.4</v>
      </c>
      <c r="B63" s="19">
        <v>0.4</v>
      </c>
      <c r="C63" s="20">
        <v>-0.25999999999999995</v>
      </c>
      <c r="D63" s="21">
        <v>-0.44</v>
      </c>
      <c r="E63" s="21">
        <v>-0.11300000000000004</v>
      </c>
      <c r="F63" s="21">
        <v>0.27063999999999999</v>
      </c>
    </row>
    <row r="64" spans="1:6" x14ac:dyDescent="0.15">
      <c r="A64" s="4">
        <f t="shared" si="1"/>
        <v>0.42499999999999999</v>
      </c>
      <c r="B64" s="19">
        <v>0.42499999999999999</v>
      </c>
      <c r="C64" s="20">
        <v>-0.2290625</v>
      </c>
      <c r="D64" s="21">
        <v>-0.44558593749999997</v>
      </c>
      <c r="E64" s="21">
        <v>-0.15960766601562498</v>
      </c>
      <c r="F64" s="21">
        <v>0.23436888549804688</v>
      </c>
    </row>
    <row r="65" spans="1:6" x14ac:dyDescent="0.15">
      <c r="A65" s="4">
        <f t="shared" si="1"/>
        <v>0.45</v>
      </c>
      <c r="B65" s="19">
        <v>0.45</v>
      </c>
      <c r="C65" s="20">
        <v>-0.19624999999999998</v>
      </c>
      <c r="D65" s="21">
        <v>-0.44718750000000002</v>
      </c>
      <c r="E65" s="21">
        <v>-0.20497265625000002</v>
      </c>
      <c r="F65" s="21">
        <v>0.19172214843749999</v>
      </c>
    </row>
    <row r="66" spans="1:6" x14ac:dyDescent="0.15">
      <c r="A66" s="5">
        <f t="shared" si="1"/>
        <v>0.47499999999999998</v>
      </c>
      <c r="B66" s="22">
        <v>0.47499999999999998</v>
      </c>
      <c r="C66" s="23">
        <v>-0.16156250000000003</v>
      </c>
      <c r="D66" s="24">
        <v>-0.44457031250000001</v>
      </c>
      <c r="E66" s="24">
        <v>-0.24837719726562496</v>
      </c>
      <c r="F66" s="24">
        <v>0.14329374633789066</v>
      </c>
    </row>
    <row r="67" spans="1:6" x14ac:dyDescent="0.15">
      <c r="A67" s="12">
        <f t="shared" si="1"/>
        <v>0.5</v>
      </c>
      <c r="B67" s="16">
        <v>0.5</v>
      </c>
      <c r="C67" s="17">
        <v>-0.125</v>
      </c>
      <c r="D67" s="18">
        <v>-0.4375</v>
      </c>
      <c r="E67" s="18">
        <v>-0.2890625</v>
      </c>
      <c r="F67" s="18">
        <v>8.984375E-2</v>
      </c>
    </row>
    <row r="68" spans="1:6" x14ac:dyDescent="0.15">
      <c r="A68" s="13">
        <f t="shared" si="1"/>
        <v>0.52500000000000002</v>
      </c>
      <c r="B68" s="19">
        <v>0.52500000000000002</v>
      </c>
      <c r="C68" s="20">
        <v>-8.6562499999999959E-2</v>
      </c>
      <c r="D68" s="21">
        <v>-0.42574218749999998</v>
      </c>
      <c r="E68" s="21">
        <v>-0.32622875976562504</v>
      </c>
      <c r="F68" s="21">
        <v>3.2307572021484321E-2</v>
      </c>
    </row>
    <row r="69" spans="1:6" x14ac:dyDescent="0.15">
      <c r="A69" s="4">
        <f t="shared" si="1"/>
        <v>0.55000000000000004</v>
      </c>
      <c r="B69" s="19">
        <v>0.55000000000000004</v>
      </c>
      <c r="C69" s="20">
        <v>-4.624999999999993E-2</v>
      </c>
      <c r="D69" s="21">
        <v>-0.40906249999999994</v>
      </c>
      <c r="E69" s="21">
        <v>-0.35903515625000004</v>
      </c>
      <c r="F69" s="21">
        <v>-2.8194804687500109E-2</v>
      </c>
    </row>
    <row r="70" spans="1:6" x14ac:dyDescent="0.15">
      <c r="A70" s="4">
        <f t="shared" si="1"/>
        <v>0.57499999999999996</v>
      </c>
      <c r="B70" s="19">
        <v>0.57499999999999996</v>
      </c>
      <c r="C70" s="20">
        <v>-4.0625000000000765E-3</v>
      </c>
      <c r="D70" s="21">
        <v>-0.38722656250000004</v>
      </c>
      <c r="E70" s="21">
        <v>-0.38659985351562498</v>
      </c>
      <c r="F70" s="21">
        <v>-9.0349598388671765E-2</v>
      </c>
    </row>
    <row r="71" spans="1:6" x14ac:dyDescent="0.15">
      <c r="A71" s="5">
        <f t="shared" si="1"/>
        <v>0.6</v>
      </c>
      <c r="B71" s="22">
        <v>0.6</v>
      </c>
      <c r="C71" s="23">
        <v>3.9999999999999959E-2</v>
      </c>
      <c r="D71" s="24">
        <v>-0.36000000000000004</v>
      </c>
      <c r="E71" s="24">
        <v>-0.40799999999999997</v>
      </c>
      <c r="F71" s="24">
        <v>-0.15263999999999994</v>
      </c>
    </row>
    <row r="72" spans="1:6" x14ac:dyDescent="0.15">
      <c r="A72" s="3">
        <f t="shared" si="1"/>
        <v>0.625</v>
      </c>
      <c r="B72" s="16">
        <v>0.625</v>
      </c>
      <c r="C72" s="17">
        <v>8.59375E-2</v>
      </c>
      <c r="D72" s="18">
        <v>-0.3271484375</v>
      </c>
      <c r="E72" s="18">
        <v>-0.422271728515625</v>
      </c>
      <c r="F72" s="18">
        <v>-0.21333694458007813</v>
      </c>
    </row>
    <row r="73" spans="1:6" x14ac:dyDescent="0.15">
      <c r="A73" s="4">
        <f t="shared" ref="A73:A87" si="2">(INT(A72*1000+0.5)+25)/1000</f>
        <v>0.65</v>
      </c>
      <c r="B73" s="19">
        <v>0.65</v>
      </c>
      <c r="C73" s="20">
        <v>0.13375000000000004</v>
      </c>
      <c r="D73" s="21">
        <v>-0.28843749999999996</v>
      </c>
      <c r="E73" s="21">
        <v>-0.42841015625000001</v>
      </c>
      <c r="F73" s="21">
        <v>-0.27048988281250003</v>
      </c>
    </row>
    <row r="74" spans="1:6" x14ac:dyDescent="0.15">
      <c r="A74" s="4">
        <f t="shared" si="2"/>
        <v>0.67500000000000004</v>
      </c>
      <c r="B74" s="19">
        <v>0.67500000000000004</v>
      </c>
      <c r="C74" s="20">
        <v>0.18343750000000009</v>
      </c>
      <c r="D74" s="21">
        <v>-0.24363281249999991</v>
      </c>
      <c r="E74" s="21">
        <v>-0.42536938476562497</v>
      </c>
      <c r="F74" s="21">
        <v>-0.32191755249023446</v>
      </c>
    </row>
    <row r="75" spans="1:6" x14ac:dyDescent="0.15">
      <c r="A75" s="4">
        <f t="shared" si="2"/>
        <v>0.7</v>
      </c>
      <c r="B75" s="19">
        <v>0.7</v>
      </c>
      <c r="C75" s="20">
        <v>0.2349999999999999</v>
      </c>
      <c r="D75" s="21">
        <v>-0.19250000000000009</v>
      </c>
      <c r="E75" s="21">
        <v>-0.41206250000000005</v>
      </c>
      <c r="F75" s="21">
        <v>-0.36519874999999991</v>
      </c>
    </row>
    <row r="76" spans="1:6" x14ac:dyDescent="0.15">
      <c r="A76" s="5">
        <f t="shared" si="2"/>
        <v>0.72499999999999998</v>
      </c>
      <c r="B76" s="22">
        <v>0.72499999999999998</v>
      </c>
      <c r="C76" s="23">
        <v>0.28843749999999996</v>
      </c>
      <c r="D76" s="24">
        <v>-0.13480468750000005</v>
      </c>
      <c r="E76" s="24">
        <v>-0.38736157226562501</v>
      </c>
      <c r="F76" s="24">
        <v>-0.39766310180664061</v>
      </c>
    </row>
    <row r="77" spans="1:6" x14ac:dyDescent="0.15">
      <c r="A77" s="3">
        <f t="shared" si="2"/>
        <v>0.75</v>
      </c>
      <c r="B77" s="16">
        <v>0.75</v>
      </c>
      <c r="C77" s="17">
        <v>0.34375</v>
      </c>
      <c r="D77" s="18">
        <v>-7.03125E-2</v>
      </c>
      <c r="E77" s="18">
        <v>-0.35009765625</v>
      </c>
      <c r="F77" s="18">
        <v>-0.4163818359375</v>
      </c>
    </row>
    <row r="78" spans="1:6" x14ac:dyDescent="0.15">
      <c r="A78" s="4">
        <f t="shared" si="2"/>
        <v>0.77500000000000002</v>
      </c>
      <c r="B78" s="19">
        <v>0.77500000000000002</v>
      </c>
      <c r="C78" s="20">
        <v>0.40093750000000006</v>
      </c>
      <c r="D78" s="21">
        <v>1.2109375000000668E-3</v>
      </c>
      <c r="E78" s="21">
        <v>-0.29906079101562494</v>
      </c>
      <c r="F78" s="21">
        <v>-0.41815855346679687</v>
      </c>
    </row>
    <row r="79" spans="1:6" x14ac:dyDescent="0.15">
      <c r="A79" s="4">
        <f t="shared" si="2"/>
        <v>0.8</v>
      </c>
      <c r="B79" s="19">
        <v>0.8</v>
      </c>
      <c r="C79" s="20">
        <v>0.46000000000000013</v>
      </c>
      <c r="D79" s="21">
        <v>8.000000000000014E-2</v>
      </c>
      <c r="E79" s="21">
        <v>-0.23299999999999987</v>
      </c>
      <c r="F79" s="21">
        <v>-0.39951999999999993</v>
      </c>
    </row>
    <row r="80" spans="1:6" x14ac:dyDescent="0.15">
      <c r="A80" s="4">
        <f t="shared" si="2"/>
        <v>0.82499999999999996</v>
      </c>
      <c r="B80" s="19">
        <v>0.82499999999999996</v>
      </c>
      <c r="C80" s="20">
        <v>0.52093749999999994</v>
      </c>
      <c r="D80" s="21">
        <v>0.16628906249999983</v>
      </c>
      <c r="E80" s="21">
        <v>-0.15062329101562516</v>
      </c>
      <c r="F80" s="21">
        <v>-0.35670683715820323</v>
      </c>
    </row>
    <row r="81" spans="1:6" x14ac:dyDescent="0.15">
      <c r="A81" s="5">
        <f t="shared" si="2"/>
        <v>0.85</v>
      </c>
      <c r="B81" s="22">
        <v>0.85</v>
      </c>
      <c r="C81" s="23">
        <v>0.58374999999999999</v>
      </c>
      <c r="D81" s="24">
        <v>0.26031249999999989</v>
      </c>
      <c r="E81" s="24">
        <v>-5.0597656250000095E-2</v>
      </c>
      <c r="F81" s="24">
        <v>-0.28566441406250009</v>
      </c>
    </row>
    <row r="82" spans="1:6" x14ac:dyDescent="0.15">
      <c r="A82" s="3">
        <f t="shared" si="2"/>
        <v>0.875</v>
      </c>
      <c r="B82" s="16">
        <v>0.875</v>
      </c>
      <c r="C82" s="17">
        <v>0.6484375</v>
      </c>
      <c r="D82" s="18">
        <v>0.3623046875</v>
      </c>
      <c r="E82" s="18">
        <v>6.8450927734375E-2</v>
      </c>
      <c r="F82" s="18">
        <v>-0.18203353881835938</v>
      </c>
    </row>
    <row r="83" spans="1:6" x14ac:dyDescent="0.15">
      <c r="A83" s="4">
        <f t="shared" si="2"/>
        <v>0.9</v>
      </c>
      <c r="B83" s="19">
        <v>0.9</v>
      </c>
      <c r="C83" s="20">
        <v>0.71500000000000008</v>
      </c>
      <c r="D83" s="21">
        <v>0.47250000000000009</v>
      </c>
      <c r="E83" s="21">
        <v>0.20793750000000014</v>
      </c>
      <c r="F83" s="21">
        <v>-4.1141249999999858E-2</v>
      </c>
    </row>
    <row r="84" spans="1:6" x14ac:dyDescent="0.15">
      <c r="A84" s="4">
        <f t="shared" si="2"/>
        <v>0.92500000000000004</v>
      </c>
      <c r="B84" s="19">
        <v>0.92500000000000004</v>
      </c>
      <c r="C84" s="20">
        <v>0.78343750000000012</v>
      </c>
      <c r="D84" s="21">
        <v>0.59113281250000027</v>
      </c>
      <c r="E84" s="21">
        <v>0.3693181152343753</v>
      </c>
      <c r="F84" s="21">
        <v>0.14200841186523475</v>
      </c>
    </row>
    <row r="85" spans="1:6" x14ac:dyDescent="0.15">
      <c r="A85" s="4">
        <f t="shared" si="2"/>
        <v>0.95</v>
      </c>
      <c r="B85" s="19">
        <v>0.95</v>
      </c>
      <c r="C85" s="20">
        <v>0.8537499999999999</v>
      </c>
      <c r="D85" s="21">
        <v>0.71843749999999973</v>
      </c>
      <c r="E85" s="21">
        <v>0.5540898437499997</v>
      </c>
      <c r="F85" s="21">
        <v>0.37274363281249956</v>
      </c>
    </row>
    <row r="86" spans="1:6" x14ac:dyDescent="0.15">
      <c r="A86" s="5">
        <f t="shared" si="2"/>
        <v>0.97499999999999998</v>
      </c>
      <c r="B86" s="22">
        <v>0.97499999999999998</v>
      </c>
      <c r="C86" s="23">
        <v>0.92593749999999997</v>
      </c>
      <c r="D86" s="24">
        <v>0.85464843749999986</v>
      </c>
      <c r="E86" s="24">
        <v>0.7637907714843748</v>
      </c>
      <c r="F86" s="24">
        <v>0.65673405395507789</v>
      </c>
    </row>
    <row r="87" spans="1:6" x14ac:dyDescent="0.15">
      <c r="A87" s="3">
        <f t="shared" si="2"/>
        <v>1</v>
      </c>
      <c r="B87" s="16">
        <v>1</v>
      </c>
      <c r="C87" s="17">
        <v>1</v>
      </c>
      <c r="D87" s="18">
        <v>1</v>
      </c>
      <c r="E87" s="18">
        <v>1</v>
      </c>
      <c r="F87" s="18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Start_Legend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10AB7-7938-4CDC-B718-E325268A9A90}">
  <sheetPr codeName="Sheet38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159</v>
      </c>
    </row>
    <row r="2" spans="1:6" x14ac:dyDescent="0.15">
      <c r="A2" s="1"/>
    </row>
    <row r="3" spans="1:6" x14ac:dyDescent="0.15">
      <c r="A3" s="1"/>
    </row>
    <row r="4" spans="1:6" x14ac:dyDescent="0.15">
      <c r="E4" s="14" t="s">
        <v>77</v>
      </c>
      <c r="F4" s="50">
        <v>1</v>
      </c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_xlfn.CONCAT("P",B5,$F4,"(x)")</f>
        <v>P11(x)</v>
      </c>
      <c r="C6" s="6" t="str">
        <f t="shared" ref="C6:F6" si="0">_xlfn.CONCAT("P",C5,$F4,"(x)")</f>
        <v>P21(x)</v>
      </c>
      <c r="D6" s="6" t="str">
        <f t="shared" si="0"/>
        <v>P31(x)</v>
      </c>
      <c r="E6" s="6" t="str">
        <f t="shared" si="0"/>
        <v>P41(x)</v>
      </c>
      <c r="F6" s="6" t="str">
        <f t="shared" si="0"/>
        <v>P51(x)</v>
      </c>
    </row>
    <row r="7" spans="1:6" x14ac:dyDescent="0.15">
      <c r="A7" s="3">
        <v>-1</v>
      </c>
      <c r="B7" s="16">
        <v>0</v>
      </c>
      <c r="C7" s="17">
        <v>0</v>
      </c>
      <c r="D7" s="18">
        <v>0</v>
      </c>
      <c r="E7" s="18">
        <v>0</v>
      </c>
      <c r="F7" s="18">
        <v>0</v>
      </c>
    </row>
    <row r="8" spans="1:6" x14ac:dyDescent="0.15">
      <c r="A8" s="4">
        <f>(INT(A7*1000+0.5)+25)/1000</f>
        <v>-0.97499999999999998</v>
      </c>
      <c r="B8" s="19">
        <v>-0.22220486043288981</v>
      </c>
      <c r="C8" s="20">
        <v>0.64994921676620265</v>
      </c>
      <c r="D8" s="21">
        <v>-1.2509439252182843</v>
      </c>
      <c r="E8" s="21">
        <v>1.9792984741833266</v>
      </c>
      <c r="F8" s="21">
        <v>-2.778406121216817</v>
      </c>
    </row>
    <row r="9" spans="1:6" x14ac:dyDescent="0.15">
      <c r="A9" s="4">
        <f t="shared" ref="A9:A72" si="1">(INT(A8*1000+0.5)+25)/1000</f>
        <v>-0.95</v>
      </c>
      <c r="B9" s="19">
        <v>-0.31224989991992003</v>
      </c>
      <c r="C9" s="20">
        <v>0.88991221477177207</v>
      </c>
      <c r="D9" s="21">
        <v>-1.6451666602030786</v>
      </c>
      <c r="E9" s="21">
        <v>2.4602364770877947</v>
      </c>
      <c r="F9" s="21">
        <v>-3.2022971445213124</v>
      </c>
    </row>
    <row r="10" spans="1:6" x14ac:dyDescent="0.15">
      <c r="A10" s="4">
        <f t="shared" si="1"/>
        <v>-0.92500000000000004</v>
      </c>
      <c r="B10" s="19">
        <v>-0.37996710383926646</v>
      </c>
      <c r="C10" s="20">
        <v>1.0544087131539646</v>
      </c>
      <c r="D10" s="21">
        <v>-1.8683694934096433</v>
      </c>
      <c r="E10" s="21">
        <v>2.6266858724038613</v>
      </c>
      <c r="F10" s="21">
        <v>-3.1313281051784818</v>
      </c>
    </row>
    <row r="11" spans="1:6" x14ac:dyDescent="0.15">
      <c r="A11" s="5">
        <f t="shared" si="1"/>
        <v>-0.9</v>
      </c>
      <c r="B11" s="22">
        <v>-0.43588989435406733</v>
      </c>
      <c r="C11" s="23">
        <v>1.1769027147559818</v>
      </c>
      <c r="D11" s="24">
        <v>-1.9941962666698581</v>
      </c>
      <c r="E11" s="24">
        <v>2.6186085403320596</v>
      </c>
      <c r="F11" s="24">
        <v>-2.8099369608350986</v>
      </c>
    </row>
    <row r="12" spans="1:6" x14ac:dyDescent="0.15">
      <c r="A12" s="3">
        <f t="shared" si="1"/>
        <v>-0.875</v>
      </c>
      <c r="B12" s="16">
        <v>-0.48412291827592713</v>
      </c>
      <c r="C12" s="17">
        <v>1.2708226604743087</v>
      </c>
      <c r="D12" s="18">
        <v>-2.0537401923736596</v>
      </c>
      <c r="E12" s="18">
        <v>2.4986226787971435</v>
      </c>
      <c r="F12" s="18">
        <v>-2.3519881584148017</v>
      </c>
    </row>
    <row r="13" spans="1:6" x14ac:dyDescent="0.15">
      <c r="A13" s="4">
        <f t="shared" si="1"/>
        <v>-0.85</v>
      </c>
      <c r="B13" s="19">
        <v>-0.52678268764263703</v>
      </c>
      <c r="C13" s="20">
        <v>1.3432958534887243</v>
      </c>
      <c r="D13" s="21">
        <v>-2.0643296571995835</v>
      </c>
      <c r="E13" s="21">
        <v>2.3031926821275417</v>
      </c>
      <c r="F13" s="21">
        <v>-1.8244439330694435</v>
      </c>
    </row>
    <row r="14" spans="1:6" x14ac:dyDescent="0.15">
      <c r="A14" s="4">
        <f t="shared" si="1"/>
        <v>-0.82499999999999996</v>
      </c>
      <c r="B14" s="19">
        <v>-0.56513272777286583</v>
      </c>
      <c r="C14" s="20">
        <v>1.3987035012378428</v>
      </c>
      <c r="D14" s="21">
        <v>-2.0371268796437518</v>
      </c>
      <c r="E14" s="21">
        <v>2.0565312416637651</v>
      </c>
      <c r="F14" s="21">
        <v>-1.2710275177836741</v>
      </c>
    </row>
    <row r="15" spans="1:6" x14ac:dyDescent="0.15">
      <c r="A15" s="4">
        <f t="shared" si="1"/>
        <v>-0.8</v>
      </c>
      <c r="B15" s="19">
        <v>-0.6</v>
      </c>
      <c r="C15" s="20">
        <v>1.44</v>
      </c>
      <c r="D15" s="21">
        <v>-1.9800000000000002</v>
      </c>
      <c r="E15" s="21">
        <v>1.7760000000000005</v>
      </c>
      <c r="F15" s="21">
        <v>-0.721800000000001</v>
      </c>
    </row>
    <row r="16" spans="1:6" x14ac:dyDescent="0.15">
      <c r="A16" s="5">
        <f t="shared" si="1"/>
        <v>-0.77500000000000002</v>
      </c>
      <c r="B16" s="22">
        <v>-0.63196123298822682</v>
      </c>
      <c r="C16" s="23">
        <v>1.4693098666976274</v>
      </c>
      <c r="D16" s="24">
        <v>-1.8988460172443131</v>
      </c>
      <c r="E16" s="24">
        <v>1.4746667255866295</v>
      </c>
      <c r="F16" s="24">
        <v>-0.19789258118629405</v>
      </c>
    </row>
    <row r="17" spans="1:6" x14ac:dyDescent="0.15">
      <c r="A17" s="3">
        <f t="shared" si="1"/>
        <v>-0.75</v>
      </c>
      <c r="B17" s="16">
        <v>-0.66143782776614768</v>
      </c>
      <c r="C17" s="17">
        <v>1.4882351124738322</v>
      </c>
      <c r="D17" s="18">
        <v>-1.798284094239214</v>
      </c>
      <c r="E17" s="18">
        <v>1.1626836816201813</v>
      </c>
      <c r="F17" s="18">
        <v>0.28582640506496126</v>
      </c>
    </row>
    <row r="18" spans="1:6" x14ac:dyDescent="0.15">
      <c r="A18" s="4">
        <f t="shared" si="1"/>
        <v>-0.72499999999999998</v>
      </c>
      <c r="B18" s="19">
        <v>-0.68874886569779559</v>
      </c>
      <c r="C18" s="20">
        <v>1.4980287828927052</v>
      </c>
      <c r="D18" s="21">
        <v>-1.682053870446335</v>
      </c>
      <c r="E18" s="21">
        <v>0.8481027536481095</v>
      </c>
      <c r="F18" s="21">
        <v>0.71909972116944021</v>
      </c>
    </row>
    <row r="19" spans="1:6" x14ac:dyDescent="0.15">
      <c r="A19" s="4">
        <f t="shared" si="1"/>
        <v>-0.7</v>
      </c>
      <c r="B19" s="19">
        <v>-0.71414284285428509</v>
      </c>
      <c r="C19" s="20">
        <v>1.4996999699939986</v>
      </c>
      <c r="D19" s="21">
        <v>-1.5532606832080695</v>
      </c>
      <c r="E19" s="21">
        <v>0.53739248924784888</v>
      </c>
      <c r="F19" s="21">
        <v>1.0951826834447251</v>
      </c>
    </row>
    <row r="20" spans="1:6" x14ac:dyDescent="0.15">
      <c r="A20" s="4">
        <f t="shared" si="1"/>
        <v>-0.67500000000000004</v>
      </c>
      <c r="B20" s="19">
        <v>-0.73781772816868529</v>
      </c>
      <c r="C20" s="20">
        <v>1.4940808995415877</v>
      </c>
      <c r="D20" s="21">
        <v>-1.4145349257234017</v>
      </c>
      <c r="E20" s="21">
        <v>0.23578464195890733</v>
      </c>
      <c r="F20" s="21">
        <v>1.4100707321791615</v>
      </c>
    </row>
    <row r="21" spans="1:6" x14ac:dyDescent="0.15">
      <c r="A21" s="5">
        <f t="shared" si="1"/>
        <v>-0.65</v>
      </c>
      <c r="B21" s="22">
        <v>-0.75993420767853315</v>
      </c>
      <c r="C21" s="23">
        <v>1.4818717049731398</v>
      </c>
      <c r="D21" s="24">
        <v>-1.2681402090635523</v>
      </c>
      <c r="E21" s="24">
        <v>-5.248295621779845E-2</v>
      </c>
      <c r="F21" s="24">
        <v>1.6619315847979708</v>
      </c>
    </row>
    <row r="22" spans="1:6" x14ac:dyDescent="0.15">
      <c r="A22" s="3">
        <f t="shared" si="1"/>
        <v>-0.625</v>
      </c>
      <c r="B22" s="16">
        <v>-0.78062474979979979</v>
      </c>
      <c r="C22" s="17">
        <v>1.4636714058746245</v>
      </c>
      <c r="D22" s="18">
        <v>-1.1160494469794013</v>
      </c>
      <c r="E22" s="18">
        <v>-0.32398976432120596</v>
      </c>
      <c r="F22" s="18">
        <v>1.8506724148009475</v>
      </c>
    </row>
    <row r="23" spans="1:6" x14ac:dyDescent="0.15">
      <c r="A23" s="4">
        <f t="shared" si="1"/>
        <v>-0.6</v>
      </c>
      <c r="B23" s="19">
        <v>-0.8</v>
      </c>
      <c r="C23" s="20">
        <v>1.44</v>
      </c>
      <c r="D23" s="21">
        <v>-0.95999999999999985</v>
      </c>
      <c r="E23" s="21">
        <v>-0.57600000000000018</v>
      </c>
      <c r="F23" s="21">
        <v>1.9776</v>
      </c>
    </row>
    <row r="24" spans="1:6" x14ac:dyDescent="0.15">
      <c r="A24" s="4">
        <f t="shared" si="1"/>
        <v>-0.57499999999999996</v>
      </c>
      <c r="B24" s="19">
        <v>-0.8181534085976786</v>
      </c>
      <c r="C24" s="20">
        <v>1.4113146298309955</v>
      </c>
      <c r="D24" s="21">
        <v>-0.80153466748553792</v>
      </c>
      <c r="E24" s="21">
        <v>-0.80636049423156397</v>
      </c>
      <c r="F24" s="21">
        <v>2.0451472237690083</v>
      </c>
    </row>
    <row r="25" spans="1:6" x14ac:dyDescent="0.15">
      <c r="A25" s="4">
        <f t="shared" si="1"/>
        <v>-0.55000000000000004</v>
      </c>
      <c r="B25" s="19">
        <v>-0.83516465442450327</v>
      </c>
      <c r="C25" s="20">
        <v>1.3780216798004306</v>
      </c>
      <c r="D25" s="21">
        <v>-0.64203282808883722</v>
      </c>
      <c r="E25" s="21">
        <v>-1.0134201103532328</v>
      </c>
      <c r="F25" s="21">
        <v>2.0566484216731724</v>
      </c>
    </row>
    <row r="26" spans="1:6" x14ac:dyDescent="0.15">
      <c r="A26" s="5">
        <f t="shared" si="1"/>
        <v>-0.52500000000000002</v>
      </c>
      <c r="B26" s="22">
        <v>-0.85110222652746004</v>
      </c>
      <c r="C26" s="23">
        <v>1.3404860067807496</v>
      </c>
      <c r="D26" s="24">
        <v>-0.48273454410854394</v>
      </c>
      <c r="E26" s="24">
        <v>-1.1959648591746999</v>
      </c>
      <c r="F26" s="24">
        <v>2.0161516700357942</v>
      </c>
    </row>
    <row r="27" spans="1:6" x14ac:dyDescent="0.15">
      <c r="A27" s="3">
        <f t="shared" si="1"/>
        <v>-0.5</v>
      </c>
      <c r="B27" s="16">
        <v>-0.8660254037844386</v>
      </c>
      <c r="C27" s="17">
        <v>1.299038105676658</v>
      </c>
      <c r="D27" s="18">
        <v>-0.3247595264191645</v>
      </c>
      <c r="E27" s="18">
        <v>-1.3531646934131853</v>
      </c>
      <c r="F27" s="18">
        <v>1.9282596881137892</v>
      </c>
    </row>
    <row r="28" spans="1:6" x14ac:dyDescent="0.15">
      <c r="A28" s="4">
        <f t="shared" si="1"/>
        <v>-0.47499999999999998</v>
      </c>
      <c r="B28" s="19">
        <v>-0.87998579533990207</v>
      </c>
      <c r="C28" s="20">
        <v>1.2539797583593604</v>
      </c>
      <c r="D28" s="21">
        <v>-0.16912227004188729</v>
      </c>
      <c r="E28" s="21">
        <v>-1.4845291618493888</v>
      </c>
      <c r="F28" s="21">
        <v>1.7979933792788934</v>
      </c>
    </row>
    <row r="29" spans="1:6" x14ac:dyDescent="0.15">
      <c r="A29" s="4">
        <f t="shared" si="1"/>
        <v>-0.45</v>
      </c>
      <c r="B29" s="19">
        <v>-0.89302855497458755</v>
      </c>
      <c r="C29" s="20">
        <v>1.2055885492156933</v>
      </c>
      <c r="D29" s="21">
        <v>-1.6744285405773583E-2</v>
      </c>
      <c r="E29" s="21">
        <v>-1.5898698992781954</v>
      </c>
      <c r="F29" s="21">
        <v>1.63067362977639</v>
      </c>
    </row>
    <row r="30" spans="1:6" x14ac:dyDescent="0.15">
      <c r="A30" s="4">
        <f t="shared" si="1"/>
        <v>-0.42499999999999999</v>
      </c>
      <c r="B30" s="19">
        <v>-0.90519334951158359</v>
      </c>
      <c r="C30" s="20">
        <v>1.154121520627269</v>
      </c>
      <c r="D30" s="21">
        <v>0.13153590860090206</v>
      </c>
      <c r="E30" s="21">
        <v>-1.66926847019892</v>
      </c>
      <c r="F30" s="21">
        <v>1.4318180888765897</v>
      </c>
    </row>
    <row r="31" spans="1:6" x14ac:dyDescent="0.15">
      <c r="A31" s="5">
        <f t="shared" si="1"/>
        <v>-0.4</v>
      </c>
      <c r="B31" s="22">
        <v>-0.91651513899116799</v>
      </c>
      <c r="C31" s="23">
        <v>1.0998181667894016</v>
      </c>
      <c r="D31" s="24">
        <v>0.27495454169735029</v>
      </c>
      <c r="E31" s="24">
        <v>-1.7230484613033958</v>
      </c>
      <c r="F31" s="24">
        <v>1.2070504380513685</v>
      </c>
    </row>
    <row r="32" spans="1:6" x14ac:dyDescent="0.15">
      <c r="A32" s="3">
        <f t="shared" si="1"/>
        <v>-0.375</v>
      </c>
      <c r="B32" s="16">
        <v>-0.92702481088695787</v>
      </c>
      <c r="C32" s="17">
        <v>1.0429029122478275</v>
      </c>
      <c r="D32" s="25">
        <v>0.41281573609809841</v>
      </c>
      <c r="E32" s="25">
        <v>-1.7517509854162729</v>
      </c>
      <c r="F32" s="25">
        <v>0.9620202238223573</v>
      </c>
    </row>
    <row r="33" spans="1:6" x14ac:dyDescent="0.15">
      <c r="A33" s="4">
        <f t="shared" si="1"/>
        <v>-0.35</v>
      </c>
      <c r="B33" s="19">
        <v>-0.93674969975975975</v>
      </c>
      <c r="C33" s="20">
        <v>0.98358718474774764</v>
      </c>
      <c r="D33" s="25">
        <v>0.54448576298536044</v>
      </c>
      <c r="E33" s="25">
        <v>-1.7561129527683745</v>
      </c>
      <c r="F33" s="25">
        <v>0.70233174657339426</v>
      </c>
    </row>
    <row r="34" spans="1:6" x14ac:dyDescent="0.15">
      <c r="A34" s="4">
        <f t="shared" si="1"/>
        <v>-0.32500000000000001</v>
      </c>
      <c r="B34" s="19">
        <v>-0.94571401596888682</v>
      </c>
      <c r="C34" s="20">
        <v>0.92207116556966473</v>
      </c>
      <c r="D34" s="25">
        <v>0.66938820192797766</v>
      </c>
      <c r="E34" s="25">
        <v>-1.7370476072216028</v>
      </c>
      <c r="F34" s="25">
        <v>0.43348081037082492</v>
      </c>
    </row>
    <row r="35" spans="1:6" x14ac:dyDescent="0.15">
      <c r="A35" s="4">
        <f t="shared" si="1"/>
        <v>-0.3</v>
      </c>
      <c r="B35" s="19">
        <v>-0.95393920141694566</v>
      </c>
      <c r="C35" s="20">
        <v>0.85854528127525109</v>
      </c>
      <c r="D35" s="25">
        <v>0.78699984116898025</v>
      </c>
      <c r="E35" s="25">
        <v>-1.6956269305186209</v>
      </c>
      <c r="F35" s="25">
        <v>0.16079837663884378</v>
      </c>
    </row>
    <row r="36" spans="1:6" x14ac:dyDescent="0.15">
      <c r="A36" s="5">
        <f t="shared" si="1"/>
        <v>-0.27500000000000002</v>
      </c>
      <c r="B36" s="22">
        <v>-0.96144422615147052</v>
      </c>
      <c r="C36" s="23">
        <v>0.79319148657496319</v>
      </c>
      <c r="D36" s="25">
        <v>0.89684719220691855</v>
      </c>
      <c r="E36" s="25">
        <v>-1.6330655970993904</v>
      </c>
      <c r="F36" s="25">
        <v>-0.11059965205340024</v>
      </c>
    </row>
    <row r="37" spans="1:6" x14ac:dyDescent="0.15">
      <c r="A37" s="3">
        <f t="shared" si="1"/>
        <v>-0.25</v>
      </c>
      <c r="B37" s="16">
        <v>-0.96824583655185426</v>
      </c>
      <c r="C37" s="17">
        <v>0.72618437741389064</v>
      </c>
      <c r="D37" s="18">
        <v>0.99850351894409961</v>
      </c>
      <c r="E37" s="18">
        <v>-1.550706222602579</v>
      </c>
      <c r="F37" s="18">
        <v>-0.37585714846617391</v>
      </c>
    </row>
    <row r="38" spans="1:6" x14ac:dyDescent="0.15">
      <c r="A38" s="4">
        <f t="shared" si="1"/>
        <v>-0.22500000000000001</v>
      </c>
      <c r="B38" s="19">
        <v>-0.97435876349525385</v>
      </c>
      <c r="C38" s="20">
        <v>0.65769216535929631</v>
      </c>
      <c r="D38" s="21">
        <v>1.0915863022282766</v>
      </c>
      <c r="E38" s="21">
        <v>-1.4500056958155736</v>
      </c>
      <c r="F38" s="21">
        <v>-0.63041749427871152</v>
      </c>
    </row>
    <row r="39" spans="1:6" x14ac:dyDescent="0.15">
      <c r="A39" s="4">
        <f t="shared" si="1"/>
        <v>-0.2</v>
      </c>
      <c r="B39" s="19">
        <v>-0.9797958971132712</v>
      </c>
      <c r="C39" s="20">
        <v>0.58787753826796274</v>
      </c>
      <c r="D39" s="21">
        <v>1.1757550765359255</v>
      </c>
      <c r="E39" s="21">
        <v>-1.3325224200740489</v>
      </c>
      <c r="F39" s="21">
        <v>-0.87005875663658472</v>
      </c>
    </row>
    <row r="40" spans="1:6" x14ac:dyDescent="0.15">
      <c r="A40" s="4">
        <f t="shared" si="1"/>
        <v>-0.17499999999999999</v>
      </c>
      <c r="B40" s="19">
        <v>-0.98456843337576083</v>
      </c>
      <c r="C40" s="20">
        <v>0.51689842752227444</v>
      </c>
      <c r="D40" s="21">
        <v>1.2507095880226462</v>
      </c>
      <c r="E40" s="21">
        <v>-1.1999043184722797</v>
      </c>
      <c r="F40" s="21">
        <v>-1.0909246596298476</v>
      </c>
    </row>
    <row r="41" spans="1:6" x14ac:dyDescent="0.15">
      <c r="A41" s="5">
        <f t="shared" si="1"/>
        <v>-0.15</v>
      </c>
      <c r="B41" s="22">
        <v>-0.98868599666425938</v>
      </c>
      <c r="C41" s="23">
        <v>0.44490869849891673</v>
      </c>
      <c r="D41" s="24">
        <v>1.3161882330592953</v>
      </c>
      <c r="E41" s="24">
        <v>-1.0538774795693091</v>
      </c>
      <c r="F41" s="24">
        <v>-1.2895516419694775</v>
      </c>
    </row>
    <row r="42" spans="1:6" x14ac:dyDescent="0.15">
      <c r="A42" s="12">
        <f t="shared" si="1"/>
        <v>-0.125</v>
      </c>
      <c r="B42" s="16">
        <v>-0.99215674164922152</v>
      </c>
      <c r="C42" s="17">
        <v>0.37205877811845806</v>
      </c>
      <c r="D42" s="18">
        <v>1.371966744311814</v>
      </c>
      <c r="E42" s="18">
        <v>-0.89623533791555654</v>
      </c>
      <c r="F42" s="18">
        <v>-1.4628922416010173</v>
      </c>
    </row>
    <row r="43" spans="1:6" x14ac:dyDescent="0.15">
      <c r="A43" s="4">
        <f t="shared" si="1"/>
        <v>-0.1</v>
      </c>
      <c r="B43" s="19">
        <v>-0.99498743710661997</v>
      </c>
      <c r="C43" s="20">
        <v>0.29849623113198598</v>
      </c>
      <c r="D43" s="21">
        <v>1.4178570978769334</v>
      </c>
      <c r="E43" s="21">
        <v>-0.7288282976805992</v>
      </c>
      <c r="F43" s="21">
        <v>-1.6083350053680319</v>
      </c>
    </row>
    <row r="44" spans="1:6" x14ac:dyDescent="0.15">
      <c r="A44" s="4">
        <f t="shared" si="1"/>
        <v>-7.4999999999999997E-2</v>
      </c>
      <c r="B44" s="19">
        <v>-0.99718353375895652</v>
      </c>
      <c r="C44" s="20">
        <v>0.22436629509576522</v>
      </c>
      <c r="D44" s="21">
        <v>1.4537066203079789</v>
      </c>
      <c r="E44" s="21">
        <v>-0.55355371868158321</v>
      </c>
      <c r="F44" s="21">
        <v>-1.7237210853574563</v>
      </c>
    </row>
    <row r="45" spans="1:6" x14ac:dyDescent="0.15">
      <c r="A45" s="4">
        <f t="shared" si="1"/>
        <v>-0.05</v>
      </c>
      <c r="B45" s="19">
        <v>-0.99874921777190895</v>
      </c>
      <c r="C45" s="20">
        <v>0.14981238266578634</v>
      </c>
      <c r="D45" s="21">
        <v>1.4793972788246401</v>
      </c>
      <c r="E45" s="21">
        <v>-0.37234619275058983</v>
      </c>
      <c r="F45" s="21">
        <v>-1.8073576518463588</v>
      </c>
    </row>
    <row r="46" spans="1:6" x14ac:dyDescent="0.15">
      <c r="A46" s="5">
        <f t="shared" si="1"/>
        <v>-2.5000000000000001E-2</v>
      </c>
      <c r="B46" s="22">
        <v>-0.99968745115661028</v>
      </c>
      <c r="C46" s="23">
        <v>7.4976558836745769E-2</v>
      </c>
      <c r="D46" s="24">
        <v>1.4948451418076187</v>
      </c>
      <c r="E46" s="24">
        <v>-0.18716804505443879</v>
      </c>
      <c r="F46" s="24">
        <v>-1.8580282247252113</v>
      </c>
    </row>
    <row r="47" spans="1:6" x14ac:dyDescent="0.15">
      <c r="A47" s="26">
        <f t="shared" si="1"/>
        <v>0</v>
      </c>
      <c r="B47" s="16">
        <v>-1</v>
      </c>
      <c r="C47" s="17">
        <v>0</v>
      </c>
      <c r="D47" s="18">
        <v>1.5</v>
      </c>
      <c r="E47" s="18">
        <v>0</v>
      </c>
      <c r="F47" s="18">
        <v>-1.875</v>
      </c>
    </row>
    <row r="48" spans="1:6" x14ac:dyDescent="0.15">
      <c r="A48" s="4">
        <f t="shared" si="1"/>
        <v>2.5000000000000001E-2</v>
      </c>
      <c r="B48" s="19">
        <v>-0.99968745115661028</v>
      </c>
      <c r="C48" s="20">
        <v>-7.4976558836745769E-2</v>
      </c>
      <c r="D48" s="21">
        <v>1.4948451418076187</v>
      </c>
      <c r="E48" s="21">
        <v>0.18716804505443879</v>
      </c>
      <c r="F48" s="21">
        <v>-1.8580282247252113</v>
      </c>
    </row>
    <row r="49" spans="1:6" x14ac:dyDescent="0.15">
      <c r="A49" s="4">
        <f t="shared" si="1"/>
        <v>0.05</v>
      </c>
      <c r="B49" s="19">
        <v>-0.99874921777190895</v>
      </c>
      <c r="C49" s="20">
        <v>-0.14981238266578634</v>
      </c>
      <c r="D49" s="21">
        <v>1.4793972788246401</v>
      </c>
      <c r="E49" s="21">
        <v>0.37234619275058983</v>
      </c>
      <c r="F49" s="21">
        <v>-1.8073576518463588</v>
      </c>
    </row>
    <row r="50" spans="1:6" x14ac:dyDescent="0.15">
      <c r="A50" s="4">
        <f t="shared" si="1"/>
        <v>7.4999999999999997E-2</v>
      </c>
      <c r="B50" s="19">
        <v>-0.99718353375895652</v>
      </c>
      <c r="C50" s="20">
        <v>-0.22436629509576522</v>
      </c>
      <c r="D50" s="21">
        <v>1.4537066203079789</v>
      </c>
      <c r="E50" s="21">
        <v>0.55355371868158321</v>
      </c>
      <c r="F50" s="21">
        <v>-1.7237210853574563</v>
      </c>
    </row>
    <row r="51" spans="1:6" x14ac:dyDescent="0.15">
      <c r="A51" s="5">
        <f t="shared" si="1"/>
        <v>0.1</v>
      </c>
      <c r="B51" s="22">
        <v>-0.99498743710661997</v>
      </c>
      <c r="C51" s="23">
        <v>-0.29849623113198598</v>
      </c>
      <c r="D51" s="24">
        <v>1.4178570978769334</v>
      </c>
      <c r="E51" s="24">
        <v>0.7288282976805992</v>
      </c>
      <c r="F51" s="24">
        <v>-1.6083350053680319</v>
      </c>
    </row>
    <row r="52" spans="1:6" x14ac:dyDescent="0.15">
      <c r="A52" s="3">
        <f t="shared" si="1"/>
        <v>0.125</v>
      </c>
      <c r="B52" s="16">
        <v>-0.99215674164922152</v>
      </c>
      <c r="C52" s="17">
        <v>-0.37205877811845806</v>
      </c>
      <c r="D52" s="18">
        <v>1.371966744311814</v>
      </c>
      <c r="E52" s="18">
        <v>0.89623533791555654</v>
      </c>
      <c r="F52" s="18">
        <v>-1.4628922416010173</v>
      </c>
    </row>
    <row r="53" spans="1:6" x14ac:dyDescent="0.15">
      <c r="A53" s="4">
        <f t="shared" si="1"/>
        <v>0.15</v>
      </c>
      <c r="B53" s="19">
        <v>-0.98868599666425938</v>
      </c>
      <c r="C53" s="20">
        <v>-0.44490869849891673</v>
      </c>
      <c r="D53" s="21">
        <v>1.3161882330592953</v>
      </c>
      <c r="E53" s="21">
        <v>1.0538774795693091</v>
      </c>
      <c r="F53" s="21">
        <v>-1.2895516419694775</v>
      </c>
    </row>
    <row r="54" spans="1:6" x14ac:dyDescent="0.15">
      <c r="A54" s="4">
        <f t="shared" si="1"/>
        <v>0.17499999999999999</v>
      </c>
      <c r="B54" s="19">
        <v>-0.98456843337576083</v>
      </c>
      <c r="C54" s="20">
        <v>-0.51689842752227444</v>
      </c>
      <c r="D54" s="21">
        <v>1.2507095880226462</v>
      </c>
      <c r="E54" s="21">
        <v>1.1999043184722797</v>
      </c>
      <c r="F54" s="21">
        <v>-1.0909246596298476</v>
      </c>
    </row>
    <row r="55" spans="1:6" x14ac:dyDescent="0.15">
      <c r="A55" s="4">
        <f t="shared" si="1"/>
        <v>0.2</v>
      </c>
      <c r="B55" s="19">
        <v>-0.9797958971132712</v>
      </c>
      <c r="C55" s="20">
        <v>-0.58787753826796274</v>
      </c>
      <c r="D55" s="21">
        <v>1.1757550765359255</v>
      </c>
      <c r="E55" s="21">
        <v>1.3325224200740489</v>
      </c>
      <c r="F55" s="21">
        <v>-0.87005875663658472</v>
      </c>
    </row>
    <row r="56" spans="1:6" x14ac:dyDescent="0.15">
      <c r="A56" s="5">
        <f t="shared" si="1"/>
        <v>0.22500000000000001</v>
      </c>
      <c r="B56" s="22">
        <v>-0.97435876349525385</v>
      </c>
      <c r="C56" s="23">
        <v>-0.65769216535929631</v>
      </c>
      <c r="D56" s="24">
        <v>1.0915863022282766</v>
      </c>
      <c r="E56" s="24">
        <v>1.4500056958155736</v>
      </c>
      <c r="F56" s="24">
        <v>-0.63041749427871152</v>
      </c>
    </row>
    <row r="57" spans="1:6" x14ac:dyDescent="0.15">
      <c r="A57" s="12">
        <f t="shared" si="1"/>
        <v>0.25</v>
      </c>
      <c r="B57" s="16">
        <v>-0.96824583655185426</v>
      </c>
      <c r="C57" s="17">
        <v>-0.72618437741389064</v>
      </c>
      <c r="D57" s="18">
        <v>0.99850351894409961</v>
      </c>
      <c r="E57" s="18">
        <v>1.550706222602579</v>
      </c>
      <c r="F57" s="18">
        <v>-0.37585714846617391</v>
      </c>
    </row>
    <row r="58" spans="1:6" x14ac:dyDescent="0.15">
      <c r="A58" s="13">
        <f t="shared" si="1"/>
        <v>0.27500000000000002</v>
      </c>
      <c r="B58" s="19">
        <v>-0.96144422615147052</v>
      </c>
      <c r="C58" s="20">
        <v>-0.79319148657496319</v>
      </c>
      <c r="D58" s="21">
        <v>0.89684719220691855</v>
      </c>
      <c r="E58" s="21">
        <v>1.6330655970993904</v>
      </c>
      <c r="F58" s="21">
        <v>-0.11059965205340024</v>
      </c>
    </row>
    <row r="59" spans="1:6" x14ac:dyDescent="0.15">
      <c r="A59" s="4">
        <f t="shared" si="1"/>
        <v>0.3</v>
      </c>
      <c r="B59" s="19">
        <v>-0.95393920141694566</v>
      </c>
      <c r="C59" s="20">
        <v>-0.85854528127525109</v>
      </c>
      <c r="D59" s="21">
        <v>0.78699984116898025</v>
      </c>
      <c r="E59" s="21">
        <v>1.6956269305186209</v>
      </c>
      <c r="F59" s="21">
        <v>0.16079837663884378</v>
      </c>
    </row>
    <row r="60" spans="1:6" x14ac:dyDescent="0.15">
      <c r="A60" s="4">
        <f t="shared" si="1"/>
        <v>0.32500000000000001</v>
      </c>
      <c r="B60" s="19">
        <v>-0.94571401596888682</v>
      </c>
      <c r="C60" s="20">
        <v>-0.92207116556966473</v>
      </c>
      <c r="D60" s="21">
        <v>0.66938820192797766</v>
      </c>
      <c r="E60" s="21">
        <v>1.7370476072216028</v>
      </c>
      <c r="F60" s="21">
        <v>0.43348081037082492</v>
      </c>
    </row>
    <row r="61" spans="1:6" x14ac:dyDescent="0.15">
      <c r="A61" s="5">
        <f t="shared" si="1"/>
        <v>0.35</v>
      </c>
      <c r="B61" s="22">
        <v>-0.93674969975975975</v>
      </c>
      <c r="C61" s="23">
        <v>-0.98358718474774764</v>
      </c>
      <c r="D61" s="24">
        <v>0.54448576298536044</v>
      </c>
      <c r="E61" s="24">
        <v>1.7561129527683745</v>
      </c>
      <c r="F61" s="24">
        <v>0.70233174657339426</v>
      </c>
    </row>
    <row r="62" spans="1:6" x14ac:dyDescent="0.15">
      <c r="A62" s="3">
        <f t="shared" si="1"/>
        <v>0.375</v>
      </c>
      <c r="B62" s="16">
        <v>-0.92702481088695787</v>
      </c>
      <c r="C62" s="17">
        <v>-1.0429029122478275</v>
      </c>
      <c r="D62" s="18">
        <v>0.41281573609809841</v>
      </c>
      <c r="E62" s="18">
        <v>1.7517509854162729</v>
      </c>
      <c r="F62" s="18">
        <v>0.9620202238223573</v>
      </c>
    </row>
    <row r="63" spans="1:6" x14ac:dyDescent="0.15">
      <c r="A63" s="4">
        <f t="shared" si="1"/>
        <v>0.4</v>
      </c>
      <c r="B63" s="19">
        <v>-0.91651513899116799</v>
      </c>
      <c r="C63" s="20">
        <v>-1.0998181667894016</v>
      </c>
      <c r="D63" s="21">
        <v>0.27495454169735029</v>
      </c>
      <c r="E63" s="21">
        <v>1.7230484613033958</v>
      </c>
      <c r="F63" s="21">
        <v>1.2070504380513685</v>
      </c>
    </row>
    <row r="64" spans="1:6" x14ac:dyDescent="0.15">
      <c r="A64" s="4">
        <f t="shared" si="1"/>
        <v>0.42499999999999999</v>
      </c>
      <c r="B64" s="19">
        <v>-0.90519334951158359</v>
      </c>
      <c r="C64" s="20">
        <v>-1.154121520627269</v>
      </c>
      <c r="D64" s="21">
        <v>0.13153590860090206</v>
      </c>
      <c r="E64" s="21">
        <v>1.66926847019892</v>
      </c>
      <c r="F64" s="21">
        <v>1.4318180888765897</v>
      </c>
    </row>
    <row r="65" spans="1:6" x14ac:dyDescent="0.15">
      <c r="A65" s="4">
        <f t="shared" si="1"/>
        <v>0.45</v>
      </c>
      <c r="B65" s="19">
        <v>-0.89302855497458755</v>
      </c>
      <c r="C65" s="20">
        <v>-1.2055885492156933</v>
      </c>
      <c r="D65" s="21">
        <v>-1.6744285405773583E-2</v>
      </c>
      <c r="E65" s="21">
        <v>1.5898698992781954</v>
      </c>
      <c r="F65" s="21">
        <v>1.63067362977639</v>
      </c>
    </row>
    <row r="66" spans="1:6" x14ac:dyDescent="0.15">
      <c r="A66" s="5">
        <f t="shared" si="1"/>
        <v>0.47499999999999998</v>
      </c>
      <c r="B66" s="22">
        <v>-0.87998579533990207</v>
      </c>
      <c r="C66" s="23">
        <v>-1.2539797583593604</v>
      </c>
      <c r="D66" s="24">
        <v>-0.16912227004188729</v>
      </c>
      <c r="E66" s="24">
        <v>1.4845291618493888</v>
      </c>
      <c r="F66" s="24">
        <v>1.7979933792788934</v>
      </c>
    </row>
    <row r="67" spans="1:6" x14ac:dyDescent="0.15">
      <c r="A67" s="12">
        <f t="shared" si="1"/>
        <v>0.5</v>
      </c>
      <c r="B67" s="16">
        <v>-0.8660254037844386</v>
      </c>
      <c r="C67" s="17">
        <v>-1.299038105676658</v>
      </c>
      <c r="D67" s="18">
        <v>-0.3247595264191645</v>
      </c>
      <c r="E67" s="18">
        <v>1.3531646934131853</v>
      </c>
      <c r="F67" s="18">
        <v>1.9282596881137892</v>
      </c>
    </row>
    <row r="68" spans="1:6" x14ac:dyDescent="0.15">
      <c r="A68" s="13">
        <f t="shared" si="1"/>
        <v>0.52500000000000002</v>
      </c>
      <c r="B68" s="19">
        <v>-0.85110222652746004</v>
      </c>
      <c r="C68" s="20">
        <v>-1.3404860067807496</v>
      </c>
      <c r="D68" s="21">
        <v>-0.48273454410854394</v>
      </c>
      <c r="E68" s="21">
        <v>1.1959648591746999</v>
      </c>
      <c r="F68" s="21">
        <v>2.0161516700357942</v>
      </c>
    </row>
    <row r="69" spans="1:6" x14ac:dyDescent="0.15">
      <c r="A69" s="4">
        <f t="shared" si="1"/>
        <v>0.55000000000000004</v>
      </c>
      <c r="B69" s="19">
        <v>-0.83516465442450327</v>
      </c>
      <c r="C69" s="20">
        <v>-1.3780216798004306</v>
      </c>
      <c r="D69" s="21">
        <v>-0.64203282808883722</v>
      </c>
      <c r="E69" s="21">
        <v>1.0134201103532328</v>
      </c>
      <c r="F69" s="21">
        <v>2.0566484216731724</v>
      </c>
    </row>
    <row r="70" spans="1:6" x14ac:dyDescent="0.15">
      <c r="A70" s="4">
        <f t="shared" si="1"/>
        <v>0.57499999999999996</v>
      </c>
      <c r="B70" s="19">
        <v>-0.8181534085976786</v>
      </c>
      <c r="C70" s="20">
        <v>-1.4113146298309955</v>
      </c>
      <c r="D70" s="21">
        <v>-0.80153466748553792</v>
      </c>
      <c r="E70" s="21">
        <v>0.80636049423156397</v>
      </c>
      <c r="F70" s="21">
        <v>2.0451472237690083</v>
      </c>
    </row>
    <row r="71" spans="1:6" x14ac:dyDescent="0.15">
      <c r="A71" s="5">
        <f t="shared" si="1"/>
        <v>0.6</v>
      </c>
      <c r="B71" s="22">
        <v>-0.8</v>
      </c>
      <c r="C71" s="23">
        <v>-1.44</v>
      </c>
      <c r="D71" s="24">
        <v>-0.95999999999999985</v>
      </c>
      <c r="E71" s="24">
        <v>0.57600000000000018</v>
      </c>
      <c r="F71" s="24">
        <v>1.9776</v>
      </c>
    </row>
    <row r="72" spans="1:6" x14ac:dyDescent="0.15">
      <c r="A72" s="3">
        <f t="shared" si="1"/>
        <v>0.625</v>
      </c>
      <c r="B72" s="16">
        <v>-0.78062474979979979</v>
      </c>
      <c r="C72" s="17">
        <v>-1.4636714058746245</v>
      </c>
      <c r="D72" s="18">
        <v>-1.1160494469794013</v>
      </c>
      <c r="E72" s="18">
        <v>0.32398976432120596</v>
      </c>
      <c r="F72" s="18">
        <v>1.8506724148009475</v>
      </c>
    </row>
    <row r="73" spans="1:6" x14ac:dyDescent="0.15">
      <c r="A73" s="4">
        <f t="shared" ref="A73:A87" si="2">(INT(A72*1000+0.5)+25)/1000</f>
        <v>0.65</v>
      </c>
      <c r="B73" s="19">
        <v>-0.75993420767853315</v>
      </c>
      <c r="C73" s="20">
        <v>-1.4818717049731398</v>
      </c>
      <c r="D73" s="21">
        <v>-1.2681402090635523</v>
      </c>
      <c r="E73" s="21">
        <v>5.248295621779845E-2</v>
      </c>
      <c r="F73" s="21">
        <v>1.6619315847979708</v>
      </c>
    </row>
    <row r="74" spans="1:6" x14ac:dyDescent="0.15">
      <c r="A74" s="4">
        <f t="shared" si="2"/>
        <v>0.67500000000000004</v>
      </c>
      <c r="B74" s="19">
        <v>-0.73781772816868529</v>
      </c>
      <c r="C74" s="20">
        <v>-1.4940808995415877</v>
      </c>
      <c r="D74" s="21">
        <v>-1.4145349257234017</v>
      </c>
      <c r="E74" s="21">
        <v>-0.23578464195890733</v>
      </c>
      <c r="F74" s="21">
        <v>1.4100707321791615</v>
      </c>
    </row>
    <row r="75" spans="1:6" x14ac:dyDescent="0.15">
      <c r="A75" s="4">
        <f t="shared" si="2"/>
        <v>0.7</v>
      </c>
      <c r="B75" s="19">
        <v>-0.71414284285428509</v>
      </c>
      <c r="C75" s="20">
        <v>-1.4996999699939986</v>
      </c>
      <c r="D75" s="21">
        <v>-1.5532606832080695</v>
      </c>
      <c r="E75" s="21">
        <v>-0.53739248924784888</v>
      </c>
      <c r="F75" s="21">
        <v>1.0951826834447251</v>
      </c>
    </row>
    <row r="76" spans="1:6" x14ac:dyDescent="0.15">
      <c r="A76" s="5">
        <f t="shared" si="2"/>
        <v>0.72499999999999998</v>
      </c>
      <c r="B76" s="22">
        <v>-0.68874886569779559</v>
      </c>
      <c r="C76" s="23">
        <v>-1.4980287828927052</v>
      </c>
      <c r="D76" s="24">
        <v>-1.682053870446335</v>
      </c>
      <c r="E76" s="24">
        <v>-0.8481027536481095</v>
      </c>
      <c r="F76" s="24">
        <v>0.71909972116944021</v>
      </c>
    </row>
    <row r="77" spans="1:6" x14ac:dyDescent="0.15">
      <c r="A77" s="3">
        <f t="shared" si="2"/>
        <v>0.75</v>
      </c>
      <c r="B77" s="16">
        <v>-0.66143782776614768</v>
      </c>
      <c r="C77" s="17">
        <v>-1.4882351124738322</v>
      </c>
      <c r="D77" s="18">
        <v>-1.798284094239214</v>
      </c>
      <c r="E77" s="18">
        <v>-1.1626836816201813</v>
      </c>
      <c r="F77" s="18">
        <v>0.28582640506496126</v>
      </c>
    </row>
    <row r="78" spans="1:6" x14ac:dyDescent="0.15">
      <c r="A78" s="4">
        <f t="shared" si="2"/>
        <v>0.77500000000000002</v>
      </c>
      <c r="B78" s="19">
        <v>-0.63196123298822682</v>
      </c>
      <c r="C78" s="20">
        <v>-1.4693098666976274</v>
      </c>
      <c r="D78" s="21">
        <v>-1.8988460172443131</v>
      </c>
      <c r="E78" s="21">
        <v>-1.4746667255866295</v>
      </c>
      <c r="F78" s="21">
        <v>-0.19789258118629405</v>
      </c>
    </row>
    <row r="79" spans="1:6" x14ac:dyDescent="0.15">
      <c r="A79" s="4">
        <f t="shared" si="2"/>
        <v>0.8</v>
      </c>
      <c r="B79" s="19">
        <v>-0.6</v>
      </c>
      <c r="C79" s="20">
        <v>-1.44</v>
      </c>
      <c r="D79" s="21">
        <v>-1.9800000000000002</v>
      </c>
      <c r="E79" s="21">
        <v>-1.7760000000000005</v>
      </c>
      <c r="F79" s="21">
        <v>-0.721800000000001</v>
      </c>
    </row>
    <row r="80" spans="1:6" x14ac:dyDescent="0.15">
      <c r="A80" s="4">
        <f t="shared" si="2"/>
        <v>0.82499999999999996</v>
      </c>
      <c r="B80" s="19">
        <v>-0.56513272777286583</v>
      </c>
      <c r="C80" s="20">
        <v>-1.3987035012378428</v>
      </c>
      <c r="D80" s="21">
        <v>-2.0371268796437518</v>
      </c>
      <c r="E80" s="21">
        <v>-2.0565312416637651</v>
      </c>
      <c r="F80" s="21">
        <v>-1.2710275177836741</v>
      </c>
    </row>
    <row r="81" spans="1:6" x14ac:dyDescent="0.15">
      <c r="A81" s="5">
        <f t="shared" si="2"/>
        <v>0.85</v>
      </c>
      <c r="B81" s="22">
        <v>-0.52678268764263703</v>
      </c>
      <c r="C81" s="23">
        <v>-1.3432958534887243</v>
      </c>
      <c r="D81" s="24">
        <v>-2.0643296571995835</v>
      </c>
      <c r="E81" s="24">
        <v>-2.3031926821275417</v>
      </c>
      <c r="F81" s="24">
        <v>-1.8244439330694435</v>
      </c>
    </row>
    <row r="82" spans="1:6" x14ac:dyDescent="0.15">
      <c r="A82" s="3">
        <f t="shared" si="2"/>
        <v>0.875</v>
      </c>
      <c r="B82" s="16">
        <v>-0.48412291827592713</v>
      </c>
      <c r="C82" s="17">
        <v>-1.2708226604743087</v>
      </c>
      <c r="D82" s="18">
        <v>-2.0537401923736596</v>
      </c>
      <c r="E82" s="18">
        <v>-2.4986226787971435</v>
      </c>
      <c r="F82" s="18">
        <v>-2.3519881584148017</v>
      </c>
    </row>
    <row r="83" spans="1:6" x14ac:dyDescent="0.15">
      <c r="A83" s="4">
        <f t="shared" si="2"/>
        <v>0.9</v>
      </c>
      <c r="B83" s="19">
        <v>-0.43588989435406733</v>
      </c>
      <c r="C83" s="20">
        <v>-1.1769027147559818</v>
      </c>
      <c r="D83" s="21">
        <v>-1.9941962666698581</v>
      </c>
      <c r="E83" s="21">
        <v>-2.6186085403320596</v>
      </c>
      <c r="F83" s="21">
        <v>-2.8099369608350986</v>
      </c>
    </row>
    <row r="84" spans="1:6" x14ac:dyDescent="0.15">
      <c r="A84" s="4">
        <f t="shared" si="2"/>
        <v>0.92500000000000004</v>
      </c>
      <c r="B84" s="19">
        <v>-0.37996710383926646</v>
      </c>
      <c r="C84" s="20">
        <v>-1.0544087131539646</v>
      </c>
      <c r="D84" s="21">
        <v>-1.8683694934096433</v>
      </c>
      <c r="E84" s="21">
        <v>-2.6266858724038613</v>
      </c>
      <c r="F84" s="21">
        <v>-3.1313281051784818</v>
      </c>
    </row>
    <row r="85" spans="1:6" x14ac:dyDescent="0.15">
      <c r="A85" s="4">
        <f t="shared" si="2"/>
        <v>0.95</v>
      </c>
      <c r="B85" s="19">
        <v>-0.31224989991992003</v>
      </c>
      <c r="C85" s="20">
        <v>-0.88991221477177207</v>
      </c>
      <c r="D85" s="21">
        <v>-1.6451666602030786</v>
      </c>
      <c r="E85" s="21">
        <v>-2.4602364770877947</v>
      </c>
      <c r="F85" s="21">
        <v>-3.2022971445213124</v>
      </c>
    </row>
    <row r="86" spans="1:6" x14ac:dyDescent="0.15">
      <c r="A86" s="5">
        <f t="shared" si="2"/>
        <v>0.97499999999999998</v>
      </c>
      <c r="B86" s="22">
        <v>-0.22220486043288981</v>
      </c>
      <c r="C86" s="23">
        <v>-0.64994921676620265</v>
      </c>
      <c r="D86" s="24">
        <v>-1.2509439252182843</v>
      </c>
      <c r="E86" s="24">
        <v>-1.9792984741833266</v>
      </c>
      <c r="F86" s="24">
        <v>-2.778406121216817</v>
      </c>
    </row>
    <row r="87" spans="1:6" x14ac:dyDescent="0.15">
      <c r="A87" s="3">
        <f t="shared" si="2"/>
        <v>1</v>
      </c>
      <c r="B87" s="16">
        <v>0</v>
      </c>
      <c r="C87" s="17">
        <v>0</v>
      </c>
      <c r="D87" s="18">
        <v>0</v>
      </c>
      <c r="E87" s="18">
        <v>0</v>
      </c>
      <c r="F87" s="18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Start_ALegendr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BD9B-B428-495E-8114-861667052EAD}">
  <sheetPr codeName="Sheet41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154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_xlfn.CONCAT("H",B5,"(x)")</f>
        <v>H1(x)</v>
      </c>
      <c r="C6" s="6" t="str">
        <f t="shared" ref="C6:F6" si="0">_xlfn.CONCAT("H",C5,"(x)")</f>
        <v>H2(x)</v>
      </c>
      <c r="D6" s="6" t="str">
        <f t="shared" si="0"/>
        <v>H3(x)</v>
      </c>
      <c r="E6" s="6" t="str">
        <f t="shared" si="0"/>
        <v>H4(x)</v>
      </c>
      <c r="F6" s="6" t="str">
        <f t="shared" si="0"/>
        <v>H5(x)</v>
      </c>
    </row>
    <row r="7" spans="1:6" x14ac:dyDescent="0.15">
      <c r="A7" s="3">
        <v>-4</v>
      </c>
      <c r="B7" s="16">
        <v>-8</v>
      </c>
      <c r="C7" s="17">
        <v>62</v>
      </c>
      <c r="D7" s="18">
        <v>-464</v>
      </c>
      <c r="E7" s="18">
        <v>3340</v>
      </c>
      <c r="F7" s="18">
        <v>-23008</v>
      </c>
    </row>
    <row r="8" spans="1:6" x14ac:dyDescent="0.15">
      <c r="A8" s="4">
        <f>(INT(A7*100+0.5)+10)/100</f>
        <v>-3.9</v>
      </c>
      <c r="B8" s="19">
        <v>-7.8</v>
      </c>
      <c r="C8" s="20">
        <v>58.839999999999996</v>
      </c>
      <c r="D8" s="21">
        <v>-427.75199999999995</v>
      </c>
      <c r="E8" s="21">
        <v>2983.4255999999996</v>
      </c>
      <c r="F8" s="21">
        <v>-19848.703679999999</v>
      </c>
    </row>
    <row r="9" spans="1:6" x14ac:dyDescent="0.15">
      <c r="A9" s="4">
        <f t="shared" ref="A9:A72" si="1">(INT(A8*100+0.5)+10)/100</f>
        <v>-3.8</v>
      </c>
      <c r="B9" s="19">
        <v>-7.6</v>
      </c>
      <c r="C9" s="20">
        <v>55.76</v>
      </c>
      <c r="D9" s="21">
        <v>-393.37599999999992</v>
      </c>
      <c r="E9" s="21">
        <v>2655.0975999999996</v>
      </c>
      <c r="F9" s="21">
        <v>-17031.733759999996</v>
      </c>
    </row>
    <row r="10" spans="1:6" x14ac:dyDescent="0.15">
      <c r="A10" s="4">
        <f t="shared" si="1"/>
        <v>-3.7</v>
      </c>
      <c r="B10" s="19">
        <v>-7.4</v>
      </c>
      <c r="C10" s="20">
        <v>52.760000000000005</v>
      </c>
      <c r="D10" s="21">
        <v>-360.82400000000007</v>
      </c>
      <c r="E10" s="21">
        <v>2353.5376000000006</v>
      </c>
      <c r="F10" s="21">
        <v>-14529.586240000004</v>
      </c>
    </row>
    <row r="11" spans="1:6" x14ac:dyDescent="0.15">
      <c r="A11" s="5">
        <f t="shared" si="1"/>
        <v>-3.6</v>
      </c>
      <c r="B11" s="22">
        <v>-7.2</v>
      </c>
      <c r="C11" s="23">
        <v>49.84</v>
      </c>
      <c r="D11" s="24">
        <v>-330.048</v>
      </c>
      <c r="E11" s="24">
        <v>2077.3056000000001</v>
      </c>
      <c r="F11" s="24">
        <v>-12316.216320000001</v>
      </c>
    </row>
    <row r="12" spans="1:6" x14ac:dyDescent="0.15">
      <c r="A12" s="3">
        <f t="shared" si="1"/>
        <v>-3.5</v>
      </c>
      <c r="B12" s="16">
        <v>-7</v>
      </c>
      <c r="C12" s="17">
        <v>47</v>
      </c>
      <c r="D12" s="18">
        <v>-301</v>
      </c>
      <c r="E12" s="18">
        <v>1825</v>
      </c>
      <c r="F12" s="18">
        <v>-10367</v>
      </c>
    </row>
    <row r="13" spans="1:6" x14ac:dyDescent="0.15">
      <c r="A13" s="4">
        <f t="shared" si="1"/>
        <v>-3.4</v>
      </c>
      <c r="B13" s="19">
        <v>-6.8</v>
      </c>
      <c r="C13" s="20">
        <v>44.239999999999995</v>
      </c>
      <c r="D13" s="21">
        <v>-273.63199999999995</v>
      </c>
      <c r="E13" s="21">
        <v>1595.2575999999999</v>
      </c>
      <c r="F13" s="21">
        <v>-8658.6956799999989</v>
      </c>
    </row>
    <row r="14" spans="1:6" x14ac:dyDescent="0.15">
      <c r="A14" s="4">
        <f t="shared" si="1"/>
        <v>-3.3</v>
      </c>
      <c r="B14" s="19">
        <v>-6.6</v>
      </c>
      <c r="C14" s="20">
        <v>41.559999999999995</v>
      </c>
      <c r="D14" s="21">
        <v>-247.89599999999996</v>
      </c>
      <c r="E14" s="21">
        <v>1386.7535999999996</v>
      </c>
      <c r="F14" s="21">
        <v>-7169.4057599999978</v>
      </c>
    </row>
    <row r="15" spans="1:6" x14ac:dyDescent="0.15">
      <c r="A15" s="4">
        <f t="shared" si="1"/>
        <v>-3.2</v>
      </c>
      <c r="B15" s="19">
        <v>-6.4</v>
      </c>
      <c r="C15" s="20">
        <v>38.960000000000008</v>
      </c>
      <c r="D15" s="21">
        <v>-223.74400000000003</v>
      </c>
      <c r="E15" s="21">
        <v>1198.2016000000003</v>
      </c>
      <c r="F15" s="21">
        <v>-5878.5382400000017</v>
      </c>
    </row>
    <row r="16" spans="1:6" x14ac:dyDescent="0.15">
      <c r="A16" s="5">
        <f t="shared" si="1"/>
        <v>-3.1</v>
      </c>
      <c r="B16" s="22">
        <v>-6.2</v>
      </c>
      <c r="C16" s="23">
        <v>36.440000000000005</v>
      </c>
      <c r="D16" s="24">
        <v>-201.12800000000001</v>
      </c>
      <c r="E16" s="24">
        <v>1028.3536000000001</v>
      </c>
      <c r="F16" s="24">
        <v>-4766.768320000001</v>
      </c>
    </row>
    <row r="17" spans="1:6" x14ac:dyDescent="0.15">
      <c r="A17" s="3">
        <f t="shared" si="1"/>
        <v>-3</v>
      </c>
      <c r="B17" s="16">
        <v>-6</v>
      </c>
      <c r="C17" s="17">
        <v>34</v>
      </c>
      <c r="D17" s="18">
        <v>-180</v>
      </c>
      <c r="E17" s="18">
        <v>876</v>
      </c>
      <c r="F17" s="18">
        <v>-3816</v>
      </c>
    </row>
    <row r="18" spans="1:6" x14ac:dyDescent="0.15">
      <c r="A18" s="4">
        <f t="shared" si="1"/>
        <v>-2.9</v>
      </c>
      <c r="B18" s="19">
        <v>-5.8</v>
      </c>
      <c r="C18" s="20">
        <v>31.639999999999997</v>
      </c>
      <c r="D18" s="21">
        <v>-160.31199999999998</v>
      </c>
      <c r="E18" s="21">
        <v>739.9695999999999</v>
      </c>
      <c r="F18" s="21">
        <v>-3009.3276799999994</v>
      </c>
    </row>
    <row r="19" spans="1:6" x14ac:dyDescent="0.15">
      <c r="A19" s="4">
        <f t="shared" si="1"/>
        <v>-2.8</v>
      </c>
      <c r="B19" s="19">
        <v>-5.6</v>
      </c>
      <c r="C19" s="20">
        <v>29.359999999999996</v>
      </c>
      <c r="D19" s="21">
        <v>-142.01599999999996</v>
      </c>
      <c r="E19" s="21">
        <v>619.12959999999975</v>
      </c>
      <c r="F19" s="21">
        <v>-2330.9977599999988</v>
      </c>
    </row>
    <row r="20" spans="1:6" x14ac:dyDescent="0.15">
      <c r="A20" s="4">
        <f t="shared" si="1"/>
        <v>-2.7</v>
      </c>
      <c r="B20" s="19">
        <v>-5.4</v>
      </c>
      <c r="C20" s="20">
        <v>27.160000000000004</v>
      </c>
      <c r="D20" s="21">
        <v>-125.06400000000004</v>
      </c>
      <c r="E20" s="21">
        <v>512.38560000000018</v>
      </c>
      <c r="F20" s="21">
        <v>-1766.3702400000009</v>
      </c>
    </row>
    <row r="21" spans="1:6" x14ac:dyDescent="0.15">
      <c r="A21" s="5">
        <f t="shared" si="1"/>
        <v>-2.6</v>
      </c>
      <c r="B21" s="22">
        <v>-5.2</v>
      </c>
      <c r="C21" s="23">
        <v>25.040000000000003</v>
      </c>
      <c r="D21" s="24">
        <v>-109.40800000000002</v>
      </c>
      <c r="E21" s="24">
        <v>418.68160000000006</v>
      </c>
      <c r="F21" s="24">
        <v>-1301.8803200000004</v>
      </c>
    </row>
    <row r="22" spans="1:6" x14ac:dyDescent="0.15">
      <c r="A22" s="3">
        <f t="shared" si="1"/>
        <v>-2.5</v>
      </c>
      <c r="B22" s="16">
        <v>-5</v>
      </c>
      <c r="C22" s="17">
        <v>23</v>
      </c>
      <c r="D22" s="18">
        <v>-95</v>
      </c>
      <c r="E22" s="18">
        <v>337</v>
      </c>
      <c r="F22" s="18">
        <v>-925</v>
      </c>
    </row>
    <row r="23" spans="1:6" x14ac:dyDescent="0.15">
      <c r="A23" s="4">
        <f t="shared" si="1"/>
        <v>-2.4</v>
      </c>
      <c r="B23" s="19">
        <v>-4.8</v>
      </c>
      <c r="C23" s="20">
        <v>21.04</v>
      </c>
      <c r="D23" s="21">
        <v>-81.791999999999987</v>
      </c>
      <c r="E23" s="21">
        <v>266.36159999999995</v>
      </c>
      <c r="F23" s="21">
        <v>-624.19967999999972</v>
      </c>
    </row>
    <row r="24" spans="1:6" x14ac:dyDescent="0.15">
      <c r="A24" s="4">
        <f t="shared" si="1"/>
        <v>-2.2999999999999998</v>
      </c>
      <c r="B24" s="19">
        <v>-4.5999999999999996</v>
      </c>
      <c r="C24" s="20">
        <v>19.159999999999997</v>
      </c>
      <c r="D24" s="21">
        <v>-69.735999999999976</v>
      </c>
      <c r="E24" s="21">
        <v>205.82559999999989</v>
      </c>
      <c r="F24" s="21">
        <v>-388.90975999999961</v>
      </c>
    </row>
    <row r="25" spans="1:6" x14ac:dyDescent="0.15">
      <c r="A25" s="4">
        <f t="shared" si="1"/>
        <v>-2.2000000000000002</v>
      </c>
      <c r="B25" s="19">
        <v>-4.4000000000000004</v>
      </c>
      <c r="C25" s="20">
        <v>17.360000000000003</v>
      </c>
      <c r="D25" s="21">
        <v>-58.78400000000002</v>
      </c>
      <c r="E25" s="21">
        <v>154.48960000000008</v>
      </c>
      <c r="F25" s="21">
        <v>-209.48224000000027</v>
      </c>
    </row>
    <row r="26" spans="1:6" x14ac:dyDescent="0.15">
      <c r="A26" s="5">
        <f t="shared" si="1"/>
        <v>-2.1</v>
      </c>
      <c r="B26" s="22">
        <v>-4.2</v>
      </c>
      <c r="C26" s="23">
        <v>15.640000000000002</v>
      </c>
      <c r="D26" s="24">
        <v>-48.888000000000005</v>
      </c>
      <c r="E26" s="24">
        <v>111.48960000000004</v>
      </c>
      <c r="F26" s="24">
        <v>-77.152320000000103</v>
      </c>
    </row>
    <row r="27" spans="1:6" x14ac:dyDescent="0.15">
      <c r="A27" s="3">
        <f t="shared" si="1"/>
        <v>-2</v>
      </c>
      <c r="B27" s="16">
        <v>-4</v>
      </c>
      <c r="C27" s="17">
        <v>14</v>
      </c>
      <c r="D27" s="18">
        <v>-40</v>
      </c>
      <c r="E27" s="18">
        <v>76</v>
      </c>
      <c r="F27" s="18">
        <v>16</v>
      </c>
    </row>
    <row r="28" spans="1:6" x14ac:dyDescent="0.15">
      <c r="A28" s="4">
        <f t="shared" si="1"/>
        <v>-1.9</v>
      </c>
      <c r="B28" s="19">
        <v>-3.8</v>
      </c>
      <c r="C28" s="20">
        <v>12.44</v>
      </c>
      <c r="D28" s="21">
        <v>-32.071999999999996</v>
      </c>
      <c r="E28" s="21">
        <v>47.233599999999974</v>
      </c>
      <c r="F28" s="21">
        <v>77.088320000000039</v>
      </c>
    </row>
    <row r="29" spans="1:6" x14ac:dyDescent="0.15">
      <c r="A29" s="4">
        <f t="shared" si="1"/>
        <v>-1.8</v>
      </c>
      <c r="B29" s="19">
        <v>-3.6</v>
      </c>
      <c r="C29" s="20">
        <v>10.96</v>
      </c>
      <c r="D29" s="21">
        <v>-25.056000000000004</v>
      </c>
      <c r="E29" s="21">
        <v>24.441600000000008</v>
      </c>
      <c r="F29" s="21">
        <v>112.45823999999999</v>
      </c>
    </row>
    <row r="30" spans="1:6" x14ac:dyDescent="0.15">
      <c r="A30" s="4">
        <f t="shared" si="1"/>
        <v>-1.7</v>
      </c>
      <c r="B30" s="19">
        <v>-3.4</v>
      </c>
      <c r="C30" s="20">
        <v>9.5599999999999987</v>
      </c>
      <c r="D30" s="21">
        <v>-18.903999999999996</v>
      </c>
      <c r="E30" s="21">
        <v>6.9135999999999935</v>
      </c>
      <c r="F30" s="21">
        <v>127.72576000000001</v>
      </c>
    </row>
    <row r="31" spans="1:6" x14ac:dyDescent="0.15">
      <c r="A31" s="5">
        <f t="shared" si="1"/>
        <v>-1.6</v>
      </c>
      <c r="B31" s="22">
        <v>-3.2</v>
      </c>
      <c r="C31" s="23">
        <v>8.240000000000002</v>
      </c>
      <c r="D31" s="24">
        <v>-13.568000000000005</v>
      </c>
      <c r="E31" s="24">
        <v>-6.0223999999999904</v>
      </c>
      <c r="F31" s="24">
        <v>127.81568</v>
      </c>
    </row>
    <row r="32" spans="1:6" x14ac:dyDescent="0.15">
      <c r="A32" s="3">
        <f t="shared" si="1"/>
        <v>-1.5</v>
      </c>
      <c r="B32" s="16">
        <v>-3</v>
      </c>
      <c r="C32" s="17">
        <v>7</v>
      </c>
      <c r="D32" s="25">
        <v>-9</v>
      </c>
      <c r="E32" s="25">
        <v>-15</v>
      </c>
      <c r="F32" s="25">
        <v>117</v>
      </c>
    </row>
    <row r="33" spans="1:6" x14ac:dyDescent="0.15">
      <c r="A33" s="4">
        <f t="shared" si="1"/>
        <v>-1.4</v>
      </c>
      <c r="B33" s="19">
        <v>-2.8</v>
      </c>
      <c r="C33" s="20">
        <v>5.839999999999999</v>
      </c>
      <c r="D33" s="25">
        <v>-5.1519999999999966</v>
      </c>
      <c r="E33" s="25">
        <v>-20.614400000000003</v>
      </c>
      <c r="F33" s="25">
        <v>98.936319999999981</v>
      </c>
    </row>
    <row r="34" spans="1:6" x14ac:dyDescent="0.15">
      <c r="A34" s="4">
        <f t="shared" si="1"/>
        <v>-1.3</v>
      </c>
      <c r="B34" s="19">
        <v>-2.6</v>
      </c>
      <c r="C34" s="20">
        <v>4.7600000000000007</v>
      </c>
      <c r="D34" s="25">
        <v>-1.9760000000000013</v>
      </c>
      <c r="E34" s="25">
        <v>-23.4224</v>
      </c>
      <c r="F34" s="25">
        <v>76.706240000000008</v>
      </c>
    </row>
    <row r="35" spans="1:6" x14ac:dyDescent="0.15">
      <c r="A35" s="4">
        <f t="shared" si="1"/>
        <v>-1.2</v>
      </c>
      <c r="B35" s="19">
        <v>-2.4</v>
      </c>
      <c r="C35" s="20">
        <v>3.76</v>
      </c>
      <c r="D35" s="25">
        <v>0.57600000000000096</v>
      </c>
      <c r="E35" s="25">
        <v>-23.942399999999999</v>
      </c>
      <c r="F35" s="25">
        <v>52.853759999999987</v>
      </c>
    </row>
    <row r="36" spans="1:6" x14ac:dyDescent="0.15">
      <c r="A36" s="5">
        <f t="shared" si="1"/>
        <v>-1.1000000000000001</v>
      </c>
      <c r="B36" s="22">
        <v>-2.2000000000000002</v>
      </c>
      <c r="C36" s="23">
        <v>2.8400000000000007</v>
      </c>
      <c r="D36" s="25">
        <v>2.5519999999999983</v>
      </c>
      <c r="E36" s="25">
        <v>-22.654400000000003</v>
      </c>
      <c r="F36" s="25">
        <v>29.423680000000019</v>
      </c>
    </row>
    <row r="37" spans="1:6" x14ac:dyDescent="0.15">
      <c r="A37" s="3">
        <f t="shared" si="1"/>
        <v>-1</v>
      </c>
      <c r="B37" s="16">
        <v>-2</v>
      </c>
      <c r="C37" s="17">
        <v>2</v>
      </c>
      <c r="D37" s="18">
        <v>4</v>
      </c>
      <c r="E37" s="18">
        <v>-20</v>
      </c>
      <c r="F37" s="18">
        <v>8</v>
      </c>
    </row>
    <row r="38" spans="1:6" x14ac:dyDescent="0.15">
      <c r="A38" s="4">
        <f t="shared" si="1"/>
        <v>-0.9</v>
      </c>
      <c r="B38" s="19">
        <v>-1.8</v>
      </c>
      <c r="C38" s="20">
        <v>1.2400000000000002</v>
      </c>
      <c r="D38" s="21">
        <v>4.968</v>
      </c>
      <c r="E38" s="21">
        <v>-16.382400000000001</v>
      </c>
      <c r="F38" s="21">
        <v>-10.255679999999996</v>
      </c>
    </row>
    <row r="39" spans="1:6" x14ac:dyDescent="0.15">
      <c r="A39" s="4">
        <f t="shared" si="1"/>
        <v>-0.8</v>
      </c>
      <c r="B39" s="19">
        <v>-1.6</v>
      </c>
      <c r="C39" s="20">
        <v>0.56000000000000028</v>
      </c>
      <c r="D39" s="21">
        <v>5.5039999999999996</v>
      </c>
      <c r="E39" s="21">
        <v>-12.166400000000001</v>
      </c>
      <c r="F39" s="21">
        <v>-24.565759999999994</v>
      </c>
    </row>
    <row r="40" spans="1:6" x14ac:dyDescent="0.15">
      <c r="A40" s="4">
        <f t="shared" si="1"/>
        <v>-0.7</v>
      </c>
      <c r="B40" s="19">
        <v>-1.4</v>
      </c>
      <c r="C40" s="20">
        <v>-4.0000000000000251E-2</v>
      </c>
      <c r="D40" s="21">
        <v>5.6559999999999997</v>
      </c>
      <c r="E40" s="21">
        <v>-7.6783999999999981</v>
      </c>
      <c r="F40" s="21">
        <v>-34.498240000000003</v>
      </c>
    </row>
    <row r="41" spans="1:6" x14ac:dyDescent="0.15">
      <c r="A41" s="5">
        <f t="shared" si="1"/>
        <v>-0.6</v>
      </c>
      <c r="B41" s="22">
        <v>-1.2</v>
      </c>
      <c r="C41" s="23">
        <v>-0.56000000000000005</v>
      </c>
      <c r="D41" s="24">
        <v>5.4719999999999995</v>
      </c>
      <c r="E41" s="24">
        <v>-3.206399999999999</v>
      </c>
      <c r="F41" s="24">
        <v>-39.928319999999999</v>
      </c>
    </row>
    <row r="42" spans="1:6" x14ac:dyDescent="0.15">
      <c r="A42" s="12">
        <f t="shared" si="1"/>
        <v>-0.5</v>
      </c>
      <c r="B42" s="16">
        <v>-1</v>
      </c>
      <c r="C42" s="17">
        <v>-1</v>
      </c>
      <c r="D42" s="18">
        <v>5</v>
      </c>
      <c r="E42" s="18">
        <v>1</v>
      </c>
      <c r="F42" s="18">
        <v>-41</v>
      </c>
    </row>
    <row r="43" spans="1:6" x14ac:dyDescent="0.15">
      <c r="A43" s="4">
        <f t="shared" si="1"/>
        <v>-0.4</v>
      </c>
      <c r="B43" s="19">
        <v>-0.8</v>
      </c>
      <c r="C43" s="20">
        <v>-1.3599999999999999</v>
      </c>
      <c r="D43" s="21">
        <v>4.2880000000000003</v>
      </c>
      <c r="E43" s="21">
        <v>4.7295999999999996</v>
      </c>
      <c r="F43" s="21">
        <v>-38.087679999999999</v>
      </c>
    </row>
    <row r="44" spans="1:6" x14ac:dyDescent="0.15">
      <c r="A44" s="4">
        <f t="shared" si="1"/>
        <v>-0.3</v>
      </c>
      <c r="B44" s="19">
        <v>-0.6</v>
      </c>
      <c r="C44" s="20">
        <v>-1.6400000000000001</v>
      </c>
      <c r="D44" s="21">
        <v>3.3839999999999999</v>
      </c>
      <c r="E44" s="21">
        <v>7.8096000000000005</v>
      </c>
      <c r="F44" s="21">
        <v>-31.757759999999998</v>
      </c>
    </row>
    <row r="45" spans="1:6" x14ac:dyDescent="0.15">
      <c r="A45" s="4">
        <f t="shared" si="1"/>
        <v>-0.2</v>
      </c>
      <c r="B45" s="19">
        <v>-0.4</v>
      </c>
      <c r="C45" s="20">
        <v>-1.84</v>
      </c>
      <c r="D45" s="21">
        <v>2.3360000000000003</v>
      </c>
      <c r="E45" s="21">
        <v>10.105599999999999</v>
      </c>
      <c r="F45" s="21">
        <v>-22.730240000000002</v>
      </c>
    </row>
    <row r="46" spans="1:6" x14ac:dyDescent="0.15">
      <c r="A46" s="5">
        <f t="shared" si="1"/>
        <v>-0.1</v>
      </c>
      <c r="B46" s="22">
        <v>-0.2</v>
      </c>
      <c r="C46" s="23">
        <v>-1.96</v>
      </c>
      <c r="D46" s="24">
        <v>1.1920000000000002</v>
      </c>
      <c r="E46" s="24">
        <v>11.521599999999999</v>
      </c>
      <c r="F46" s="24">
        <v>-11.84032</v>
      </c>
    </row>
    <row r="47" spans="1:6" x14ac:dyDescent="0.15">
      <c r="A47" s="26">
        <f t="shared" si="1"/>
        <v>0</v>
      </c>
      <c r="B47" s="16">
        <v>0</v>
      </c>
      <c r="C47" s="17">
        <v>-2</v>
      </c>
      <c r="D47" s="18">
        <v>0</v>
      </c>
      <c r="E47" s="18">
        <v>12</v>
      </c>
      <c r="F47" s="18">
        <v>0</v>
      </c>
    </row>
    <row r="48" spans="1:6" x14ac:dyDescent="0.15">
      <c r="A48" s="4">
        <f t="shared" si="1"/>
        <v>0.1</v>
      </c>
      <c r="B48" s="19">
        <v>0.2</v>
      </c>
      <c r="C48" s="20">
        <v>-1.96</v>
      </c>
      <c r="D48" s="21">
        <v>-1.1920000000000002</v>
      </c>
      <c r="E48" s="21">
        <v>11.521599999999999</v>
      </c>
      <c r="F48" s="21">
        <v>11.84032</v>
      </c>
    </row>
    <row r="49" spans="1:6" x14ac:dyDescent="0.15">
      <c r="A49" s="4">
        <f t="shared" si="1"/>
        <v>0.2</v>
      </c>
      <c r="B49" s="19">
        <v>0.4</v>
      </c>
      <c r="C49" s="20">
        <v>-1.84</v>
      </c>
      <c r="D49" s="21">
        <v>-2.3360000000000003</v>
      </c>
      <c r="E49" s="21">
        <v>10.105599999999999</v>
      </c>
      <c r="F49" s="21">
        <v>22.730240000000002</v>
      </c>
    </row>
    <row r="50" spans="1:6" x14ac:dyDescent="0.15">
      <c r="A50" s="4">
        <f t="shared" si="1"/>
        <v>0.3</v>
      </c>
      <c r="B50" s="19">
        <v>0.6</v>
      </c>
      <c r="C50" s="20">
        <v>-1.6400000000000001</v>
      </c>
      <c r="D50" s="21">
        <v>-3.3839999999999999</v>
      </c>
      <c r="E50" s="21">
        <v>7.8096000000000005</v>
      </c>
      <c r="F50" s="21">
        <v>31.757759999999998</v>
      </c>
    </row>
    <row r="51" spans="1:6" x14ac:dyDescent="0.15">
      <c r="A51" s="5">
        <f t="shared" si="1"/>
        <v>0.4</v>
      </c>
      <c r="B51" s="22">
        <v>0.8</v>
      </c>
      <c r="C51" s="23">
        <v>-1.3599999999999999</v>
      </c>
      <c r="D51" s="24">
        <v>-4.2880000000000003</v>
      </c>
      <c r="E51" s="24">
        <v>4.7295999999999996</v>
      </c>
      <c r="F51" s="24">
        <v>38.087679999999999</v>
      </c>
    </row>
    <row r="52" spans="1:6" x14ac:dyDescent="0.15">
      <c r="A52" s="3">
        <f t="shared" si="1"/>
        <v>0.5</v>
      </c>
      <c r="B52" s="16">
        <v>1</v>
      </c>
      <c r="C52" s="17">
        <v>-1</v>
      </c>
      <c r="D52" s="18">
        <v>-5</v>
      </c>
      <c r="E52" s="18">
        <v>1</v>
      </c>
      <c r="F52" s="18">
        <v>41</v>
      </c>
    </row>
    <row r="53" spans="1:6" x14ac:dyDescent="0.15">
      <c r="A53" s="4">
        <f t="shared" si="1"/>
        <v>0.6</v>
      </c>
      <c r="B53" s="19">
        <v>1.2</v>
      </c>
      <c r="C53" s="20">
        <v>-0.56000000000000005</v>
      </c>
      <c r="D53" s="21">
        <v>-5.4719999999999995</v>
      </c>
      <c r="E53" s="21">
        <v>-3.206399999999999</v>
      </c>
      <c r="F53" s="21">
        <v>39.928319999999999</v>
      </c>
    </row>
    <row r="54" spans="1:6" x14ac:dyDescent="0.15">
      <c r="A54" s="4">
        <f t="shared" si="1"/>
        <v>0.7</v>
      </c>
      <c r="B54" s="19">
        <v>1.4</v>
      </c>
      <c r="C54" s="20">
        <v>-4.0000000000000251E-2</v>
      </c>
      <c r="D54" s="21">
        <v>-5.6559999999999997</v>
      </c>
      <c r="E54" s="21">
        <v>-7.6783999999999981</v>
      </c>
      <c r="F54" s="21">
        <v>34.498240000000003</v>
      </c>
    </row>
    <row r="55" spans="1:6" x14ac:dyDescent="0.15">
      <c r="A55" s="4">
        <f t="shared" si="1"/>
        <v>0.8</v>
      </c>
      <c r="B55" s="19">
        <v>1.6</v>
      </c>
      <c r="C55" s="20">
        <v>0.56000000000000028</v>
      </c>
      <c r="D55" s="21">
        <v>-5.5039999999999996</v>
      </c>
      <c r="E55" s="21">
        <v>-12.166400000000001</v>
      </c>
      <c r="F55" s="21">
        <v>24.565759999999994</v>
      </c>
    </row>
    <row r="56" spans="1:6" x14ac:dyDescent="0.15">
      <c r="A56" s="5">
        <f t="shared" si="1"/>
        <v>0.9</v>
      </c>
      <c r="B56" s="22">
        <v>1.8</v>
      </c>
      <c r="C56" s="23">
        <v>1.2400000000000002</v>
      </c>
      <c r="D56" s="24">
        <v>-4.968</v>
      </c>
      <c r="E56" s="24">
        <v>-16.382400000000001</v>
      </c>
      <c r="F56" s="24">
        <v>10.255679999999996</v>
      </c>
    </row>
    <row r="57" spans="1:6" x14ac:dyDescent="0.15">
      <c r="A57" s="12">
        <f t="shared" si="1"/>
        <v>1</v>
      </c>
      <c r="B57" s="16">
        <v>2</v>
      </c>
      <c r="C57" s="17">
        <v>2</v>
      </c>
      <c r="D57" s="18">
        <v>-4</v>
      </c>
      <c r="E57" s="18">
        <v>-20</v>
      </c>
      <c r="F57" s="18">
        <v>-8</v>
      </c>
    </row>
    <row r="58" spans="1:6" x14ac:dyDescent="0.15">
      <c r="A58" s="13">
        <f t="shared" si="1"/>
        <v>1.1000000000000001</v>
      </c>
      <c r="B58" s="19">
        <v>2.2000000000000002</v>
      </c>
      <c r="C58" s="20">
        <v>2.8400000000000007</v>
      </c>
      <c r="D58" s="21">
        <v>-2.5519999999999983</v>
      </c>
      <c r="E58" s="21">
        <v>-22.654400000000003</v>
      </c>
      <c r="F58" s="21">
        <v>-29.423680000000019</v>
      </c>
    </row>
    <row r="59" spans="1:6" x14ac:dyDescent="0.15">
      <c r="A59" s="4">
        <f t="shared" si="1"/>
        <v>1.2</v>
      </c>
      <c r="B59" s="19">
        <v>2.4</v>
      </c>
      <c r="C59" s="20">
        <v>3.76</v>
      </c>
      <c r="D59" s="21">
        <v>-0.57600000000000096</v>
      </c>
      <c r="E59" s="21">
        <v>-23.942399999999999</v>
      </c>
      <c r="F59" s="21">
        <v>-52.853759999999987</v>
      </c>
    </row>
    <row r="60" spans="1:6" x14ac:dyDescent="0.15">
      <c r="A60" s="4">
        <f t="shared" si="1"/>
        <v>1.3</v>
      </c>
      <c r="B60" s="19">
        <v>2.6</v>
      </c>
      <c r="C60" s="20">
        <v>4.7600000000000007</v>
      </c>
      <c r="D60" s="21">
        <v>1.9760000000000013</v>
      </c>
      <c r="E60" s="21">
        <v>-23.4224</v>
      </c>
      <c r="F60" s="21">
        <v>-76.706240000000008</v>
      </c>
    </row>
    <row r="61" spans="1:6" x14ac:dyDescent="0.15">
      <c r="A61" s="5">
        <f t="shared" si="1"/>
        <v>1.4</v>
      </c>
      <c r="B61" s="22">
        <v>2.8</v>
      </c>
      <c r="C61" s="23">
        <v>5.839999999999999</v>
      </c>
      <c r="D61" s="24">
        <v>5.1519999999999966</v>
      </c>
      <c r="E61" s="24">
        <v>-20.614400000000003</v>
      </c>
      <c r="F61" s="24">
        <v>-98.936319999999981</v>
      </c>
    </row>
    <row r="62" spans="1:6" x14ac:dyDescent="0.15">
      <c r="A62" s="3">
        <f t="shared" si="1"/>
        <v>1.5</v>
      </c>
      <c r="B62" s="16">
        <v>3</v>
      </c>
      <c r="C62" s="17">
        <v>7</v>
      </c>
      <c r="D62" s="18">
        <v>9</v>
      </c>
      <c r="E62" s="18">
        <v>-15</v>
      </c>
      <c r="F62" s="18">
        <v>-117</v>
      </c>
    </row>
    <row r="63" spans="1:6" x14ac:dyDescent="0.15">
      <c r="A63" s="4">
        <f t="shared" si="1"/>
        <v>1.6</v>
      </c>
      <c r="B63" s="19">
        <v>3.2</v>
      </c>
      <c r="C63" s="20">
        <v>8.240000000000002</v>
      </c>
      <c r="D63" s="21">
        <v>13.568000000000005</v>
      </c>
      <c r="E63" s="21">
        <v>-6.0223999999999904</v>
      </c>
      <c r="F63" s="21">
        <v>-127.81568</v>
      </c>
    </row>
    <row r="64" spans="1:6" x14ac:dyDescent="0.15">
      <c r="A64" s="4">
        <f t="shared" si="1"/>
        <v>1.7</v>
      </c>
      <c r="B64" s="19">
        <v>3.4</v>
      </c>
      <c r="C64" s="20">
        <v>9.5599999999999987</v>
      </c>
      <c r="D64" s="21">
        <v>18.903999999999996</v>
      </c>
      <c r="E64" s="21">
        <v>6.9135999999999935</v>
      </c>
      <c r="F64" s="21">
        <v>-127.72576000000001</v>
      </c>
    </row>
    <row r="65" spans="1:6" x14ac:dyDescent="0.15">
      <c r="A65" s="4">
        <f t="shared" si="1"/>
        <v>1.8</v>
      </c>
      <c r="B65" s="19">
        <v>3.6</v>
      </c>
      <c r="C65" s="20">
        <v>10.96</v>
      </c>
      <c r="D65" s="21">
        <v>25.056000000000004</v>
      </c>
      <c r="E65" s="21">
        <v>24.441600000000008</v>
      </c>
      <c r="F65" s="21">
        <v>-112.45823999999999</v>
      </c>
    </row>
    <row r="66" spans="1:6" x14ac:dyDescent="0.15">
      <c r="A66" s="5">
        <f t="shared" si="1"/>
        <v>1.9</v>
      </c>
      <c r="B66" s="22">
        <v>3.8</v>
      </c>
      <c r="C66" s="23">
        <v>12.44</v>
      </c>
      <c r="D66" s="24">
        <v>32.071999999999996</v>
      </c>
      <c r="E66" s="24">
        <v>47.233599999999974</v>
      </c>
      <c r="F66" s="24">
        <v>-77.088320000000039</v>
      </c>
    </row>
    <row r="67" spans="1:6" x14ac:dyDescent="0.15">
      <c r="A67" s="12">
        <f t="shared" si="1"/>
        <v>2</v>
      </c>
      <c r="B67" s="16">
        <v>4</v>
      </c>
      <c r="C67" s="17">
        <v>14</v>
      </c>
      <c r="D67" s="18">
        <v>40</v>
      </c>
      <c r="E67" s="18">
        <v>76</v>
      </c>
      <c r="F67" s="18">
        <v>-16</v>
      </c>
    </row>
    <row r="68" spans="1:6" x14ac:dyDescent="0.15">
      <c r="A68" s="13">
        <f t="shared" si="1"/>
        <v>2.1</v>
      </c>
      <c r="B68" s="19">
        <v>4.2</v>
      </c>
      <c r="C68" s="20">
        <v>15.640000000000002</v>
      </c>
      <c r="D68" s="21">
        <v>48.888000000000005</v>
      </c>
      <c r="E68" s="21">
        <v>111.48960000000004</v>
      </c>
      <c r="F68" s="21">
        <v>77.152320000000103</v>
      </c>
    </row>
    <row r="69" spans="1:6" x14ac:dyDescent="0.15">
      <c r="A69" s="4">
        <f t="shared" si="1"/>
        <v>2.2000000000000002</v>
      </c>
      <c r="B69" s="19">
        <v>4.4000000000000004</v>
      </c>
      <c r="C69" s="20">
        <v>17.360000000000003</v>
      </c>
      <c r="D69" s="21">
        <v>58.78400000000002</v>
      </c>
      <c r="E69" s="21">
        <v>154.48960000000008</v>
      </c>
      <c r="F69" s="21">
        <v>209.48224000000027</v>
      </c>
    </row>
    <row r="70" spans="1:6" x14ac:dyDescent="0.15">
      <c r="A70" s="4">
        <f t="shared" si="1"/>
        <v>2.2999999999999998</v>
      </c>
      <c r="B70" s="19">
        <v>4.5999999999999996</v>
      </c>
      <c r="C70" s="20">
        <v>19.159999999999997</v>
      </c>
      <c r="D70" s="21">
        <v>69.735999999999976</v>
      </c>
      <c r="E70" s="21">
        <v>205.82559999999989</v>
      </c>
      <c r="F70" s="21">
        <v>388.90975999999961</v>
      </c>
    </row>
    <row r="71" spans="1:6" x14ac:dyDescent="0.15">
      <c r="A71" s="5">
        <f t="shared" si="1"/>
        <v>2.4</v>
      </c>
      <c r="B71" s="22">
        <v>4.8</v>
      </c>
      <c r="C71" s="23">
        <v>21.04</v>
      </c>
      <c r="D71" s="24">
        <v>81.791999999999987</v>
      </c>
      <c r="E71" s="24">
        <v>266.36159999999995</v>
      </c>
      <c r="F71" s="24">
        <v>624.19967999999972</v>
      </c>
    </row>
    <row r="72" spans="1:6" x14ac:dyDescent="0.15">
      <c r="A72" s="3">
        <f t="shared" si="1"/>
        <v>2.5</v>
      </c>
      <c r="B72" s="16">
        <v>5</v>
      </c>
      <c r="C72" s="17">
        <v>23</v>
      </c>
      <c r="D72" s="18">
        <v>95</v>
      </c>
      <c r="E72" s="18">
        <v>337</v>
      </c>
      <c r="F72" s="18">
        <v>925</v>
      </c>
    </row>
    <row r="73" spans="1:6" x14ac:dyDescent="0.15">
      <c r="A73" s="4">
        <f t="shared" ref="A73:A87" si="2">(INT(A72*100+0.5)+10)/100</f>
        <v>2.6</v>
      </c>
      <c r="B73" s="19">
        <v>5.2</v>
      </c>
      <c r="C73" s="20">
        <v>25.040000000000003</v>
      </c>
      <c r="D73" s="21">
        <v>109.40800000000002</v>
      </c>
      <c r="E73" s="21">
        <v>418.68160000000006</v>
      </c>
      <c r="F73" s="21">
        <v>1301.8803200000004</v>
      </c>
    </row>
    <row r="74" spans="1:6" x14ac:dyDescent="0.15">
      <c r="A74" s="4">
        <f t="shared" si="2"/>
        <v>2.7</v>
      </c>
      <c r="B74" s="19">
        <v>5.4</v>
      </c>
      <c r="C74" s="20">
        <v>27.160000000000004</v>
      </c>
      <c r="D74" s="21">
        <v>125.06400000000004</v>
      </c>
      <c r="E74" s="21">
        <v>512.38560000000018</v>
      </c>
      <c r="F74" s="21">
        <v>1766.3702400000009</v>
      </c>
    </row>
    <row r="75" spans="1:6" x14ac:dyDescent="0.15">
      <c r="A75" s="4">
        <f t="shared" si="2"/>
        <v>2.8</v>
      </c>
      <c r="B75" s="19">
        <v>5.6</v>
      </c>
      <c r="C75" s="20">
        <v>29.359999999999996</v>
      </c>
      <c r="D75" s="21">
        <v>142.01599999999996</v>
      </c>
      <c r="E75" s="21">
        <v>619.12959999999975</v>
      </c>
      <c r="F75" s="21">
        <v>2330.9977599999988</v>
      </c>
    </row>
    <row r="76" spans="1:6" x14ac:dyDescent="0.15">
      <c r="A76" s="5">
        <f t="shared" si="2"/>
        <v>2.9</v>
      </c>
      <c r="B76" s="22">
        <v>5.8</v>
      </c>
      <c r="C76" s="23">
        <v>31.639999999999997</v>
      </c>
      <c r="D76" s="24">
        <v>160.31199999999998</v>
      </c>
      <c r="E76" s="24">
        <v>739.9695999999999</v>
      </c>
      <c r="F76" s="24">
        <v>3009.3276799999994</v>
      </c>
    </row>
    <row r="77" spans="1:6" x14ac:dyDescent="0.15">
      <c r="A77" s="3">
        <f t="shared" si="2"/>
        <v>3</v>
      </c>
      <c r="B77" s="16">
        <v>6</v>
      </c>
      <c r="C77" s="17">
        <v>34</v>
      </c>
      <c r="D77" s="18">
        <v>180</v>
      </c>
      <c r="E77" s="18">
        <v>876</v>
      </c>
      <c r="F77" s="18">
        <v>3816</v>
      </c>
    </row>
    <row r="78" spans="1:6" x14ac:dyDescent="0.15">
      <c r="A78" s="4">
        <f t="shared" si="2"/>
        <v>3.1</v>
      </c>
      <c r="B78" s="19">
        <v>6.2</v>
      </c>
      <c r="C78" s="20">
        <v>36.440000000000005</v>
      </c>
      <c r="D78" s="21">
        <v>201.12800000000001</v>
      </c>
      <c r="E78" s="21">
        <v>1028.3536000000001</v>
      </c>
      <c r="F78" s="21">
        <v>4766.768320000001</v>
      </c>
    </row>
    <row r="79" spans="1:6" x14ac:dyDescent="0.15">
      <c r="A79" s="4">
        <f t="shared" si="2"/>
        <v>3.2</v>
      </c>
      <c r="B79" s="19">
        <v>6.4</v>
      </c>
      <c r="C79" s="20">
        <v>38.960000000000008</v>
      </c>
      <c r="D79" s="21">
        <v>223.74400000000003</v>
      </c>
      <c r="E79" s="21">
        <v>1198.2016000000003</v>
      </c>
      <c r="F79" s="21">
        <v>5878.5382400000017</v>
      </c>
    </row>
    <row r="80" spans="1:6" x14ac:dyDescent="0.15">
      <c r="A80" s="4">
        <f t="shared" si="2"/>
        <v>3.3</v>
      </c>
      <c r="B80" s="19">
        <v>6.6</v>
      </c>
      <c r="C80" s="20">
        <v>41.559999999999995</v>
      </c>
      <c r="D80" s="21">
        <v>247.89599999999996</v>
      </c>
      <c r="E80" s="21">
        <v>1386.7535999999996</v>
      </c>
      <c r="F80" s="21">
        <v>7169.4057599999978</v>
      </c>
    </row>
    <row r="81" spans="1:6" x14ac:dyDescent="0.15">
      <c r="A81" s="5">
        <f t="shared" si="2"/>
        <v>3.4</v>
      </c>
      <c r="B81" s="22">
        <v>6.8</v>
      </c>
      <c r="C81" s="23">
        <v>44.239999999999995</v>
      </c>
      <c r="D81" s="24">
        <v>273.63199999999995</v>
      </c>
      <c r="E81" s="24">
        <v>1595.2575999999999</v>
      </c>
      <c r="F81" s="24">
        <v>8658.6956799999989</v>
      </c>
    </row>
    <row r="82" spans="1:6" x14ac:dyDescent="0.15">
      <c r="A82" s="3">
        <f t="shared" si="2"/>
        <v>3.5</v>
      </c>
      <c r="B82" s="16">
        <v>7</v>
      </c>
      <c r="C82" s="17">
        <v>47</v>
      </c>
      <c r="D82" s="18">
        <v>301</v>
      </c>
      <c r="E82" s="18">
        <v>1825</v>
      </c>
      <c r="F82" s="18">
        <v>10367</v>
      </c>
    </row>
    <row r="83" spans="1:6" x14ac:dyDescent="0.15">
      <c r="A83" s="4">
        <f t="shared" si="2"/>
        <v>3.6</v>
      </c>
      <c r="B83" s="19">
        <v>7.2</v>
      </c>
      <c r="C83" s="20">
        <v>49.84</v>
      </c>
      <c r="D83" s="21">
        <v>330.048</v>
      </c>
      <c r="E83" s="21">
        <v>2077.3056000000001</v>
      </c>
      <c r="F83" s="21">
        <v>12316.216320000001</v>
      </c>
    </row>
    <row r="84" spans="1:6" x14ac:dyDescent="0.15">
      <c r="A84" s="4">
        <f t="shared" si="2"/>
        <v>3.7</v>
      </c>
      <c r="B84" s="19">
        <v>7.4</v>
      </c>
      <c r="C84" s="20">
        <v>52.760000000000005</v>
      </c>
      <c r="D84" s="21">
        <v>360.82400000000007</v>
      </c>
      <c r="E84" s="21">
        <v>2353.5376000000006</v>
      </c>
      <c r="F84" s="21">
        <v>14529.586240000004</v>
      </c>
    </row>
    <row r="85" spans="1:6" x14ac:dyDescent="0.15">
      <c r="A85" s="4">
        <f t="shared" si="2"/>
        <v>3.8</v>
      </c>
      <c r="B85" s="19">
        <v>7.6</v>
      </c>
      <c r="C85" s="20">
        <v>55.76</v>
      </c>
      <c r="D85" s="21">
        <v>393.37599999999992</v>
      </c>
      <c r="E85" s="21">
        <v>2655.0975999999996</v>
      </c>
      <c r="F85" s="21">
        <v>17031.733759999996</v>
      </c>
    </row>
    <row r="86" spans="1:6" x14ac:dyDescent="0.15">
      <c r="A86" s="5">
        <f t="shared" si="2"/>
        <v>3.9</v>
      </c>
      <c r="B86" s="22">
        <v>7.8</v>
      </c>
      <c r="C86" s="23">
        <v>58.839999999999996</v>
      </c>
      <c r="D86" s="24">
        <v>427.75199999999995</v>
      </c>
      <c r="E86" s="24">
        <v>2983.4255999999996</v>
      </c>
      <c r="F86" s="24">
        <v>19848.703679999999</v>
      </c>
    </row>
    <row r="87" spans="1:6" x14ac:dyDescent="0.15">
      <c r="A87" s="3">
        <f t="shared" si="2"/>
        <v>4</v>
      </c>
      <c r="B87" s="16">
        <v>8</v>
      </c>
      <c r="C87" s="17">
        <v>62</v>
      </c>
      <c r="D87" s="18">
        <v>464</v>
      </c>
      <c r="E87" s="18">
        <v>3340</v>
      </c>
      <c r="F87" s="18">
        <v>23008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Start_Hermit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3380-BC39-46B4-BCA5-05670DF67808}">
  <sheetPr codeName="Sheet43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155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_xlfn.CONCAT("T",B5,"(x)")</f>
        <v>T1(x)</v>
      </c>
      <c r="C6" s="6" t="str">
        <f t="shared" ref="C6:F6" si="0">_xlfn.CONCAT("T",C5,"(x)")</f>
        <v>T2(x)</v>
      </c>
      <c r="D6" s="6" t="str">
        <f t="shared" si="0"/>
        <v>T3(x)</v>
      </c>
      <c r="E6" s="6" t="str">
        <f t="shared" si="0"/>
        <v>T4(x)</v>
      </c>
      <c r="F6" s="6" t="str">
        <f t="shared" si="0"/>
        <v>T5(x)</v>
      </c>
    </row>
    <row r="7" spans="1:6" x14ac:dyDescent="0.15">
      <c r="A7" s="3">
        <v>-2</v>
      </c>
      <c r="B7" s="16">
        <v>-1.9999999999999998</v>
      </c>
      <c r="C7" s="17">
        <v>6.9999999999999982</v>
      </c>
      <c r="D7" s="18">
        <v>-25.999999999999989</v>
      </c>
      <c r="E7" s="18">
        <v>96.999999999999943</v>
      </c>
      <c r="F7" s="18">
        <v>-361.99999999999977</v>
      </c>
    </row>
    <row r="8" spans="1:6" x14ac:dyDescent="0.15">
      <c r="A8" s="4">
        <f>(INT(A7*1000+0.5)+50)/1000</f>
        <v>-1.95</v>
      </c>
      <c r="B8" s="19">
        <v>-1.95</v>
      </c>
      <c r="C8" s="20">
        <v>6.6050000000000004</v>
      </c>
      <c r="D8" s="21">
        <v>-23.8095</v>
      </c>
      <c r="E8" s="21">
        <v>86.252049999999997</v>
      </c>
      <c r="F8" s="21">
        <v>-312.57349500000015</v>
      </c>
    </row>
    <row r="9" spans="1:6" x14ac:dyDescent="0.15">
      <c r="A9" s="4">
        <f t="shared" ref="A9:A72" si="1">(INT(A8*1000+0.5)+50)/1000</f>
        <v>-1.9</v>
      </c>
      <c r="B9" s="19">
        <v>-1.9</v>
      </c>
      <c r="C9" s="20">
        <v>6.2200000000000006</v>
      </c>
      <c r="D9" s="21">
        <v>-21.735999999999997</v>
      </c>
      <c r="E9" s="21">
        <v>76.376800000000003</v>
      </c>
      <c r="F9" s="21">
        <v>-268.49583999999999</v>
      </c>
    </row>
    <row r="10" spans="1:6" x14ac:dyDescent="0.15">
      <c r="A10" s="4">
        <f t="shared" si="1"/>
        <v>-1.85</v>
      </c>
      <c r="B10" s="19">
        <v>-1.85</v>
      </c>
      <c r="C10" s="20">
        <v>5.8450000000000006</v>
      </c>
      <c r="D10" s="21">
        <v>-19.776500000000009</v>
      </c>
      <c r="E10" s="21">
        <v>67.328050000000019</v>
      </c>
      <c r="F10" s="21">
        <v>-229.33728500000007</v>
      </c>
    </row>
    <row r="11" spans="1:6" x14ac:dyDescent="0.15">
      <c r="A11" s="5">
        <f t="shared" si="1"/>
        <v>-1.8</v>
      </c>
      <c r="B11" s="22">
        <v>-1.8000000000000003</v>
      </c>
      <c r="C11" s="23">
        <v>5.4800000000000013</v>
      </c>
      <c r="D11" s="24">
        <v>-17.928000000000004</v>
      </c>
      <c r="E11" s="24">
        <v>59.060800000000029</v>
      </c>
      <c r="F11" s="24">
        <v>-194.69088000000002</v>
      </c>
    </row>
    <row r="12" spans="1:6" x14ac:dyDescent="0.15">
      <c r="A12" s="3">
        <f t="shared" si="1"/>
        <v>-1.75</v>
      </c>
      <c r="B12" s="16">
        <v>-1.75</v>
      </c>
      <c r="C12" s="17">
        <v>5.1250000000000009</v>
      </c>
      <c r="D12" s="18">
        <v>-16.1875</v>
      </c>
      <c r="E12" s="18">
        <v>51.531250000000014</v>
      </c>
      <c r="F12" s="18">
        <v>-164.17187500000011</v>
      </c>
    </row>
    <row r="13" spans="1:6" x14ac:dyDescent="0.15">
      <c r="A13" s="4">
        <f t="shared" si="1"/>
        <v>-1.7</v>
      </c>
      <c r="B13" s="19">
        <v>-1.7</v>
      </c>
      <c r="C13" s="20">
        <v>4.78</v>
      </c>
      <c r="D13" s="21">
        <v>-14.552000000000001</v>
      </c>
      <c r="E13" s="21">
        <v>44.69680000000001</v>
      </c>
      <c r="F13" s="21">
        <v>-137.41712000000007</v>
      </c>
    </row>
    <row r="14" spans="1:6" x14ac:dyDescent="0.15">
      <c r="A14" s="4">
        <f t="shared" si="1"/>
        <v>-1.65</v>
      </c>
      <c r="B14" s="19">
        <v>-1.65</v>
      </c>
      <c r="C14" s="20">
        <v>4.4449999999999994</v>
      </c>
      <c r="D14" s="21">
        <v>-13.018499999999996</v>
      </c>
      <c r="E14" s="21">
        <v>38.516049999999986</v>
      </c>
      <c r="F14" s="21">
        <v>-114.08446499999999</v>
      </c>
    </row>
    <row r="15" spans="1:6" x14ac:dyDescent="0.15">
      <c r="A15" s="4">
        <f t="shared" si="1"/>
        <v>-1.6</v>
      </c>
      <c r="B15" s="19">
        <v>-1.6</v>
      </c>
      <c r="C15" s="20">
        <v>4.120000000000001</v>
      </c>
      <c r="D15" s="21">
        <v>-11.584000000000007</v>
      </c>
      <c r="E15" s="21">
        <v>32.94880000000002</v>
      </c>
      <c r="F15" s="21">
        <v>-93.852160000000026</v>
      </c>
    </row>
    <row r="16" spans="1:6" x14ac:dyDescent="0.15">
      <c r="A16" s="5">
        <f t="shared" si="1"/>
        <v>-1.55</v>
      </c>
      <c r="B16" s="22">
        <v>-1.55</v>
      </c>
      <c r="C16" s="23">
        <v>3.8049999999999997</v>
      </c>
      <c r="D16" s="24">
        <v>-10.2455</v>
      </c>
      <c r="E16" s="24">
        <v>27.956049999999998</v>
      </c>
      <c r="F16" s="24">
        <v>-76.418254999999988</v>
      </c>
    </row>
    <row r="17" spans="1:6" x14ac:dyDescent="0.15">
      <c r="A17" s="3">
        <f t="shared" si="1"/>
        <v>-1.5</v>
      </c>
      <c r="B17" s="16">
        <v>-1.5</v>
      </c>
      <c r="C17" s="17">
        <v>3.5</v>
      </c>
      <c r="D17" s="18">
        <v>-9.0000000000000036</v>
      </c>
      <c r="E17" s="18">
        <v>23.500000000000007</v>
      </c>
      <c r="F17" s="18">
        <v>-61.5</v>
      </c>
    </row>
    <row r="18" spans="1:6" x14ac:dyDescent="0.15">
      <c r="A18" s="4">
        <f t="shared" si="1"/>
        <v>-1.45</v>
      </c>
      <c r="B18" s="19">
        <v>-1.4500000000000002</v>
      </c>
      <c r="C18" s="20">
        <v>3.2050000000000001</v>
      </c>
      <c r="D18" s="21">
        <v>-7.8445000000000009</v>
      </c>
      <c r="E18" s="21">
        <v>19.544050000000006</v>
      </c>
      <c r="F18" s="21">
        <v>-48.833245000000012</v>
      </c>
    </row>
    <row r="19" spans="1:6" x14ac:dyDescent="0.15">
      <c r="A19" s="4">
        <f t="shared" si="1"/>
        <v>-1.4</v>
      </c>
      <c r="B19" s="19">
        <v>-1.4</v>
      </c>
      <c r="C19" s="20">
        <v>2.9199999999999995</v>
      </c>
      <c r="D19" s="21">
        <v>-6.7759999999999989</v>
      </c>
      <c r="E19" s="21">
        <v>16.052799999999991</v>
      </c>
      <c r="F19" s="21">
        <v>-38.171839999999968</v>
      </c>
    </row>
    <row r="20" spans="1:6" x14ac:dyDescent="0.15">
      <c r="A20" s="4">
        <f t="shared" si="1"/>
        <v>-1.35</v>
      </c>
      <c r="B20" s="19">
        <v>-1.35</v>
      </c>
      <c r="C20" s="20">
        <v>2.6450000000000005</v>
      </c>
      <c r="D20" s="21">
        <v>-5.791500000000001</v>
      </c>
      <c r="E20" s="21">
        <v>12.992050000000008</v>
      </c>
      <c r="F20" s="21">
        <v>-29.287035000000028</v>
      </c>
    </row>
    <row r="21" spans="1:6" x14ac:dyDescent="0.15">
      <c r="A21" s="5">
        <f t="shared" si="1"/>
        <v>-1.3</v>
      </c>
      <c r="B21" s="22">
        <v>-1.3</v>
      </c>
      <c r="C21" s="23">
        <v>2.38</v>
      </c>
      <c r="D21" s="24">
        <v>-4.8879999999999999</v>
      </c>
      <c r="E21" s="24">
        <v>10.328800000000001</v>
      </c>
      <c r="F21" s="24">
        <v>-21.96688000000001</v>
      </c>
    </row>
    <row r="22" spans="1:6" x14ac:dyDescent="0.15">
      <c r="A22" s="3">
        <f t="shared" si="1"/>
        <v>-1.25</v>
      </c>
      <c r="B22" s="16">
        <v>-1.25</v>
      </c>
      <c r="C22" s="17">
        <v>2.125</v>
      </c>
      <c r="D22" s="18">
        <v>-4.0624999999999991</v>
      </c>
      <c r="E22" s="18">
        <v>8.03125</v>
      </c>
      <c r="F22" s="18">
        <v>-16.015625</v>
      </c>
    </row>
    <row r="23" spans="1:6" x14ac:dyDescent="0.15">
      <c r="A23" s="4">
        <f t="shared" si="1"/>
        <v>-1.2</v>
      </c>
      <c r="B23" s="19">
        <v>-1.2</v>
      </c>
      <c r="C23" s="20">
        <v>1.88</v>
      </c>
      <c r="D23" s="21">
        <v>-3.3119999999999998</v>
      </c>
      <c r="E23" s="21">
        <v>6.0687999999999995</v>
      </c>
      <c r="F23" s="21">
        <v>-11.253119999999999</v>
      </c>
    </row>
    <row r="24" spans="1:6" x14ac:dyDescent="0.15">
      <c r="A24" s="4">
        <f t="shared" si="1"/>
        <v>-1.1499999999999999</v>
      </c>
      <c r="B24" s="19">
        <v>-1.1499999999999999</v>
      </c>
      <c r="C24" s="20">
        <v>1.6449999999999998</v>
      </c>
      <c r="D24" s="21">
        <v>-2.6334999999999997</v>
      </c>
      <c r="E24" s="21">
        <v>4.412049999999998</v>
      </c>
      <c r="F24" s="21">
        <v>-7.5142149999999956</v>
      </c>
    </row>
    <row r="25" spans="1:6" x14ac:dyDescent="0.15">
      <c r="A25" s="4">
        <f t="shared" si="1"/>
        <v>-1.1000000000000001</v>
      </c>
      <c r="B25" s="19">
        <v>-1.1000000000000001</v>
      </c>
      <c r="C25" s="20">
        <v>1.4200000000000002</v>
      </c>
      <c r="D25" s="21">
        <v>-2.0240000000000005</v>
      </c>
      <c r="E25" s="21">
        <v>3.0328000000000017</v>
      </c>
      <c r="F25" s="21">
        <v>-4.6481600000000034</v>
      </c>
    </row>
    <row r="26" spans="1:6" x14ac:dyDescent="0.15">
      <c r="A26" s="5">
        <f t="shared" si="1"/>
        <v>-1.05</v>
      </c>
      <c r="B26" s="22">
        <v>-1.05</v>
      </c>
      <c r="C26" s="23">
        <v>1.2050000000000001</v>
      </c>
      <c r="D26" s="24">
        <v>-1.4805000000000004</v>
      </c>
      <c r="E26" s="24">
        <v>1.9040500000000007</v>
      </c>
      <c r="F26" s="24">
        <v>-2.5180050000000014</v>
      </c>
    </row>
    <row r="27" spans="1:6" x14ac:dyDescent="0.15">
      <c r="A27" s="3">
        <f t="shared" si="1"/>
        <v>-1</v>
      </c>
      <c r="B27" s="16">
        <v>-1</v>
      </c>
      <c r="C27" s="17">
        <v>1</v>
      </c>
      <c r="D27" s="18">
        <v>-1</v>
      </c>
      <c r="E27" s="18">
        <v>1</v>
      </c>
      <c r="F27" s="18">
        <v>-1</v>
      </c>
    </row>
    <row r="28" spans="1:6" x14ac:dyDescent="0.15">
      <c r="A28" s="4">
        <f t="shared" si="1"/>
        <v>-0.95</v>
      </c>
      <c r="B28" s="19">
        <v>-0.95</v>
      </c>
      <c r="C28" s="20">
        <v>0.80499999999999994</v>
      </c>
      <c r="D28" s="21">
        <v>-0.5794999999999999</v>
      </c>
      <c r="E28" s="21">
        <v>0.29604999999999992</v>
      </c>
      <c r="F28" s="21">
        <v>1.7005000000000048E-2</v>
      </c>
    </row>
    <row r="29" spans="1:6" x14ac:dyDescent="0.15">
      <c r="A29" s="4">
        <f t="shared" si="1"/>
        <v>-0.9</v>
      </c>
      <c r="B29" s="19">
        <v>-0.9</v>
      </c>
      <c r="C29" s="20">
        <v>0.62000000000000011</v>
      </c>
      <c r="D29" s="21">
        <v>-0.2160000000000003</v>
      </c>
      <c r="E29" s="21">
        <v>-0.23119999999999957</v>
      </c>
      <c r="F29" s="21">
        <v>0.63215999999999961</v>
      </c>
    </row>
    <row r="30" spans="1:6" x14ac:dyDescent="0.15">
      <c r="A30" s="4">
        <f t="shared" si="1"/>
        <v>-0.85</v>
      </c>
      <c r="B30" s="19">
        <v>-0.85</v>
      </c>
      <c r="C30" s="20">
        <v>0.44499999999999984</v>
      </c>
      <c r="D30" s="21">
        <v>9.350000000000025E-2</v>
      </c>
      <c r="E30" s="21">
        <v>-0.60395000000000021</v>
      </c>
      <c r="F30" s="21">
        <v>0.93321500000000002</v>
      </c>
    </row>
    <row r="31" spans="1:6" x14ac:dyDescent="0.15">
      <c r="A31" s="5">
        <f t="shared" si="1"/>
        <v>-0.8</v>
      </c>
      <c r="B31" s="22">
        <v>-0.8</v>
      </c>
      <c r="C31" s="23">
        <v>0.28000000000000025</v>
      </c>
      <c r="D31" s="24">
        <v>0.35199999999999965</v>
      </c>
      <c r="E31" s="24">
        <v>-0.84319999999999973</v>
      </c>
      <c r="F31" s="24">
        <v>0.99712000000000001</v>
      </c>
    </row>
    <row r="32" spans="1:6" x14ac:dyDescent="0.15">
      <c r="A32" s="3">
        <f t="shared" si="1"/>
        <v>-0.75</v>
      </c>
      <c r="B32" s="16">
        <v>-0.75</v>
      </c>
      <c r="C32" s="17">
        <v>0.125</v>
      </c>
      <c r="D32" s="25">
        <v>0.5625</v>
      </c>
      <c r="E32" s="25">
        <v>-0.96875</v>
      </c>
      <c r="F32" s="25">
        <v>0.890625</v>
      </c>
    </row>
    <row r="33" spans="1:6" x14ac:dyDescent="0.15">
      <c r="A33" s="4">
        <f t="shared" si="1"/>
        <v>-0.7</v>
      </c>
      <c r="B33" s="19">
        <v>-0.7</v>
      </c>
      <c r="C33" s="20">
        <v>-2.0000000000000129E-2</v>
      </c>
      <c r="D33" s="25">
        <v>0.72800000000000009</v>
      </c>
      <c r="E33" s="25">
        <v>-0.99919999999999998</v>
      </c>
      <c r="F33" s="25">
        <v>0.67087999999999981</v>
      </c>
    </row>
    <row r="34" spans="1:6" x14ac:dyDescent="0.15">
      <c r="A34" s="4">
        <f t="shared" si="1"/>
        <v>-0.65</v>
      </c>
      <c r="B34" s="19">
        <v>-0.65</v>
      </c>
      <c r="C34" s="20">
        <v>-0.15499999999999992</v>
      </c>
      <c r="D34" s="25">
        <v>0.85149999999999992</v>
      </c>
      <c r="E34" s="25">
        <v>-0.95194999999999996</v>
      </c>
      <c r="F34" s="25">
        <v>0.38603500000000013</v>
      </c>
    </row>
    <row r="35" spans="1:6" x14ac:dyDescent="0.15">
      <c r="A35" s="4">
        <f t="shared" si="1"/>
        <v>-0.6</v>
      </c>
      <c r="B35" s="19">
        <v>-0.6</v>
      </c>
      <c r="C35" s="20">
        <v>-0.28000000000000003</v>
      </c>
      <c r="D35" s="25">
        <v>0.93599999999999994</v>
      </c>
      <c r="E35" s="25">
        <v>-0.84319999999999995</v>
      </c>
      <c r="F35" s="25">
        <v>7.5839999999999907E-2</v>
      </c>
    </row>
    <row r="36" spans="1:6" x14ac:dyDescent="0.15">
      <c r="A36" s="5">
        <f t="shared" si="1"/>
        <v>-0.55000000000000004</v>
      </c>
      <c r="B36" s="22">
        <v>-0.55000000000000004</v>
      </c>
      <c r="C36" s="23">
        <v>-0.39499999999999991</v>
      </c>
      <c r="D36" s="25">
        <v>0.98449999999999993</v>
      </c>
      <c r="E36" s="25">
        <v>-0.68795000000000017</v>
      </c>
      <c r="F36" s="25">
        <v>-0.22775499999999971</v>
      </c>
    </row>
    <row r="37" spans="1:6" x14ac:dyDescent="0.15">
      <c r="A37" s="3">
        <f t="shared" si="1"/>
        <v>-0.5</v>
      </c>
      <c r="B37" s="16">
        <v>-0.5</v>
      </c>
      <c r="C37" s="17">
        <v>-0.5</v>
      </c>
      <c r="D37" s="18">
        <v>1</v>
      </c>
      <c r="E37" s="18">
        <v>-0.5</v>
      </c>
      <c r="F37" s="18">
        <v>-0.5</v>
      </c>
    </row>
    <row r="38" spans="1:6" x14ac:dyDescent="0.15">
      <c r="A38" s="4">
        <f t="shared" si="1"/>
        <v>-0.45</v>
      </c>
      <c r="B38" s="19">
        <v>-0.45</v>
      </c>
      <c r="C38" s="20">
        <v>-0.59499999999999997</v>
      </c>
      <c r="D38" s="21">
        <v>0.98550000000000004</v>
      </c>
      <c r="E38" s="21">
        <v>-0.29195000000000004</v>
      </c>
      <c r="F38" s="21">
        <v>-0.72274499999999997</v>
      </c>
    </row>
    <row r="39" spans="1:6" x14ac:dyDescent="0.15">
      <c r="A39" s="4">
        <f t="shared" si="1"/>
        <v>-0.4</v>
      </c>
      <c r="B39" s="19">
        <v>-0.4</v>
      </c>
      <c r="C39" s="20">
        <v>-0.67999999999999994</v>
      </c>
      <c r="D39" s="21">
        <v>0.94399999999999995</v>
      </c>
      <c r="E39" s="21">
        <v>-7.5200000000000045E-2</v>
      </c>
      <c r="F39" s="21">
        <v>-0.88383999999999996</v>
      </c>
    </row>
    <row r="40" spans="1:6" x14ac:dyDescent="0.15">
      <c r="A40" s="4">
        <f t="shared" si="1"/>
        <v>-0.35</v>
      </c>
      <c r="B40" s="19">
        <v>-0.35</v>
      </c>
      <c r="C40" s="20">
        <v>-0.755</v>
      </c>
      <c r="D40" s="21">
        <v>0.87849999999999995</v>
      </c>
      <c r="E40" s="21">
        <v>0.14005000000000012</v>
      </c>
      <c r="F40" s="21">
        <v>-0.97653500000000004</v>
      </c>
    </row>
    <row r="41" spans="1:6" x14ac:dyDescent="0.15">
      <c r="A41" s="5">
        <f t="shared" si="1"/>
        <v>-0.3</v>
      </c>
      <c r="B41" s="22">
        <v>-0.3</v>
      </c>
      <c r="C41" s="23">
        <v>-0.82000000000000006</v>
      </c>
      <c r="D41" s="24">
        <v>0.79200000000000004</v>
      </c>
      <c r="E41" s="24">
        <v>0.34480000000000005</v>
      </c>
      <c r="F41" s="24">
        <v>-0.9988800000000001</v>
      </c>
    </row>
    <row r="42" spans="1:6" x14ac:dyDescent="0.15">
      <c r="A42" s="12">
        <f t="shared" si="1"/>
        <v>-0.25</v>
      </c>
      <c r="B42" s="16">
        <v>-0.25</v>
      </c>
      <c r="C42" s="17">
        <v>-0.875</v>
      </c>
      <c r="D42" s="18">
        <v>0.6875</v>
      </c>
      <c r="E42" s="18">
        <v>0.53125</v>
      </c>
      <c r="F42" s="18">
        <v>-0.953125</v>
      </c>
    </row>
    <row r="43" spans="1:6" x14ac:dyDescent="0.15">
      <c r="A43" s="4">
        <f t="shared" si="1"/>
        <v>-0.2</v>
      </c>
      <c r="B43" s="19">
        <v>-0.2</v>
      </c>
      <c r="C43" s="20">
        <v>-0.91999999999999993</v>
      </c>
      <c r="D43" s="21">
        <v>0.56800000000000006</v>
      </c>
      <c r="E43" s="21">
        <v>0.69279999999999986</v>
      </c>
      <c r="F43" s="21">
        <v>-0.84512000000000009</v>
      </c>
    </row>
    <row r="44" spans="1:6" x14ac:dyDescent="0.15">
      <c r="A44" s="4">
        <f t="shared" si="1"/>
        <v>-0.15</v>
      </c>
      <c r="B44" s="19">
        <v>-0.15</v>
      </c>
      <c r="C44" s="20">
        <v>-0.95499999999999996</v>
      </c>
      <c r="D44" s="21">
        <v>0.4365</v>
      </c>
      <c r="E44" s="21">
        <v>0.82404999999999995</v>
      </c>
      <c r="F44" s="21">
        <v>-0.68371499999999996</v>
      </c>
    </row>
    <row r="45" spans="1:6" x14ac:dyDescent="0.15">
      <c r="A45" s="4">
        <f t="shared" si="1"/>
        <v>-0.1</v>
      </c>
      <c r="B45" s="19">
        <v>-0.1</v>
      </c>
      <c r="C45" s="20">
        <v>-0.98</v>
      </c>
      <c r="D45" s="21">
        <v>0.29600000000000004</v>
      </c>
      <c r="E45" s="21">
        <v>0.92079999999999995</v>
      </c>
      <c r="F45" s="21">
        <v>-0.48016000000000003</v>
      </c>
    </row>
    <row r="46" spans="1:6" x14ac:dyDescent="0.15">
      <c r="A46" s="5">
        <f t="shared" si="1"/>
        <v>-0.05</v>
      </c>
      <c r="B46" s="22">
        <v>-0.05</v>
      </c>
      <c r="C46" s="23">
        <v>-0.995</v>
      </c>
      <c r="D46" s="24">
        <v>0.14950000000000002</v>
      </c>
      <c r="E46" s="24">
        <v>0.98004999999999998</v>
      </c>
      <c r="F46" s="24">
        <v>-0.24750500000000003</v>
      </c>
    </row>
    <row r="47" spans="1:6" x14ac:dyDescent="0.15">
      <c r="A47" s="26">
        <f t="shared" si="1"/>
        <v>0</v>
      </c>
      <c r="B47" s="16">
        <v>0</v>
      </c>
      <c r="C47" s="17">
        <v>-1</v>
      </c>
      <c r="D47" s="18">
        <v>0</v>
      </c>
      <c r="E47" s="18">
        <v>1</v>
      </c>
      <c r="F47" s="18">
        <v>0</v>
      </c>
    </row>
    <row r="48" spans="1:6" x14ac:dyDescent="0.15">
      <c r="A48" s="4">
        <f t="shared" si="1"/>
        <v>0.05</v>
      </c>
      <c r="B48" s="19">
        <v>0.05</v>
      </c>
      <c r="C48" s="20">
        <v>-0.995</v>
      </c>
      <c r="D48" s="21">
        <v>-0.14950000000000002</v>
      </c>
      <c r="E48" s="21">
        <v>0.98004999999999998</v>
      </c>
      <c r="F48" s="21">
        <v>0.24750500000000003</v>
      </c>
    </row>
    <row r="49" spans="1:6" x14ac:dyDescent="0.15">
      <c r="A49" s="4">
        <f t="shared" si="1"/>
        <v>0.1</v>
      </c>
      <c r="B49" s="19">
        <v>0.1</v>
      </c>
      <c r="C49" s="20">
        <v>-0.98</v>
      </c>
      <c r="D49" s="21">
        <v>-0.29600000000000004</v>
      </c>
      <c r="E49" s="21">
        <v>0.92079999999999995</v>
      </c>
      <c r="F49" s="21">
        <v>0.48016000000000003</v>
      </c>
    </row>
    <row r="50" spans="1:6" x14ac:dyDescent="0.15">
      <c r="A50" s="4">
        <f t="shared" si="1"/>
        <v>0.15</v>
      </c>
      <c r="B50" s="19">
        <v>0.15</v>
      </c>
      <c r="C50" s="20">
        <v>-0.95499999999999996</v>
      </c>
      <c r="D50" s="21">
        <v>-0.4365</v>
      </c>
      <c r="E50" s="21">
        <v>0.82404999999999995</v>
      </c>
      <c r="F50" s="21">
        <v>0.68371499999999996</v>
      </c>
    </row>
    <row r="51" spans="1:6" x14ac:dyDescent="0.15">
      <c r="A51" s="5">
        <f t="shared" si="1"/>
        <v>0.2</v>
      </c>
      <c r="B51" s="22">
        <v>0.2</v>
      </c>
      <c r="C51" s="23">
        <v>-0.91999999999999993</v>
      </c>
      <c r="D51" s="24">
        <v>-0.56800000000000006</v>
      </c>
      <c r="E51" s="24">
        <v>0.69279999999999986</v>
      </c>
      <c r="F51" s="24">
        <v>0.84512000000000009</v>
      </c>
    </row>
    <row r="52" spans="1:6" x14ac:dyDescent="0.15">
      <c r="A52" s="3">
        <f t="shared" si="1"/>
        <v>0.25</v>
      </c>
      <c r="B52" s="16">
        <v>0.25</v>
      </c>
      <c r="C52" s="17">
        <v>-0.875</v>
      </c>
      <c r="D52" s="18">
        <v>-0.6875</v>
      </c>
      <c r="E52" s="18">
        <v>0.53125</v>
      </c>
      <c r="F52" s="18">
        <v>0.953125</v>
      </c>
    </row>
    <row r="53" spans="1:6" x14ac:dyDescent="0.15">
      <c r="A53" s="4">
        <f t="shared" si="1"/>
        <v>0.3</v>
      </c>
      <c r="B53" s="19">
        <v>0.3</v>
      </c>
      <c r="C53" s="20">
        <v>-0.82000000000000006</v>
      </c>
      <c r="D53" s="21">
        <v>-0.79200000000000004</v>
      </c>
      <c r="E53" s="21">
        <v>0.34480000000000005</v>
      </c>
      <c r="F53" s="21">
        <v>0.9988800000000001</v>
      </c>
    </row>
    <row r="54" spans="1:6" x14ac:dyDescent="0.15">
      <c r="A54" s="4">
        <f t="shared" si="1"/>
        <v>0.35</v>
      </c>
      <c r="B54" s="19">
        <v>0.35</v>
      </c>
      <c r="C54" s="20">
        <v>-0.755</v>
      </c>
      <c r="D54" s="21">
        <v>-0.87849999999999995</v>
      </c>
      <c r="E54" s="21">
        <v>0.14005000000000012</v>
      </c>
      <c r="F54" s="21">
        <v>0.97653500000000004</v>
      </c>
    </row>
    <row r="55" spans="1:6" x14ac:dyDescent="0.15">
      <c r="A55" s="4">
        <f t="shared" si="1"/>
        <v>0.4</v>
      </c>
      <c r="B55" s="19">
        <v>0.4</v>
      </c>
      <c r="C55" s="20">
        <v>-0.67999999999999994</v>
      </c>
      <c r="D55" s="21">
        <v>-0.94399999999999995</v>
      </c>
      <c r="E55" s="21">
        <v>-7.5200000000000045E-2</v>
      </c>
      <c r="F55" s="21">
        <v>0.88383999999999996</v>
      </c>
    </row>
    <row r="56" spans="1:6" x14ac:dyDescent="0.15">
      <c r="A56" s="5">
        <f t="shared" si="1"/>
        <v>0.45</v>
      </c>
      <c r="B56" s="22">
        <v>0.45</v>
      </c>
      <c r="C56" s="23">
        <v>-0.59499999999999997</v>
      </c>
      <c r="D56" s="24">
        <v>-0.98550000000000004</v>
      </c>
      <c r="E56" s="24">
        <v>-0.29195000000000004</v>
      </c>
      <c r="F56" s="24">
        <v>0.72274499999999997</v>
      </c>
    </row>
    <row r="57" spans="1:6" x14ac:dyDescent="0.15">
      <c r="A57" s="12">
        <f t="shared" si="1"/>
        <v>0.5</v>
      </c>
      <c r="B57" s="16">
        <v>0.5</v>
      </c>
      <c r="C57" s="17">
        <v>-0.5</v>
      </c>
      <c r="D57" s="18">
        <v>-1</v>
      </c>
      <c r="E57" s="18">
        <v>-0.5</v>
      </c>
      <c r="F57" s="18">
        <v>0.5</v>
      </c>
    </row>
    <row r="58" spans="1:6" x14ac:dyDescent="0.15">
      <c r="A58" s="13">
        <f t="shared" si="1"/>
        <v>0.55000000000000004</v>
      </c>
      <c r="B58" s="19">
        <v>0.55000000000000004</v>
      </c>
      <c r="C58" s="20">
        <v>-0.39499999999999991</v>
      </c>
      <c r="D58" s="21">
        <v>-0.98449999999999993</v>
      </c>
      <c r="E58" s="21">
        <v>-0.68795000000000017</v>
      </c>
      <c r="F58" s="21">
        <v>0.22775499999999971</v>
      </c>
    </row>
    <row r="59" spans="1:6" x14ac:dyDescent="0.15">
      <c r="A59" s="4">
        <f t="shared" si="1"/>
        <v>0.6</v>
      </c>
      <c r="B59" s="19">
        <v>0.6</v>
      </c>
      <c r="C59" s="20">
        <v>-0.28000000000000003</v>
      </c>
      <c r="D59" s="21">
        <v>-0.93599999999999994</v>
      </c>
      <c r="E59" s="21">
        <v>-0.84319999999999995</v>
      </c>
      <c r="F59" s="21">
        <v>-7.5839999999999907E-2</v>
      </c>
    </row>
    <row r="60" spans="1:6" x14ac:dyDescent="0.15">
      <c r="A60" s="4">
        <f t="shared" si="1"/>
        <v>0.65</v>
      </c>
      <c r="B60" s="19">
        <v>0.65</v>
      </c>
      <c r="C60" s="20">
        <v>-0.15499999999999992</v>
      </c>
      <c r="D60" s="21">
        <v>-0.85149999999999992</v>
      </c>
      <c r="E60" s="21">
        <v>-0.95194999999999996</v>
      </c>
      <c r="F60" s="21">
        <v>-0.38603500000000013</v>
      </c>
    </row>
    <row r="61" spans="1:6" x14ac:dyDescent="0.15">
      <c r="A61" s="5">
        <f t="shared" si="1"/>
        <v>0.7</v>
      </c>
      <c r="B61" s="22">
        <v>0.7</v>
      </c>
      <c r="C61" s="23">
        <v>-2.0000000000000129E-2</v>
      </c>
      <c r="D61" s="24">
        <v>-0.72800000000000009</v>
      </c>
      <c r="E61" s="24">
        <v>-0.99919999999999998</v>
      </c>
      <c r="F61" s="24">
        <v>-0.67087999999999981</v>
      </c>
    </row>
    <row r="62" spans="1:6" x14ac:dyDescent="0.15">
      <c r="A62" s="3">
        <f t="shared" si="1"/>
        <v>0.75</v>
      </c>
      <c r="B62" s="16">
        <v>0.75</v>
      </c>
      <c r="C62" s="17">
        <v>0.125</v>
      </c>
      <c r="D62" s="18">
        <v>-0.5625</v>
      </c>
      <c r="E62" s="18">
        <v>-0.96875</v>
      </c>
      <c r="F62" s="18">
        <v>-0.890625</v>
      </c>
    </row>
    <row r="63" spans="1:6" x14ac:dyDescent="0.15">
      <c r="A63" s="4">
        <f t="shared" si="1"/>
        <v>0.8</v>
      </c>
      <c r="B63" s="19">
        <v>0.8</v>
      </c>
      <c r="C63" s="20">
        <v>0.28000000000000025</v>
      </c>
      <c r="D63" s="21">
        <v>-0.35199999999999965</v>
      </c>
      <c r="E63" s="21">
        <v>-0.84319999999999973</v>
      </c>
      <c r="F63" s="21">
        <v>-0.99712000000000001</v>
      </c>
    </row>
    <row r="64" spans="1:6" x14ac:dyDescent="0.15">
      <c r="A64" s="4">
        <f t="shared" si="1"/>
        <v>0.85</v>
      </c>
      <c r="B64" s="19">
        <v>0.85</v>
      </c>
      <c r="C64" s="20">
        <v>0.44499999999999984</v>
      </c>
      <c r="D64" s="21">
        <v>-9.350000000000025E-2</v>
      </c>
      <c r="E64" s="21">
        <v>-0.60395000000000021</v>
      </c>
      <c r="F64" s="21">
        <v>-0.93321500000000002</v>
      </c>
    </row>
    <row r="65" spans="1:6" x14ac:dyDescent="0.15">
      <c r="A65" s="4">
        <f t="shared" si="1"/>
        <v>0.9</v>
      </c>
      <c r="B65" s="19">
        <v>0.9</v>
      </c>
      <c r="C65" s="20">
        <v>0.62000000000000011</v>
      </c>
      <c r="D65" s="21">
        <v>0.2160000000000003</v>
      </c>
      <c r="E65" s="21">
        <v>-0.23119999999999957</v>
      </c>
      <c r="F65" s="21">
        <v>-0.63215999999999961</v>
      </c>
    </row>
    <row r="66" spans="1:6" x14ac:dyDescent="0.15">
      <c r="A66" s="5">
        <f t="shared" si="1"/>
        <v>0.95</v>
      </c>
      <c r="B66" s="22">
        <v>0.95</v>
      </c>
      <c r="C66" s="23">
        <v>0.80499999999999994</v>
      </c>
      <c r="D66" s="24">
        <v>0.5794999999999999</v>
      </c>
      <c r="E66" s="24">
        <v>0.29604999999999992</v>
      </c>
      <c r="F66" s="24">
        <v>-1.7005000000000048E-2</v>
      </c>
    </row>
    <row r="67" spans="1:6" x14ac:dyDescent="0.15">
      <c r="A67" s="12">
        <f t="shared" si="1"/>
        <v>1</v>
      </c>
      <c r="B67" s="16">
        <v>1</v>
      </c>
      <c r="C67" s="17">
        <v>1</v>
      </c>
      <c r="D67" s="18">
        <v>1</v>
      </c>
      <c r="E67" s="18">
        <v>1</v>
      </c>
      <c r="F67" s="18">
        <v>1</v>
      </c>
    </row>
    <row r="68" spans="1:6" x14ac:dyDescent="0.15">
      <c r="A68" s="13">
        <f t="shared" si="1"/>
        <v>1.05</v>
      </c>
      <c r="B68" s="19">
        <v>1.05</v>
      </c>
      <c r="C68" s="20">
        <v>1.2050000000000001</v>
      </c>
      <c r="D68" s="21">
        <v>1.4805000000000004</v>
      </c>
      <c r="E68" s="21">
        <v>1.9040500000000007</v>
      </c>
      <c r="F68" s="21">
        <v>2.5180050000000014</v>
      </c>
    </row>
    <row r="69" spans="1:6" x14ac:dyDescent="0.15">
      <c r="A69" s="4">
        <f t="shared" si="1"/>
        <v>1.1000000000000001</v>
      </c>
      <c r="B69" s="19">
        <v>1.1000000000000001</v>
      </c>
      <c r="C69" s="20">
        <v>1.4200000000000002</v>
      </c>
      <c r="D69" s="21">
        <v>2.0240000000000005</v>
      </c>
      <c r="E69" s="21">
        <v>3.0328000000000017</v>
      </c>
      <c r="F69" s="21">
        <v>4.6481600000000034</v>
      </c>
    </row>
    <row r="70" spans="1:6" x14ac:dyDescent="0.15">
      <c r="A70" s="4">
        <f t="shared" si="1"/>
        <v>1.1499999999999999</v>
      </c>
      <c r="B70" s="19">
        <v>1.1499999999999999</v>
      </c>
      <c r="C70" s="20">
        <v>1.6449999999999998</v>
      </c>
      <c r="D70" s="21">
        <v>2.6334999999999997</v>
      </c>
      <c r="E70" s="21">
        <v>4.412049999999998</v>
      </c>
      <c r="F70" s="21">
        <v>7.5142149999999956</v>
      </c>
    </row>
    <row r="71" spans="1:6" x14ac:dyDescent="0.15">
      <c r="A71" s="5">
        <f t="shared" si="1"/>
        <v>1.2</v>
      </c>
      <c r="B71" s="22">
        <v>1.2</v>
      </c>
      <c r="C71" s="23">
        <v>1.88</v>
      </c>
      <c r="D71" s="24">
        <v>3.3119999999999998</v>
      </c>
      <c r="E71" s="24">
        <v>6.0687999999999995</v>
      </c>
      <c r="F71" s="24">
        <v>11.253119999999999</v>
      </c>
    </row>
    <row r="72" spans="1:6" x14ac:dyDescent="0.15">
      <c r="A72" s="3">
        <f t="shared" si="1"/>
        <v>1.25</v>
      </c>
      <c r="B72" s="16">
        <v>1.25</v>
      </c>
      <c r="C72" s="17">
        <v>2.125</v>
      </c>
      <c r="D72" s="18">
        <v>4.0624999999999991</v>
      </c>
      <c r="E72" s="18">
        <v>8.03125</v>
      </c>
      <c r="F72" s="18">
        <v>16.015625</v>
      </c>
    </row>
    <row r="73" spans="1:6" x14ac:dyDescent="0.15">
      <c r="A73" s="4">
        <f t="shared" ref="A73:A87" si="2">(INT(A72*1000+0.5)+50)/1000</f>
        <v>1.3</v>
      </c>
      <c r="B73" s="19">
        <v>1.3</v>
      </c>
      <c r="C73" s="20">
        <v>2.38</v>
      </c>
      <c r="D73" s="21">
        <v>4.8879999999999999</v>
      </c>
      <c r="E73" s="21">
        <v>10.328800000000001</v>
      </c>
      <c r="F73" s="21">
        <v>21.96688000000001</v>
      </c>
    </row>
    <row r="74" spans="1:6" x14ac:dyDescent="0.15">
      <c r="A74" s="4">
        <f t="shared" si="2"/>
        <v>1.35</v>
      </c>
      <c r="B74" s="19">
        <v>1.35</v>
      </c>
      <c r="C74" s="20">
        <v>2.6450000000000005</v>
      </c>
      <c r="D74" s="21">
        <v>5.791500000000001</v>
      </c>
      <c r="E74" s="21">
        <v>12.992050000000008</v>
      </c>
      <c r="F74" s="21">
        <v>29.287035000000028</v>
      </c>
    </row>
    <row r="75" spans="1:6" x14ac:dyDescent="0.15">
      <c r="A75" s="4">
        <f t="shared" si="2"/>
        <v>1.4</v>
      </c>
      <c r="B75" s="19">
        <v>1.4</v>
      </c>
      <c r="C75" s="20">
        <v>2.9199999999999995</v>
      </c>
      <c r="D75" s="21">
        <v>6.7759999999999989</v>
      </c>
      <c r="E75" s="21">
        <v>16.052799999999991</v>
      </c>
      <c r="F75" s="21">
        <v>38.171839999999968</v>
      </c>
    </row>
    <row r="76" spans="1:6" x14ac:dyDescent="0.15">
      <c r="A76" s="5">
        <f t="shared" si="2"/>
        <v>1.45</v>
      </c>
      <c r="B76" s="22">
        <v>1.4500000000000002</v>
      </c>
      <c r="C76" s="23">
        <v>3.2050000000000001</v>
      </c>
      <c r="D76" s="24">
        <v>7.8445000000000009</v>
      </c>
      <c r="E76" s="24">
        <v>19.544050000000006</v>
      </c>
      <c r="F76" s="24">
        <v>48.833245000000012</v>
      </c>
    </row>
    <row r="77" spans="1:6" x14ac:dyDescent="0.15">
      <c r="A77" s="3">
        <f t="shared" si="2"/>
        <v>1.5</v>
      </c>
      <c r="B77" s="16">
        <v>1.5</v>
      </c>
      <c r="C77" s="17">
        <v>3.5</v>
      </c>
      <c r="D77" s="18">
        <v>9.0000000000000036</v>
      </c>
      <c r="E77" s="18">
        <v>23.500000000000007</v>
      </c>
      <c r="F77" s="18">
        <v>61.5</v>
      </c>
    </row>
    <row r="78" spans="1:6" x14ac:dyDescent="0.15">
      <c r="A78" s="4">
        <f t="shared" si="2"/>
        <v>1.55</v>
      </c>
      <c r="B78" s="19">
        <v>1.55</v>
      </c>
      <c r="C78" s="20">
        <v>3.8049999999999997</v>
      </c>
      <c r="D78" s="21">
        <v>10.2455</v>
      </c>
      <c r="E78" s="21">
        <v>27.956049999999998</v>
      </c>
      <c r="F78" s="21">
        <v>76.418254999999988</v>
      </c>
    </row>
    <row r="79" spans="1:6" x14ac:dyDescent="0.15">
      <c r="A79" s="4">
        <f t="shared" si="2"/>
        <v>1.6</v>
      </c>
      <c r="B79" s="19">
        <v>1.6</v>
      </c>
      <c r="C79" s="20">
        <v>4.120000000000001</v>
      </c>
      <c r="D79" s="21">
        <v>11.584000000000007</v>
      </c>
      <c r="E79" s="21">
        <v>32.94880000000002</v>
      </c>
      <c r="F79" s="21">
        <v>93.852160000000026</v>
      </c>
    </row>
    <row r="80" spans="1:6" x14ac:dyDescent="0.15">
      <c r="A80" s="4">
        <f t="shared" si="2"/>
        <v>1.65</v>
      </c>
      <c r="B80" s="19">
        <v>1.65</v>
      </c>
      <c r="C80" s="20">
        <v>4.4449999999999994</v>
      </c>
      <c r="D80" s="21">
        <v>13.018499999999996</v>
      </c>
      <c r="E80" s="21">
        <v>38.516049999999986</v>
      </c>
      <c r="F80" s="21">
        <v>114.08446499999999</v>
      </c>
    </row>
    <row r="81" spans="1:6" x14ac:dyDescent="0.15">
      <c r="A81" s="5">
        <f t="shared" si="2"/>
        <v>1.7</v>
      </c>
      <c r="B81" s="22">
        <v>1.7</v>
      </c>
      <c r="C81" s="23">
        <v>4.78</v>
      </c>
      <c r="D81" s="24">
        <v>14.552000000000001</v>
      </c>
      <c r="E81" s="24">
        <v>44.69680000000001</v>
      </c>
      <c r="F81" s="24">
        <v>137.41712000000007</v>
      </c>
    </row>
    <row r="82" spans="1:6" x14ac:dyDescent="0.15">
      <c r="A82" s="3">
        <f t="shared" si="2"/>
        <v>1.75</v>
      </c>
      <c r="B82" s="16">
        <v>1.75</v>
      </c>
      <c r="C82" s="17">
        <v>5.1250000000000009</v>
      </c>
      <c r="D82" s="18">
        <v>16.1875</v>
      </c>
      <c r="E82" s="18">
        <v>51.531250000000014</v>
      </c>
      <c r="F82" s="18">
        <v>164.17187500000011</v>
      </c>
    </row>
    <row r="83" spans="1:6" x14ac:dyDescent="0.15">
      <c r="A83" s="4">
        <f t="shared" si="2"/>
        <v>1.8</v>
      </c>
      <c r="B83" s="19">
        <v>1.8000000000000003</v>
      </c>
      <c r="C83" s="20">
        <v>5.4800000000000013</v>
      </c>
      <c r="D83" s="21">
        <v>17.928000000000004</v>
      </c>
      <c r="E83" s="21">
        <v>59.060800000000029</v>
      </c>
      <c r="F83" s="21">
        <v>194.69088000000002</v>
      </c>
    </row>
    <row r="84" spans="1:6" x14ac:dyDescent="0.15">
      <c r="A84" s="4">
        <f t="shared" si="2"/>
        <v>1.85</v>
      </c>
      <c r="B84" s="19">
        <v>1.85</v>
      </c>
      <c r="C84" s="20">
        <v>5.8450000000000006</v>
      </c>
      <c r="D84" s="21">
        <v>19.776500000000009</v>
      </c>
      <c r="E84" s="21">
        <v>67.328050000000019</v>
      </c>
      <c r="F84" s="21">
        <v>229.33728500000007</v>
      </c>
    </row>
    <row r="85" spans="1:6" x14ac:dyDescent="0.15">
      <c r="A85" s="4">
        <f t="shared" si="2"/>
        <v>1.9</v>
      </c>
      <c r="B85" s="19">
        <v>1.9</v>
      </c>
      <c r="C85" s="20">
        <v>6.2200000000000006</v>
      </c>
      <c r="D85" s="21">
        <v>21.735999999999997</v>
      </c>
      <c r="E85" s="21">
        <v>76.376800000000003</v>
      </c>
      <c r="F85" s="21">
        <v>268.49583999999999</v>
      </c>
    </row>
    <row r="86" spans="1:6" x14ac:dyDescent="0.15">
      <c r="A86" s="5">
        <f t="shared" si="2"/>
        <v>1.95</v>
      </c>
      <c r="B86" s="22">
        <v>1.95</v>
      </c>
      <c r="C86" s="23">
        <v>6.6050000000000004</v>
      </c>
      <c r="D86" s="24">
        <v>23.8095</v>
      </c>
      <c r="E86" s="24">
        <v>86.252049999999997</v>
      </c>
      <c r="F86" s="24">
        <v>312.57349500000015</v>
      </c>
    </row>
    <row r="87" spans="1:6" x14ac:dyDescent="0.15">
      <c r="A87" s="3">
        <f t="shared" si="2"/>
        <v>2</v>
      </c>
      <c r="B87" s="16">
        <v>1.9999999999999998</v>
      </c>
      <c r="C87" s="17">
        <v>6.9999999999999982</v>
      </c>
      <c r="D87" s="18">
        <v>25.999999999999989</v>
      </c>
      <c r="E87" s="18">
        <v>96.999999999999943</v>
      </c>
      <c r="F87" s="18">
        <v>361.99999999999977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Start_Chebt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EE69-5911-488D-BDE4-273B5281D2FC}">
  <sheetPr codeName="Sheet52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156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_xlfn.CONCAT("T",B5,"'(x)")</f>
        <v>T1'(x)</v>
      </c>
      <c r="C6" s="6" t="str">
        <f t="shared" ref="C6:F6" si="0">_xlfn.CONCAT("T",C5,"'(x)")</f>
        <v>T2'(x)</v>
      </c>
      <c r="D6" s="6" t="str">
        <f t="shared" si="0"/>
        <v>T3'(x)</v>
      </c>
      <c r="E6" s="6" t="str">
        <f t="shared" si="0"/>
        <v>T4'(x)</v>
      </c>
      <c r="F6" s="6" t="str">
        <f t="shared" si="0"/>
        <v>T5'(x)</v>
      </c>
    </row>
    <row r="7" spans="1:6" x14ac:dyDescent="0.15">
      <c r="A7" s="3">
        <v>-2</v>
      </c>
      <c r="B7" s="16">
        <v>1</v>
      </c>
      <c r="C7" s="17">
        <v>-8</v>
      </c>
      <c r="D7" s="18">
        <v>45</v>
      </c>
      <c r="E7" s="18">
        <v>-224</v>
      </c>
      <c r="F7" s="18">
        <v>1045</v>
      </c>
    </row>
    <row r="8" spans="1:6" x14ac:dyDescent="0.15">
      <c r="A8" s="4">
        <f>(INT(A7*1000+0.5)+50)/1000</f>
        <v>-1.95</v>
      </c>
      <c r="B8" s="19">
        <v>1</v>
      </c>
      <c r="C8" s="20">
        <v>-7.8</v>
      </c>
      <c r="D8" s="21">
        <v>42.629999999999995</v>
      </c>
      <c r="E8" s="21">
        <v>-206.07599999999999</v>
      </c>
      <c r="F8" s="21">
        <v>933.57049999999992</v>
      </c>
    </row>
    <row r="9" spans="1:6" x14ac:dyDescent="0.15">
      <c r="A9" s="4">
        <f t="shared" ref="A9:A72" si="1">(INT(A8*1000+0.5)+50)/1000</f>
        <v>-1.9</v>
      </c>
      <c r="B9" s="19">
        <v>1</v>
      </c>
      <c r="C9" s="20">
        <v>-7.6</v>
      </c>
      <c r="D9" s="21">
        <v>40.319999999999993</v>
      </c>
      <c r="E9" s="21">
        <v>-189.08799999999997</v>
      </c>
      <c r="F9" s="21">
        <v>830.96799999999985</v>
      </c>
    </row>
    <row r="10" spans="1:6" x14ac:dyDescent="0.15">
      <c r="A10" s="4">
        <f t="shared" si="1"/>
        <v>-1.85</v>
      </c>
      <c r="B10" s="19">
        <v>1</v>
      </c>
      <c r="C10" s="20">
        <v>-7.4</v>
      </c>
      <c r="D10" s="21">
        <v>38.070000000000007</v>
      </c>
      <c r="E10" s="21">
        <v>-173.01200000000003</v>
      </c>
      <c r="F10" s="21">
        <v>736.73050000000012</v>
      </c>
    </row>
    <row r="11" spans="1:6" x14ac:dyDescent="0.15">
      <c r="A11" s="5">
        <f t="shared" si="1"/>
        <v>-1.8</v>
      </c>
      <c r="B11" s="22">
        <v>1</v>
      </c>
      <c r="C11" s="23">
        <v>-7.2</v>
      </c>
      <c r="D11" s="24">
        <v>35.880000000000003</v>
      </c>
      <c r="E11" s="24">
        <v>-157.82400000000001</v>
      </c>
      <c r="F11" s="24">
        <v>650.40800000000013</v>
      </c>
    </row>
    <row r="12" spans="1:6" x14ac:dyDescent="0.15">
      <c r="A12" s="3">
        <f t="shared" si="1"/>
        <v>-1.75</v>
      </c>
      <c r="B12" s="16">
        <v>1</v>
      </c>
      <c r="C12" s="17">
        <v>-7</v>
      </c>
      <c r="D12" s="18">
        <v>33.75</v>
      </c>
      <c r="E12" s="18">
        <v>-143.5</v>
      </c>
      <c r="F12" s="18">
        <v>571.5625</v>
      </c>
    </row>
    <row r="13" spans="1:6" x14ac:dyDescent="0.15">
      <c r="A13" s="4">
        <f t="shared" si="1"/>
        <v>-1.7</v>
      </c>
      <c r="B13" s="19">
        <v>1</v>
      </c>
      <c r="C13" s="20">
        <v>-6.8</v>
      </c>
      <c r="D13" s="21">
        <v>31.68</v>
      </c>
      <c r="E13" s="21">
        <v>-130.01599999999999</v>
      </c>
      <c r="F13" s="21">
        <v>499.76799999999992</v>
      </c>
    </row>
    <row r="14" spans="1:6" x14ac:dyDescent="0.15">
      <c r="A14" s="4">
        <f t="shared" si="1"/>
        <v>-1.65</v>
      </c>
      <c r="B14" s="19">
        <v>1</v>
      </c>
      <c r="C14" s="20">
        <v>-6.6</v>
      </c>
      <c r="D14" s="21">
        <v>29.669999999999998</v>
      </c>
      <c r="E14" s="21">
        <v>-117.34799999999998</v>
      </c>
      <c r="F14" s="21">
        <v>434.61049999999989</v>
      </c>
    </row>
    <row r="15" spans="1:6" x14ac:dyDescent="0.15">
      <c r="A15" s="4">
        <f t="shared" si="1"/>
        <v>-1.6</v>
      </c>
      <c r="B15" s="19">
        <v>1</v>
      </c>
      <c r="C15" s="20">
        <v>-6.4</v>
      </c>
      <c r="D15" s="21">
        <v>27.720000000000002</v>
      </c>
      <c r="E15" s="21">
        <v>-105.47200000000002</v>
      </c>
      <c r="F15" s="21">
        <v>375.6880000000001</v>
      </c>
    </row>
    <row r="16" spans="1:6" x14ac:dyDescent="0.15">
      <c r="A16" s="5">
        <f t="shared" si="1"/>
        <v>-1.55</v>
      </c>
      <c r="B16" s="22">
        <v>1</v>
      </c>
      <c r="C16" s="23">
        <v>-6.2</v>
      </c>
      <c r="D16" s="24">
        <v>25.830000000000002</v>
      </c>
      <c r="E16" s="24">
        <v>-94.364000000000004</v>
      </c>
      <c r="F16" s="24">
        <v>322.61050000000006</v>
      </c>
    </row>
    <row r="17" spans="1:6" x14ac:dyDescent="0.15">
      <c r="A17" s="3">
        <f t="shared" si="1"/>
        <v>-1.5</v>
      </c>
      <c r="B17" s="16">
        <v>1</v>
      </c>
      <c r="C17" s="17">
        <v>-6</v>
      </c>
      <c r="D17" s="18">
        <v>24</v>
      </c>
      <c r="E17" s="18">
        <v>-84</v>
      </c>
      <c r="F17" s="18">
        <v>275</v>
      </c>
    </row>
    <row r="18" spans="1:6" x14ac:dyDescent="0.15">
      <c r="A18" s="4">
        <f t="shared" si="1"/>
        <v>-1.45</v>
      </c>
      <c r="B18" s="19">
        <v>1</v>
      </c>
      <c r="C18" s="20">
        <v>-5.8</v>
      </c>
      <c r="D18" s="21">
        <v>22.229999999999997</v>
      </c>
      <c r="E18" s="21">
        <v>-74.355999999999995</v>
      </c>
      <c r="F18" s="21">
        <v>232.49049999999997</v>
      </c>
    </row>
    <row r="19" spans="1:6" x14ac:dyDescent="0.15">
      <c r="A19" s="4">
        <f t="shared" si="1"/>
        <v>-1.4</v>
      </c>
      <c r="B19" s="19">
        <v>1</v>
      </c>
      <c r="C19" s="20">
        <v>-5.6</v>
      </c>
      <c r="D19" s="21">
        <v>20.519999999999996</v>
      </c>
      <c r="E19" s="21">
        <v>-65.407999999999987</v>
      </c>
      <c r="F19" s="21">
        <v>194.72799999999992</v>
      </c>
    </row>
    <row r="20" spans="1:6" x14ac:dyDescent="0.15">
      <c r="A20" s="4">
        <f t="shared" si="1"/>
        <v>-1.35</v>
      </c>
      <c r="B20" s="19">
        <v>1</v>
      </c>
      <c r="C20" s="20">
        <v>-5.4</v>
      </c>
      <c r="D20" s="21">
        <v>18.870000000000005</v>
      </c>
      <c r="E20" s="21">
        <v>-57.132000000000012</v>
      </c>
      <c r="F20" s="21">
        <v>161.37050000000005</v>
      </c>
    </row>
    <row r="21" spans="1:6" x14ac:dyDescent="0.15">
      <c r="A21" s="5">
        <f t="shared" si="1"/>
        <v>-1.3</v>
      </c>
      <c r="B21" s="22">
        <v>1</v>
      </c>
      <c r="C21" s="23">
        <v>-5.2</v>
      </c>
      <c r="D21" s="24">
        <v>17.28</v>
      </c>
      <c r="E21" s="24">
        <v>-49.504000000000005</v>
      </c>
      <c r="F21" s="24">
        <v>132.08800000000002</v>
      </c>
    </row>
    <row r="22" spans="1:6" x14ac:dyDescent="0.15">
      <c r="A22" s="3">
        <f t="shared" si="1"/>
        <v>-1.25</v>
      </c>
      <c r="B22" s="16">
        <v>1</v>
      </c>
      <c r="C22" s="17">
        <v>-5</v>
      </c>
      <c r="D22" s="18">
        <v>15.75</v>
      </c>
      <c r="E22" s="18">
        <v>-42.5</v>
      </c>
      <c r="F22" s="18">
        <v>106.5625</v>
      </c>
    </row>
    <row r="23" spans="1:6" x14ac:dyDescent="0.15">
      <c r="A23" s="4">
        <f t="shared" si="1"/>
        <v>-1.2</v>
      </c>
      <c r="B23" s="19">
        <v>1</v>
      </c>
      <c r="C23" s="20">
        <v>-4.8</v>
      </c>
      <c r="D23" s="21">
        <v>14.28</v>
      </c>
      <c r="E23" s="21">
        <v>-36.095999999999997</v>
      </c>
      <c r="F23" s="21">
        <v>84.487999999999985</v>
      </c>
    </row>
    <row r="24" spans="1:6" x14ac:dyDescent="0.15">
      <c r="A24" s="4">
        <f t="shared" si="1"/>
        <v>-1.1499999999999999</v>
      </c>
      <c r="B24" s="19">
        <v>1</v>
      </c>
      <c r="C24" s="20">
        <v>-4.5999999999999996</v>
      </c>
      <c r="D24" s="21">
        <v>12.869999999999997</v>
      </c>
      <c r="E24" s="21">
        <v>-30.26799999999999</v>
      </c>
      <c r="F24" s="21">
        <v>65.570499999999967</v>
      </c>
    </row>
    <row r="25" spans="1:6" x14ac:dyDescent="0.15">
      <c r="A25" s="4">
        <f t="shared" si="1"/>
        <v>-1.1000000000000001</v>
      </c>
      <c r="B25" s="19">
        <v>1</v>
      </c>
      <c r="C25" s="20">
        <v>-4.4000000000000004</v>
      </c>
      <c r="D25" s="21">
        <v>11.520000000000003</v>
      </c>
      <c r="E25" s="21">
        <v>-24.992000000000008</v>
      </c>
      <c r="F25" s="21">
        <v>49.528000000000027</v>
      </c>
    </row>
    <row r="26" spans="1:6" x14ac:dyDescent="0.15">
      <c r="A26" s="5">
        <f t="shared" si="1"/>
        <v>-1.05</v>
      </c>
      <c r="B26" s="22">
        <v>1</v>
      </c>
      <c r="C26" s="23">
        <v>-4.2</v>
      </c>
      <c r="D26" s="24">
        <v>10.23</v>
      </c>
      <c r="E26" s="24">
        <v>-20.244000000000003</v>
      </c>
      <c r="F26" s="24">
        <v>36.090500000000013</v>
      </c>
    </row>
    <row r="27" spans="1:6" x14ac:dyDescent="0.15">
      <c r="A27" s="3">
        <f t="shared" si="1"/>
        <v>-1</v>
      </c>
      <c r="B27" s="16">
        <v>1</v>
      </c>
      <c r="C27" s="17">
        <v>-4</v>
      </c>
      <c r="D27" s="18">
        <v>9</v>
      </c>
      <c r="E27" s="18">
        <v>-16</v>
      </c>
      <c r="F27" s="18">
        <v>25</v>
      </c>
    </row>
    <row r="28" spans="1:6" x14ac:dyDescent="0.15">
      <c r="A28" s="4">
        <f t="shared" si="1"/>
        <v>-0.95</v>
      </c>
      <c r="B28" s="19">
        <v>1</v>
      </c>
      <c r="C28" s="20">
        <v>-3.8</v>
      </c>
      <c r="D28" s="21">
        <v>7.8299999999999992</v>
      </c>
      <c r="E28" s="21">
        <v>-12.235999999999997</v>
      </c>
      <c r="F28" s="21">
        <v>16.010499999999993</v>
      </c>
    </row>
    <row r="29" spans="1:6" x14ac:dyDescent="0.15">
      <c r="A29" s="4">
        <f t="shared" si="1"/>
        <v>-0.9</v>
      </c>
      <c r="B29" s="19">
        <v>1</v>
      </c>
      <c r="C29" s="20">
        <v>-3.6</v>
      </c>
      <c r="D29" s="21">
        <v>6.7200000000000006</v>
      </c>
      <c r="E29" s="21">
        <v>-8.9280000000000008</v>
      </c>
      <c r="F29" s="21">
        <v>8.8880000000000035</v>
      </c>
    </row>
    <row r="30" spans="1:6" x14ac:dyDescent="0.15">
      <c r="A30" s="4">
        <f t="shared" si="1"/>
        <v>-0.85</v>
      </c>
      <c r="B30" s="19">
        <v>1</v>
      </c>
      <c r="C30" s="20">
        <v>-3.4</v>
      </c>
      <c r="D30" s="21">
        <v>5.67</v>
      </c>
      <c r="E30" s="21">
        <v>-6.0519999999999987</v>
      </c>
      <c r="F30" s="21">
        <v>3.4104999999999981</v>
      </c>
    </row>
    <row r="31" spans="1:6" x14ac:dyDescent="0.15">
      <c r="A31" s="5">
        <f t="shared" si="1"/>
        <v>-0.8</v>
      </c>
      <c r="B31" s="22">
        <v>1</v>
      </c>
      <c r="C31" s="23">
        <v>-3.2</v>
      </c>
      <c r="D31" s="24">
        <v>4.6800000000000006</v>
      </c>
      <c r="E31" s="24">
        <v>-3.5840000000000019</v>
      </c>
      <c r="F31" s="24">
        <v>-0.63199999999999701</v>
      </c>
    </row>
    <row r="32" spans="1:6" x14ac:dyDescent="0.15">
      <c r="A32" s="3">
        <f t="shared" si="1"/>
        <v>-0.75</v>
      </c>
      <c r="B32" s="16">
        <v>1</v>
      </c>
      <c r="C32" s="17">
        <v>-3</v>
      </c>
      <c r="D32" s="25">
        <v>3.75</v>
      </c>
      <c r="E32" s="25">
        <v>-1.5</v>
      </c>
      <c r="F32" s="25">
        <v>-3.4375</v>
      </c>
    </row>
    <row r="33" spans="1:6" x14ac:dyDescent="0.15">
      <c r="A33" s="4">
        <f t="shared" si="1"/>
        <v>-0.7</v>
      </c>
      <c r="B33" s="19">
        <v>1</v>
      </c>
      <c r="C33" s="20">
        <v>-2.8</v>
      </c>
      <c r="D33" s="25">
        <v>2.8799999999999994</v>
      </c>
      <c r="E33" s="25">
        <v>0.22400000000000136</v>
      </c>
      <c r="F33" s="25">
        <v>-5.1920000000000011</v>
      </c>
    </row>
    <row r="34" spans="1:6" x14ac:dyDescent="0.15">
      <c r="A34" s="4">
        <f t="shared" si="1"/>
        <v>-0.65</v>
      </c>
      <c r="B34" s="19">
        <v>1</v>
      </c>
      <c r="C34" s="20">
        <v>-2.6</v>
      </c>
      <c r="D34" s="25">
        <v>2.0700000000000003</v>
      </c>
      <c r="E34" s="25">
        <v>1.6119999999999994</v>
      </c>
      <c r="F34" s="25">
        <v>-6.0694999999999997</v>
      </c>
    </row>
    <row r="35" spans="1:6" x14ac:dyDescent="0.15">
      <c r="A35" s="4">
        <f t="shared" si="1"/>
        <v>-0.6</v>
      </c>
      <c r="B35" s="19">
        <v>1</v>
      </c>
      <c r="C35" s="20">
        <v>-2.4</v>
      </c>
      <c r="D35" s="25">
        <v>1.3199999999999996</v>
      </c>
      <c r="E35" s="25">
        <v>2.6880000000000006</v>
      </c>
      <c r="F35" s="25">
        <v>-6.2320000000000002</v>
      </c>
    </row>
    <row r="36" spans="1:6" x14ac:dyDescent="0.15">
      <c r="A36" s="5">
        <f t="shared" si="1"/>
        <v>-0.55000000000000004</v>
      </c>
      <c r="B36" s="22">
        <v>1</v>
      </c>
      <c r="C36" s="23">
        <v>-2.2000000000000002</v>
      </c>
      <c r="D36" s="25">
        <v>0.63000000000000056</v>
      </c>
      <c r="E36" s="25">
        <v>3.4759999999999995</v>
      </c>
      <c r="F36" s="25">
        <v>-5.8295000000000003</v>
      </c>
    </row>
    <row r="37" spans="1:6" x14ac:dyDescent="0.15">
      <c r="A37" s="3">
        <f t="shared" si="1"/>
        <v>-0.5</v>
      </c>
      <c r="B37" s="16">
        <v>1</v>
      </c>
      <c r="C37" s="17">
        <v>-2</v>
      </c>
      <c r="D37" s="18">
        <v>0</v>
      </c>
      <c r="E37" s="18">
        <v>4</v>
      </c>
      <c r="F37" s="18">
        <v>-5</v>
      </c>
    </row>
    <row r="38" spans="1:6" x14ac:dyDescent="0.15">
      <c r="A38" s="4">
        <f t="shared" si="1"/>
        <v>-0.45</v>
      </c>
      <c r="B38" s="19">
        <v>1</v>
      </c>
      <c r="C38" s="20">
        <v>-1.8</v>
      </c>
      <c r="D38" s="21">
        <v>-0.56999999999999984</v>
      </c>
      <c r="E38" s="21">
        <v>4.2839999999999998</v>
      </c>
      <c r="F38" s="21">
        <v>-3.8695000000000004</v>
      </c>
    </row>
    <row r="39" spans="1:6" x14ac:dyDescent="0.15">
      <c r="A39" s="4">
        <f t="shared" si="1"/>
        <v>-0.4</v>
      </c>
      <c r="B39" s="19">
        <v>1</v>
      </c>
      <c r="C39" s="20">
        <v>-1.6</v>
      </c>
      <c r="D39" s="21">
        <v>-1.0799999999999998</v>
      </c>
      <c r="E39" s="21">
        <v>4.3520000000000003</v>
      </c>
      <c r="F39" s="21">
        <v>-2.5520000000000005</v>
      </c>
    </row>
    <row r="40" spans="1:6" x14ac:dyDescent="0.15">
      <c r="A40" s="4">
        <f t="shared" si="1"/>
        <v>-0.35</v>
      </c>
      <c r="B40" s="19">
        <v>1</v>
      </c>
      <c r="C40" s="20">
        <v>-1.4</v>
      </c>
      <c r="D40" s="21">
        <v>-1.5300000000000002</v>
      </c>
      <c r="E40" s="21">
        <v>4.2279999999999998</v>
      </c>
      <c r="F40" s="21">
        <v>-1.1494999999999993</v>
      </c>
    </row>
    <row r="41" spans="1:6" x14ac:dyDescent="0.15">
      <c r="A41" s="5">
        <f t="shared" si="1"/>
        <v>-0.3</v>
      </c>
      <c r="B41" s="22">
        <v>1</v>
      </c>
      <c r="C41" s="23">
        <v>-1.2</v>
      </c>
      <c r="D41" s="24">
        <v>-1.9200000000000002</v>
      </c>
      <c r="E41" s="24">
        <v>3.9359999999999999</v>
      </c>
      <c r="F41" s="24">
        <v>0.2480000000000003</v>
      </c>
    </row>
    <row r="42" spans="1:6" x14ac:dyDescent="0.15">
      <c r="A42" s="12">
        <f t="shared" si="1"/>
        <v>-0.25</v>
      </c>
      <c r="B42" s="16">
        <v>1</v>
      </c>
      <c r="C42" s="17">
        <v>-1</v>
      </c>
      <c r="D42" s="18">
        <v>-2.25</v>
      </c>
      <c r="E42" s="18">
        <v>3.5</v>
      </c>
      <c r="F42" s="18">
        <v>1.5625</v>
      </c>
    </row>
    <row r="43" spans="1:6" x14ac:dyDescent="0.15">
      <c r="A43" s="4">
        <f t="shared" si="1"/>
        <v>-0.2</v>
      </c>
      <c r="B43" s="19">
        <v>1</v>
      </c>
      <c r="C43" s="20">
        <v>-0.8</v>
      </c>
      <c r="D43" s="21">
        <v>-2.52</v>
      </c>
      <c r="E43" s="21">
        <v>2.944</v>
      </c>
      <c r="F43" s="21">
        <v>2.7279999999999998</v>
      </c>
    </row>
    <row r="44" spans="1:6" x14ac:dyDescent="0.15">
      <c r="A44" s="4">
        <f t="shared" si="1"/>
        <v>-0.15</v>
      </c>
      <c r="B44" s="19">
        <v>1</v>
      </c>
      <c r="C44" s="20">
        <v>-0.6</v>
      </c>
      <c r="D44" s="21">
        <v>-2.73</v>
      </c>
      <c r="E44" s="21">
        <v>2.2919999999999998</v>
      </c>
      <c r="F44" s="21">
        <v>3.6905000000000001</v>
      </c>
    </row>
    <row r="45" spans="1:6" x14ac:dyDescent="0.15">
      <c r="A45" s="4">
        <f t="shared" si="1"/>
        <v>-0.1</v>
      </c>
      <c r="B45" s="19">
        <v>1</v>
      </c>
      <c r="C45" s="20">
        <v>-0.4</v>
      </c>
      <c r="D45" s="21">
        <v>-2.88</v>
      </c>
      <c r="E45" s="21">
        <v>1.5680000000000001</v>
      </c>
      <c r="F45" s="21">
        <v>4.4080000000000004</v>
      </c>
    </row>
    <row r="46" spans="1:6" x14ac:dyDescent="0.15">
      <c r="A46" s="5">
        <f t="shared" si="1"/>
        <v>-0.05</v>
      </c>
      <c r="B46" s="22">
        <v>1</v>
      </c>
      <c r="C46" s="23">
        <v>-0.2</v>
      </c>
      <c r="D46" s="24">
        <v>-2.97</v>
      </c>
      <c r="E46" s="24">
        <v>0.79600000000000004</v>
      </c>
      <c r="F46" s="24">
        <v>4.8505000000000003</v>
      </c>
    </row>
    <row r="47" spans="1:6" x14ac:dyDescent="0.15">
      <c r="A47" s="26">
        <f t="shared" si="1"/>
        <v>0</v>
      </c>
      <c r="B47" s="16">
        <v>1</v>
      </c>
      <c r="C47" s="17">
        <v>0</v>
      </c>
      <c r="D47" s="18">
        <v>-3</v>
      </c>
      <c r="E47" s="18">
        <v>0</v>
      </c>
      <c r="F47" s="18">
        <v>5</v>
      </c>
    </row>
    <row r="48" spans="1:6" x14ac:dyDescent="0.15">
      <c r="A48" s="4">
        <f t="shared" si="1"/>
        <v>0.05</v>
      </c>
      <c r="B48" s="19">
        <v>1</v>
      </c>
      <c r="C48" s="20">
        <v>0.2</v>
      </c>
      <c r="D48" s="21">
        <v>-2.97</v>
      </c>
      <c r="E48" s="21">
        <v>-0.79600000000000004</v>
      </c>
      <c r="F48" s="21">
        <v>4.8505000000000003</v>
      </c>
    </row>
    <row r="49" spans="1:6" x14ac:dyDescent="0.15">
      <c r="A49" s="4">
        <f t="shared" si="1"/>
        <v>0.1</v>
      </c>
      <c r="B49" s="19">
        <v>1</v>
      </c>
      <c r="C49" s="20">
        <v>0.4</v>
      </c>
      <c r="D49" s="21">
        <v>-2.88</v>
      </c>
      <c r="E49" s="21">
        <v>-1.5680000000000001</v>
      </c>
      <c r="F49" s="21">
        <v>4.4080000000000004</v>
      </c>
    </row>
    <row r="50" spans="1:6" x14ac:dyDescent="0.15">
      <c r="A50" s="4">
        <f t="shared" si="1"/>
        <v>0.15</v>
      </c>
      <c r="B50" s="19">
        <v>1</v>
      </c>
      <c r="C50" s="20">
        <v>0.6</v>
      </c>
      <c r="D50" s="21">
        <v>-2.73</v>
      </c>
      <c r="E50" s="21">
        <v>-2.2919999999999998</v>
      </c>
      <c r="F50" s="21">
        <v>3.6905000000000001</v>
      </c>
    </row>
    <row r="51" spans="1:6" x14ac:dyDescent="0.15">
      <c r="A51" s="5">
        <f t="shared" si="1"/>
        <v>0.2</v>
      </c>
      <c r="B51" s="22">
        <v>1</v>
      </c>
      <c r="C51" s="23">
        <v>0.8</v>
      </c>
      <c r="D51" s="24">
        <v>-2.52</v>
      </c>
      <c r="E51" s="24">
        <v>-2.944</v>
      </c>
      <c r="F51" s="24">
        <v>2.7279999999999998</v>
      </c>
    </row>
    <row r="52" spans="1:6" x14ac:dyDescent="0.15">
      <c r="A52" s="3">
        <f t="shared" si="1"/>
        <v>0.25</v>
      </c>
      <c r="B52" s="16">
        <v>1</v>
      </c>
      <c r="C52" s="17">
        <v>1</v>
      </c>
      <c r="D52" s="18">
        <v>-2.25</v>
      </c>
      <c r="E52" s="18">
        <v>-3.5</v>
      </c>
      <c r="F52" s="18">
        <v>1.5625</v>
      </c>
    </row>
    <row r="53" spans="1:6" x14ac:dyDescent="0.15">
      <c r="A53" s="4">
        <f t="shared" si="1"/>
        <v>0.3</v>
      </c>
      <c r="B53" s="19">
        <v>1</v>
      </c>
      <c r="C53" s="20">
        <v>1.2</v>
      </c>
      <c r="D53" s="21">
        <v>-1.9200000000000002</v>
      </c>
      <c r="E53" s="21">
        <v>-3.9359999999999999</v>
      </c>
      <c r="F53" s="21">
        <v>0.2480000000000003</v>
      </c>
    </row>
    <row r="54" spans="1:6" x14ac:dyDescent="0.15">
      <c r="A54" s="4">
        <f t="shared" si="1"/>
        <v>0.35</v>
      </c>
      <c r="B54" s="19">
        <v>1</v>
      </c>
      <c r="C54" s="20">
        <v>1.4</v>
      </c>
      <c r="D54" s="21">
        <v>-1.5300000000000002</v>
      </c>
      <c r="E54" s="21">
        <v>-4.2279999999999998</v>
      </c>
      <c r="F54" s="21">
        <v>-1.1494999999999993</v>
      </c>
    </row>
    <row r="55" spans="1:6" x14ac:dyDescent="0.15">
      <c r="A55" s="4">
        <f t="shared" si="1"/>
        <v>0.4</v>
      </c>
      <c r="B55" s="19">
        <v>1</v>
      </c>
      <c r="C55" s="20">
        <v>1.6</v>
      </c>
      <c r="D55" s="21">
        <v>-1.0799999999999998</v>
      </c>
      <c r="E55" s="21">
        <v>-4.3520000000000003</v>
      </c>
      <c r="F55" s="21">
        <v>-2.5520000000000005</v>
      </c>
    </row>
    <row r="56" spans="1:6" x14ac:dyDescent="0.15">
      <c r="A56" s="5">
        <f t="shared" si="1"/>
        <v>0.45</v>
      </c>
      <c r="B56" s="22">
        <v>1</v>
      </c>
      <c r="C56" s="23">
        <v>1.8</v>
      </c>
      <c r="D56" s="24">
        <v>-0.56999999999999984</v>
      </c>
      <c r="E56" s="24">
        <v>-4.2839999999999998</v>
      </c>
      <c r="F56" s="24">
        <v>-3.8695000000000004</v>
      </c>
    </row>
    <row r="57" spans="1:6" x14ac:dyDescent="0.15">
      <c r="A57" s="12">
        <f t="shared" si="1"/>
        <v>0.5</v>
      </c>
      <c r="B57" s="16">
        <v>1</v>
      </c>
      <c r="C57" s="17">
        <v>2</v>
      </c>
      <c r="D57" s="18">
        <v>0</v>
      </c>
      <c r="E57" s="18">
        <v>-4</v>
      </c>
      <c r="F57" s="18">
        <v>-5</v>
      </c>
    </row>
    <row r="58" spans="1:6" x14ac:dyDescent="0.15">
      <c r="A58" s="13">
        <f t="shared" si="1"/>
        <v>0.55000000000000004</v>
      </c>
      <c r="B58" s="19">
        <v>1</v>
      </c>
      <c r="C58" s="20">
        <v>2.2000000000000002</v>
      </c>
      <c r="D58" s="21">
        <v>0.63000000000000056</v>
      </c>
      <c r="E58" s="21">
        <v>-3.4759999999999995</v>
      </c>
      <c r="F58" s="21">
        <v>-5.8295000000000003</v>
      </c>
    </row>
    <row r="59" spans="1:6" x14ac:dyDescent="0.15">
      <c r="A59" s="4">
        <f t="shared" si="1"/>
        <v>0.6</v>
      </c>
      <c r="B59" s="19">
        <v>1</v>
      </c>
      <c r="C59" s="20">
        <v>2.4</v>
      </c>
      <c r="D59" s="21">
        <v>1.3199999999999996</v>
      </c>
      <c r="E59" s="21">
        <v>-2.6880000000000006</v>
      </c>
      <c r="F59" s="21">
        <v>-6.2320000000000002</v>
      </c>
    </row>
    <row r="60" spans="1:6" x14ac:dyDescent="0.15">
      <c r="A60" s="4">
        <f t="shared" si="1"/>
        <v>0.65</v>
      </c>
      <c r="B60" s="19">
        <v>1</v>
      </c>
      <c r="C60" s="20">
        <v>2.6</v>
      </c>
      <c r="D60" s="21">
        <v>2.0700000000000003</v>
      </c>
      <c r="E60" s="21">
        <v>-1.6119999999999994</v>
      </c>
      <c r="F60" s="21">
        <v>-6.0694999999999997</v>
      </c>
    </row>
    <row r="61" spans="1:6" x14ac:dyDescent="0.15">
      <c r="A61" s="5">
        <f t="shared" si="1"/>
        <v>0.7</v>
      </c>
      <c r="B61" s="22">
        <v>1</v>
      </c>
      <c r="C61" s="23">
        <v>2.8</v>
      </c>
      <c r="D61" s="24">
        <v>2.8799999999999994</v>
      </c>
      <c r="E61" s="24">
        <v>-0.22400000000000136</v>
      </c>
      <c r="F61" s="24">
        <v>-5.1920000000000011</v>
      </c>
    </row>
    <row r="62" spans="1:6" x14ac:dyDescent="0.15">
      <c r="A62" s="3">
        <f t="shared" si="1"/>
        <v>0.75</v>
      </c>
      <c r="B62" s="16">
        <v>1</v>
      </c>
      <c r="C62" s="17">
        <v>3</v>
      </c>
      <c r="D62" s="18">
        <v>3.75</v>
      </c>
      <c r="E62" s="18">
        <v>1.5</v>
      </c>
      <c r="F62" s="18">
        <v>-3.4375</v>
      </c>
    </row>
    <row r="63" spans="1:6" x14ac:dyDescent="0.15">
      <c r="A63" s="4">
        <f t="shared" si="1"/>
        <v>0.8</v>
      </c>
      <c r="B63" s="19">
        <v>1</v>
      </c>
      <c r="C63" s="20">
        <v>3.2</v>
      </c>
      <c r="D63" s="21">
        <v>4.6800000000000006</v>
      </c>
      <c r="E63" s="21">
        <v>3.5840000000000019</v>
      </c>
      <c r="F63" s="21">
        <v>-0.63199999999999701</v>
      </c>
    </row>
    <row r="64" spans="1:6" x14ac:dyDescent="0.15">
      <c r="A64" s="4">
        <f t="shared" si="1"/>
        <v>0.85</v>
      </c>
      <c r="B64" s="19">
        <v>1</v>
      </c>
      <c r="C64" s="20">
        <v>3.4</v>
      </c>
      <c r="D64" s="21">
        <v>5.67</v>
      </c>
      <c r="E64" s="21">
        <v>6.0519999999999987</v>
      </c>
      <c r="F64" s="21">
        <v>3.4104999999999981</v>
      </c>
    </row>
    <row r="65" spans="1:6" x14ac:dyDescent="0.15">
      <c r="A65" s="4">
        <f t="shared" si="1"/>
        <v>0.9</v>
      </c>
      <c r="B65" s="19">
        <v>1</v>
      </c>
      <c r="C65" s="20">
        <v>3.6</v>
      </c>
      <c r="D65" s="21">
        <v>6.7200000000000006</v>
      </c>
      <c r="E65" s="21">
        <v>8.9280000000000008</v>
      </c>
      <c r="F65" s="21">
        <v>8.8880000000000035</v>
      </c>
    </row>
    <row r="66" spans="1:6" x14ac:dyDescent="0.15">
      <c r="A66" s="5">
        <f t="shared" si="1"/>
        <v>0.95</v>
      </c>
      <c r="B66" s="22">
        <v>1</v>
      </c>
      <c r="C66" s="23">
        <v>3.8</v>
      </c>
      <c r="D66" s="24">
        <v>7.8299999999999992</v>
      </c>
      <c r="E66" s="24">
        <v>12.235999999999997</v>
      </c>
      <c r="F66" s="24">
        <v>16.010499999999993</v>
      </c>
    </row>
    <row r="67" spans="1:6" x14ac:dyDescent="0.15">
      <c r="A67" s="12">
        <f t="shared" si="1"/>
        <v>1</v>
      </c>
      <c r="B67" s="16">
        <v>1</v>
      </c>
      <c r="C67" s="17">
        <v>4</v>
      </c>
      <c r="D67" s="18">
        <v>9</v>
      </c>
      <c r="E67" s="18">
        <v>16</v>
      </c>
      <c r="F67" s="18">
        <v>25</v>
      </c>
    </row>
    <row r="68" spans="1:6" x14ac:dyDescent="0.15">
      <c r="A68" s="13">
        <f t="shared" si="1"/>
        <v>1.05</v>
      </c>
      <c r="B68" s="19">
        <v>1</v>
      </c>
      <c r="C68" s="20">
        <v>4.2</v>
      </c>
      <c r="D68" s="21">
        <v>10.23</v>
      </c>
      <c r="E68" s="21">
        <v>20.244000000000003</v>
      </c>
      <c r="F68" s="21">
        <v>36.090500000000013</v>
      </c>
    </row>
    <row r="69" spans="1:6" x14ac:dyDescent="0.15">
      <c r="A69" s="4">
        <f t="shared" si="1"/>
        <v>1.1000000000000001</v>
      </c>
      <c r="B69" s="19">
        <v>1</v>
      </c>
      <c r="C69" s="20">
        <v>4.4000000000000004</v>
      </c>
      <c r="D69" s="21">
        <v>11.520000000000003</v>
      </c>
      <c r="E69" s="21">
        <v>24.992000000000008</v>
      </c>
      <c r="F69" s="21">
        <v>49.528000000000027</v>
      </c>
    </row>
    <row r="70" spans="1:6" x14ac:dyDescent="0.15">
      <c r="A70" s="4">
        <f t="shared" si="1"/>
        <v>1.1499999999999999</v>
      </c>
      <c r="B70" s="19">
        <v>1</v>
      </c>
      <c r="C70" s="20">
        <v>4.5999999999999996</v>
      </c>
      <c r="D70" s="21">
        <v>12.869999999999997</v>
      </c>
      <c r="E70" s="21">
        <v>30.26799999999999</v>
      </c>
      <c r="F70" s="21">
        <v>65.570499999999967</v>
      </c>
    </row>
    <row r="71" spans="1:6" x14ac:dyDescent="0.15">
      <c r="A71" s="5">
        <f t="shared" si="1"/>
        <v>1.2</v>
      </c>
      <c r="B71" s="22">
        <v>1</v>
      </c>
      <c r="C71" s="23">
        <v>4.8</v>
      </c>
      <c r="D71" s="24">
        <v>14.28</v>
      </c>
      <c r="E71" s="24">
        <v>36.095999999999997</v>
      </c>
      <c r="F71" s="24">
        <v>84.487999999999985</v>
      </c>
    </row>
    <row r="72" spans="1:6" x14ac:dyDescent="0.15">
      <c r="A72" s="3">
        <f t="shared" si="1"/>
        <v>1.25</v>
      </c>
      <c r="B72" s="16">
        <v>1</v>
      </c>
      <c r="C72" s="17">
        <v>5</v>
      </c>
      <c r="D72" s="18">
        <v>15.75</v>
      </c>
      <c r="E72" s="18">
        <v>42.5</v>
      </c>
      <c r="F72" s="18">
        <v>106.5625</v>
      </c>
    </row>
    <row r="73" spans="1:6" x14ac:dyDescent="0.15">
      <c r="A73" s="4">
        <f t="shared" ref="A73:A87" si="2">(INT(A72*1000+0.5)+50)/1000</f>
        <v>1.3</v>
      </c>
      <c r="B73" s="19">
        <v>1</v>
      </c>
      <c r="C73" s="20">
        <v>5.2</v>
      </c>
      <c r="D73" s="21">
        <v>17.28</v>
      </c>
      <c r="E73" s="21">
        <v>49.504000000000005</v>
      </c>
      <c r="F73" s="21">
        <v>132.08800000000002</v>
      </c>
    </row>
    <row r="74" spans="1:6" x14ac:dyDescent="0.15">
      <c r="A74" s="4">
        <f t="shared" si="2"/>
        <v>1.35</v>
      </c>
      <c r="B74" s="19">
        <v>1</v>
      </c>
      <c r="C74" s="20">
        <v>5.4</v>
      </c>
      <c r="D74" s="21">
        <v>18.870000000000005</v>
      </c>
      <c r="E74" s="21">
        <v>57.132000000000012</v>
      </c>
      <c r="F74" s="21">
        <v>161.37050000000005</v>
      </c>
    </row>
    <row r="75" spans="1:6" x14ac:dyDescent="0.15">
      <c r="A75" s="4">
        <f t="shared" si="2"/>
        <v>1.4</v>
      </c>
      <c r="B75" s="19">
        <v>1</v>
      </c>
      <c r="C75" s="20">
        <v>5.6</v>
      </c>
      <c r="D75" s="21">
        <v>20.519999999999996</v>
      </c>
      <c r="E75" s="21">
        <v>65.407999999999987</v>
      </c>
      <c r="F75" s="21">
        <v>194.72799999999992</v>
      </c>
    </row>
    <row r="76" spans="1:6" x14ac:dyDescent="0.15">
      <c r="A76" s="5">
        <f t="shared" si="2"/>
        <v>1.45</v>
      </c>
      <c r="B76" s="22">
        <v>1</v>
      </c>
      <c r="C76" s="23">
        <v>5.8</v>
      </c>
      <c r="D76" s="24">
        <v>22.229999999999997</v>
      </c>
      <c r="E76" s="24">
        <v>74.355999999999995</v>
      </c>
      <c r="F76" s="24">
        <v>232.49049999999997</v>
      </c>
    </row>
    <row r="77" spans="1:6" x14ac:dyDescent="0.15">
      <c r="A77" s="3">
        <f t="shared" si="2"/>
        <v>1.5</v>
      </c>
      <c r="B77" s="16">
        <v>1</v>
      </c>
      <c r="C77" s="17">
        <v>6</v>
      </c>
      <c r="D77" s="18">
        <v>24</v>
      </c>
      <c r="E77" s="18">
        <v>84</v>
      </c>
      <c r="F77" s="18">
        <v>275</v>
      </c>
    </row>
    <row r="78" spans="1:6" x14ac:dyDescent="0.15">
      <c r="A78" s="4">
        <f t="shared" si="2"/>
        <v>1.55</v>
      </c>
      <c r="B78" s="19">
        <v>1</v>
      </c>
      <c r="C78" s="20">
        <v>6.2</v>
      </c>
      <c r="D78" s="21">
        <v>25.830000000000002</v>
      </c>
      <c r="E78" s="21">
        <v>94.364000000000004</v>
      </c>
      <c r="F78" s="21">
        <v>322.61050000000006</v>
      </c>
    </row>
    <row r="79" spans="1:6" x14ac:dyDescent="0.15">
      <c r="A79" s="4">
        <f t="shared" si="2"/>
        <v>1.6</v>
      </c>
      <c r="B79" s="19">
        <v>1</v>
      </c>
      <c r="C79" s="20">
        <v>6.4</v>
      </c>
      <c r="D79" s="21">
        <v>27.720000000000002</v>
      </c>
      <c r="E79" s="21">
        <v>105.47200000000002</v>
      </c>
      <c r="F79" s="21">
        <v>375.6880000000001</v>
      </c>
    </row>
    <row r="80" spans="1:6" x14ac:dyDescent="0.15">
      <c r="A80" s="4">
        <f t="shared" si="2"/>
        <v>1.65</v>
      </c>
      <c r="B80" s="19">
        <v>1</v>
      </c>
      <c r="C80" s="20">
        <v>6.6</v>
      </c>
      <c r="D80" s="21">
        <v>29.669999999999998</v>
      </c>
      <c r="E80" s="21">
        <v>117.34799999999998</v>
      </c>
      <c r="F80" s="21">
        <v>434.61049999999989</v>
      </c>
    </row>
    <row r="81" spans="1:6" x14ac:dyDescent="0.15">
      <c r="A81" s="5">
        <f t="shared" si="2"/>
        <v>1.7</v>
      </c>
      <c r="B81" s="22">
        <v>1</v>
      </c>
      <c r="C81" s="23">
        <v>6.8</v>
      </c>
      <c r="D81" s="24">
        <v>31.68</v>
      </c>
      <c r="E81" s="24">
        <v>130.01599999999999</v>
      </c>
      <c r="F81" s="24">
        <v>499.76799999999992</v>
      </c>
    </row>
    <row r="82" spans="1:6" x14ac:dyDescent="0.15">
      <c r="A82" s="3">
        <f t="shared" si="2"/>
        <v>1.75</v>
      </c>
      <c r="B82" s="16">
        <v>1</v>
      </c>
      <c r="C82" s="17">
        <v>7</v>
      </c>
      <c r="D82" s="18">
        <v>33.75</v>
      </c>
      <c r="E82" s="18">
        <v>143.5</v>
      </c>
      <c r="F82" s="18">
        <v>571.5625</v>
      </c>
    </row>
    <row r="83" spans="1:6" x14ac:dyDescent="0.15">
      <c r="A83" s="4">
        <f t="shared" si="2"/>
        <v>1.8</v>
      </c>
      <c r="B83" s="19">
        <v>1</v>
      </c>
      <c r="C83" s="20">
        <v>7.2</v>
      </c>
      <c r="D83" s="21">
        <v>35.880000000000003</v>
      </c>
      <c r="E83" s="21">
        <v>157.82400000000001</v>
      </c>
      <c r="F83" s="21">
        <v>650.40800000000013</v>
      </c>
    </row>
    <row r="84" spans="1:6" x14ac:dyDescent="0.15">
      <c r="A84" s="4">
        <f t="shared" si="2"/>
        <v>1.85</v>
      </c>
      <c r="B84" s="19">
        <v>1</v>
      </c>
      <c r="C84" s="20">
        <v>7.4</v>
      </c>
      <c r="D84" s="21">
        <v>38.070000000000007</v>
      </c>
      <c r="E84" s="21">
        <v>173.01200000000003</v>
      </c>
      <c r="F84" s="21">
        <v>736.73050000000012</v>
      </c>
    </row>
    <row r="85" spans="1:6" x14ac:dyDescent="0.15">
      <c r="A85" s="4">
        <f t="shared" si="2"/>
        <v>1.9</v>
      </c>
      <c r="B85" s="19">
        <v>1</v>
      </c>
      <c r="C85" s="20">
        <v>7.6</v>
      </c>
      <c r="D85" s="21">
        <v>40.319999999999993</v>
      </c>
      <c r="E85" s="21">
        <v>189.08799999999997</v>
      </c>
      <c r="F85" s="21">
        <v>830.96799999999985</v>
      </c>
    </row>
    <row r="86" spans="1:6" x14ac:dyDescent="0.15">
      <c r="A86" s="5">
        <f t="shared" si="2"/>
        <v>1.95</v>
      </c>
      <c r="B86" s="22">
        <v>1</v>
      </c>
      <c r="C86" s="23">
        <v>7.8</v>
      </c>
      <c r="D86" s="24">
        <v>42.629999999999995</v>
      </c>
      <c r="E86" s="24">
        <v>206.07599999999999</v>
      </c>
      <c r="F86" s="24">
        <v>933.57049999999992</v>
      </c>
    </row>
    <row r="87" spans="1:6" x14ac:dyDescent="0.15">
      <c r="A87" s="3">
        <f t="shared" si="2"/>
        <v>2</v>
      </c>
      <c r="B87" s="16">
        <v>1</v>
      </c>
      <c r="C87" s="17">
        <v>8</v>
      </c>
      <c r="D87" s="18">
        <v>45</v>
      </c>
      <c r="E87" s="18">
        <v>224</v>
      </c>
      <c r="F87" s="18">
        <v>1045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Start_Chebt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001D6-59DC-4995-B03D-E4105D161827}">
  <sheetPr codeName="Sheet44"/>
  <dimension ref="A1:F87"/>
  <sheetViews>
    <sheetView workbookViewId="0"/>
  </sheetViews>
  <sheetFormatPr defaultColWidth="8.875" defaultRowHeight="13.5" x14ac:dyDescent="0.15"/>
  <cols>
    <col min="1" max="1" width="9" customWidth="1"/>
    <col min="2" max="6" width="12.625" customWidth="1"/>
  </cols>
  <sheetData>
    <row r="1" spans="1:6" x14ac:dyDescent="0.15">
      <c r="A1" s="1" t="s">
        <v>157</v>
      </c>
    </row>
    <row r="2" spans="1:6" x14ac:dyDescent="0.15">
      <c r="A2" s="1"/>
    </row>
    <row r="3" spans="1:6" x14ac:dyDescent="0.15">
      <c r="A3" s="1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_xlfn.CONCAT("U",B5,"(x)")</f>
        <v>U1(x)</v>
      </c>
      <c r="C6" s="6" t="str">
        <f t="shared" ref="C6:F6" si="0">_xlfn.CONCAT("U",C5,"(x)")</f>
        <v>U2(x)</v>
      </c>
      <c r="D6" s="6" t="str">
        <f t="shared" si="0"/>
        <v>U3(x)</v>
      </c>
      <c r="E6" s="6" t="str">
        <f t="shared" si="0"/>
        <v>U4(x)</v>
      </c>
      <c r="F6" s="6" t="str">
        <f t="shared" si="0"/>
        <v>U5(x)</v>
      </c>
    </row>
    <row r="7" spans="1:6" x14ac:dyDescent="0.15">
      <c r="A7" s="3">
        <v>-2</v>
      </c>
      <c r="B7" s="16">
        <v>-4</v>
      </c>
      <c r="C7" s="17">
        <v>15</v>
      </c>
      <c r="D7" s="18">
        <v>-56</v>
      </c>
      <c r="E7" s="18">
        <v>209</v>
      </c>
      <c r="F7" s="18">
        <v>-780</v>
      </c>
    </row>
    <row r="8" spans="1:6" x14ac:dyDescent="0.15">
      <c r="A8" s="4">
        <f>(INT(A7*1000+0.5)+50)/1000</f>
        <v>-1.95</v>
      </c>
      <c r="B8" s="19">
        <v>-3.9</v>
      </c>
      <c r="C8" s="20">
        <v>14.209999999999999</v>
      </c>
      <c r="D8" s="21">
        <v>-51.518999999999998</v>
      </c>
      <c r="E8" s="21">
        <v>186.71409999999997</v>
      </c>
      <c r="F8" s="21">
        <v>-676.66598999999997</v>
      </c>
    </row>
    <row r="9" spans="1:6" x14ac:dyDescent="0.15">
      <c r="A9" s="4">
        <f t="shared" ref="A9:A72" si="1">(INT(A8*1000+0.5)+50)/1000</f>
        <v>-1.9</v>
      </c>
      <c r="B9" s="19">
        <v>-3.8</v>
      </c>
      <c r="C9" s="20">
        <v>13.44</v>
      </c>
      <c r="D9" s="21">
        <v>-47.271999999999991</v>
      </c>
      <c r="E9" s="21">
        <v>166.19359999999998</v>
      </c>
      <c r="F9" s="21">
        <v>-584.26367999999979</v>
      </c>
    </row>
    <row r="10" spans="1:6" x14ac:dyDescent="0.15">
      <c r="A10" s="4">
        <f t="shared" si="1"/>
        <v>-1.85</v>
      </c>
      <c r="B10" s="19">
        <v>-3.7</v>
      </c>
      <c r="C10" s="20">
        <v>12.690000000000001</v>
      </c>
      <c r="D10" s="21">
        <v>-43.253000000000007</v>
      </c>
      <c r="E10" s="21">
        <v>147.34610000000004</v>
      </c>
      <c r="F10" s="21">
        <v>-501.92757000000012</v>
      </c>
    </row>
    <row r="11" spans="1:6" x14ac:dyDescent="0.15">
      <c r="A11" s="5">
        <f t="shared" si="1"/>
        <v>-1.8</v>
      </c>
      <c r="B11" s="22">
        <v>-3.6</v>
      </c>
      <c r="C11" s="23">
        <v>11.96</v>
      </c>
      <c r="D11" s="24">
        <v>-39.456000000000003</v>
      </c>
      <c r="E11" s="24">
        <v>130.08160000000001</v>
      </c>
      <c r="F11" s="24">
        <v>-428.83776000000006</v>
      </c>
    </row>
    <row r="12" spans="1:6" x14ac:dyDescent="0.15">
      <c r="A12" s="3">
        <f t="shared" si="1"/>
        <v>-1.75</v>
      </c>
      <c r="B12" s="16">
        <v>-3.5</v>
      </c>
      <c r="C12" s="17">
        <v>11.25</v>
      </c>
      <c r="D12" s="18">
        <v>-35.875</v>
      </c>
      <c r="E12" s="18">
        <v>114.3125</v>
      </c>
      <c r="F12" s="18">
        <v>-364.21875</v>
      </c>
    </row>
    <row r="13" spans="1:6" x14ac:dyDescent="0.15">
      <c r="A13" s="4">
        <f t="shared" si="1"/>
        <v>-1.7</v>
      </c>
      <c r="B13" s="19">
        <v>-3.4</v>
      </c>
      <c r="C13" s="20">
        <v>10.559999999999999</v>
      </c>
      <c r="D13" s="21">
        <v>-32.503999999999998</v>
      </c>
      <c r="E13" s="21">
        <v>99.953599999999994</v>
      </c>
      <c r="F13" s="21">
        <v>-307.33823999999993</v>
      </c>
    </row>
    <row r="14" spans="1:6" x14ac:dyDescent="0.15">
      <c r="A14" s="4">
        <f t="shared" si="1"/>
        <v>-1.65</v>
      </c>
      <c r="B14" s="19">
        <v>-3.3</v>
      </c>
      <c r="C14" s="20">
        <v>9.8899999999999988</v>
      </c>
      <c r="D14" s="21">
        <v>-29.336999999999996</v>
      </c>
      <c r="E14" s="21">
        <v>86.922099999999972</v>
      </c>
      <c r="F14" s="21">
        <v>-257.50592999999992</v>
      </c>
    </row>
    <row r="15" spans="1:6" x14ac:dyDescent="0.15">
      <c r="A15" s="4">
        <f t="shared" si="1"/>
        <v>-1.6</v>
      </c>
      <c r="B15" s="19">
        <v>-3.2</v>
      </c>
      <c r="C15" s="20">
        <v>9.240000000000002</v>
      </c>
      <c r="D15" s="21">
        <v>-26.368000000000006</v>
      </c>
      <c r="E15" s="21">
        <v>75.13760000000002</v>
      </c>
      <c r="F15" s="21">
        <v>-214.07232000000008</v>
      </c>
    </row>
    <row r="16" spans="1:6" x14ac:dyDescent="0.15">
      <c r="A16" s="5">
        <f t="shared" si="1"/>
        <v>-1.55</v>
      </c>
      <c r="B16" s="22">
        <v>-3.1</v>
      </c>
      <c r="C16" s="23">
        <v>8.6100000000000012</v>
      </c>
      <c r="D16" s="24">
        <v>-23.591000000000001</v>
      </c>
      <c r="E16" s="24">
        <v>64.522100000000009</v>
      </c>
      <c r="F16" s="24">
        <v>-176.42751000000004</v>
      </c>
    </row>
    <row r="17" spans="1:6" x14ac:dyDescent="0.15">
      <c r="A17" s="3">
        <f t="shared" si="1"/>
        <v>-1.5</v>
      </c>
      <c r="B17" s="16">
        <v>-3</v>
      </c>
      <c r="C17" s="17">
        <v>8</v>
      </c>
      <c r="D17" s="18">
        <v>-21</v>
      </c>
      <c r="E17" s="18">
        <v>55</v>
      </c>
      <c r="F17" s="18">
        <v>-144</v>
      </c>
    </row>
    <row r="18" spans="1:6" x14ac:dyDescent="0.15">
      <c r="A18" s="4">
        <f t="shared" si="1"/>
        <v>-1.45</v>
      </c>
      <c r="B18" s="19">
        <v>-2.9</v>
      </c>
      <c r="C18" s="20">
        <v>7.4099999999999993</v>
      </c>
      <c r="D18" s="21">
        <v>-18.588999999999999</v>
      </c>
      <c r="E18" s="21">
        <v>46.498099999999994</v>
      </c>
      <c r="F18" s="21">
        <v>-116.25548999999998</v>
      </c>
    </row>
    <row r="19" spans="1:6" x14ac:dyDescent="0.15">
      <c r="A19" s="4">
        <f t="shared" si="1"/>
        <v>-1.4</v>
      </c>
      <c r="B19" s="19">
        <v>-2.8</v>
      </c>
      <c r="C19" s="20">
        <v>6.839999999999999</v>
      </c>
      <c r="D19" s="21">
        <v>-16.351999999999997</v>
      </c>
      <c r="E19" s="21">
        <v>38.945599999999985</v>
      </c>
      <c r="F19" s="21">
        <v>-92.695679999999967</v>
      </c>
    </row>
    <row r="20" spans="1:6" x14ac:dyDescent="0.15">
      <c r="A20" s="4">
        <f t="shared" si="1"/>
        <v>-1.35</v>
      </c>
      <c r="B20" s="19">
        <v>-2.7</v>
      </c>
      <c r="C20" s="20">
        <v>6.2900000000000009</v>
      </c>
      <c r="D20" s="21">
        <v>-14.283000000000003</v>
      </c>
      <c r="E20" s="21">
        <v>32.274100000000011</v>
      </c>
      <c r="F20" s="21">
        <v>-72.857070000000036</v>
      </c>
    </row>
    <row r="21" spans="1:6" x14ac:dyDescent="0.15">
      <c r="A21" s="5">
        <f t="shared" si="1"/>
        <v>-1.3</v>
      </c>
      <c r="B21" s="22">
        <v>-2.6</v>
      </c>
      <c r="C21" s="23">
        <v>5.7600000000000007</v>
      </c>
      <c r="D21" s="24">
        <v>-12.376000000000001</v>
      </c>
      <c r="E21" s="24">
        <v>26.417600000000004</v>
      </c>
      <c r="F21" s="24">
        <v>-56.309760000000011</v>
      </c>
    </row>
    <row r="22" spans="1:6" x14ac:dyDescent="0.15">
      <c r="A22" s="3">
        <f t="shared" si="1"/>
        <v>-1.25</v>
      </c>
      <c r="B22" s="16">
        <v>-2.5</v>
      </c>
      <c r="C22" s="17">
        <v>5.25</v>
      </c>
      <c r="D22" s="18">
        <v>-10.625</v>
      </c>
      <c r="E22" s="18">
        <v>21.3125</v>
      </c>
      <c r="F22" s="18">
        <v>-42.65625</v>
      </c>
    </row>
    <row r="23" spans="1:6" x14ac:dyDescent="0.15">
      <c r="A23" s="4">
        <f t="shared" si="1"/>
        <v>-1.2</v>
      </c>
      <c r="B23" s="19">
        <v>-2.4</v>
      </c>
      <c r="C23" s="20">
        <v>4.76</v>
      </c>
      <c r="D23" s="21">
        <v>-9.0239999999999991</v>
      </c>
      <c r="E23" s="21">
        <v>16.897599999999997</v>
      </c>
      <c r="F23" s="21">
        <v>-31.530239999999992</v>
      </c>
    </row>
    <row r="24" spans="1:6" x14ac:dyDescent="0.15">
      <c r="A24" s="4">
        <f t="shared" si="1"/>
        <v>-1.1499999999999999</v>
      </c>
      <c r="B24" s="19">
        <v>-2.2999999999999998</v>
      </c>
      <c r="C24" s="20">
        <v>4.2899999999999991</v>
      </c>
      <c r="D24" s="21">
        <v>-7.5669999999999975</v>
      </c>
      <c r="E24" s="21">
        <v>13.114099999999993</v>
      </c>
      <c r="F24" s="21">
        <v>-22.595429999999986</v>
      </c>
    </row>
    <row r="25" spans="1:6" x14ac:dyDescent="0.15">
      <c r="A25" s="4">
        <f t="shared" si="1"/>
        <v>-1.1000000000000001</v>
      </c>
      <c r="B25" s="19">
        <v>-2.2000000000000002</v>
      </c>
      <c r="C25" s="20">
        <v>3.8400000000000007</v>
      </c>
      <c r="D25" s="21">
        <v>-6.248000000000002</v>
      </c>
      <c r="E25" s="21">
        <v>9.9056000000000051</v>
      </c>
      <c r="F25" s="21">
        <v>-15.544320000000011</v>
      </c>
    </row>
    <row r="26" spans="1:6" x14ac:dyDescent="0.15">
      <c r="A26" s="5">
        <f t="shared" si="1"/>
        <v>-1.05</v>
      </c>
      <c r="B26" s="22">
        <v>-2.1</v>
      </c>
      <c r="C26" s="23">
        <v>3.4100000000000006</v>
      </c>
      <c r="D26" s="24">
        <v>-5.0610000000000008</v>
      </c>
      <c r="E26" s="24">
        <v>7.2181000000000024</v>
      </c>
      <c r="F26" s="24">
        <v>-10.097010000000004</v>
      </c>
    </row>
    <row r="27" spans="1:6" x14ac:dyDescent="0.15">
      <c r="A27" s="3">
        <f t="shared" si="1"/>
        <v>-1</v>
      </c>
      <c r="B27" s="16">
        <v>-2</v>
      </c>
      <c r="C27" s="17">
        <v>3</v>
      </c>
      <c r="D27" s="18">
        <v>-4</v>
      </c>
      <c r="E27" s="18">
        <v>5</v>
      </c>
      <c r="F27" s="18">
        <v>-6</v>
      </c>
    </row>
    <row r="28" spans="1:6" x14ac:dyDescent="0.15">
      <c r="A28" s="4">
        <f t="shared" si="1"/>
        <v>-0.95</v>
      </c>
      <c r="B28" s="19">
        <v>-1.9</v>
      </c>
      <c r="C28" s="20">
        <v>2.61</v>
      </c>
      <c r="D28" s="21">
        <v>-3.0589999999999993</v>
      </c>
      <c r="E28" s="21">
        <v>3.2020999999999984</v>
      </c>
      <c r="F28" s="21">
        <v>-3.0249899999999976</v>
      </c>
    </row>
    <row r="29" spans="1:6" x14ac:dyDescent="0.15">
      <c r="A29" s="4">
        <f t="shared" si="1"/>
        <v>-0.9</v>
      </c>
      <c r="B29" s="19">
        <v>-1.8</v>
      </c>
      <c r="C29" s="20">
        <v>2.2400000000000002</v>
      </c>
      <c r="D29" s="21">
        <v>-2.2320000000000002</v>
      </c>
      <c r="E29" s="21">
        <v>1.7776000000000005</v>
      </c>
      <c r="F29" s="21">
        <v>-0.96768000000000076</v>
      </c>
    </row>
    <row r="30" spans="1:6" x14ac:dyDescent="0.15">
      <c r="A30" s="4">
        <f t="shared" si="1"/>
        <v>-0.85</v>
      </c>
      <c r="B30" s="19">
        <v>-1.7</v>
      </c>
      <c r="C30" s="20">
        <v>1.89</v>
      </c>
      <c r="D30" s="21">
        <v>-1.5129999999999997</v>
      </c>
      <c r="E30" s="21">
        <v>0.6820999999999996</v>
      </c>
      <c r="F30" s="21">
        <v>0.35343000000000047</v>
      </c>
    </row>
    <row r="31" spans="1:6" x14ac:dyDescent="0.15">
      <c r="A31" s="5">
        <f t="shared" si="1"/>
        <v>-0.8</v>
      </c>
      <c r="B31" s="22">
        <v>-1.6</v>
      </c>
      <c r="C31" s="23">
        <v>1.5600000000000003</v>
      </c>
      <c r="D31" s="24">
        <v>-0.89600000000000046</v>
      </c>
      <c r="E31" s="24">
        <v>-0.1263999999999994</v>
      </c>
      <c r="F31" s="24">
        <v>1.0982399999999997</v>
      </c>
    </row>
    <row r="32" spans="1:6" x14ac:dyDescent="0.15">
      <c r="A32" s="3">
        <f t="shared" si="1"/>
        <v>-0.75</v>
      </c>
      <c r="B32" s="16">
        <v>-1.5</v>
      </c>
      <c r="C32" s="17">
        <v>1.25</v>
      </c>
      <c r="D32" s="25">
        <v>-0.375</v>
      </c>
      <c r="E32" s="25">
        <v>-0.6875</v>
      </c>
      <c r="F32" s="25">
        <v>1.40625</v>
      </c>
    </row>
    <row r="33" spans="1:6" x14ac:dyDescent="0.15">
      <c r="A33" s="4">
        <f t="shared" si="1"/>
        <v>-0.7</v>
      </c>
      <c r="B33" s="19">
        <v>-1.4</v>
      </c>
      <c r="C33" s="20">
        <v>0.95999999999999974</v>
      </c>
      <c r="D33" s="25">
        <v>5.6000000000000341E-2</v>
      </c>
      <c r="E33" s="25">
        <v>-1.0384000000000002</v>
      </c>
      <c r="F33" s="25">
        <v>1.3977599999999999</v>
      </c>
    </row>
    <row r="34" spans="1:6" x14ac:dyDescent="0.15">
      <c r="A34" s="4">
        <f t="shared" si="1"/>
        <v>-0.65</v>
      </c>
      <c r="B34" s="19">
        <v>-1.3</v>
      </c>
      <c r="C34" s="20">
        <v>0.69000000000000017</v>
      </c>
      <c r="D34" s="25">
        <v>0.40299999999999986</v>
      </c>
      <c r="E34" s="25">
        <v>-1.2139</v>
      </c>
      <c r="F34" s="25">
        <v>1.1750700000000001</v>
      </c>
    </row>
    <row r="35" spans="1:6" x14ac:dyDescent="0.15">
      <c r="A35" s="4">
        <f t="shared" si="1"/>
        <v>-0.6</v>
      </c>
      <c r="B35" s="19">
        <v>-1.2</v>
      </c>
      <c r="C35" s="20">
        <v>0.43999999999999989</v>
      </c>
      <c r="D35" s="25">
        <v>0.67200000000000015</v>
      </c>
      <c r="E35" s="25">
        <v>-1.2464</v>
      </c>
      <c r="F35" s="25">
        <v>0.82367999999999986</v>
      </c>
    </row>
    <row r="36" spans="1:6" x14ac:dyDescent="0.15">
      <c r="A36" s="5">
        <f t="shared" si="1"/>
        <v>-0.55000000000000004</v>
      </c>
      <c r="B36" s="22">
        <v>-1.1000000000000001</v>
      </c>
      <c r="C36" s="23">
        <v>0.21000000000000019</v>
      </c>
      <c r="D36" s="25">
        <v>0.86899999999999988</v>
      </c>
      <c r="E36" s="25">
        <v>-1.1659000000000002</v>
      </c>
      <c r="F36" s="25">
        <v>0.41349000000000036</v>
      </c>
    </row>
    <row r="37" spans="1:6" x14ac:dyDescent="0.15">
      <c r="A37" s="3">
        <f t="shared" si="1"/>
        <v>-0.5</v>
      </c>
      <c r="B37" s="16">
        <v>-1</v>
      </c>
      <c r="C37" s="17">
        <v>0</v>
      </c>
      <c r="D37" s="18">
        <v>1</v>
      </c>
      <c r="E37" s="18">
        <v>-1</v>
      </c>
      <c r="F37" s="18">
        <v>0</v>
      </c>
    </row>
    <row r="38" spans="1:6" x14ac:dyDescent="0.15">
      <c r="A38" s="4">
        <f t="shared" si="1"/>
        <v>-0.45</v>
      </c>
      <c r="B38" s="19">
        <v>-0.9</v>
      </c>
      <c r="C38" s="20">
        <v>-0.18999999999999995</v>
      </c>
      <c r="D38" s="21">
        <v>1.071</v>
      </c>
      <c r="E38" s="21">
        <v>-0.77390000000000003</v>
      </c>
      <c r="F38" s="21">
        <v>-0.37448999999999993</v>
      </c>
    </row>
    <row r="39" spans="1:6" x14ac:dyDescent="0.15">
      <c r="A39" s="4">
        <f t="shared" si="1"/>
        <v>-0.4</v>
      </c>
      <c r="B39" s="19">
        <v>-0.8</v>
      </c>
      <c r="C39" s="20">
        <v>-0.35999999999999993</v>
      </c>
      <c r="D39" s="21">
        <v>1.0880000000000001</v>
      </c>
      <c r="E39" s="21">
        <v>-0.51040000000000008</v>
      </c>
      <c r="F39" s="21">
        <v>-0.67967999999999984</v>
      </c>
    </row>
    <row r="40" spans="1:6" x14ac:dyDescent="0.15">
      <c r="A40" s="4">
        <f t="shared" si="1"/>
        <v>-0.35</v>
      </c>
      <c r="B40" s="19">
        <v>-0.7</v>
      </c>
      <c r="C40" s="20">
        <v>-0.51</v>
      </c>
      <c r="D40" s="21">
        <v>1.0569999999999999</v>
      </c>
      <c r="E40" s="21">
        <v>-0.22989999999999988</v>
      </c>
      <c r="F40" s="21">
        <v>-0.89607000000000003</v>
      </c>
    </row>
    <row r="41" spans="1:6" x14ac:dyDescent="0.15">
      <c r="A41" s="5">
        <f t="shared" si="1"/>
        <v>-0.3</v>
      </c>
      <c r="B41" s="22">
        <v>-0.6</v>
      </c>
      <c r="C41" s="23">
        <v>-0.64</v>
      </c>
      <c r="D41" s="24">
        <v>0.98399999999999999</v>
      </c>
      <c r="E41" s="24">
        <v>4.9600000000000061E-2</v>
      </c>
      <c r="F41" s="24">
        <v>-1.01376</v>
      </c>
    </row>
    <row r="42" spans="1:6" x14ac:dyDescent="0.15">
      <c r="A42" s="12">
        <f t="shared" si="1"/>
        <v>-0.25</v>
      </c>
      <c r="B42" s="16">
        <v>-0.5</v>
      </c>
      <c r="C42" s="17">
        <v>-0.75</v>
      </c>
      <c r="D42" s="18">
        <v>0.875</v>
      </c>
      <c r="E42" s="18">
        <v>0.3125</v>
      </c>
      <c r="F42" s="18">
        <v>-1.03125</v>
      </c>
    </row>
    <row r="43" spans="1:6" x14ac:dyDescent="0.15">
      <c r="A43" s="4">
        <f t="shared" si="1"/>
        <v>-0.2</v>
      </c>
      <c r="B43" s="19">
        <v>-0.4</v>
      </c>
      <c r="C43" s="20">
        <v>-0.84</v>
      </c>
      <c r="D43" s="21">
        <v>0.73599999999999999</v>
      </c>
      <c r="E43" s="21">
        <v>0.54559999999999997</v>
      </c>
      <c r="F43" s="21">
        <v>-0.95423999999999998</v>
      </c>
    </row>
    <row r="44" spans="1:6" x14ac:dyDescent="0.15">
      <c r="A44" s="4">
        <f t="shared" si="1"/>
        <v>-0.15</v>
      </c>
      <c r="B44" s="19">
        <v>-0.3</v>
      </c>
      <c r="C44" s="20">
        <v>-0.91</v>
      </c>
      <c r="D44" s="21">
        <v>0.57299999999999995</v>
      </c>
      <c r="E44" s="21">
        <v>0.73809999999999998</v>
      </c>
      <c r="F44" s="21">
        <v>-0.79442999999999997</v>
      </c>
    </row>
    <row r="45" spans="1:6" x14ac:dyDescent="0.15">
      <c r="A45" s="4">
        <f t="shared" si="1"/>
        <v>-0.1</v>
      </c>
      <c r="B45" s="19">
        <v>-0.2</v>
      </c>
      <c r="C45" s="20">
        <v>-0.96</v>
      </c>
      <c r="D45" s="21">
        <v>0.39200000000000002</v>
      </c>
      <c r="E45" s="21">
        <v>0.88159999999999994</v>
      </c>
      <c r="F45" s="21">
        <v>-0.56832000000000005</v>
      </c>
    </row>
    <row r="46" spans="1:6" x14ac:dyDescent="0.15">
      <c r="A46" s="5">
        <f t="shared" si="1"/>
        <v>-0.05</v>
      </c>
      <c r="B46" s="22">
        <v>-0.1</v>
      </c>
      <c r="C46" s="23">
        <v>-0.99</v>
      </c>
      <c r="D46" s="24">
        <v>0.19900000000000001</v>
      </c>
      <c r="E46" s="24">
        <v>0.97009999999999996</v>
      </c>
      <c r="F46" s="24">
        <v>-0.29601</v>
      </c>
    </row>
    <row r="47" spans="1:6" x14ac:dyDescent="0.15">
      <c r="A47" s="26">
        <f t="shared" si="1"/>
        <v>0</v>
      </c>
      <c r="B47" s="16">
        <v>0</v>
      </c>
      <c r="C47" s="17">
        <v>-1</v>
      </c>
      <c r="D47" s="18">
        <v>0</v>
      </c>
      <c r="E47" s="18">
        <v>1</v>
      </c>
      <c r="F47" s="18">
        <v>0</v>
      </c>
    </row>
    <row r="48" spans="1:6" x14ac:dyDescent="0.15">
      <c r="A48" s="4">
        <f t="shared" si="1"/>
        <v>0.05</v>
      </c>
      <c r="B48" s="19">
        <v>0.1</v>
      </c>
      <c r="C48" s="20">
        <v>-0.99</v>
      </c>
      <c r="D48" s="21">
        <v>-0.19900000000000001</v>
      </c>
      <c r="E48" s="21">
        <v>0.97009999999999996</v>
      </c>
      <c r="F48" s="21">
        <v>0.29601</v>
      </c>
    </row>
    <row r="49" spans="1:6" x14ac:dyDescent="0.15">
      <c r="A49" s="4">
        <f t="shared" si="1"/>
        <v>0.1</v>
      </c>
      <c r="B49" s="19">
        <v>0.2</v>
      </c>
      <c r="C49" s="20">
        <v>-0.96</v>
      </c>
      <c r="D49" s="21">
        <v>-0.39200000000000002</v>
      </c>
      <c r="E49" s="21">
        <v>0.88159999999999994</v>
      </c>
      <c r="F49" s="21">
        <v>0.56832000000000005</v>
      </c>
    </row>
    <row r="50" spans="1:6" x14ac:dyDescent="0.15">
      <c r="A50" s="4">
        <f t="shared" si="1"/>
        <v>0.15</v>
      </c>
      <c r="B50" s="19">
        <v>0.3</v>
      </c>
      <c r="C50" s="20">
        <v>-0.91</v>
      </c>
      <c r="D50" s="21">
        <v>-0.57299999999999995</v>
      </c>
      <c r="E50" s="21">
        <v>0.73809999999999998</v>
      </c>
      <c r="F50" s="21">
        <v>0.79442999999999997</v>
      </c>
    </row>
    <row r="51" spans="1:6" x14ac:dyDescent="0.15">
      <c r="A51" s="5">
        <f t="shared" si="1"/>
        <v>0.2</v>
      </c>
      <c r="B51" s="22">
        <v>0.4</v>
      </c>
      <c r="C51" s="23">
        <v>-0.84</v>
      </c>
      <c r="D51" s="24">
        <v>-0.73599999999999999</v>
      </c>
      <c r="E51" s="24">
        <v>0.54559999999999997</v>
      </c>
      <c r="F51" s="24">
        <v>0.95423999999999998</v>
      </c>
    </row>
    <row r="52" spans="1:6" x14ac:dyDescent="0.15">
      <c r="A52" s="3">
        <f t="shared" si="1"/>
        <v>0.25</v>
      </c>
      <c r="B52" s="16">
        <v>0.5</v>
      </c>
      <c r="C52" s="17">
        <v>-0.75</v>
      </c>
      <c r="D52" s="18">
        <v>-0.875</v>
      </c>
      <c r="E52" s="18">
        <v>0.3125</v>
      </c>
      <c r="F52" s="18">
        <v>1.03125</v>
      </c>
    </row>
    <row r="53" spans="1:6" x14ac:dyDescent="0.15">
      <c r="A53" s="4">
        <f t="shared" si="1"/>
        <v>0.3</v>
      </c>
      <c r="B53" s="19">
        <v>0.6</v>
      </c>
      <c r="C53" s="20">
        <v>-0.64</v>
      </c>
      <c r="D53" s="21">
        <v>-0.98399999999999999</v>
      </c>
      <c r="E53" s="21">
        <v>4.9600000000000061E-2</v>
      </c>
      <c r="F53" s="21">
        <v>1.01376</v>
      </c>
    </row>
    <row r="54" spans="1:6" x14ac:dyDescent="0.15">
      <c r="A54" s="4">
        <f t="shared" si="1"/>
        <v>0.35</v>
      </c>
      <c r="B54" s="19">
        <v>0.7</v>
      </c>
      <c r="C54" s="20">
        <v>-0.51</v>
      </c>
      <c r="D54" s="21">
        <v>-1.0569999999999999</v>
      </c>
      <c r="E54" s="21">
        <v>-0.22989999999999988</v>
      </c>
      <c r="F54" s="21">
        <v>0.89607000000000003</v>
      </c>
    </row>
    <row r="55" spans="1:6" x14ac:dyDescent="0.15">
      <c r="A55" s="4">
        <f t="shared" si="1"/>
        <v>0.4</v>
      </c>
      <c r="B55" s="19">
        <v>0.8</v>
      </c>
      <c r="C55" s="20">
        <v>-0.35999999999999993</v>
      </c>
      <c r="D55" s="21">
        <v>-1.0880000000000001</v>
      </c>
      <c r="E55" s="21">
        <v>-0.51040000000000008</v>
      </c>
      <c r="F55" s="21">
        <v>0.67967999999999984</v>
      </c>
    </row>
    <row r="56" spans="1:6" x14ac:dyDescent="0.15">
      <c r="A56" s="5">
        <f t="shared" si="1"/>
        <v>0.45</v>
      </c>
      <c r="B56" s="22">
        <v>0.9</v>
      </c>
      <c r="C56" s="23">
        <v>-0.18999999999999995</v>
      </c>
      <c r="D56" s="24">
        <v>-1.071</v>
      </c>
      <c r="E56" s="24">
        <v>-0.77390000000000003</v>
      </c>
      <c r="F56" s="24">
        <v>0.37448999999999993</v>
      </c>
    </row>
    <row r="57" spans="1:6" x14ac:dyDescent="0.15">
      <c r="A57" s="12">
        <f t="shared" si="1"/>
        <v>0.5</v>
      </c>
      <c r="B57" s="16">
        <v>1</v>
      </c>
      <c r="C57" s="17">
        <v>0</v>
      </c>
      <c r="D57" s="18">
        <v>-1</v>
      </c>
      <c r="E57" s="18">
        <v>-1</v>
      </c>
      <c r="F57" s="18">
        <v>0</v>
      </c>
    </row>
    <row r="58" spans="1:6" x14ac:dyDescent="0.15">
      <c r="A58" s="13">
        <f t="shared" si="1"/>
        <v>0.55000000000000004</v>
      </c>
      <c r="B58" s="19">
        <v>1.1000000000000001</v>
      </c>
      <c r="C58" s="20">
        <v>0.21000000000000019</v>
      </c>
      <c r="D58" s="21">
        <v>-0.86899999999999988</v>
      </c>
      <c r="E58" s="21">
        <v>-1.1659000000000002</v>
      </c>
      <c r="F58" s="21">
        <v>-0.41349000000000036</v>
      </c>
    </row>
    <row r="59" spans="1:6" x14ac:dyDescent="0.15">
      <c r="A59" s="4">
        <f t="shared" si="1"/>
        <v>0.6</v>
      </c>
      <c r="B59" s="19">
        <v>1.2</v>
      </c>
      <c r="C59" s="20">
        <v>0.43999999999999989</v>
      </c>
      <c r="D59" s="21">
        <v>-0.67200000000000015</v>
      </c>
      <c r="E59" s="21">
        <v>-1.2464</v>
      </c>
      <c r="F59" s="21">
        <v>-0.82367999999999986</v>
      </c>
    </row>
    <row r="60" spans="1:6" x14ac:dyDescent="0.15">
      <c r="A60" s="4">
        <f t="shared" si="1"/>
        <v>0.65</v>
      </c>
      <c r="B60" s="19">
        <v>1.3</v>
      </c>
      <c r="C60" s="20">
        <v>0.69000000000000017</v>
      </c>
      <c r="D60" s="21">
        <v>-0.40299999999999986</v>
      </c>
      <c r="E60" s="21">
        <v>-1.2139</v>
      </c>
      <c r="F60" s="21">
        <v>-1.1750700000000001</v>
      </c>
    </row>
    <row r="61" spans="1:6" x14ac:dyDescent="0.15">
      <c r="A61" s="5">
        <f t="shared" si="1"/>
        <v>0.7</v>
      </c>
      <c r="B61" s="22">
        <v>1.4</v>
      </c>
      <c r="C61" s="23">
        <v>0.95999999999999974</v>
      </c>
      <c r="D61" s="24">
        <v>-5.6000000000000341E-2</v>
      </c>
      <c r="E61" s="24">
        <v>-1.0384000000000002</v>
      </c>
      <c r="F61" s="24">
        <v>-1.3977599999999999</v>
      </c>
    </row>
    <row r="62" spans="1:6" x14ac:dyDescent="0.15">
      <c r="A62" s="3">
        <f t="shared" si="1"/>
        <v>0.75</v>
      </c>
      <c r="B62" s="16">
        <v>1.5</v>
      </c>
      <c r="C62" s="17">
        <v>1.25</v>
      </c>
      <c r="D62" s="18">
        <v>0.375</v>
      </c>
      <c r="E62" s="18">
        <v>-0.6875</v>
      </c>
      <c r="F62" s="18">
        <v>-1.40625</v>
      </c>
    </row>
    <row r="63" spans="1:6" x14ac:dyDescent="0.15">
      <c r="A63" s="4">
        <f t="shared" si="1"/>
        <v>0.8</v>
      </c>
      <c r="B63" s="19">
        <v>1.6</v>
      </c>
      <c r="C63" s="20">
        <v>1.5600000000000003</v>
      </c>
      <c r="D63" s="21">
        <v>0.89600000000000046</v>
      </c>
      <c r="E63" s="21">
        <v>-0.1263999999999994</v>
      </c>
      <c r="F63" s="21">
        <v>-1.0982399999999997</v>
      </c>
    </row>
    <row r="64" spans="1:6" x14ac:dyDescent="0.15">
      <c r="A64" s="4">
        <f t="shared" si="1"/>
        <v>0.85</v>
      </c>
      <c r="B64" s="19">
        <v>1.7</v>
      </c>
      <c r="C64" s="20">
        <v>1.89</v>
      </c>
      <c r="D64" s="21">
        <v>1.5129999999999997</v>
      </c>
      <c r="E64" s="21">
        <v>0.6820999999999996</v>
      </c>
      <c r="F64" s="21">
        <v>-0.35343000000000047</v>
      </c>
    </row>
    <row r="65" spans="1:6" x14ac:dyDescent="0.15">
      <c r="A65" s="4">
        <f t="shared" si="1"/>
        <v>0.9</v>
      </c>
      <c r="B65" s="19">
        <v>1.8</v>
      </c>
      <c r="C65" s="20">
        <v>2.2400000000000002</v>
      </c>
      <c r="D65" s="21">
        <v>2.2320000000000002</v>
      </c>
      <c r="E65" s="21">
        <v>1.7776000000000005</v>
      </c>
      <c r="F65" s="21">
        <v>0.96768000000000076</v>
      </c>
    </row>
    <row r="66" spans="1:6" x14ac:dyDescent="0.15">
      <c r="A66" s="5">
        <f t="shared" si="1"/>
        <v>0.95</v>
      </c>
      <c r="B66" s="22">
        <v>1.9</v>
      </c>
      <c r="C66" s="23">
        <v>2.61</v>
      </c>
      <c r="D66" s="24">
        <v>3.0589999999999993</v>
      </c>
      <c r="E66" s="24">
        <v>3.2020999999999984</v>
      </c>
      <c r="F66" s="24">
        <v>3.0249899999999976</v>
      </c>
    </row>
    <row r="67" spans="1:6" x14ac:dyDescent="0.15">
      <c r="A67" s="12">
        <f t="shared" si="1"/>
        <v>1</v>
      </c>
      <c r="B67" s="16">
        <v>2</v>
      </c>
      <c r="C67" s="17">
        <v>3</v>
      </c>
      <c r="D67" s="18">
        <v>4</v>
      </c>
      <c r="E67" s="18">
        <v>5</v>
      </c>
      <c r="F67" s="18">
        <v>6</v>
      </c>
    </row>
    <row r="68" spans="1:6" x14ac:dyDescent="0.15">
      <c r="A68" s="13">
        <f t="shared" si="1"/>
        <v>1.05</v>
      </c>
      <c r="B68" s="19">
        <v>2.1</v>
      </c>
      <c r="C68" s="20">
        <v>3.4100000000000006</v>
      </c>
      <c r="D68" s="21">
        <v>5.0610000000000008</v>
      </c>
      <c r="E68" s="21">
        <v>7.2181000000000024</v>
      </c>
      <c r="F68" s="21">
        <v>10.097010000000004</v>
      </c>
    </row>
    <row r="69" spans="1:6" x14ac:dyDescent="0.15">
      <c r="A69" s="4">
        <f t="shared" si="1"/>
        <v>1.1000000000000001</v>
      </c>
      <c r="B69" s="19">
        <v>2.2000000000000002</v>
      </c>
      <c r="C69" s="20">
        <v>3.8400000000000007</v>
      </c>
      <c r="D69" s="21">
        <v>6.248000000000002</v>
      </c>
      <c r="E69" s="21">
        <v>9.9056000000000051</v>
      </c>
      <c r="F69" s="21">
        <v>15.544320000000011</v>
      </c>
    </row>
    <row r="70" spans="1:6" x14ac:dyDescent="0.15">
      <c r="A70" s="4">
        <f t="shared" si="1"/>
        <v>1.1499999999999999</v>
      </c>
      <c r="B70" s="19">
        <v>2.2999999999999998</v>
      </c>
      <c r="C70" s="20">
        <v>4.2899999999999991</v>
      </c>
      <c r="D70" s="21">
        <v>7.5669999999999975</v>
      </c>
      <c r="E70" s="21">
        <v>13.114099999999993</v>
      </c>
      <c r="F70" s="21">
        <v>22.595429999999986</v>
      </c>
    </row>
    <row r="71" spans="1:6" x14ac:dyDescent="0.15">
      <c r="A71" s="5">
        <f t="shared" si="1"/>
        <v>1.2</v>
      </c>
      <c r="B71" s="22">
        <v>2.4</v>
      </c>
      <c r="C71" s="23">
        <v>4.76</v>
      </c>
      <c r="D71" s="24">
        <v>9.0239999999999991</v>
      </c>
      <c r="E71" s="24">
        <v>16.897599999999997</v>
      </c>
      <c r="F71" s="24">
        <v>31.530239999999992</v>
      </c>
    </row>
    <row r="72" spans="1:6" x14ac:dyDescent="0.15">
      <c r="A72" s="3">
        <f t="shared" si="1"/>
        <v>1.25</v>
      </c>
      <c r="B72" s="16">
        <v>2.5</v>
      </c>
      <c r="C72" s="17">
        <v>5.25</v>
      </c>
      <c r="D72" s="18">
        <v>10.625</v>
      </c>
      <c r="E72" s="18">
        <v>21.3125</v>
      </c>
      <c r="F72" s="18">
        <v>42.65625</v>
      </c>
    </row>
    <row r="73" spans="1:6" x14ac:dyDescent="0.15">
      <c r="A73" s="4">
        <f t="shared" ref="A73:A87" si="2">(INT(A72*1000+0.5)+50)/1000</f>
        <v>1.3</v>
      </c>
      <c r="B73" s="19">
        <v>2.6</v>
      </c>
      <c r="C73" s="20">
        <v>5.7600000000000007</v>
      </c>
      <c r="D73" s="21">
        <v>12.376000000000001</v>
      </c>
      <c r="E73" s="21">
        <v>26.417600000000004</v>
      </c>
      <c r="F73" s="21">
        <v>56.309760000000011</v>
      </c>
    </row>
    <row r="74" spans="1:6" x14ac:dyDescent="0.15">
      <c r="A74" s="4">
        <f t="shared" si="2"/>
        <v>1.35</v>
      </c>
      <c r="B74" s="19">
        <v>2.7</v>
      </c>
      <c r="C74" s="20">
        <v>6.2900000000000009</v>
      </c>
      <c r="D74" s="21">
        <v>14.283000000000003</v>
      </c>
      <c r="E74" s="21">
        <v>32.274100000000011</v>
      </c>
      <c r="F74" s="21">
        <v>72.857070000000036</v>
      </c>
    </row>
    <row r="75" spans="1:6" x14ac:dyDescent="0.15">
      <c r="A75" s="4">
        <f t="shared" si="2"/>
        <v>1.4</v>
      </c>
      <c r="B75" s="19">
        <v>2.8</v>
      </c>
      <c r="C75" s="20">
        <v>6.839999999999999</v>
      </c>
      <c r="D75" s="21">
        <v>16.351999999999997</v>
      </c>
      <c r="E75" s="21">
        <v>38.945599999999985</v>
      </c>
      <c r="F75" s="21">
        <v>92.695679999999967</v>
      </c>
    </row>
    <row r="76" spans="1:6" x14ac:dyDescent="0.15">
      <c r="A76" s="5">
        <f t="shared" si="2"/>
        <v>1.45</v>
      </c>
      <c r="B76" s="22">
        <v>2.9</v>
      </c>
      <c r="C76" s="23">
        <v>7.4099999999999993</v>
      </c>
      <c r="D76" s="24">
        <v>18.588999999999999</v>
      </c>
      <c r="E76" s="24">
        <v>46.498099999999994</v>
      </c>
      <c r="F76" s="24">
        <v>116.25548999999998</v>
      </c>
    </row>
    <row r="77" spans="1:6" x14ac:dyDescent="0.15">
      <c r="A77" s="3">
        <f t="shared" si="2"/>
        <v>1.5</v>
      </c>
      <c r="B77" s="16">
        <v>3</v>
      </c>
      <c r="C77" s="17">
        <v>8</v>
      </c>
      <c r="D77" s="18">
        <v>21</v>
      </c>
      <c r="E77" s="18">
        <v>55</v>
      </c>
      <c r="F77" s="18">
        <v>144</v>
      </c>
    </row>
    <row r="78" spans="1:6" x14ac:dyDescent="0.15">
      <c r="A78" s="4">
        <f t="shared" si="2"/>
        <v>1.55</v>
      </c>
      <c r="B78" s="19">
        <v>3.1</v>
      </c>
      <c r="C78" s="20">
        <v>8.6100000000000012</v>
      </c>
      <c r="D78" s="21">
        <v>23.591000000000001</v>
      </c>
      <c r="E78" s="21">
        <v>64.522100000000009</v>
      </c>
      <c r="F78" s="21">
        <v>176.42751000000004</v>
      </c>
    </row>
    <row r="79" spans="1:6" x14ac:dyDescent="0.15">
      <c r="A79" s="4">
        <f t="shared" si="2"/>
        <v>1.6</v>
      </c>
      <c r="B79" s="19">
        <v>3.2</v>
      </c>
      <c r="C79" s="20">
        <v>9.240000000000002</v>
      </c>
      <c r="D79" s="21">
        <v>26.368000000000006</v>
      </c>
      <c r="E79" s="21">
        <v>75.13760000000002</v>
      </c>
      <c r="F79" s="21">
        <v>214.07232000000008</v>
      </c>
    </row>
    <row r="80" spans="1:6" x14ac:dyDescent="0.15">
      <c r="A80" s="4">
        <f t="shared" si="2"/>
        <v>1.65</v>
      </c>
      <c r="B80" s="19">
        <v>3.3</v>
      </c>
      <c r="C80" s="20">
        <v>9.8899999999999988</v>
      </c>
      <c r="D80" s="21">
        <v>29.336999999999996</v>
      </c>
      <c r="E80" s="21">
        <v>86.922099999999972</v>
      </c>
      <c r="F80" s="21">
        <v>257.50592999999992</v>
      </c>
    </row>
    <row r="81" spans="1:6" x14ac:dyDescent="0.15">
      <c r="A81" s="5">
        <f t="shared" si="2"/>
        <v>1.7</v>
      </c>
      <c r="B81" s="22">
        <v>3.4</v>
      </c>
      <c r="C81" s="23">
        <v>10.559999999999999</v>
      </c>
      <c r="D81" s="24">
        <v>32.503999999999998</v>
      </c>
      <c r="E81" s="24">
        <v>99.953599999999994</v>
      </c>
      <c r="F81" s="24">
        <v>307.33823999999993</v>
      </c>
    </row>
    <row r="82" spans="1:6" x14ac:dyDescent="0.15">
      <c r="A82" s="3">
        <f t="shared" si="2"/>
        <v>1.75</v>
      </c>
      <c r="B82" s="16">
        <v>3.5</v>
      </c>
      <c r="C82" s="17">
        <v>11.25</v>
      </c>
      <c r="D82" s="18">
        <v>35.875</v>
      </c>
      <c r="E82" s="18">
        <v>114.3125</v>
      </c>
      <c r="F82" s="18">
        <v>364.21875</v>
      </c>
    </row>
    <row r="83" spans="1:6" x14ac:dyDescent="0.15">
      <c r="A83" s="4">
        <f t="shared" si="2"/>
        <v>1.8</v>
      </c>
      <c r="B83" s="19">
        <v>3.6</v>
      </c>
      <c r="C83" s="20">
        <v>11.96</v>
      </c>
      <c r="D83" s="21">
        <v>39.456000000000003</v>
      </c>
      <c r="E83" s="21">
        <v>130.08160000000001</v>
      </c>
      <c r="F83" s="21">
        <v>428.83776000000006</v>
      </c>
    </row>
    <row r="84" spans="1:6" x14ac:dyDescent="0.15">
      <c r="A84" s="4">
        <f t="shared" si="2"/>
        <v>1.85</v>
      </c>
      <c r="B84" s="19">
        <v>3.7</v>
      </c>
      <c r="C84" s="20">
        <v>12.690000000000001</v>
      </c>
      <c r="D84" s="21">
        <v>43.253000000000007</v>
      </c>
      <c r="E84" s="21">
        <v>147.34610000000004</v>
      </c>
      <c r="F84" s="21">
        <v>501.92757000000012</v>
      </c>
    </row>
    <row r="85" spans="1:6" x14ac:dyDescent="0.15">
      <c r="A85" s="4">
        <f t="shared" si="2"/>
        <v>1.9</v>
      </c>
      <c r="B85" s="19">
        <v>3.8</v>
      </c>
      <c r="C85" s="20">
        <v>13.44</v>
      </c>
      <c r="D85" s="21">
        <v>47.271999999999991</v>
      </c>
      <c r="E85" s="21">
        <v>166.19359999999998</v>
      </c>
      <c r="F85" s="21">
        <v>584.26367999999979</v>
      </c>
    </row>
    <row r="86" spans="1:6" x14ac:dyDescent="0.15">
      <c r="A86" s="5">
        <f t="shared" si="2"/>
        <v>1.95</v>
      </c>
      <c r="B86" s="22">
        <v>3.9</v>
      </c>
      <c r="C86" s="23">
        <v>14.209999999999999</v>
      </c>
      <c r="D86" s="24">
        <v>51.518999999999998</v>
      </c>
      <c r="E86" s="24">
        <v>186.71409999999997</v>
      </c>
      <c r="F86" s="24">
        <v>676.66598999999997</v>
      </c>
    </row>
    <row r="87" spans="1:6" x14ac:dyDescent="0.15">
      <c r="A87" s="3">
        <f t="shared" si="2"/>
        <v>2</v>
      </c>
      <c r="B87" s="16">
        <v>4</v>
      </c>
      <c r="C87" s="17">
        <v>15</v>
      </c>
      <c r="D87" s="18">
        <v>56</v>
      </c>
      <c r="E87" s="18">
        <v>209</v>
      </c>
      <c r="F87" s="18">
        <v>780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tart_Chebu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BBD8-206A-4489-BD20-950AE251C841}">
  <sheetPr codeName="Sheet1"/>
  <dimension ref="A1:D96"/>
  <sheetViews>
    <sheetView workbookViewId="0"/>
  </sheetViews>
  <sheetFormatPr defaultColWidth="8.875" defaultRowHeight="13.5" x14ac:dyDescent="0.15"/>
  <cols>
    <col min="2" max="4" width="12.625" customWidth="1"/>
  </cols>
  <sheetData>
    <row r="1" spans="1:4" x14ac:dyDescent="0.15">
      <c r="A1" s="1" t="s">
        <v>153</v>
      </c>
    </row>
    <row r="2" spans="1:4" x14ac:dyDescent="0.15">
      <c r="A2" s="1"/>
    </row>
    <row r="3" spans="1:4" x14ac:dyDescent="0.15">
      <c r="A3" s="1"/>
    </row>
    <row r="6" spans="1:4" x14ac:dyDescent="0.15">
      <c r="A6" s="6" t="s">
        <v>0</v>
      </c>
      <c r="B6" s="6" t="s">
        <v>19</v>
      </c>
      <c r="C6" s="7" t="s">
        <v>76</v>
      </c>
      <c r="D6" s="6" t="s">
        <v>65</v>
      </c>
    </row>
    <row r="7" spans="1:4" x14ac:dyDescent="0.15">
      <c r="A7" s="3">
        <f t="shared" ref="A7:A15" si="0">A8-0.2</f>
        <v>-3.0000000000000004</v>
      </c>
      <c r="B7" s="16">
        <v>-1.304838109419703E-2</v>
      </c>
      <c r="C7" s="17">
        <v>-9.9338325706254196</v>
      </c>
      <c r="D7" s="18"/>
    </row>
    <row r="8" spans="1:4" x14ac:dyDescent="0.15">
      <c r="A8" s="4">
        <f t="shared" si="0"/>
        <v>-2.8000000000000003</v>
      </c>
      <c r="B8" s="19">
        <v>-1.6855292445216045E-2</v>
      </c>
      <c r="C8" s="20">
        <v>-8.6792977238091673</v>
      </c>
      <c r="D8" s="21"/>
    </row>
    <row r="9" spans="1:4" x14ac:dyDescent="0.15">
      <c r="A9" s="4">
        <f t="shared" si="0"/>
        <v>-2.6</v>
      </c>
      <c r="B9" s="19">
        <v>-2.1850221804082193E-2</v>
      </c>
      <c r="C9" s="20">
        <v>-7.5761147697875995</v>
      </c>
      <c r="D9" s="21"/>
    </row>
    <row r="10" spans="1:4" x14ac:dyDescent="0.15">
      <c r="A10" s="4">
        <f t="shared" si="0"/>
        <v>-2.4</v>
      </c>
      <c r="B10" s="19">
        <v>-2.8440260935795676E-2</v>
      </c>
      <c r="C10" s="20">
        <v>-6.6006702763505389</v>
      </c>
      <c r="D10" s="21"/>
    </row>
    <row r="11" spans="1:4" x14ac:dyDescent="0.15">
      <c r="A11" s="5">
        <f t="shared" si="0"/>
        <v>-2.1999999999999997</v>
      </c>
      <c r="B11" s="22">
        <v>-3.7191137051932589E-2</v>
      </c>
      <c r="C11" s="23">
        <v>-5.7326146998143797</v>
      </c>
      <c r="D11" s="24"/>
    </row>
    <row r="12" spans="1:4" x14ac:dyDescent="0.15">
      <c r="A12" s="3">
        <f t="shared" si="0"/>
        <v>-1.9999999999999998</v>
      </c>
      <c r="B12" s="16">
        <v>-4.8900510708061132E-2</v>
      </c>
      <c r="C12" s="17">
        <v>-4.9542343560018898</v>
      </c>
      <c r="D12" s="18"/>
    </row>
    <row r="13" spans="1:4" x14ac:dyDescent="0.15">
      <c r="A13" s="4">
        <f t="shared" si="0"/>
        <v>-1.7999999999999998</v>
      </c>
      <c r="B13" s="19">
        <v>-6.4713129363868874E-2</v>
      </c>
      <c r="C13" s="20">
        <v>-4.2498675574879332</v>
      </c>
      <c r="D13" s="21"/>
    </row>
    <row r="14" spans="1:4" x14ac:dyDescent="0.15">
      <c r="A14" s="4">
        <f t="shared" si="0"/>
        <v>-1.5999999999999999</v>
      </c>
      <c r="B14" s="19">
        <v>-8.6308333697539805E-2</v>
      </c>
      <c r="C14" s="20">
        <v>-3.605319949019469</v>
      </c>
      <c r="D14" s="21"/>
    </row>
    <row r="15" spans="1:4" x14ac:dyDescent="0.15">
      <c r="A15" s="4">
        <f t="shared" si="0"/>
        <v>-1.4</v>
      </c>
      <c r="B15" s="19">
        <v>-0.11621931257135791</v>
      </c>
      <c r="C15" s="20">
        <v>-3.0072074641506452</v>
      </c>
      <c r="D15" s="21"/>
    </row>
    <row r="16" spans="1:4" x14ac:dyDescent="0.15">
      <c r="A16" s="5">
        <f>A17-0.2</f>
        <v>-1.2</v>
      </c>
      <c r="B16" s="22">
        <v>-0.15840843685146258</v>
      </c>
      <c r="C16" s="23">
        <v>-2.4420922851926514</v>
      </c>
      <c r="D16" s="24"/>
    </row>
    <row r="17" spans="1:4" x14ac:dyDescent="0.15">
      <c r="A17" s="3">
        <f t="shared" ref="A17:A21" si="1">A18-0.1</f>
        <v>-0.99999999999999989</v>
      </c>
      <c r="B17" s="16">
        <v>-0.21938393439552031</v>
      </c>
      <c r="C17" s="17">
        <v>-1.8951178163559363</v>
      </c>
      <c r="D17" s="18"/>
    </row>
    <row r="18" spans="1:4" x14ac:dyDescent="0.15">
      <c r="A18" s="4">
        <f t="shared" si="1"/>
        <v>-0.89999999999999991</v>
      </c>
      <c r="B18" s="19">
        <v>-0.2601839393259997</v>
      </c>
      <c r="C18" s="20">
        <v>-1.6228117136968672</v>
      </c>
      <c r="D18" s="21"/>
    </row>
    <row r="19" spans="1:4" x14ac:dyDescent="0.15">
      <c r="A19" s="4">
        <f t="shared" si="1"/>
        <v>-0.79999999999999993</v>
      </c>
      <c r="B19" s="19">
        <v>-0.31059657854554307</v>
      </c>
      <c r="C19" s="20">
        <v>-1.3473965482123258</v>
      </c>
      <c r="D19" s="21"/>
    </row>
    <row r="20" spans="1:4" x14ac:dyDescent="0.15">
      <c r="A20" s="4">
        <f t="shared" si="1"/>
        <v>-0.7</v>
      </c>
      <c r="B20" s="19">
        <v>-0.37376884323350917</v>
      </c>
      <c r="C20" s="20">
        <v>-1.0649071946242905</v>
      </c>
      <c r="D20" s="21"/>
    </row>
    <row r="21" spans="1:4" x14ac:dyDescent="0.15">
      <c r="A21" s="5">
        <f t="shared" si="1"/>
        <v>-0.6</v>
      </c>
      <c r="B21" s="22">
        <v>-0.45437950318940212</v>
      </c>
      <c r="C21" s="23">
        <v>-0.76988128993735938</v>
      </c>
      <c r="D21" s="24"/>
    </row>
    <row r="22" spans="1:4" x14ac:dyDescent="0.15">
      <c r="A22" s="3">
        <f>A23-0.07</f>
        <v>-0.49999999999999994</v>
      </c>
      <c r="B22" s="16">
        <v>-0.55977359477616084</v>
      </c>
      <c r="C22" s="17">
        <v>-0.45421990486317337</v>
      </c>
      <c r="D22" s="18"/>
    </row>
    <row r="23" spans="1:4" x14ac:dyDescent="0.15">
      <c r="A23" s="4">
        <f t="shared" ref="A23:A25" si="2">A24-0.05</f>
        <v>-0.42999999999999994</v>
      </c>
      <c r="B23" s="19">
        <v>-0.65461344754372519</v>
      </c>
      <c r="C23" s="20">
        <v>-0.21426982078210613</v>
      </c>
      <c r="D23" s="21"/>
    </row>
    <row r="24" spans="1:4" x14ac:dyDescent="0.15">
      <c r="A24" s="4">
        <f t="shared" si="2"/>
        <v>-0.37999999999999995</v>
      </c>
      <c r="B24" s="19">
        <v>-0.73711214415499859</v>
      </c>
      <c r="C24" s="20">
        <v>-2.9011221419282824E-2</v>
      </c>
      <c r="D24" s="21"/>
    </row>
    <row r="25" spans="1:4" x14ac:dyDescent="0.15">
      <c r="A25" s="4">
        <f t="shared" si="2"/>
        <v>-0.32999999999999996</v>
      </c>
      <c r="B25" s="19">
        <v>-0.83610116145500257</v>
      </c>
      <c r="C25" s="20">
        <v>0.17209509213544286</v>
      </c>
      <c r="D25" s="21"/>
    </row>
    <row r="26" spans="1:4" x14ac:dyDescent="0.15">
      <c r="A26" s="5">
        <f>A27-0.05</f>
        <v>-0.27999999999999997</v>
      </c>
      <c r="B26" s="22">
        <v>-0.95730830035678816</v>
      </c>
      <c r="C26" s="23">
        <v>0.39486344480080943</v>
      </c>
      <c r="D26" s="24"/>
    </row>
    <row r="27" spans="1:4" x14ac:dyDescent="0.15">
      <c r="A27" s="3">
        <f>A28-0.04</f>
        <v>-0.22999999999999998</v>
      </c>
      <c r="B27" s="16">
        <v>-1.1098831388953021</v>
      </c>
      <c r="C27" s="17">
        <v>0.64852910262746988</v>
      </c>
      <c r="D27" s="18"/>
    </row>
    <row r="28" spans="1:4" x14ac:dyDescent="0.15">
      <c r="A28" s="4">
        <f>A29-0.04</f>
        <v>-0.18999999999999997</v>
      </c>
      <c r="B28" s="19">
        <v>-1.2648584244126204</v>
      </c>
      <c r="C28" s="20">
        <v>0.88409548742824828</v>
      </c>
      <c r="D28" s="21"/>
    </row>
    <row r="29" spans="1:4" x14ac:dyDescent="0.15">
      <c r="A29" s="4">
        <f>A30-0.02</f>
        <v>-0.14999999999999997</v>
      </c>
      <c r="B29" s="19">
        <v>-1.4644616705202764</v>
      </c>
      <c r="C29" s="20">
        <v>1.164086417298394</v>
      </c>
      <c r="D29" s="21"/>
    </row>
    <row r="30" spans="1:4" x14ac:dyDescent="0.15">
      <c r="A30" s="4">
        <f>A31-0.02</f>
        <v>-0.12999999999999998</v>
      </c>
      <c r="B30" s="19">
        <v>-1.5888993048587967</v>
      </c>
      <c r="C30" s="20">
        <v>1.3286550699477742</v>
      </c>
      <c r="D30" s="21"/>
    </row>
    <row r="31" spans="1:4" x14ac:dyDescent="0.15">
      <c r="A31" s="5">
        <f t="shared" ref="A31:A34" si="3">A32-0.01</f>
        <v>-0.10999999999999999</v>
      </c>
      <c r="B31" s="22">
        <v>-1.7371066940656734</v>
      </c>
      <c r="C31" s="23">
        <v>1.5169587514820693</v>
      </c>
      <c r="D31" s="24"/>
    </row>
    <row r="32" spans="1:4" x14ac:dyDescent="0.15">
      <c r="A32" s="3">
        <f t="shared" si="3"/>
        <v>-9.9999999999999992E-2</v>
      </c>
      <c r="B32" s="16">
        <v>-1.8229239584193908</v>
      </c>
      <c r="C32" s="17">
        <v>1.6228128139692768</v>
      </c>
      <c r="D32" s="25"/>
    </row>
    <row r="33" spans="1:4" x14ac:dyDescent="0.15">
      <c r="A33" s="4">
        <f t="shared" si="3"/>
        <v>-0.09</v>
      </c>
      <c r="B33" s="19">
        <v>-1.918744770032663</v>
      </c>
      <c r="C33" s="20">
        <v>1.7386637503469513</v>
      </c>
      <c r="D33" s="25"/>
    </row>
    <row r="34" spans="1:4" x14ac:dyDescent="0.15">
      <c r="A34" s="4">
        <f t="shared" si="3"/>
        <v>-0.08</v>
      </c>
      <c r="B34" s="19">
        <v>-2.0269410025857413</v>
      </c>
      <c r="C34" s="20">
        <v>1.866884102772997</v>
      </c>
      <c r="D34" s="25"/>
    </row>
    <row r="35" spans="1:4" x14ac:dyDescent="0.15">
      <c r="A35" s="4">
        <f t="shared" ref="A35:A39" si="4">A36-0.01</f>
        <v>-7.0000000000000007E-2</v>
      </c>
      <c r="B35" s="19">
        <v>-2.1508381802567986</v>
      </c>
      <c r="C35" s="20">
        <v>2.0108000635428875</v>
      </c>
      <c r="D35" s="25"/>
    </row>
    <row r="36" spans="1:4" x14ac:dyDescent="0.15">
      <c r="A36" s="5">
        <f t="shared" si="4"/>
        <v>-6.0000000000000005E-2</v>
      </c>
      <c r="B36" s="22">
        <v>-2.2953069181437824</v>
      </c>
      <c r="C36" s="23">
        <v>2.1752829155516236</v>
      </c>
      <c r="D36" s="25"/>
    </row>
    <row r="37" spans="1:4" x14ac:dyDescent="0.15">
      <c r="A37" s="3">
        <f t="shared" si="4"/>
        <v>-0.05</v>
      </c>
      <c r="B37" s="16">
        <v>-2.4678984885099742</v>
      </c>
      <c r="C37" s="17">
        <v>2.3678845985793746</v>
      </c>
      <c r="D37" s="18"/>
    </row>
    <row r="38" spans="1:4" x14ac:dyDescent="0.15">
      <c r="A38" s="4">
        <f t="shared" si="4"/>
        <v>-0.04</v>
      </c>
      <c r="B38" s="19">
        <v>-2.6812636890252799</v>
      </c>
      <c r="C38" s="20">
        <v>2.6012565775728262</v>
      </c>
      <c r="D38" s="21"/>
    </row>
    <row r="39" spans="1:4" x14ac:dyDescent="0.15">
      <c r="A39" s="4">
        <f t="shared" si="4"/>
        <v>-0.03</v>
      </c>
      <c r="B39" s="19">
        <v>-2.9591187240212808</v>
      </c>
      <c r="C39" s="20">
        <v>2.8991157239402794</v>
      </c>
      <c r="D39" s="21"/>
    </row>
    <row r="40" spans="1:4" x14ac:dyDescent="0.15">
      <c r="A40" s="4">
        <f>A41-0.01</f>
        <v>-0.02</v>
      </c>
      <c r="B40" s="19">
        <v>-3.3547077833097094</v>
      </c>
      <c r="C40" s="20">
        <v>3.3147068944101541</v>
      </c>
      <c r="D40" s="21"/>
    </row>
    <row r="41" spans="1:4" x14ac:dyDescent="0.15">
      <c r="A41" s="5">
        <v>-0.01</v>
      </c>
      <c r="B41" s="22">
        <v>-4.0379295765381142</v>
      </c>
      <c r="C41" s="23">
        <v>4.0179294654266693</v>
      </c>
      <c r="D41" s="24"/>
    </row>
    <row r="42" spans="1:4" x14ac:dyDescent="0.15">
      <c r="A42" s="8">
        <v>1.0000000000000001E-30</v>
      </c>
      <c r="B42" s="16">
        <v>-68.500337124919838</v>
      </c>
      <c r="C42" s="17">
        <v>68.500337124919838</v>
      </c>
      <c r="D42" s="18">
        <v>-1.4272732536800955E-32</v>
      </c>
    </row>
    <row r="43" spans="1:4" x14ac:dyDescent="0.15">
      <c r="A43" s="4">
        <v>0.01</v>
      </c>
      <c r="B43" s="19">
        <v>-4.0179294654266693</v>
      </c>
      <c r="C43" s="20">
        <v>4.0379295765381142</v>
      </c>
      <c r="D43" s="21">
        <v>-1.8297434996255167E-3</v>
      </c>
    </row>
    <row r="44" spans="1:4" x14ac:dyDescent="0.15">
      <c r="A44" s="4">
        <f>A43+0.01</f>
        <v>0.02</v>
      </c>
      <c r="B44" s="19">
        <v>-3.3147068944101541</v>
      </c>
      <c r="C44" s="20">
        <v>3.3547077833097094</v>
      </c>
      <c r="D44" s="21">
        <v>-4.2052119298480514E-3</v>
      </c>
    </row>
    <row r="45" spans="1:4" x14ac:dyDescent="0.15">
      <c r="A45" s="4">
        <f t="shared" ref="A45:A50" si="5">A44+0.01</f>
        <v>0.03</v>
      </c>
      <c r="B45" s="19">
        <v>-2.8991157239402794</v>
      </c>
      <c r="C45" s="20">
        <v>2.9591187240212808</v>
      </c>
      <c r="D45" s="21">
        <v>-6.9137973039660539E-3</v>
      </c>
    </row>
    <row r="46" spans="1:4" x14ac:dyDescent="0.15">
      <c r="A46" s="5">
        <f t="shared" si="5"/>
        <v>0.04</v>
      </c>
      <c r="B46" s="22">
        <v>-2.6012565775728262</v>
      </c>
      <c r="C46" s="23">
        <v>2.6812636890252799</v>
      </c>
      <c r="D46" s="24">
        <v>-9.8955013100430252E-3</v>
      </c>
    </row>
    <row r="47" spans="1:4" x14ac:dyDescent="0.15">
      <c r="A47" s="8">
        <f t="shared" si="5"/>
        <v>0.05</v>
      </c>
      <c r="B47" s="16">
        <v>-2.3678845985793746</v>
      </c>
      <c r="C47" s="17">
        <v>2.4678984885099742</v>
      </c>
      <c r="D47" s="18">
        <v>-1.3119408874020091E-2</v>
      </c>
    </row>
    <row r="48" spans="1:4" x14ac:dyDescent="0.15">
      <c r="A48" s="4">
        <f t="shared" si="5"/>
        <v>6.0000000000000005E-2</v>
      </c>
      <c r="B48" s="19">
        <v>-2.1752829155516236</v>
      </c>
      <c r="C48" s="20">
        <v>2.2953069181437824</v>
      </c>
      <c r="D48" s="21">
        <v>-1.6566673445876808E-2</v>
      </c>
    </row>
    <row r="49" spans="1:4" x14ac:dyDescent="0.15">
      <c r="A49" s="4">
        <f t="shared" si="5"/>
        <v>7.0000000000000007E-2</v>
      </c>
      <c r="B49" s="19">
        <v>-2.0108000635428875</v>
      </c>
      <c r="C49" s="20">
        <v>2.1508381802567986</v>
      </c>
      <c r="D49" s="21">
        <v>-2.0224808842481901E-2</v>
      </c>
    </row>
    <row r="50" spans="1:4" x14ac:dyDescent="0.15">
      <c r="A50" s="4">
        <f t="shared" si="5"/>
        <v>0.08</v>
      </c>
      <c r="B50" s="19">
        <v>-1.866884102772997</v>
      </c>
      <c r="C50" s="20">
        <v>2.0269410025857413</v>
      </c>
      <c r="D50" s="21">
        <v>-2.408516252218813E-2</v>
      </c>
    </row>
    <row r="51" spans="1:4" x14ac:dyDescent="0.15">
      <c r="A51" s="5">
        <f>A50+0.02</f>
        <v>0.1</v>
      </c>
      <c r="B51" s="22">
        <v>-1.6228128139692766</v>
      </c>
      <c r="C51" s="23">
        <v>1.8229239584193906</v>
      </c>
      <c r="D51" s="24">
        <v>-3.238978959329103E-2</v>
      </c>
    </row>
    <row r="52" spans="1:4" x14ac:dyDescent="0.15">
      <c r="A52" s="3">
        <f>A51+0.1</f>
        <v>0.2</v>
      </c>
      <c r="B52" s="16">
        <v>-0.82176058790240025</v>
      </c>
      <c r="C52" s="17">
        <v>1.2226505441838931</v>
      </c>
      <c r="D52" s="18">
        <v>-8.5126486728794068E-2</v>
      </c>
    </row>
    <row r="53" spans="1:4" x14ac:dyDescent="0.15">
      <c r="A53" s="4">
        <f t="shared" ref="A53:A56" si="6">A52+0.1</f>
        <v>0.30000000000000004</v>
      </c>
      <c r="B53" s="19">
        <v>-0.30266853926582571</v>
      </c>
      <c r="C53" s="20">
        <v>0.90567665167584666</v>
      </c>
      <c r="D53" s="21">
        <v>-0.15741490289468951</v>
      </c>
    </row>
    <row r="54" spans="1:4" x14ac:dyDescent="0.15">
      <c r="A54" s="4">
        <f t="shared" si="6"/>
        <v>0.4</v>
      </c>
      <c r="B54" s="19">
        <v>0.10476521861932488</v>
      </c>
      <c r="C54" s="20">
        <v>0.70238011886566243</v>
      </c>
      <c r="D54" s="21">
        <v>-0.25294941921262132</v>
      </c>
    </row>
    <row r="55" spans="1:4" x14ac:dyDescent="0.15">
      <c r="A55" s="4">
        <f t="shared" si="6"/>
        <v>0.5</v>
      </c>
      <c r="B55" s="19">
        <v>0.4542199048631736</v>
      </c>
      <c r="C55" s="20">
        <v>0.55977359477616084</v>
      </c>
      <c r="D55" s="21">
        <v>-0.37867104306108801</v>
      </c>
    </row>
    <row r="56" spans="1:4" x14ac:dyDescent="0.15">
      <c r="A56" s="5">
        <f t="shared" si="6"/>
        <v>0.6</v>
      </c>
      <c r="B56" s="22">
        <v>0.76988128993735938</v>
      </c>
      <c r="C56" s="23">
        <v>0.45437950318940212</v>
      </c>
      <c r="D56" s="24">
        <v>-0.54685141421041694</v>
      </c>
    </row>
    <row r="57" spans="1:4" x14ac:dyDescent="0.15">
      <c r="A57" s="12">
        <f>A56+0.05</f>
        <v>0.65</v>
      </c>
      <c r="B57" s="16">
        <v>0.91938646824544323</v>
      </c>
      <c r="C57" s="17">
        <v>0.4115169759494795</v>
      </c>
      <c r="D57" s="18">
        <v>-0.65343058270148802</v>
      </c>
    </row>
    <row r="58" spans="1:4" x14ac:dyDescent="0.15">
      <c r="A58" s="13">
        <f t="shared" ref="A58:A61" si="7">A57+0.05</f>
        <v>0.70000000000000007</v>
      </c>
      <c r="B58" s="19">
        <v>1.0649071946242907</v>
      </c>
      <c r="C58" s="20">
        <v>0.37376884323350912</v>
      </c>
      <c r="D58" s="21">
        <v>-0.78094687754556091</v>
      </c>
    </row>
    <row r="59" spans="1:4" x14ac:dyDescent="0.15">
      <c r="A59" s="4">
        <f t="shared" si="7"/>
        <v>0.75000000000000011</v>
      </c>
      <c r="B59" s="19">
        <v>1.2073328160012222</v>
      </c>
      <c r="C59" s="20">
        <v>0.34034081291122992</v>
      </c>
      <c r="D59" s="21">
        <v>-0.93693001101264584</v>
      </c>
    </row>
    <row r="60" spans="1:4" x14ac:dyDescent="0.15">
      <c r="A60" s="4">
        <f t="shared" si="7"/>
        <v>0.80000000000000016</v>
      </c>
      <c r="B60" s="19">
        <v>1.3473965482123265</v>
      </c>
      <c r="C60" s="20">
        <v>0.31059657854554296</v>
      </c>
      <c r="D60" s="21">
        <v>-1.134011957382328</v>
      </c>
    </row>
    <row r="61" spans="1:4" x14ac:dyDescent="0.15">
      <c r="A61" s="5">
        <f t="shared" si="7"/>
        <v>0.8500000000000002</v>
      </c>
      <c r="B61" s="22">
        <v>1.4857141762252544</v>
      </c>
      <c r="C61" s="23">
        <v>0.2840192685024614</v>
      </c>
      <c r="D61" s="24">
        <v>-1.3958923497953828</v>
      </c>
    </row>
    <row r="62" spans="1:4" x14ac:dyDescent="0.15">
      <c r="A62" s="3">
        <f>A61+0.0025</f>
        <v>0.85250000000000015</v>
      </c>
      <c r="B62" s="16">
        <v>1.4925939826851831</v>
      </c>
      <c r="C62" s="17">
        <v>0.28276557782333944</v>
      </c>
      <c r="D62" s="18">
        <v>-1.4114159305703333</v>
      </c>
    </row>
    <row r="63" spans="1:4" x14ac:dyDescent="0.15">
      <c r="A63" s="4">
        <f t="shared" ref="A63:A65" si="8">A62+0.0025</f>
        <v>0.85500000000000009</v>
      </c>
      <c r="B63" s="19">
        <v>1.4994708138882269</v>
      </c>
      <c r="C63" s="20">
        <v>0.28151867942687686</v>
      </c>
      <c r="D63" s="21">
        <v>-1.4272274365600559</v>
      </c>
    </row>
    <row r="64" spans="1:4" x14ac:dyDescent="0.15">
      <c r="A64" s="4">
        <f t="shared" si="8"/>
        <v>0.85750000000000004</v>
      </c>
      <c r="B64" s="19">
        <v>1.5063447300629746</v>
      </c>
      <c r="C64" s="20">
        <v>0.28027852587964813</v>
      </c>
      <c r="D64" s="21">
        <v>-1.4433368603182177</v>
      </c>
    </row>
    <row r="65" spans="1:4" x14ac:dyDescent="0.15">
      <c r="A65" s="4">
        <f t="shared" si="8"/>
        <v>0.86</v>
      </c>
      <c r="B65" s="19">
        <v>1.5132157910189583</v>
      </c>
      <c r="C65" s="20">
        <v>0.27904507018183955</v>
      </c>
      <c r="D65" s="21">
        <v>-1.4597547251334388</v>
      </c>
    </row>
    <row r="66" spans="1:4" x14ac:dyDescent="0.15">
      <c r="A66" s="5">
        <f>A65+0.01</f>
        <v>0.87</v>
      </c>
      <c r="B66" s="22">
        <v>1.5406726644642919</v>
      </c>
      <c r="C66" s="23">
        <v>0.27417730078237224</v>
      </c>
      <c r="D66" s="24">
        <v>-1.5287418802519219</v>
      </c>
    </row>
    <row r="67" spans="1:4" x14ac:dyDescent="0.15">
      <c r="A67" s="12">
        <f t="shared" ref="A67:A86" si="9">A66+0.01</f>
        <v>0.88</v>
      </c>
      <c r="B67" s="16">
        <v>1.568088533644542</v>
      </c>
      <c r="C67" s="17">
        <v>0.26941304633432023</v>
      </c>
      <c r="D67" s="18">
        <v>-1.6036733403489716</v>
      </c>
    </row>
    <row r="68" spans="1:4" x14ac:dyDescent="0.15">
      <c r="A68" s="13">
        <f t="shared" si="9"/>
        <v>0.89</v>
      </c>
      <c r="B68" s="19">
        <v>1.5954670359288243</v>
      </c>
      <c r="C68" s="20">
        <v>0.26474949638510148</v>
      </c>
      <c r="D68" s="21">
        <v>-1.6855829319163032</v>
      </c>
    </row>
    <row r="69" spans="1:4" x14ac:dyDescent="0.15">
      <c r="A69" s="4">
        <f t="shared" si="9"/>
        <v>0.9</v>
      </c>
      <c r="B69" s="19">
        <v>1.6228117136968676</v>
      </c>
      <c r="C69" s="20">
        <v>0.26018393932599965</v>
      </c>
      <c r="D69" s="21">
        <v>-1.7758006834235252</v>
      </c>
    </row>
    <row r="70" spans="1:4" x14ac:dyDescent="0.15">
      <c r="A70" s="4">
        <f t="shared" si="9"/>
        <v>0.91</v>
      </c>
      <c r="B70" s="19">
        <v>1.6501260188054072</v>
      </c>
      <c r="C70" s="20">
        <v>0.25571375797753931</v>
      </c>
      <c r="D70" s="21">
        <v>-1.8760780250844067</v>
      </c>
    </row>
    <row r="71" spans="1:4" x14ac:dyDescent="0.15">
      <c r="A71" s="5">
        <f t="shared" si="9"/>
        <v>0.92</v>
      </c>
      <c r="B71" s="22">
        <v>1.6774133168131622</v>
      </c>
      <c r="C71" s="23">
        <v>0.25133642541656159</v>
      </c>
      <c r="D71" s="24">
        <v>-1.9887870403542967</v>
      </c>
    </row>
    <row r="72" spans="1:4" x14ac:dyDescent="0.15">
      <c r="A72" s="3">
        <f t="shared" si="9"/>
        <v>0.93</v>
      </c>
      <c r="B72" s="16">
        <v>1.7046768909800787</v>
      </c>
      <c r="C72" s="17">
        <v>0.24704950102931611</v>
      </c>
      <c r="D72" s="18">
        <v>-2.1172534675826098</v>
      </c>
    </row>
    <row r="73" spans="1:4" x14ac:dyDescent="0.15">
      <c r="A73" s="4">
        <f t="shared" si="9"/>
        <v>0.94000000000000006</v>
      </c>
      <c r="B73" s="19">
        <v>1.7319199460553558</v>
      </c>
      <c r="C73" s="20">
        <v>0.24285062677606076</v>
      </c>
      <c r="D73" s="21">
        <v>-2.266348140390213</v>
      </c>
    </row>
    <row r="74" spans="1:4" x14ac:dyDescent="0.15">
      <c r="A74" s="4">
        <f t="shared" si="9"/>
        <v>0.95000000000000007</v>
      </c>
      <c r="B74" s="19">
        <v>1.7591456118676905</v>
      </c>
      <c r="C74" s="20">
        <v>0.23873752365373463</v>
      </c>
      <c r="D74" s="21">
        <v>-2.4436225538732268</v>
      </c>
    </row>
    <row r="75" spans="1:4" x14ac:dyDescent="0.15">
      <c r="A75" s="4">
        <f t="shared" si="9"/>
        <v>0.96000000000000008</v>
      </c>
      <c r="B75" s="19">
        <v>1.7863569467301947</v>
      </c>
      <c r="C75" s="20">
        <v>0.23470798834425488</v>
      </c>
      <c r="D75" s="21">
        <v>-2.6617277328051294</v>
      </c>
    </row>
    <row r="76" spans="1:4" x14ac:dyDescent="0.15">
      <c r="A76" s="5">
        <f t="shared" si="9"/>
        <v>0.97000000000000008</v>
      </c>
      <c r="B76" s="22">
        <v>1.8135569406715359</v>
      </c>
      <c r="C76" s="23">
        <v>0.23075989003689162</v>
      </c>
      <c r="D76" s="24">
        <v>-2.9443801128550966</v>
      </c>
    </row>
    <row r="77" spans="1:4" x14ac:dyDescent="0.15">
      <c r="A77" s="3">
        <f t="shared" si="9"/>
        <v>0.98000000000000009</v>
      </c>
      <c r="B77" s="16">
        <v>1.8407485185040218</v>
      </c>
      <c r="C77" s="17">
        <v>0.22689116741400334</v>
      </c>
      <c r="D77" s="18">
        <v>-3.3448241193721056</v>
      </c>
    </row>
    <row r="78" spans="1:4" x14ac:dyDescent="0.15">
      <c r="A78" s="4">
        <f t="shared" si="9"/>
        <v>0.9900000000000001</v>
      </c>
      <c r="B78" s="19">
        <v>1.8679345427385856</v>
      </c>
      <c r="C78" s="20">
        <v>0.2230998257901772</v>
      </c>
      <c r="D78" s="21">
        <v>-4.0329587017084743</v>
      </c>
    </row>
    <row r="79" spans="1:4" x14ac:dyDescent="0.15">
      <c r="A79" s="4">
        <f t="shared" si="9"/>
        <v>1</v>
      </c>
      <c r="B79" s="19">
        <v>1.8951178163559368</v>
      </c>
      <c r="C79" s="20">
        <v>0.21938393439552026</v>
      </c>
      <c r="D79" s="21"/>
    </row>
    <row r="80" spans="1:4" x14ac:dyDescent="0.15">
      <c r="A80" s="4">
        <f t="shared" si="9"/>
        <v>1.01</v>
      </c>
      <c r="B80" s="19">
        <v>1.9223010854424862</v>
      </c>
      <c r="C80" s="20">
        <v>0.21574162379448997</v>
      </c>
      <c r="D80" s="21">
        <v>-4.022958673929935</v>
      </c>
    </row>
    <row r="81" spans="1:4" x14ac:dyDescent="0.15">
      <c r="A81" s="5">
        <f t="shared" si="9"/>
        <v>1.02</v>
      </c>
      <c r="B81" s="22">
        <v>1.9494870416990673</v>
      </c>
      <c r="C81" s="23">
        <v>0.21217108343224886</v>
      </c>
      <c r="D81" s="24">
        <v>-3.3248238971258735</v>
      </c>
    </row>
    <row r="82" spans="1:4" x14ac:dyDescent="0.15">
      <c r="A82" s="3">
        <f t="shared" si="9"/>
        <v>1.03</v>
      </c>
      <c r="B82" s="16">
        <v>1.976678324829928</v>
      </c>
      <c r="C82" s="17">
        <v>0.2086705593010737</v>
      </c>
      <c r="D82" s="18">
        <v>-2.9143793626727716</v>
      </c>
    </row>
    <row r="83" spans="1:4" x14ac:dyDescent="0.15">
      <c r="A83" s="4">
        <f t="shared" si="9"/>
        <v>1.04</v>
      </c>
      <c r="B83" s="19">
        <v>2.0038775248189595</v>
      </c>
      <c r="C83" s="20">
        <v>0.20523835171985602</v>
      </c>
      <c r="D83" s="21">
        <v>-2.621725954258816</v>
      </c>
    </row>
    <row r="84" spans="1:4" x14ac:dyDescent="0.15">
      <c r="A84" s="4">
        <f t="shared" si="9"/>
        <v>1.05</v>
      </c>
      <c r="B84" s="19">
        <v>2.0310871840996643</v>
      </c>
      <c r="C84" s="20">
        <v>0.20187281322019657</v>
      </c>
      <c r="D84" s="21">
        <v>-2.3936190793047114</v>
      </c>
    </row>
    <row r="85" spans="1:4" x14ac:dyDescent="0.15">
      <c r="A85" s="4">
        <f t="shared" si="9"/>
        <v>1.06</v>
      </c>
      <c r="B85" s="19">
        <v>2.0583097996249289</v>
      </c>
      <c r="C85" s="20">
        <v>0.19857234653302808</v>
      </c>
      <c r="D85" s="21">
        <v>-2.2063421345491019</v>
      </c>
    </row>
    <row r="86" spans="1:4" x14ac:dyDescent="0.15">
      <c r="A86" s="5">
        <f t="shared" si="9"/>
        <v>1.07</v>
      </c>
      <c r="B86" s="22">
        <v>2.0855478248422825</v>
      </c>
      <c r="C86" s="23">
        <v>0.19533540267009863</v>
      </c>
      <c r="D86" s="24">
        <v>-2.047243927172762</v>
      </c>
    </row>
    <row r="87" spans="1:4" x14ac:dyDescent="0.15">
      <c r="A87" s="3">
        <f>A86+0.01</f>
        <v>1.08</v>
      </c>
      <c r="B87" s="16">
        <v>2.1128036715799321</v>
      </c>
      <c r="C87" s="17">
        <v>0.19216047909501835</v>
      </c>
      <c r="D87" s="18">
        <v>-1.9087727934877248</v>
      </c>
    </row>
    <row r="88" spans="1:4" x14ac:dyDescent="0.15">
      <c r="A88" s="4">
        <f t="shared" ref="A88:A91" si="10">A87+0.01</f>
        <v>1.0900000000000001</v>
      </c>
      <c r="B88" s="19">
        <v>2.1400797118485428</v>
      </c>
      <c r="C88" s="20">
        <v>0.18904611797891216</v>
      </c>
      <c r="D88" s="21">
        <v>-1.7860577306416301</v>
      </c>
    </row>
    <row r="89" spans="1:4" x14ac:dyDescent="0.15">
      <c r="A89" s="4">
        <f t="shared" si="10"/>
        <v>1.1000000000000001</v>
      </c>
      <c r="B89" s="19">
        <v>2.1673782795634029</v>
      </c>
      <c r="C89" s="20">
        <v>0.18599090453604014</v>
      </c>
      <c r="D89" s="21">
        <v>-1.6757728303191988</v>
      </c>
    </row>
    <row r="90" spans="1:4" x14ac:dyDescent="0.15">
      <c r="A90" s="4">
        <f t="shared" si="10"/>
        <v>1.1100000000000001</v>
      </c>
      <c r="B90" s="19">
        <v>2.1947016721913277</v>
      </c>
      <c r="C90" s="20">
        <v>0.18299346543503944</v>
      </c>
      <c r="D90" s="21">
        <v>-1.5755458382687535</v>
      </c>
    </row>
    <row r="91" spans="1:4" x14ac:dyDescent="0.15">
      <c r="A91" s="5">
        <f t="shared" si="10"/>
        <v>1.1200000000000001</v>
      </c>
      <c r="B91" s="22">
        <v>2.2220521523263712</v>
      </c>
      <c r="C91" s="23">
        <v>0.18005246728171567</v>
      </c>
      <c r="D91" s="24">
        <v>-1.4836251525520849</v>
      </c>
    </row>
    <row r="92" spans="1:4" x14ac:dyDescent="0.15">
      <c r="A92" s="3">
        <f>A91+0.28</f>
        <v>1.4000000000000001</v>
      </c>
      <c r="B92" s="16">
        <v>3.0072074641506461</v>
      </c>
      <c r="C92" s="17">
        <v>0.11621931257135787</v>
      </c>
      <c r="D92" s="18">
        <v>-0.14499100479030624</v>
      </c>
    </row>
    <row r="93" spans="1:4" x14ac:dyDescent="0.15">
      <c r="A93" s="4">
        <f>A92+0.3</f>
        <v>1.7000000000000002</v>
      </c>
      <c r="B93" s="19">
        <v>3.9209632013549047</v>
      </c>
      <c r="C93" s="20">
        <v>7.4654644401253023E-2</v>
      </c>
      <c r="D93" s="21">
        <v>0.55374376411047244</v>
      </c>
    </row>
    <row r="94" spans="1:4" x14ac:dyDescent="0.15">
      <c r="A94" s="4">
        <f>A93+0.3</f>
        <v>2</v>
      </c>
      <c r="B94" s="19">
        <v>4.9542343560018898</v>
      </c>
      <c r="C94" s="20">
        <v>4.8900510708061118E-2</v>
      </c>
      <c r="D94" s="21">
        <v>1.0451637801174927</v>
      </c>
    </row>
    <row r="95" spans="1:4" x14ac:dyDescent="0.15">
      <c r="A95" s="4">
        <f>A94+0.5</f>
        <v>2.5</v>
      </c>
      <c r="B95" s="19">
        <v>7.0737658945786004</v>
      </c>
      <c r="C95" s="20">
        <v>2.4914917870269736E-2</v>
      </c>
      <c r="D95" s="21">
        <v>1.667294667506324</v>
      </c>
    </row>
    <row r="96" spans="1:4" x14ac:dyDescent="0.15">
      <c r="A96" s="5">
        <f>A95+0.5</f>
        <v>3</v>
      </c>
      <c r="B96" s="22">
        <v>9.933832570625416</v>
      </c>
      <c r="C96" s="23">
        <v>1.3048381094197037E-2</v>
      </c>
      <c r="D96" s="24">
        <v>2.1635885946671922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ExpLog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3DE7E-A93C-43B0-B37B-16B20848915D}">
  <sheetPr codeName="Sheet2"/>
  <dimension ref="A1:E3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152</v>
      </c>
    </row>
    <row r="2" spans="1:5" x14ac:dyDescent="0.15">
      <c r="A2" s="2"/>
    </row>
    <row r="3" spans="1:5" x14ac:dyDescent="0.15">
      <c r="A3" s="2"/>
    </row>
    <row r="5" spans="1:5" x14ac:dyDescent="0.15">
      <c r="B5" s="50">
        <v>0</v>
      </c>
      <c r="C5" s="50">
        <v>1</v>
      </c>
      <c r="D5" s="50">
        <v>2</v>
      </c>
      <c r="E5" s="50">
        <v>3</v>
      </c>
    </row>
    <row r="6" spans="1:5" x14ac:dyDescent="0.15">
      <c r="A6" s="6" t="s">
        <v>0</v>
      </c>
      <c r="B6" s="6" t="str">
        <f>_xlfn.CONCAT("En(x, ",B5,")")</f>
        <v>En(x, 0)</v>
      </c>
      <c r="C6" s="6" t="str">
        <f t="shared" ref="C6:E6" si="0">_xlfn.CONCAT("En(x, ",C5,")")</f>
        <v>En(x, 1)</v>
      </c>
      <c r="D6" s="6" t="str">
        <f t="shared" si="0"/>
        <v>En(x, 2)</v>
      </c>
      <c r="E6" s="6" t="str">
        <f t="shared" si="0"/>
        <v>En(x, 3)</v>
      </c>
    </row>
    <row r="7" spans="1:5" x14ac:dyDescent="0.15">
      <c r="A7" s="12">
        <v>1.0000000000000001E-30</v>
      </c>
      <c r="B7" s="16">
        <v>9.9999999999999988E+29</v>
      </c>
      <c r="C7" s="17">
        <v>68.500337124919838</v>
      </c>
      <c r="D7" s="16">
        <v>1</v>
      </c>
      <c r="E7" s="17">
        <v>0.5</v>
      </c>
    </row>
    <row r="8" spans="1:5" x14ac:dyDescent="0.15">
      <c r="A8" s="4">
        <v>0.1</v>
      </c>
      <c r="B8" s="19">
        <v>9.0483741803595947</v>
      </c>
      <c r="C8" s="20">
        <v>1.8229239584193906</v>
      </c>
      <c r="D8" s="19">
        <v>0.7225450221940205</v>
      </c>
      <c r="E8" s="20">
        <v>0.41629145790827876</v>
      </c>
    </row>
    <row r="9" spans="1:5" x14ac:dyDescent="0.15">
      <c r="A9" s="4">
        <f>A8+0.1</f>
        <v>0.2</v>
      </c>
      <c r="B9" s="19">
        <v>4.0936537653899094</v>
      </c>
      <c r="C9" s="20">
        <v>1.2226505441838931</v>
      </c>
      <c r="D9" s="19">
        <v>0.57420064424120321</v>
      </c>
      <c r="E9" s="20">
        <v>0.35194531211487062</v>
      </c>
    </row>
    <row r="10" spans="1:5" x14ac:dyDescent="0.15">
      <c r="A10" s="4">
        <f t="shared" ref="A10:A27" si="1">A9+0.1</f>
        <v>0.30000000000000004</v>
      </c>
      <c r="B10" s="19">
        <v>2.4693940689390592</v>
      </c>
      <c r="C10" s="20">
        <v>0.90567665167584666</v>
      </c>
      <c r="D10" s="19">
        <v>0.46911522517896381</v>
      </c>
      <c r="E10" s="20">
        <v>0.30004182656401435</v>
      </c>
    </row>
    <row r="11" spans="1:5" x14ac:dyDescent="0.15">
      <c r="A11" s="5">
        <f t="shared" si="1"/>
        <v>0.4</v>
      </c>
      <c r="B11" s="22">
        <v>1.6758001150890982</v>
      </c>
      <c r="C11" s="23">
        <v>0.70238011886566243</v>
      </c>
      <c r="D11" s="22">
        <v>0.38936799848937431</v>
      </c>
      <c r="E11" s="23">
        <v>0.25728642331994478</v>
      </c>
    </row>
    <row r="12" spans="1:5" x14ac:dyDescent="0.15">
      <c r="A12" s="3">
        <f t="shared" si="1"/>
        <v>0.5</v>
      </c>
      <c r="B12" s="16">
        <v>1.2130613194252668</v>
      </c>
      <c r="C12" s="17">
        <v>0.55977359477616084</v>
      </c>
      <c r="D12" s="16">
        <v>0.326643862324553</v>
      </c>
      <c r="E12" s="17">
        <v>0.22160436427517846</v>
      </c>
    </row>
    <row r="13" spans="1:5" x14ac:dyDescent="0.15">
      <c r="A13" s="4">
        <f t="shared" si="1"/>
        <v>0.6</v>
      </c>
      <c r="B13" s="19">
        <v>0.91468606015671072</v>
      </c>
      <c r="C13" s="20">
        <v>0.45437950318940212</v>
      </c>
      <c r="D13" s="19">
        <v>0.27618393418038517</v>
      </c>
      <c r="E13" s="20">
        <v>0.19155063779289766</v>
      </c>
    </row>
    <row r="14" spans="1:5" x14ac:dyDescent="0.15">
      <c r="A14" s="4">
        <f t="shared" si="1"/>
        <v>0.7</v>
      </c>
      <c r="B14" s="19">
        <v>0.70940757684487077</v>
      </c>
      <c r="C14" s="20">
        <v>0.37376884323350917</v>
      </c>
      <c r="D14" s="19">
        <v>0.23494711352795314</v>
      </c>
      <c r="E14" s="20">
        <v>0.16606116216092118</v>
      </c>
    </row>
    <row r="15" spans="1:5" x14ac:dyDescent="0.15">
      <c r="A15" s="4">
        <f t="shared" si="1"/>
        <v>0.79999999999999993</v>
      </c>
      <c r="B15" s="19">
        <v>0.56166120514652706</v>
      </c>
      <c r="C15" s="20">
        <v>0.31059657854554307</v>
      </c>
      <c r="D15" s="19">
        <v>0.20085170128078719</v>
      </c>
      <c r="E15" s="20">
        <v>0.14432380154629595</v>
      </c>
    </row>
    <row r="16" spans="1:5" x14ac:dyDescent="0.15">
      <c r="A16" s="5">
        <f t="shared" si="1"/>
        <v>0.89999999999999991</v>
      </c>
      <c r="B16" s="22">
        <v>0.45174406637844355</v>
      </c>
      <c r="C16" s="23">
        <v>0.2601839393259997</v>
      </c>
      <c r="D16" s="22">
        <v>0.17240411434719946</v>
      </c>
      <c r="E16" s="23">
        <v>0.12570297841405983</v>
      </c>
    </row>
    <row r="17" spans="1:5" x14ac:dyDescent="0.15">
      <c r="A17" s="12">
        <f t="shared" si="1"/>
        <v>0.99999999999999989</v>
      </c>
      <c r="B17" s="16">
        <v>0.36787944117144239</v>
      </c>
      <c r="C17" s="17">
        <v>0.21938393439552031</v>
      </c>
      <c r="D17" s="16">
        <v>0.14849550677592208</v>
      </c>
      <c r="E17" s="17">
        <v>0.10969196719776016</v>
      </c>
    </row>
    <row r="18" spans="1:5" x14ac:dyDescent="0.15">
      <c r="A18" s="4">
        <f t="shared" si="1"/>
        <v>1.0999999999999999</v>
      </c>
      <c r="B18" s="19">
        <v>0.30261007608916329</v>
      </c>
      <c r="C18" s="20">
        <v>0.1859909045360402</v>
      </c>
      <c r="D18" s="19">
        <v>0.12828108870843541</v>
      </c>
      <c r="E18" s="20">
        <v>9.5880943059400328E-2</v>
      </c>
    </row>
    <row r="19" spans="1:5" x14ac:dyDescent="0.15">
      <c r="A19" s="4">
        <f t="shared" si="1"/>
        <v>1.2</v>
      </c>
      <c r="B19" s="19">
        <v>0.25099517659350179</v>
      </c>
      <c r="C19" s="20">
        <v>0.15840843685146258</v>
      </c>
      <c r="D19" s="19">
        <v>0.11110408769044704</v>
      </c>
      <c r="E19" s="20">
        <v>8.3934653341832838E-2</v>
      </c>
    </row>
    <row r="20" spans="1:5" x14ac:dyDescent="0.15">
      <c r="A20" s="4">
        <f t="shared" si="1"/>
        <v>1.3</v>
      </c>
      <c r="B20" s="19">
        <v>0.2096398407953943</v>
      </c>
      <c r="C20" s="20">
        <v>0.13545095784912914</v>
      </c>
      <c r="D20" s="19">
        <v>9.6445547830144709E-2</v>
      </c>
      <c r="E20" s="20">
        <v>7.3576290427412233E-2</v>
      </c>
    </row>
    <row r="21" spans="1:5" x14ac:dyDescent="0.15">
      <c r="A21" s="5">
        <f t="shared" si="1"/>
        <v>1.4000000000000001</v>
      </c>
      <c r="B21" s="22">
        <v>0.17614068852971887</v>
      </c>
      <c r="C21" s="23">
        <v>0.11621931257135787</v>
      </c>
      <c r="D21" s="22">
        <v>8.3889926341705418E-2</v>
      </c>
      <c r="E21" s="23">
        <v>6.4575533531609428E-2</v>
      </c>
    </row>
    <row r="22" spans="1:5" x14ac:dyDescent="0.15">
      <c r="A22" s="3">
        <f t="shared" si="1"/>
        <v>1.5000000000000002</v>
      </c>
      <c r="B22" s="16">
        <v>0.14875344009895317</v>
      </c>
      <c r="C22" s="17">
        <v>0.10001958240663261</v>
      </c>
      <c r="D22" s="16">
        <v>7.310078653848083E-2</v>
      </c>
      <c r="E22" s="17">
        <v>5.6739490170354262E-2</v>
      </c>
    </row>
    <row r="23" spans="1:5" x14ac:dyDescent="0.15">
      <c r="A23" s="4">
        <f t="shared" si="1"/>
        <v>1.6000000000000003</v>
      </c>
      <c r="B23" s="19">
        <v>0.12618532374665956</v>
      </c>
      <c r="C23" s="20">
        <v>8.6308333697539749E-2</v>
      </c>
      <c r="D23" s="19">
        <v>6.3803184078591729E-2</v>
      </c>
      <c r="E23" s="20">
        <v>4.9905711734454281E-2</v>
      </c>
    </row>
    <row r="24" spans="1:5" x14ac:dyDescent="0.15">
      <c r="A24" s="4">
        <f t="shared" si="1"/>
        <v>1.7000000000000004</v>
      </c>
      <c r="B24" s="19">
        <v>0.10746089650160855</v>
      </c>
      <c r="C24" s="20">
        <v>7.4654644401253009E-2</v>
      </c>
      <c r="D24" s="19">
        <v>5.5770628570604441E-2</v>
      </c>
      <c r="E24" s="20">
        <v>4.3936727741353501E-2</v>
      </c>
    </row>
    <row r="25" spans="1:5" x14ac:dyDescent="0.15">
      <c r="A25" s="4">
        <f t="shared" si="1"/>
        <v>1.8000000000000005</v>
      </c>
      <c r="B25" s="19">
        <v>9.1832715678659124E-2</v>
      </c>
      <c r="C25" s="20">
        <v>6.4713129363868818E-2</v>
      </c>
      <c r="D25" s="19">
        <v>4.8815255366622561E-2</v>
      </c>
      <c r="E25" s="20">
        <v>3.8715714280832911E-2</v>
      </c>
    </row>
    <row r="26" spans="1:5" x14ac:dyDescent="0.15">
      <c r="A26" s="5">
        <f t="shared" si="1"/>
        <v>1.9000000000000006</v>
      </c>
      <c r="B26" s="22">
        <v>7.8720325906649957E-2</v>
      </c>
      <c r="C26" s="23">
        <v>5.6204378174534803E-2</v>
      </c>
      <c r="D26" s="22">
        <v>4.2780300691018805E-2</v>
      </c>
      <c r="E26" s="23">
        <v>3.4143023954849604E-2</v>
      </c>
    </row>
    <row r="27" spans="1:5" x14ac:dyDescent="0.15">
      <c r="A27" s="3">
        <f t="shared" si="1"/>
        <v>2.0000000000000004</v>
      </c>
      <c r="B27" s="16">
        <v>6.7667641618306296E-2</v>
      </c>
      <c r="C27" s="17">
        <v>4.890051070806109E-2</v>
      </c>
      <c r="D27" s="16">
        <v>3.7534261820490432E-2</v>
      </c>
      <c r="E27" s="17">
        <v>3.0133379797815878E-2</v>
      </c>
    </row>
    <row r="28" spans="1:5" x14ac:dyDescent="0.15">
      <c r="A28" s="4">
        <f t="shared" ref="A28:A29" si="2">A27+0.2</f>
        <v>2.2000000000000006</v>
      </c>
      <c r="B28" s="19">
        <v>5.0365071982878991E-2</v>
      </c>
      <c r="C28" s="20">
        <v>3.7191137051932541E-2</v>
      </c>
      <c r="D28" s="19">
        <v>2.8982656848082197E-2</v>
      </c>
      <c r="E28" s="20">
        <v>2.3520656648276482E-2</v>
      </c>
    </row>
    <row r="29" spans="1:5" x14ac:dyDescent="0.15">
      <c r="A29" s="4">
        <f t="shared" si="2"/>
        <v>2.4000000000000008</v>
      </c>
      <c r="B29" s="19">
        <v>3.7799147203921836E-2</v>
      </c>
      <c r="C29" s="20">
        <v>2.8440260935795641E-2</v>
      </c>
      <c r="D29" s="19">
        <v>2.2461327043502868E-2</v>
      </c>
      <c r="E29" s="20">
        <v>1.8405384192502764E-2</v>
      </c>
    </row>
    <row r="30" spans="1:5" x14ac:dyDescent="0.15">
      <c r="A30" s="4">
        <f>A29+0.3</f>
        <v>2.7000000000000006</v>
      </c>
      <c r="B30" s="19">
        <v>2.4890930644351744E-2</v>
      </c>
      <c r="C30" s="20">
        <v>1.9181871826586365E-2</v>
      </c>
      <c r="D30" s="19">
        <v>1.5414458807966522E-2</v>
      </c>
      <c r="E30" s="20">
        <v>1.2793236979120052E-2</v>
      </c>
    </row>
    <row r="31" spans="1:5" x14ac:dyDescent="0.15">
      <c r="A31" s="5">
        <f>A30+0.3</f>
        <v>3.0000000000000004</v>
      </c>
      <c r="B31" s="22">
        <v>1.6595689455954639E-2</v>
      </c>
      <c r="C31" s="23">
        <v>1.304838109419703E-2</v>
      </c>
      <c r="D31" s="22">
        <v>1.0641925085272825E-2</v>
      </c>
      <c r="E31" s="23">
        <v>8.9306465560227213E-3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_ExpInt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8153-10B2-41A5-8279-9E4744B201DD}">
  <sheetPr codeName="Sheet3"/>
  <dimension ref="A1:E71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5" x14ac:dyDescent="0.15">
      <c r="A1" s="1" t="s">
        <v>151</v>
      </c>
    </row>
    <row r="2" spans="1:5" s="2" customFormat="1" x14ac:dyDescent="0.15">
      <c r="B2"/>
      <c r="C2"/>
      <c r="D2"/>
      <c r="E2"/>
    </row>
    <row r="3" spans="1:5" s="2" customFormat="1" x14ac:dyDescent="0.15">
      <c r="B3"/>
      <c r="C3"/>
      <c r="D3"/>
      <c r="E3"/>
    </row>
    <row r="6" spans="1:5" x14ac:dyDescent="0.15">
      <c r="A6" s="6" t="s">
        <v>0</v>
      </c>
      <c r="B6" s="6" t="s">
        <v>75</v>
      </c>
    </row>
    <row r="7" spans="1:5" x14ac:dyDescent="0.15">
      <c r="A7" s="3">
        <f>-3+0.0000000000000001</f>
        <v>-3</v>
      </c>
      <c r="B7" s="18">
        <v>-1.9393754207667087</v>
      </c>
    </row>
    <row r="8" spans="1:5" x14ac:dyDescent="0.15">
      <c r="A8" s="4">
        <f>A7+0.1</f>
        <v>-2.9</v>
      </c>
      <c r="B8" s="21">
        <v>-1.8928076612853566</v>
      </c>
    </row>
    <row r="9" spans="1:5" x14ac:dyDescent="0.15">
      <c r="A9" s="4">
        <f t="shared" ref="A9:A47" si="0">A8+0.1</f>
        <v>-2.8</v>
      </c>
      <c r="B9" s="21">
        <v>-1.8455056472766962</v>
      </c>
    </row>
    <row r="10" spans="1:5" x14ac:dyDescent="0.15">
      <c r="A10" s="4">
        <f t="shared" si="0"/>
        <v>-2.6999999999999997</v>
      </c>
      <c r="B10" s="21">
        <v>-1.7974405180829141</v>
      </c>
    </row>
    <row r="11" spans="1:5" x14ac:dyDescent="0.15">
      <c r="A11" s="5">
        <f t="shared" si="0"/>
        <v>-2.5999999999999996</v>
      </c>
      <c r="B11" s="24">
        <v>-1.748581522597636</v>
      </c>
    </row>
    <row r="12" spans="1:5" x14ac:dyDescent="0.15">
      <c r="A12" s="3">
        <f t="shared" si="0"/>
        <v>-2.4999999999999996</v>
      </c>
      <c r="B12" s="18">
        <v>-1.6988958419950135</v>
      </c>
    </row>
    <row r="13" spans="1:5" x14ac:dyDescent="0.15">
      <c r="A13" s="4">
        <f t="shared" si="0"/>
        <v>-2.3999999999999995</v>
      </c>
      <c r="B13" s="21">
        <v>-1.6483483904746903</v>
      </c>
    </row>
    <row r="14" spans="1:5" x14ac:dyDescent="0.15">
      <c r="A14" s="4">
        <f t="shared" si="0"/>
        <v>-2.2999999999999994</v>
      </c>
      <c r="B14" s="21">
        <v>-1.5969015905871107</v>
      </c>
    </row>
    <row r="15" spans="1:5" x14ac:dyDescent="0.15">
      <c r="A15" s="4">
        <f t="shared" si="0"/>
        <v>-2.1999999999999993</v>
      </c>
      <c r="B15" s="21">
        <v>-1.5445151190485944</v>
      </c>
    </row>
    <row r="16" spans="1:5" x14ac:dyDescent="0.15">
      <c r="A16" s="5">
        <f t="shared" si="0"/>
        <v>-2.0999999999999992</v>
      </c>
      <c r="B16" s="24">
        <v>-1.4911456181516796</v>
      </c>
    </row>
    <row r="17" spans="1:2" x14ac:dyDescent="0.15">
      <c r="A17" s="3">
        <f t="shared" si="0"/>
        <v>-1.9999999999999991</v>
      </c>
      <c r="B17" s="18">
        <v>-1.4367463668836797</v>
      </c>
    </row>
    <row r="18" spans="1:2" x14ac:dyDescent="0.15">
      <c r="A18" s="4">
        <f t="shared" si="0"/>
        <v>-1.899999999999999</v>
      </c>
      <c r="B18" s="21">
        <v>-1.3812669046333776</v>
      </c>
    </row>
    <row r="19" spans="1:2" x14ac:dyDescent="0.15">
      <c r="A19" s="4">
        <f t="shared" si="0"/>
        <v>-1.7999999999999989</v>
      </c>
      <c r="B19" s="21">
        <v>-1.324652598823731</v>
      </c>
    </row>
    <row r="20" spans="1:2" x14ac:dyDescent="0.15">
      <c r="A20" s="4">
        <f t="shared" si="0"/>
        <v>-1.6999999999999988</v>
      </c>
      <c r="B20" s="21">
        <v>-1.2668441458663622</v>
      </c>
    </row>
    <row r="21" spans="1:2" x14ac:dyDescent="0.15">
      <c r="A21" s="5">
        <f t="shared" si="0"/>
        <v>-1.5999999999999988</v>
      </c>
      <c r="B21" s="24">
        <v>-1.207776992369137</v>
      </c>
    </row>
    <row r="22" spans="1:2" x14ac:dyDescent="0.15">
      <c r="A22" s="3">
        <f t="shared" si="0"/>
        <v>-1.4999999999999987</v>
      </c>
      <c r="B22" s="18">
        <v>-1.1473806603755694</v>
      </c>
    </row>
    <row r="23" spans="1:2" x14ac:dyDescent="0.15">
      <c r="A23" s="4">
        <f t="shared" si="0"/>
        <v>-1.3999999999999986</v>
      </c>
      <c r="B23" s="21">
        <v>-1.0855779563471237</v>
      </c>
    </row>
    <row r="24" spans="1:2" x14ac:dyDescent="0.15">
      <c r="A24" s="4">
        <f t="shared" si="0"/>
        <v>-1.2999999999999985</v>
      </c>
      <c r="B24" s="21">
        <v>-1.022284038302274</v>
      </c>
    </row>
    <row r="25" spans="1:2" x14ac:dyDescent="0.15">
      <c r="A25" s="4">
        <f t="shared" si="0"/>
        <v>-1.1999999999999984</v>
      </c>
      <c r="B25" s="21">
        <v>-0.9574053085587797</v>
      </c>
    </row>
    <row r="26" spans="1:2" x14ac:dyDescent="0.15">
      <c r="A26" s="5">
        <f t="shared" si="0"/>
        <v>-1.0999999999999983</v>
      </c>
      <c r="B26" s="24">
        <v>-0.89083809026228089</v>
      </c>
    </row>
    <row r="27" spans="1:2" x14ac:dyDescent="0.15">
      <c r="A27" s="3">
        <f t="shared" si="0"/>
        <v>-0.99999999999999833</v>
      </c>
      <c r="B27" s="18">
        <v>-0.82246703342411198</v>
      </c>
    </row>
    <row r="28" spans="1:2" x14ac:dyDescent="0.15">
      <c r="A28" s="4">
        <f t="shared" si="0"/>
        <v>-0.89999999999999836</v>
      </c>
      <c r="B28" s="21">
        <v>-0.75216317921726061</v>
      </c>
    </row>
    <row r="29" spans="1:2" x14ac:dyDescent="0.15">
      <c r="A29" s="4">
        <f t="shared" si="0"/>
        <v>-0.79999999999999838</v>
      </c>
      <c r="B29" s="21">
        <v>-0.67978158783468001</v>
      </c>
    </row>
    <row r="30" spans="1:2" x14ac:dyDescent="0.15">
      <c r="A30" s="4">
        <f t="shared" si="0"/>
        <v>-0.6999999999999984</v>
      </c>
      <c r="B30" s="21">
        <v>-0.60515840233770413</v>
      </c>
    </row>
    <row r="31" spans="1:2" x14ac:dyDescent="0.15">
      <c r="A31" s="5">
        <f t="shared" si="0"/>
        <v>-0.59999999999999842</v>
      </c>
      <c r="B31" s="24">
        <v>-0.52810717404466534</v>
      </c>
    </row>
    <row r="32" spans="1:2" x14ac:dyDescent="0.15">
      <c r="A32" s="3">
        <f t="shared" si="0"/>
        <v>-0.49999999999999845</v>
      </c>
      <c r="B32" s="18">
        <v>-0.44841420692364503</v>
      </c>
    </row>
    <row r="33" spans="1:2" x14ac:dyDescent="0.15">
      <c r="A33" s="4">
        <f t="shared" si="0"/>
        <v>-0.39999999999999847</v>
      </c>
      <c r="B33" s="21">
        <v>-0.36583257751244841</v>
      </c>
    </row>
    <row r="34" spans="1:2" x14ac:dyDescent="0.15">
      <c r="A34" s="4">
        <f t="shared" si="0"/>
        <v>-0.29999999999999849</v>
      </c>
      <c r="B34" s="21">
        <v>-0.28007433375958157</v>
      </c>
    </row>
    <row r="35" spans="1:2" x14ac:dyDescent="0.15">
      <c r="A35" s="4">
        <f t="shared" si="0"/>
        <v>-0.19999999999999848</v>
      </c>
      <c r="B35" s="21">
        <v>-0.19080013777753424</v>
      </c>
    </row>
    <row r="36" spans="1:2" x14ac:dyDescent="0.15">
      <c r="A36" s="5">
        <f t="shared" si="0"/>
        <v>-9.9999999999998479E-2</v>
      </c>
      <c r="B36" s="24">
        <v>-9.7605235229320117E-2</v>
      </c>
    </row>
    <row r="37" spans="1:2" x14ac:dyDescent="0.15">
      <c r="A37" s="3">
        <f t="shared" si="0"/>
        <v>1.5265566588595902E-15</v>
      </c>
      <c r="B37" s="18">
        <v>1.5265566588595908E-15</v>
      </c>
    </row>
    <row r="38" spans="1:2" x14ac:dyDescent="0.15">
      <c r="A38" s="4">
        <f t="shared" si="0"/>
        <v>0.10000000000000153</v>
      </c>
      <c r="B38" s="21">
        <v>0.10261779109939274</v>
      </c>
    </row>
    <row r="39" spans="1:2" x14ac:dyDescent="0.15">
      <c r="A39" s="4">
        <f t="shared" si="0"/>
        <v>0.20000000000000154</v>
      </c>
      <c r="B39" s="21">
        <v>0.21100377543970647</v>
      </c>
    </row>
    <row r="40" spans="1:2" x14ac:dyDescent="0.15">
      <c r="A40" s="4">
        <f t="shared" si="0"/>
        <v>0.30000000000000154</v>
      </c>
      <c r="B40" s="21">
        <v>0.32612951007547791</v>
      </c>
    </row>
    <row r="41" spans="1:2" x14ac:dyDescent="0.15">
      <c r="A41" s="5">
        <f t="shared" si="0"/>
        <v>0.40000000000000158</v>
      </c>
      <c r="B41" s="24">
        <v>0.44928297447128368</v>
      </c>
    </row>
    <row r="42" spans="1:2" x14ac:dyDescent="0.15">
      <c r="A42" s="3">
        <f t="shared" si="0"/>
        <v>0.50000000000000155</v>
      </c>
      <c r="B42" s="18">
        <v>0.58224052646501434</v>
      </c>
    </row>
    <row r="43" spans="1:2" x14ac:dyDescent="0.15">
      <c r="A43" s="4">
        <f t="shared" si="0"/>
        <v>0.60000000000000153</v>
      </c>
      <c r="B43" s="21">
        <v>0.72758630771633526</v>
      </c>
    </row>
    <row r="44" spans="1:2" x14ac:dyDescent="0.15">
      <c r="A44" s="4">
        <f t="shared" si="0"/>
        <v>0.70000000000000151</v>
      </c>
      <c r="B44" s="21">
        <v>0.88937762428604095</v>
      </c>
    </row>
    <row r="45" spans="1:2" x14ac:dyDescent="0.15">
      <c r="A45" s="4">
        <f t="shared" si="0"/>
        <v>0.80000000000000149</v>
      </c>
      <c r="B45" s="21">
        <v>1.0747946000082507</v>
      </c>
    </row>
    <row r="46" spans="1:2" x14ac:dyDescent="0.15">
      <c r="A46" s="5">
        <f t="shared" si="0"/>
        <v>0.90000000000000147</v>
      </c>
      <c r="B46" s="24">
        <v>1.2997147230049619</v>
      </c>
    </row>
    <row r="47" spans="1:2" x14ac:dyDescent="0.15">
      <c r="A47" s="3">
        <f t="shared" si="0"/>
        <v>1.0000000000000016</v>
      </c>
      <c r="B47" s="18">
        <v>1.6449340668482806</v>
      </c>
    </row>
    <row r="48" spans="1:2" x14ac:dyDescent="0.15">
      <c r="A48" s="4">
        <f t="shared" ref="A48:A71" si="1">A47+0.25</f>
        <v>1.2500000000000016</v>
      </c>
      <c r="B48" s="21">
        <v>2.190177011441647</v>
      </c>
    </row>
    <row r="49" spans="1:2" x14ac:dyDescent="0.15">
      <c r="A49" s="4">
        <f t="shared" si="1"/>
        <v>1.5000000000000016</v>
      </c>
      <c r="B49" s="21">
        <v>2.3743952702724802</v>
      </c>
    </row>
    <row r="50" spans="1:2" x14ac:dyDescent="0.15">
      <c r="A50" s="4">
        <f t="shared" si="1"/>
        <v>1.7500000000000016</v>
      </c>
      <c r="B50" s="21">
        <v>2.4486867653382038</v>
      </c>
    </row>
    <row r="51" spans="1:2" x14ac:dyDescent="0.15">
      <c r="A51" s="5">
        <f t="shared" si="1"/>
        <v>2.0000000000000018</v>
      </c>
      <c r="B51" s="24">
        <v>2.4674011002723391</v>
      </c>
    </row>
    <row r="52" spans="1:2" x14ac:dyDescent="0.15">
      <c r="A52" s="3">
        <f t="shared" si="1"/>
        <v>2.2500000000000018</v>
      </c>
      <c r="B52" s="18">
        <v>2.4540292197938176</v>
      </c>
    </row>
    <row r="53" spans="1:2" x14ac:dyDescent="0.15">
      <c r="A53" s="4">
        <f t="shared" si="1"/>
        <v>2.5000000000000018</v>
      </c>
      <c r="B53" s="21">
        <v>2.4207908065659329</v>
      </c>
    </row>
    <row r="54" spans="1:2" x14ac:dyDescent="0.15">
      <c r="A54" s="4">
        <f t="shared" si="1"/>
        <v>2.7500000000000018</v>
      </c>
      <c r="B54" s="21">
        <v>2.374727770472191</v>
      </c>
    </row>
    <row r="55" spans="1:2" x14ac:dyDescent="0.15">
      <c r="A55" s="4">
        <f t="shared" si="1"/>
        <v>3.0000000000000018</v>
      </c>
      <c r="B55" s="21">
        <v>2.3201804233130972</v>
      </c>
    </row>
    <row r="56" spans="1:2" x14ac:dyDescent="0.15">
      <c r="A56" s="5">
        <f t="shared" si="1"/>
        <v>3.2500000000000018</v>
      </c>
      <c r="B56" s="24">
        <v>2.2599555646906446</v>
      </c>
    </row>
    <row r="57" spans="1:2" x14ac:dyDescent="0.15">
      <c r="A57" s="3">
        <f t="shared" si="1"/>
        <v>3.5000000000000018</v>
      </c>
      <c r="B57" s="18">
        <v>2.1959348115757793</v>
      </c>
    </row>
    <row r="58" spans="1:2" x14ac:dyDescent="0.15">
      <c r="A58" s="4">
        <f t="shared" si="1"/>
        <v>3.7500000000000018</v>
      </c>
      <c r="B58" s="21">
        <v>2.1294150018428177</v>
      </c>
    </row>
    <row r="59" spans="1:2" x14ac:dyDescent="0.15">
      <c r="A59" s="4">
        <f t="shared" si="1"/>
        <v>4.0000000000000018</v>
      </c>
      <c r="B59" s="21">
        <v>2.061309466777316</v>
      </c>
    </row>
    <row r="60" spans="1:2" x14ac:dyDescent="0.15">
      <c r="A60" s="4">
        <f t="shared" si="1"/>
        <v>4.2500000000000018</v>
      </c>
      <c r="B60" s="21">
        <v>1.992272381213561</v>
      </c>
    </row>
    <row r="61" spans="1:2" x14ac:dyDescent="0.15">
      <c r="A61" s="5">
        <f t="shared" si="1"/>
        <v>4.5000000000000018</v>
      </c>
      <c r="B61" s="24">
        <v>1.9227784014939695</v>
      </c>
    </row>
    <row r="62" spans="1:2" x14ac:dyDescent="0.15">
      <c r="A62" s="3">
        <f t="shared" si="1"/>
        <v>4.7500000000000018</v>
      </c>
      <c r="B62" s="18">
        <v>1.8531752230542937</v>
      </c>
    </row>
    <row r="63" spans="1:2" x14ac:dyDescent="0.15">
      <c r="A63" s="4">
        <f t="shared" si="1"/>
        <v>5.0000000000000018</v>
      </c>
      <c r="B63" s="21">
        <v>1.7837191612666292</v>
      </c>
    </row>
    <row r="64" spans="1:2" x14ac:dyDescent="0.15">
      <c r="A64" s="4">
        <f t="shared" si="1"/>
        <v>5.2500000000000018</v>
      </c>
      <c r="B64" s="21">
        <v>1.7145997722448256</v>
      </c>
    </row>
    <row r="65" spans="1:2" x14ac:dyDescent="0.15">
      <c r="A65" s="4">
        <f t="shared" si="1"/>
        <v>5.5000000000000018</v>
      </c>
      <c r="B65" s="21">
        <v>1.6459572161914902</v>
      </c>
    </row>
    <row r="66" spans="1:2" x14ac:dyDescent="0.15">
      <c r="A66" s="5">
        <f t="shared" si="1"/>
        <v>5.7500000000000018</v>
      </c>
      <c r="B66" s="24">
        <v>1.5778947074978269</v>
      </c>
    </row>
    <row r="67" spans="1:2" x14ac:dyDescent="0.15">
      <c r="A67" s="3">
        <f t="shared" si="1"/>
        <v>6.0000000000000018</v>
      </c>
      <c r="B67" s="18">
        <v>1.5104875731706005</v>
      </c>
    </row>
    <row r="68" spans="1:2" x14ac:dyDescent="0.15">
      <c r="A68" s="4">
        <f t="shared" si="1"/>
        <v>6.2500000000000018</v>
      </c>
      <c r="B68" s="21">
        <v>1.4437899291418379</v>
      </c>
    </row>
    <row r="69" spans="1:2" x14ac:dyDescent="0.15">
      <c r="A69" s="4">
        <f t="shared" si="1"/>
        <v>6.5000000000000018</v>
      </c>
      <c r="B69" s="21">
        <v>1.3778396575194081</v>
      </c>
    </row>
    <row r="70" spans="1:2" x14ac:dyDescent="0.15">
      <c r="A70" s="4">
        <f t="shared" si="1"/>
        <v>6.7500000000000018</v>
      </c>
      <c r="B70" s="21">
        <v>1.3126621550956818</v>
      </c>
    </row>
    <row r="71" spans="1:2" x14ac:dyDescent="0.15">
      <c r="A71" s="5">
        <f t="shared" si="1"/>
        <v>7.0000000000000018</v>
      </c>
      <c r="B71" s="24">
        <v>1.2482731820994233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_Spenc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43E8-72FF-487F-B56E-796F1C0A9A15}">
  <sheetPr codeName="Sheet4"/>
  <dimension ref="A1:E76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150</v>
      </c>
    </row>
    <row r="2" spans="1:5" x14ac:dyDescent="0.15">
      <c r="A2" s="2"/>
    </row>
    <row r="3" spans="1:5" x14ac:dyDescent="0.15">
      <c r="A3" s="2"/>
    </row>
    <row r="6" spans="1:5" x14ac:dyDescent="0.15">
      <c r="A6" s="6" t="s">
        <v>0</v>
      </c>
      <c r="B6" s="6" t="s">
        <v>20</v>
      </c>
      <c r="C6" s="6" t="s">
        <v>21</v>
      </c>
      <c r="D6" s="6" t="s">
        <v>22</v>
      </c>
      <c r="E6" s="6" t="s">
        <v>23</v>
      </c>
    </row>
    <row r="7" spans="1:5" x14ac:dyDescent="0.15">
      <c r="A7" s="3">
        <f t="shared" ref="A7:A29" si="0">A8-0.2</f>
        <v>-5.0000000000000018</v>
      </c>
      <c r="B7" s="16">
        <v>-0.19002974965664376</v>
      </c>
      <c r="C7" s="17">
        <v>-1.5499312449446736</v>
      </c>
      <c r="D7" s="16">
        <v>20.092063530105975</v>
      </c>
      <c r="E7" s="17">
        <v>-20.093211825697253</v>
      </c>
    </row>
    <row r="8" spans="1:5" x14ac:dyDescent="0.15">
      <c r="A8" s="4">
        <f t="shared" si="0"/>
        <v>-4.8000000000000016</v>
      </c>
      <c r="B8" s="19">
        <v>-0.1976036133099352</v>
      </c>
      <c r="C8" s="20">
        <v>-1.5899752781723651</v>
      </c>
      <c r="D8" s="19">
        <v>17.348218439919243</v>
      </c>
      <c r="E8" s="20">
        <v>-17.349671433856123</v>
      </c>
    </row>
    <row r="9" spans="1:5" x14ac:dyDescent="0.15">
      <c r="A9" s="4">
        <f t="shared" si="0"/>
        <v>-4.6000000000000014</v>
      </c>
      <c r="B9" s="19">
        <v>-0.19704707972235624</v>
      </c>
      <c r="C9" s="20">
        <v>-1.6324603525003494</v>
      </c>
      <c r="D9" s="19">
        <v>15.006129145329243</v>
      </c>
      <c r="E9" s="20">
        <v>-15.007970151146484</v>
      </c>
    </row>
    <row r="10" spans="1:5" x14ac:dyDescent="0.15">
      <c r="A10" s="4">
        <f t="shared" si="0"/>
        <v>-4.4000000000000012</v>
      </c>
      <c r="B10" s="19">
        <v>-0.18766028680044078</v>
      </c>
      <c r="C10" s="20">
        <v>-1.675833959408374</v>
      </c>
      <c r="D10" s="19">
        <v>13.003318630782257</v>
      </c>
      <c r="E10" s="20">
        <v>-13.005654640822911</v>
      </c>
    </row>
    <row r="11" spans="1:5" x14ac:dyDescent="0.15">
      <c r="A11" s="5">
        <f t="shared" si="0"/>
        <v>-4.2000000000000011</v>
      </c>
      <c r="B11" s="22">
        <v>-0.16901315676715686</v>
      </c>
      <c r="C11" s="23">
        <v>-1.7183685636908683</v>
      </c>
      <c r="D11" s="22">
        <v>11.287215942800078</v>
      </c>
      <c r="E11" s="23">
        <v>-11.290184704982021</v>
      </c>
    </row>
    <row r="12" spans="1:5" x14ac:dyDescent="0.15">
      <c r="A12" s="3">
        <f t="shared" si="0"/>
        <v>-4.0000000000000009</v>
      </c>
      <c r="B12" s="16">
        <v>-0.14098169788693052</v>
      </c>
      <c r="C12" s="17">
        <v>-1.7582031389490529</v>
      </c>
      <c r="D12" s="16">
        <v>9.8135475588231902</v>
      </c>
      <c r="E12" s="17">
        <v>-9.8173269112330406</v>
      </c>
    </row>
    <row r="13" spans="1:5" x14ac:dyDescent="0.15">
      <c r="A13" s="4">
        <f t="shared" si="0"/>
        <v>-3.8000000000000012</v>
      </c>
      <c r="B13" s="19">
        <v>-0.10377815035689797</v>
      </c>
      <c r="C13" s="20">
        <v>-1.79339035484957</v>
      </c>
      <c r="D13" s="19">
        <v>8.5449910091722092</v>
      </c>
      <c r="E13" s="20">
        <v>-8.5498112559887058</v>
      </c>
    </row>
    <row r="14" spans="1:5" x14ac:dyDescent="0.15">
      <c r="A14" s="4">
        <f t="shared" si="0"/>
        <v>-3.600000000000001</v>
      </c>
      <c r="B14" s="19">
        <v>-5.7974351859801043E-2</v>
      </c>
      <c r="C14" s="20">
        <v>-1.8219481156495037</v>
      </c>
      <c r="D14" s="19">
        <v>7.450046842602652</v>
      </c>
      <c r="E14" s="20">
        <v>-7.4562072569344489</v>
      </c>
    </row>
    <row r="15" spans="1:5" x14ac:dyDescent="0.15">
      <c r="A15" s="4">
        <f t="shared" si="0"/>
        <v>-3.4000000000000008</v>
      </c>
      <c r="B15" s="19">
        <v>-4.5180779307423258E-3</v>
      </c>
      <c r="C15" s="20">
        <v>-1.8419139833261429</v>
      </c>
      <c r="D15" s="19">
        <v>6.5020921653174435</v>
      </c>
      <c r="E15" s="20">
        <v>-6.5099831388230092</v>
      </c>
    </row>
    <row r="16" spans="1:5" x14ac:dyDescent="0.15">
      <c r="A16" s="5">
        <f t="shared" si="0"/>
        <v>-3.2000000000000006</v>
      </c>
      <c r="B16" s="22">
        <v>5.5257411719942362E-2</v>
      </c>
      <c r="C16" s="23">
        <v>-1.8514008970184404</v>
      </c>
      <c r="D16" s="22">
        <v>5.6785848322346926</v>
      </c>
      <c r="E16" s="23">
        <v>-5.6887178247340415</v>
      </c>
    </row>
    <row r="17" spans="1:5" x14ac:dyDescent="0.15">
      <c r="A17" s="3">
        <f t="shared" si="0"/>
        <v>-3.0000000000000004</v>
      </c>
      <c r="B17" s="16">
        <v>0.11962978600800006</v>
      </c>
      <c r="C17" s="17">
        <v>-1.8486525279994683</v>
      </c>
      <c r="D17" s="16">
        <v>4.960392094765611</v>
      </c>
      <c r="E17" s="17">
        <v>-4.9734404758598085</v>
      </c>
    </row>
    <row r="18" spans="1:5" x14ac:dyDescent="0.15">
      <c r="A18" s="4">
        <f t="shared" si="0"/>
        <v>-2.8000000000000003</v>
      </c>
      <c r="B18" s="19">
        <v>0.18648838964317571</v>
      </c>
      <c r="C18" s="20">
        <v>-1.8320965890813223</v>
      </c>
      <c r="D18" s="19">
        <v>4.3312212156819756</v>
      </c>
      <c r="E18" s="20">
        <v>-4.3480765081271917</v>
      </c>
    </row>
    <row r="19" spans="1:5" x14ac:dyDescent="0.15">
      <c r="A19" s="4">
        <f t="shared" si="0"/>
        <v>-2.6</v>
      </c>
      <c r="B19" s="19">
        <v>0.25333661606258412</v>
      </c>
      <c r="C19" s="20">
        <v>-1.8003944505267702</v>
      </c>
      <c r="D19" s="19">
        <v>3.7771322739917585</v>
      </c>
      <c r="E19" s="20">
        <v>-3.7989824957958409</v>
      </c>
    </row>
    <row r="20" spans="1:5" x14ac:dyDescent="0.15">
      <c r="A20" s="4">
        <f t="shared" si="0"/>
        <v>-2.4</v>
      </c>
      <c r="B20" s="19">
        <v>0.31729161743669798</v>
      </c>
      <c r="C20" s="20">
        <v>-1.7524855007617672</v>
      </c>
      <c r="D20" s="19">
        <v>3.2861150077073717</v>
      </c>
      <c r="E20" s="20">
        <v>-3.3145552686431672</v>
      </c>
    </row>
    <row r="21" spans="1:5" x14ac:dyDescent="0.15">
      <c r="A21" s="5">
        <f t="shared" si="0"/>
        <v>-2.1999999999999997</v>
      </c>
      <c r="B21" s="22">
        <v>0.37507459904983226</v>
      </c>
      <c r="C21" s="23">
        <v>-1.6876248272410985</v>
      </c>
      <c r="D21" s="22">
        <v>2.8477117813812236</v>
      </c>
      <c r="E21" s="23">
        <v>-2.884902918433156</v>
      </c>
    </row>
    <row r="22" spans="1:5" x14ac:dyDescent="0.15">
      <c r="A22" s="3">
        <f t="shared" si="0"/>
        <v>-1.9999999999999998</v>
      </c>
      <c r="B22" s="16">
        <v>0.42298082877486504</v>
      </c>
      <c r="C22" s="17">
        <v>-1.6054129768026948</v>
      </c>
      <c r="D22" s="16">
        <v>2.4526669226469142</v>
      </c>
      <c r="E22" s="17">
        <v>-2.5015674333549756</v>
      </c>
    </row>
    <row r="23" spans="1:5" x14ac:dyDescent="0.15">
      <c r="A23" s="4">
        <f t="shared" si="0"/>
        <v>-1.7999999999999998</v>
      </c>
      <c r="B23" s="19">
        <v>0.45681112941833707</v>
      </c>
      <c r="C23" s="20">
        <v>-1.5058167802555784</v>
      </c>
      <c r="D23" s="19">
        <v>2.092577214062032</v>
      </c>
      <c r="E23" s="20">
        <v>-2.1572903434259012</v>
      </c>
    </row>
    <row r="24" spans="1:5" x14ac:dyDescent="0.15">
      <c r="A24" s="4">
        <f t="shared" si="0"/>
        <v>-1.5999999999999999</v>
      </c>
      <c r="B24" s="19">
        <v>0.47173251693187779</v>
      </c>
      <c r="C24" s="20">
        <v>-1.3891804858704384</v>
      </c>
      <c r="D24" s="19">
        <v>1.7595058076609646</v>
      </c>
      <c r="E24" s="20">
        <v>-1.8458141413585043</v>
      </c>
    </row>
    <row r="25" spans="1:5" x14ac:dyDescent="0.15">
      <c r="A25" s="4">
        <f t="shared" si="0"/>
        <v>-1.4</v>
      </c>
      <c r="B25" s="19">
        <v>0.46200658509467724</v>
      </c>
      <c r="C25" s="20">
        <v>-1.256226732779218</v>
      </c>
      <c r="D25" s="19">
        <v>1.4454940757896437</v>
      </c>
      <c r="E25" s="20">
        <v>-1.5617133883610015</v>
      </c>
    </row>
    <row r="26" spans="1:5" x14ac:dyDescent="0.15">
      <c r="A26" s="5">
        <f t="shared" si="0"/>
        <v>-1.2</v>
      </c>
      <c r="B26" s="22">
        <v>0.42045918289424045</v>
      </c>
      <c r="C26" s="23">
        <v>-1.1080471990137186</v>
      </c>
      <c r="D26" s="22">
        <v>1.1418419241705944</v>
      </c>
      <c r="E26" s="23">
        <v>-1.300250361022057</v>
      </c>
    </row>
    <row r="27" spans="1:5" x14ac:dyDescent="0.15">
      <c r="A27" s="3">
        <f t="shared" si="0"/>
        <v>-1</v>
      </c>
      <c r="B27" s="16">
        <v>0.33740392290096821</v>
      </c>
      <c r="C27" s="17">
        <v>-0.94608307036718298</v>
      </c>
      <c r="D27" s="16">
        <v>0.83786694098020831</v>
      </c>
      <c r="E27" s="17">
        <v>-1.0572508753757286</v>
      </c>
    </row>
    <row r="28" spans="1:5" x14ac:dyDescent="0.15">
      <c r="A28" s="4">
        <f t="shared" si="0"/>
        <v>-0.8</v>
      </c>
      <c r="B28" s="19">
        <v>0.19827861595246721</v>
      </c>
      <c r="C28" s="20">
        <v>-0.77209578548199664</v>
      </c>
      <c r="D28" s="19">
        <v>0.51839998483339156</v>
      </c>
      <c r="E28" s="20">
        <v>-0.82899656337893446</v>
      </c>
    </row>
    <row r="29" spans="1:5" x14ac:dyDescent="0.15">
      <c r="A29" s="4">
        <f t="shared" si="0"/>
        <v>-0.60000000000000009</v>
      </c>
      <c r="B29" s="19">
        <v>-2.2270706959279574E-2</v>
      </c>
      <c r="C29" s="20">
        <v>-0.58812880960808012</v>
      </c>
      <c r="D29" s="19">
        <v>0.15775089337397885</v>
      </c>
      <c r="E29" s="20">
        <v>-0.61213039656338086</v>
      </c>
    </row>
    <row r="30" spans="1:5" x14ac:dyDescent="0.15">
      <c r="A30" s="4">
        <f>A31-0.2</f>
        <v>-0.4</v>
      </c>
      <c r="B30" s="19">
        <v>-0.37880934642524444</v>
      </c>
      <c r="C30" s="20">
        <v>-0.39646146475137289</v>
      </c>
      <c r="D30" s="19">
        <v>-0.29880745012316878</v>
      </c>
      <c r="E30" s="20">
        <v>-0.40357266874249365</v>
      </c>
    </row>
    <row r="31" spans="1:5" x14ac:dyDescent="0.15">
      <c r="A31" s="5">
        <f>A32-0.1</f>
        <v>-0.2</v>
      </c>
      <c r="B31" s="22">
        <v>-1.042205595672782</v>
      </c>
      <c r="C31" s="23">
        <v>-0.19955608852623385</v>
      </c>
      <c r="D31" s="22">
        <v>-1.0222055660431466</v>
      </c>
      <c r="E31" s="23">
        <v>-0.20044497814074638</v>
      </c>
    </row>
    <row r="32" spans="1:5" x14ac:dyDescent="0.15">
      <c r="A32" s="3">
        <f t="shared" ref="A32:A40" si="1">A33-0.01</f>
        <v>-9.9999999999999992E-2</v>
      </c>
      <c r="B32" s="16">
        <v>-1.7278683866572968</v>
      </c>
      <c r="C32" s="17">
        <v>-9.9944461108276955E-2</v>
      </c>
      <c r="D32" s="16">
        <v>-1.7228683861943339</v>
      </c>
      <c r="E32" s="17">
        <v>-0.10005557222505698</v>
      </c>
    </row>
    <row r="33" spans="1:5" x14ac:dyDescent="0.15">
      <c r="A33" s="4">
        <f t="shared" si="1"/>
        <v>-0.09</v>
      </c>
      <c r="B33" s="19">
        <v>-1.8327542604358447</v>
      </c>
      <c r="C33" s="20">
        <v>-8.9959509840144405E-2</v>
      </c>
      <c r="D33" s="19">
        <v>-1.8287042601898071</v>
      </c>
      <c r="E33" s="20">
        <v>-9.0040509842855831E-2</v>
      </c>
    </row>
    <row r="34" spans="1:5" x14ac:dyDescent="0.15">
      <c r="A34" s="4">
        <f t="shared" si="1"/>
        <v>-0.08</v>
      </c>
      <c r="B34" s="19">
        <v>-1.9501125528007326</v>
      </c>
      <c r="C34" s="20">
        <v>-7.9971561016294504E-2</v>
      </c>
      <c r="D34" s="19">
        <v>-1.9469125526793691</v>
      </c>
      <c r="E34" s="20">
        <v>-8.0028449906372257E-2</v>
      </c>
    </row>
    <row r="35" spans="1:5" x14ac:dyDescent="0.15">
      <c r="A35" s="4">
        <f t="shared" si="1"/>
        <v>-7.0000000000000007E-2</v>
      </c>
      <c r="B35" s="19">
        <v>-2.0832691219543102</v>
      </c>
      <c r="C35" s="20">
        <v>-6.9980947245377706E-2</v>
      </c>
      <c r="D35" s="19">
        <v>-2.0808191218998431</v>
      </c>
      <c r="E35" s="20">
        <v>-7.0019058356955668E-2</v>
      </c>
    </row>
    <row r="36" spans="1:5" x14ac:dyDescent="0.15">
      <c r="A36" s="5">
        <f t="shared" si="1"/>
        <v>-6.0000000000000005E-2</v>
      </c>
      <c r="B36" s="22">
        <v>-2.2370949168693031</v>
      </c>
      <c r="C36" s="23">
        <v>-5.9988001295920655E-2</v>
      </c>
      <c r="D36" s="22">
        <v>-2.2352949168477032</v>
      </c>
      <c r="E36" s="23">
        <v>-6.0012001296079351E-2</v>
      </c>
    </row>
    <row r="37" spans="1:5" x14ac:dyDescent="0.15">
      <c r="A37" s="3">
        <f t="shared" si="1"/>
        <v>-0.05</v>
      </c>
      <c r="B37" s="16">
        <v>-2.4191415435519081</v>
      </c>
      <c r="C37" s="17">
        <v>-4.9993056076366754E-2</v>
      </c>
      <c r="D37" s="16">
        <v>-2.4178915435446742</v>
      </c>
      <c r="E37" s="17">
        <v>-5.0006944965299928E-2</v>
      </c>
    </row>
    <row r="38" spans="1:5" x14ac:dyDescent="0.15">
      <c r="A38" s="4">
        <f t="shared" si="1"/>
        <v>-0.04</v>
      </c>
      <c r="B38" s="19">
        <v>-2.6420601333009488</v>
      </c>
      <c r="C38" s="20">
        <v>-3.9996444615106465E-2</v>
      </c>
      <c r="D38" s="19">
        <v>-2.6412601332990531</v>
      </c>
      <c r="E38" s="20">
        <v>-4.0003555726226873E-2</v>
      </c>
    </row>
    <row r="39" spans="1:5" x14ac:dyDescent="0.15">
      <c r="A39" s="4">
        <f t="shared" si="1"/>
        <v>-0.03</v>
      </c>
      <c r="B39" s="19">
        <v>-2.9295672239811177</v>
      </c>
      <c r="C39" s="20">
        <v>-2.9998500040499379E-2</v>
      </c>
      <c r="D39" s="19">
        <v>-2.9291172239807803</v>
      </c>
      <c r="E39" s="20">
        <v>-3.0001500040500617E-2</v>
      </c>
    </row>
    <row r="40" spans="1:5" x14ac:dyDescent="0.15">
      <c r="A40" s="4">
        <f t="shared" si="1"/>
        <v>-0.02</v>
      </c>
      <c r="B40" s="19">
        <v>-3.3349073388599617</v>
      </c>
      <c r="C40" s="20">
        <v>-1.9999555560888851E-2</v>
      </c>
      <c r="D40" s="19">
        <v>-3.334707338859932</v>
      </c>
      <c r="E40" s="20">
        <v>-2.0000444449777811E-2</v>
      </c>
    </row>
    <row r="41" spans="1:5" x14ac:dyDescent="0.15">
      <c r="A41" s="5">
        <f>-0.01</f>
        <v>-0.01</v>
      </c>
      <c r="B41" s="22">
        <v>-4.0279795209823916</v>
      </c>
      <c r="C41" s="23">
        <v>-9.9999444446111103E-3</v>
      </c>
      <c r="D41" s="22">
        <v>-4.0279295209823918</v>
      </c>
      <c r="E41" s="23">
        <v>-1.0000055555722222E-2</v>
      </c>
    </row>
    <row r="42" spans="1:5" x14ac:dyDescent="0.15">
      <c r="A42" s="3">
        <v>1.0000000000000001E-15</v>
      </c>
      <c r="B42" s="16">
        <v>-33.961560730009154</v>
      </c>
      <c r="C42" s="17">
        <v>1.0000000000000001E-15</v>
      </c>
      <c r="D42" s="16">
        <v>-33.961560730009154</v>
      </c>
      <c r="E42" s="17">
        <v>1.0000000000000001E-15</v>
      </c>
    </row>
    <row r="43" spans="1:5" x14ac:dyDescent="0.15">
      <c r="A43" s="4">
        <v>0.01</v>
      </c>
      <c r="B43" s="19">
        <v>-4.0279795209823916</v>
      </c>
      <c r="C43" s="20">
        <v>9.9999444446111103E-3</v>
      </c>
      <c r="D43" s="19">
        <v>-4.0279295209823918</v>
      </c>
      <c r="E43" s="20">
        <v>1.0000055555722222E-2</v>
      </c>
    </row>
    <row r="44" spans="1:5" x14ac:dyDescent="0.15">
      <c r="A44" s="4">
        <f>A43+0.01</f>
        <v>0.02</v>
      </c>
      <c r="B44" s="19">
        <v>-3.3349073388599617</v>
      </c>
      <c r="C44" s="20">
        <v>1.9999555560888851E-2</v>
      </c>
      <c r="D44" s="19">
        <v>-3.334707338859932</v>
      </c>
      <c r="E44" s="20">
        <v>2.0000444449777811E-2</v>
      </c>
    </row>
    <row r="45" spans="1:5" x14ac:dyDescent="0.15">
      <c r="A45" s="4">
        <f t="shared" ref="A45:A52" si="2">A44+0.01</f>
        <v>0.03</v>
      </c>
      <c r="B45" s="19">
        <v>-2.9295672239811177</v>
      </c>
      <c r="C45" s="20">
        <v>2.9998500040499379E-2</v>
      </c>
      <c r="D45" s="19">
        <v>-2.9291172239807803</v>
      </c>
      <c r="E45" s="20">
        <v>3.0001500040500617E-2</v>
      </c>
    </row>
    <row r="46" spans="1:5" x14ac:dyDescent="0.15">
      <c r="A46" s="5">
        <f t="shared" si="2"/>
        <v>0.04</v>
      </c>
      <c r="B46" s="22">
        <v>-2.6420601333009488</v>
      </c>
      <c r="C46" s="23">
        <v>3.9996444615106465E-2</v>
      </c>
      <c r="D46" s="22">
        <v>-2.6412601332990531</v>
      </c>
      <c r="E46" s="23">
        <v>4.0003555726226873E-2</v>
      </c>
    </row>
    <row r="47" spans="1:5" x14ac:dyDescent="0.15">
      <c r="A47" s="3">
        <f t="shared" si="2"/>
        <v>0.05</v>
      </c>
      <c r="B47" s="16">
        <v>-2.4191415435519081</v>
      </c>
      <c r="C47" s="17">
        <v>4.9993056076366754E-2</v>
      </c>
      <c r="D47" s="16">
        <v>-2.4178915435446742</v>
      </c>
      <c r="E47" s="17">
        <v>5.0006944965299928E-2</v>
      </c>
    </row>
    <row r="48" spans="1:5" x14ac:dyDescent="0.15">
      <c r="A48" s="4">
        <f t="shared" si="2"/>
        <v>6.0000000000000005E-2</v>
      </c>
      <c r="B48" s="19">
        <v>-2.2370949168693031</v>
      </c>
      <c r="C48" s="20">
        <v>5.9988001295920655E-2</v>
      </c>
      <c r="D48" s="19">
        <v>-2.2352949168477032</v>
      </c>
      <c r="E48" s="20">
        <v>6.0012001296079351E-2</v>
      </c>
    </row>
    <row r="49" spans="1:5" x14ac:dyDescent="0.15">
      <c r="A49" s="4">
        <f t="shared" si="2"/>
        <v>7.0000000000000007E-2</v>
      </c>
      <c r="B49" s="19">
        <v>-2.0832691219543102</v>
      </c>
      <c r="C49" s="20">
        <v>6.9980947245377706E-2</v>
      </c>
      <c r="D49" s="19">
        <v>-2.0808191218998431</v>
      </c>
      <c r="E49" s="20">
        <v>7.0019058356955668E-2</v>
      </c>
    </row>
    <row r="50" spans="1:5" x14ac:dyDescent="0.15">
      <c r="A50" s="4">
        <f t="shared" si="2"/>
        <v>0.08</v>
      </c>
      <c r="B50" s="19">
        <v>-1.9501125528007326</v>
      </c>
      <c r="C50" s="20">
        <v>7.9971561016294504E-2</v>
      </c>
      <c r="D50" s="19">
        <v>-1.9469125526793691</v>
      </c>
      <c r="E50" s="20">
        <v>8.0028449906372257E-2</v>
      </c>
    </row>
    <row r="51" spans="1:5" x14ac:dyDescent="0.15">
      <c r="A51" s="5">
        <f t="shared" si="2"/>
        <v>0.09</v>
      </c>
      <c r="B51" s="22">
        <v>-1.8327542604358447</v>
      </c>
      <c r="C51" s="23">
        <v>8.9959509840144405E-2</v>
      </c>
      <c r="D51" s="22">
        <v>-1.8287042601898071</v>
      </c>
      <c r="E51" s="23">
        <v>9.0040509842855831E-2</v>
      </c>
    </row>
    <row r="52" spans="1:5" x14ac:dyDescent="0.15">
      <c r="A52" s="3">
        <f t="shared" si="2"/>
        <v>9.9999999999999992E-2</v>
      </c>
      <c r="B52" s="16">
        <v>-1.7278683866572968</v>
      </c>
      <c r="C52" s="17">
        <v>9.9944461108276955E-2</v>
      </c>
      <c r="D52" s="16">
        <v>-1.7228683861943339</v>
      </c>
      <c r="E52" s="17">
        <v>0.10005557222505698</v>
      </c>
    </row>
    <row r="53" spans="1:5" x14ac:dyDescent="0.15">
      <c r="A53" s="4">
        <f>A52+0.1</f>
        <v>0.2</v>
      </c>
      <c r="B53" s="19">
        <v>-1.042205595672782</v>
      </c>
      <c r="C53" s="20">
        <v>0.19955608852623385</v>
      </c>
      <c r="D53" s="19">
        <v>-1.0222055660431466</v>
      </c>
      <c r="E53" s="20">
        <v>0.20044497814074638</v>
      </c>
    </row>
    <row r="54" spans="1:5" x14ac:dyDescent="0.15">
      <c r="A54" s="4">
        <f t="shared" ref="A54:A74" si="3">A53+0.2</f>
        <v>0.4</v>
      </c>
      <c r="B54" s="19">
        <v>-0.37880934642524444</v>
      </c>
      <c r="C54" s="20">
        <v>0.39646146475137289</v>
      </c>
      <c r="D54" s="19">
        <v>-0.29880745012316878</v>
      </c>
      <c r="E54" s="20">
        <v>0.40357266874249365</v>
      </c>
    </row>
    <row r="55" spans="1:5" x14ac:dyDescent="0.15">
      <c r="A55" s="4">
        <f t="shared" si="3"/>
        <v>0.60000000000000009</v>
      </c>
      <c r="B55" s="19">
        <v>-2.2270706959279574E-2</v>
      </c>
      <c r="C55" s="20">
        <v>0.58812880960808012</v>
      </c>
      <c r="D55" s="19">
        <v>0.15775089337397885</v>
      </c>
      <c r="E55" s="20">
        <v>0.61213039656338086</v>
      </c>
    </row>
    <row r="56" spans="1:5" x14ac:dyDescent="0.15">
      <c r="A56" s="5">
        <f t="shared" si="3"/>
        <v>0.8</v>
      </c>
      <c r="B56" s="22">
        <v>0.19827861595246721</v>
      </c>
      <c r="C56" s="23">
        <v>0.77209578548199664</v>
      </c>
      <c r="D56" s="22">
        <v>0.51839998483339156</v>
      </c>
      <c r="E56" s="23">
        <v>0.82899656337893446</v>
      </c>
    </row>
    <row r="57" spans="1:5" x14ac:dyDescent="0.15">
      <c r="A57" s="3">
        <f t="shared" si="3"/>
        <v>1</v>
      </c>
      <c r="B57" s="16">
        <v>0.33740392290096821</v>
      </c>
      <c r="C57" s="17">
        <v>0.94608307036718298</v>
      </c>
      <c r="D57" s="16">
        <v>0.83786694098020831</v>
      </c>
      <c r="E57" s="17">
        <v>1.0572508753757286</v>
      </c>
    </row>
    <row r="58" spans="1:5" x14ac:dyDescent="0.15">
      <c r="A58" s="4">
        <f t="shared" si="3"/>
        <v>1.2</v>
      </c>
      <c r="B58" s="19">
        <v>0.42045918289424045</v>
      </c>
      <c r="C58" s="20">
        <v>1.1080471990137186</v>
      </c>
      <c r="D58" s="19">
        <v>1.1418419241705944</v>
      </c>
      <c r="E58" s="20">
        <v>1.300250361022057</v>
      </c>
    </row>
    <row r="59" spans="1:5" x14ac:dyDescent="0.15">
      <c r="A59" s="4">
        <f t="shared" si="3"/>
        <v>1.4</v>
      </c>
      <c r="B59" s="19">
        <v>0.46200658509467724</v>
      </c>
      <c r="C59" s="20">
        <v>1.256226732779218</v>
      </c>
      <c r="D59" s="19">
        <v>1.4454940757896437</v>
      </c>
      <c r="E59" s="20">
        <v>1.5617133883610015</v>
      </c>
    </row>
    <row r="60" spans="1:5" x14ac:dyDescent="0.15">
      <c r="A60" s="4">
        <f t="shared" si="3"/>
        <v>1.5999999999999999</v>
      </c>
      <c r="B60" s="19">
        <v>0.47173251693187779</v>
      </c>
      <c r="C60" s="20">
        <v>1.3891804858704384</v>
      </c>
      <c r="D60" s="19">
        <v>1.7595058076609646</v>
      </c>
      <c r="E60" s="20">
        <v>1.8458141413585043</v>
      </c>
    </row>
    <row r="61" spans="1:5" x14ac:dyDescent="0.15">
      <c r="A61" s="5">
        <f t="shared" si="3"/>
        <v>1.7999999999999998</v>
      </c>
      <c r="B61" s="22">
        <v>0.45681112941833707</v>
      </c>
      <c r="C61" s="23">
        <v>1.5058167802555784</v>
      </c>
      <c r="D61" s="22">
        <v>2.092577214062032</v>
      </c>
      <c r="E61" s="23">
        <v>2.1572903434259012</v>
      </c>
    </row>
    <row r="62" spans="1:5" x14ac:dyDescent="0.15">
      <c r="A62" s="3">
        <f t="shared" si="3"/>
        <v>1.9999999999999998</v>
      </c>
      <c r="B62" s="16">
        <v>0.42298082877486504</v>
      </c>
      <c r="C62" s="17">
        <v>1.6054129768026948</v>
      </c>
      <c r="D62" s="16">
        <v>2.4526669226469142</v>
      </c>
      <c r="E62" s="17">
        <v>2.5015674333549756</v>
      </c>
    </row>
    <row r="63" spans="1:5" x14ac:dyDescent="0.15">
      <c r="A63" s="4">
        <f t="shared" si="3"/>
        <v>2.1999999999999997</v>
      </c>
      <c r="B63" s="19">
        <v>0.37507459904983226</v>
      </c>
      <c r="C63" s="20">
        <v>1.6876248272410985</v>
      </c>
      <c r="D63" s="19">
        <v>2.8477117813812236</v>
      </c>
      <c r="E63" s="20">
        <v>2.884902918433156</v>
      </c>
    </row>
    <row r="64" spans="1:5" x14ac:dyDescent="0.15">
      <c r="A64" s="4">
        <f t="shared" si="3"/>
        <v>2.4</v>
      </c>
      <c r="B64" s="19">
        <v>0.31729161743669798</v>
      </c>
      <c r="C64" s="20">
        <v>1.7524855007617672</v>
      </c>
      <c r="D64" s="19">
        <v>3.2861150077073717</v>
      </c>
      <c r="E64" s="20">
        <v>3.3145552686431672</v>
      </c>
    </row>
    <row r="65" spans="1:5" x14ac:dyDescent="0.15">
      <c r="A65" s="4">
        <f t="shared" si="3"/>
        <v>2.6</v>
      </c>
      <c r="B65" s="19">
        <v>0.25333661606258412</v>
      </c>
      <c r="C65" s="20">
        <v>1.8003944505267702</v>
      </c>
      <c r="D65" s="19">
        <v>3.7771322739917585</v>
      </c>
      <c r="E65" s="20">
        <v>3.7989824957958409</v>
      </c>
    </row>
    <row r="66" spans="1:5" x14ac:dyDescent="0.15">
      <c r="A66" s="5">
        <f t="shared" si="3"/>
        <v>2.8000000000000003</v>
      </c>
      <c r="B66" s="22">
        <v>0.18648838964317571</v>
      </c>
      <c r="C66" s="23">
        <v>1.8320965890813223</v>
      </c>
      <c r="D66" s="22">
        <v>4.3312212156819756</v>
      </c>
      <c r="E66" s="23">
        <v>4.3480765081271917</v>
      </c>
    </row>
    <row r="67" spans="1:5" x14ac:dyDescent="0.15">
      <c r="A67" s="3">
        <f t="shared" si="3"/>
        <v>3.0000000000000004</v>
      </c>
      <c r="B67" s="16">
        <v>0.11962978600800006</v>
      </c>
      <c r="C67" s="17">
        <v>1.8486525279994683</v>
      </c>
      <c r="D67" s="16">
        <v>4.960392094765611</v>
      </c>
      <c r="E67" s="17">
        <v>4.9734404758598085</v>
      </c>
    </row>
    <row r="68" spans="1:5" x14ac:dyDescent="0.15">
      <c r="A68" s="4">
        <f t="shared" si="3"/>
        <v>3.2000000000000006</v>
      </c>
      <c r="B68" s="19">
        <v>5.5257411719942362E-2</v>
      </c>
      <c r="C68" s="20">
        <v>1.8514008970184404</v>
      </c>
      <c r="D68" s="19">
        <v>5.6785848322346926</v>
      </c>
      <c r="E68" s="20">
        <v>5.6887178247340415</v>
      </c>
    </row>
    <row r="69" spans="1:5" x14ac:dyDescent="0.15">
      <c r="A69" s="4">
        <f t="shared" si="3"/>
        <v>3.4000000000000008</v>
      </c>
      <c r="B69" s="19">
        <v>-4.5180779307423258E-3</v>
      </c>
      <c r="C69" s="20">
        <v>1.8419139833261429</v>
      </c>
      <c r="D69" s="19">
        <v>6.5020921653174435</v>
      </c>
      <c r="E69" s="20">
        <v>6.5099831388230092</v>
      </c>
    </row>
    <row r="70" spans="1:5" x14ac:dyDescent="0.15">
      <c r="A70" s="4">
        <f t="shared" si="3"/>
        <v>3.600000000000001</v>
      </c>
      <c r="B70" s="19">
        <v>-5.7974351859801043E-2</v>
      </c>
      <c r="C70" s="20">
        <v>1.8219481156495037</v>
      </c>
      <c r="D70" s="19">
        <v>7.450046842602652</v>
      </c>
      <c r="E70" s="20">
        <v>7.4562072569344489</v>
      </c>
    </row>
    <row r="71" spans="1:5" x14ac:dyDescent="0.15">
      <c r="A71" s="5">
        <f t="shared" si="3"/>
        <v>3.8000000000000012</v>
      </c>
      <c r="B71" s="22">
        <v>-0.10377815035689797</v>
      </c>
      <c r="C71" s="23">
        <v>1.79339035484957</v>
      </c>
      <c r="D71" s="22">
        <v>8.5449910091722092</v>
      </c>
      <c r="E71" s="23">
        <v>8.5498112559887058</v>
      </c>
    </row>
    <row r="72" spans="1:5" x14ac:dyDescent="0.15">
      <c r="A72" s="3">
        <f t="shared" si="3"/>
        <v>4.0000000000000009</v>
      </c>
      <c r="B72" s="16">
        <v>-0.14098169788693052</v>
      </c>
      <c r="C72" s="17">
        <v>1.7582031389490529</v>
      </c>
      <c r="D72" s="16">
        <v>9.8135475588231902</v>
      </c>
      <c r="E72" s="17">
        <v>9.8173269112330406</v>
      </c>
    </row>
    <row r="73" spans="1:5" x14ac:dyDescent="0.15">
      <c r="A73" s="4">
        <f t="shared" si="3"/>
        <v>4.2000000000000011</v>
      </c>
      <c r="B73" s="19">
        <v>-0.16901315676715686</v>
      </c>
      <c r="C73" s="20">
        <v>1.7183685636908683</v>
      </c>
      <c r="D73" s="19">
        <v>11.287215942800078</v>
      </c>
      <c r="E73" s="20">
        <v>11.290184704982021</v>
      </c>
    </row>
    <row r="74" spans="1:5" x14ac:dyDescent="0.15">
      <c r="A74" s="4">
        <f t="shared" si="3"/>
        <v>4.4000000000000012</v>
      </c>
      <c r="B74" s="19">
        <v>-0.18766028680044078</v>
      </c>
      <c r="C74" s="20">
        <v>1.675833959408374</v>
      </c>
      <c r="D74" s="19">
        <v>13.003318630782257</v>
      </c>
      <c r="E74" s="20">
        <v>13.005654640822911</v>
      </c>
    </row>
    <row r="75" spans="1:5" x14ac:dyDescent="0.15">
      <c r="A75" s="4">
        <f>A74+0.3</f>
        <v>4.7000000000000011</v>
      </c>
      <c r="B75" s="19">
        <v>-0.19839124684247286</v>
      </c>
      <c r="C75" s="20">
        <v>1.6110051718097811</v>
      </c>
      <c r="D75" s="19">
        <v>16.131112166562637</v>
      </c>
      <c r="E75" s="20">
        <v>16.132747416050144</v>
      </c>
    </row>
    <row r="76" spans="1:5" x14ac:dyDescent="0.15">
      <c r="A76" s="5">
        <f>A75+0.3</f>
        <v>5.0000000000000009</v>
      </c>
      <c r="B76" s="22">
        <v>-0.19002974965664385</v>
      </c>
      <c r="C76" s="23">
        <v>1.5499312449446738</v>
      </c>
      <c r="D76" s="22">
        <v>20.092063530105964</v>
      </c>
      <c r="E76" s="23">
        <v>20.093211825697242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_SinCos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1A81-23D0-4170-A07D-6CC624E0BD2E}">
  <sheetPr codeName="Sheet5"/>
  <dimension ref="A1:B71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2" x14ac:dyDescent="0.15">
      <c r="A1" s="1" t="s">
        <v>149</v>
      </c>
    </row>
    <row r="2" spans="1:2" x14ac:dyDescent="0.15">
      <c r="A2" s="2"/>
    </row>
    <row r="3" spans="1:2" x14ac:dyDescent="0.15">
      <c r="A3" s="2"/>
    </row>
    <row r="6" spans="1:2" x14ac:dyDescent="0.15">
      <c r="A6" s="6" t="s">
        <v>0</v>
      </c>
      <c r="B6" s="6" t="s">
        <v>74</v>
      </c>
    </row>
    <row r="7" spans="1:2" x14ac:dyDescent="0.15">
      <c r="A7" s="3">
        <f>-3+0.000000000000001</f>
        <v>-2.9999999999999991</v>
      </c>
      <c r="B7" s="18">
        <v>-5.3290705182007451E-15</v>
      </c>
    </row>
    <row r="8" spans="1:2" x14ac:dyDescent="0.15">
      <c r="A8" s="4">
        <v>-2.9</v>
      </c>
      <c r="B8" s="21">
        <v>-0.52125884133083089</v>
      </c>
    </row>
    <row r="9" spans="1:2" x14ac:dyDescent="0.15">
      <c r="A9" s="4">
        <f t="shared" ref="A9:A47" si="0">A8+0.1</f>
        <v>-2.8</v>
      </c>
      <c r="B9" s="21">
        <v>-0.87826993314144308</v>
      </c>
    </row>
    <row r="10" spans="1:2" x14ac:dyDescent="0.15">
      <c r="A10" s="4">
        <f t="shared" si="0"/>
        <v>-2.6999999999999997</v>
      </c>
      <c r="B10" s="21">
        <v>-1.0740183539887447</v>
      </c>
    </row>
    <row r="11" spans="1:2" x14ac:dyDescent="0.15">
      <c r="A11" s="5">
        <f t="shared" si="0"/>
        <v>-2.5999999999999996</v>
      </c>
      <c r="B11" s="24">
        <v>-1.1252572011892499</v>
      </c>
    </row>
    <row r="12" spans="1:2" x14ac:dyDescent="0.15">
      <c r="A12" s="3">
        <f t="shared" si="0"/>
        <v>-2.4999999999999996</v>
      </c>
      <c r="B12" s="18">
        <v>-1.0578554691520428</v>
      </c>
    </row>
    <row r="13" spans="1:2" x14ac:dyDescent="0.15">
      <c r="A13" s="4">
        <f t="shared" si="0"/>
        <v>-2.3999999999999995</v>
      </c>
      <c r="B13" s="21">
        <v>-0.90250268296214564</v>
      </c>
    </row>
    <row r="14" spans="1:2" x14ac:dyDescent="0.15">
      <c r="A14" s="4">
        <f t="shared" si="0"/>
        <v>-2.2999999999999994</v>
      </c>
      <c r="B14" s="21">
        <v>-0.69103371592830831</v>
      </c>
    </row>
    <row r="15" spans="1:2" x14ac:dyDescent="0.15">
      <c r="A15" s="4">
        <f t="shared" si="0"/>
        <v>-2.1999999999999993</v>
      </c>
      <c r="B15" s="21">
        <v>-0.45351874615062271</v>
      </c>
    </row>
    <row r="16" spans="1:2" x14ac:dyDescent="0.15">
      <c r="A16" s="5">
        <f t="shared" si="0"/>
        <v>-2.0999999999999992</v>
      </c>
      <c r="B16" s="24">
        <v>-0.21616488453087176</v>
      </c>
    </row>
    <row r="17" spans="1:2" x14ac:dyDescent="0.15">
      <c r="A17" s="3">
        <f t="shared" si="0"/>
        <v>-1.9999999999999991</v>
      </c>
      <c r="B17" s="18">
        <v>1.7763568394002489E-15</v>
      </c>
    </row>
    <row r="18" spans="1:2" x14ac:dyDescent="0.15">
      <c r="A18" s="4">
        <f t="shared" si="0"/>
        <v>-1.899999999999999</v>
      </c>
      <c r="B18" s="21">
        <v>0.17974442804511553</v>
      </c>
    </row>
    <row r="19" spans="1:2" x14ac:dyDescent="0.15">
      <c r="A19" s="4">
        <f t="shared" si="0"/>
        <v>-1.7999999999999989</v>
      </c>
      <c r="B19" s="21">
        <v>0.31366783326480197</v>
      </c>
    </row>
    <row r="20" spans="1:2" x14ac:dyDescent="0.15">
      <c r="A20" s="4">
        <f t="shared" si="0"/>
        <v>-1.6999999999999988</v>
      </c>
      <c r="B20" s="21">
        <v>0.39778457555138741</v>
      </c>
    </row>
    <row r="21" spans="1:2" x14ac:dyDescent="0.15">
      <c r="A21" s="5">
        <f t="shared" si="0"/>
        <v>-1.5999999999999988</v>
      </c>
      <c r="B21" s="24">
        <v>0.43279123122663476</v>
      </c>
    </row>
    <row r="22" spans="1:2" x14ac:dyDescent="0.15">
      <c r="A22" s="3">
        <f t="shared" si="0"/>
        <v>-1.4999999999999987</v>
      </c>
      <c r="B22" s="18">
        <v>0.42314218766081685</v>
      </c>
    </row>
    <row r="23" spans="1:2" x14ac:dyDescent="0.15">
      <c r="A23" s="4">
        <f t="shared" si="0"/>
        <v>-1.3999999999999986</v>
      </c>
      <c r="B23" s="21">
        <v>0.37604278456756024</v>
      </c>
    </row>
    <row r="24" spans="1:2" x14ac:dyDescent="0.15">
      <c r="A24" s="4">
        <f t="shared" si="0"/>
        <v>-1.2999999999999985</v>
      </c>
      <c r="B24" s="21">
        <v>0.3004494417079594</v>
      </c>
    </row>
    <row r="25" spans="1:2" x14ac:dyDescent="0.15">
      <c r="A25" s="4">
        <f t="shared" si="0"/>
        <v>-1.1999999999999984</v>
      </c>
      <c r="B25" s="21">
        <v>0.20614488461391856</v>
      </c>
    </row>
    <row r="26" spans="1:2" x14ac:dyDescent="0.15">
      <c r="A26" s="5">
        <f t="shared" si="0"/>
        <v>-1.0999999999999983</v>
      </c>
      <c r="B26" s="24">
        <v>0.10293565930041423</v>
      </c>
    </row>
    <row r="27" spans="1:2" x14ac:dyDescent="0.15">
      <c r="A27" s="3">
        <f t="shared" si="0"/>
        <v>-0.99999999999999833</v>
      </c>
      <c r="B27" s="18">
        <v>-1.6653345369377334E-15</v>
      </c>
    </row>
    <row r="28" spans="1:2" x14ac:dyDescent="0.15">
      <c r="A28" s="4">
        <f t="shared" si="0"/>
        <v>-0.89999999999999836</v>
      </c>
      <c r="B28" s="21">
        <v>-9.4602330550061453E-2</v>
      </c>
    </row>
    <row r="29" spans="1:2" x14ac:dyDescent="0.15">
      <c r="A29" s="4">
        <f t="shared" si="0"/>
        <v>-0.79999999999999838</v>
      </c>
      <c r="B29" s="21">
        <v>-0.17425990736933497</v>
      </c>
    </row>
    <row r="30" spans="1:2" x14ac:dyDescent="0.15">
      <c r="A30" s="4">
        <f t="shared" si="0"/>
        <v>-0.6999999999999984</v>
      </c>
      <c r="B30" s="21">
        <v>-0.23399092679493413</v>
      </c>
    </row>
    <row r="31" spans="1:2" x14ac:dyDescent="0.15">
      <c r="A31" s="5">
        <f t="shared" si="0"/>
        <v>-0.59999999999999842</v>
      </c>
      <c r="B31" s="24">
        <v>-0.27049451951664699</v>
      </c>
    </row>
    <row r="32" spans="1:2" x14ac:dyDescent="0.15">
      <c r="A32" s="3">
        <f t="shared" si="0"/>
        <v>-0.49999999999999845</v>
      </c>
      <c r="B32" s="18">
        <v>-0.28209479177387814</v>
      </c>
    </row>
    <row r="33" spans="1:2" x14ac:dyDescent="0.15">
      <c r="A33" s="4">
        <f t="shared" si="0"/>
        <v>-0.39999999999999847</v>
      </c>
      <c r="B33" s="21">
        <v>-0.26860198897682891</v>
      </c>
    </row>
    <row r="34" spans="1:2" x14ac:dyDescent="0.15">
      <c r="A34" s="4">
        <f t="shared" si="0"/>
        <v>-0.29999999999999849</v>
      </c>
      <c r="B34" s="21">
        <v>-0.23111495515996908</v>
      </c>
    </row>
    <row r="35" spans="1:2" x14ac:dyDescent="0.15">
      <c r="A35" s="4">
        <f t="shared" si="0"/>
        <v>-0.19999999999999848</v>
      </c>
      <c r="B35" s="21">
        <v>-0.17178740384493243</v>
      </c>
    </row>
    <row r="36" spans="1:2" x14ac:dyDescent="0.15">
      <c r="A36" s="5">
        <f t="shared" si="0"/>
        <v>-9.9999999999998479E-2</v>
      </c>
      <c r="B36" s="24">
        <v>-9.3577872091285971E-2</v>
      </c>
    </row>
    <row r="37" spans="1:2" x14ac:dyDescent="0.15">
      <c r="A37" s="3">
        <f t="shared" si="0"/>
        <v>1.5265566588595902E-15</v>
      </c>
      <c r="B37" s="18">
        <v>1.5265566588595916E-15</v>
      </c>
    </row>
    <row r="38" spans="1:2" x14ac:dyDescent="0.15">
      <c r="A38" s="4">
        <f t="shared" si="0"/>
        <v>0.10000000000000153</v>
      </c>
      <c r="B38" s="21">
        <v>0.10511370061117944</v>
      </c>
    </row>
    <row r="39" spans="1:2" x14ac:dyDescent="0.15">
      <c r="A39" s="4">
        <f t="shared" si="0"/>
        <v>0.20000000000000154</v>
      </c>
      <c r="B39" s="21">
        <v>0.21782488421166904</v>
      </c>
    </row>
    <row r="40" spans="1:2" x14ac:dyDescent="0.15">
      <c r="A40" s="4">
        <f t="shared" si="0"/>
        <v>0.30000000000000154</v>
      </c>
      <c r="B40" s="21">
        <v>0.33427275256419237</v>
      </c>
    </row>
    <row r="41" spans="1:2" x14ac:dyDescent="0.15">
      <c r="A41" s="5">
        <f t="shared" si="0"/>
        <v>0.40000000000000158</v>
      </c>
      <c r="B41" s="24">
        <v>0.45082419919441286</v>
      </c>
    </row>
    <row r="42" spans="1:2" x14ac:dyDescent="0.15">
      <c r="A42" s="3">
        <f t="shared" si="0"/>
        <v>0.50000000000000155</v>
      </c>
      <c r="B42" s="18">
        <v>0.56418958354775806</v>
      </c>
    </row>
    <row r="43" spans="1:2" x14ac:dyDescent="0.15">
      <c r="A43" s="4">
        <f t="shared" si="0"/>
        <v>0.60000000000000153</v>
      </c>
      <c r="B43" s="21">
        <v>0.67150497244207497</v>
      </c>
    </row>
    <row r="44" spans="1:2" x14ac:dyDescent="0.15">
      <c r="A44" s="4">
        <f t="shared" si="0"/>
        <v>0.70000000000000151</v>
      </c>
      <c r="B44" s="21">
        <v>0.77038318386656746</v>
      </c>
    </row>
    <row r="45" spans="1:2" x14ac:dyDescent="0.15">
      <c r="A45" s="4">
        <f t="shared" si="0"/>
        <v>0.80000000000000149</v>
      </c>
      <c r="B45" s="21">
        <v>0.8589370192246687</v>
      </c>
    </row>
    <row r="46" spans="1:2" x14ac:dyDescent="0.15">
      <c r="A46" s="5">
        <f t="shared" si="0"/>
        <v>0.90000000000000147</v>
      </c>
      <c r="B46" s="24">
        <v>0.93577872091287395</v>
      </c>
    </row>
    <row r="47" spans="1:2" x14ac:dyDescent="0.15">
      <c r="A47" s="3">
        <f t="shared" si="0"/>
        <v>1.0000000000000016</v>
      </c>
      <c r="B47" s="18">
        <v>1.0000000000000009</v>
      </c>
    </row>
    <row r="48" spans="1:2" x14ac:dyDescent="0.15">
      <c r="A48" s="4">
        <f t="shared" ref="A48:A71" si="1">A47+0.25</f>
        <v>1.2500000000000016</v>
      </c>
      <c r="B48" s="21">
        <v>1.1032626513208377</v>
      </c>
    </row>
    <row r="49" spans="1:2" x14ac:dyDescent="0.15">
      <c r="A49" s="4">
        <f t="shared" si="1"/>
        <v>1.5000000000000016</v>
      </c>
      <c r="B49" s="21">
        <v>1.1283791670955126</v>
      </c>
    </row>
    <row r="50" spans="1:2" x14ac:dyDescent="0.15">
      <c r="A50" s="4">
        <f t="shared" si="1"/>
        <v>1.7500000000000016</v>
      </c>
      <c r="B50" s="21">
        <v>1.0880652521310168</v>
      </c>
    </row>
    <row r="51" spans="1:2" x14ac:dyDescent="0.15">
      <c r="A51" s="5">
        <f t="shared" si="1"/>
        <v>2.0000000000000018</v>
      </c>
      <c r="B51" s="24">
        <v>0.99999999999999933</v>
      </c>
    </row>
    <row r="52" spans="1:2" x14ac:dyDescent="0.15">
      <c r="A52" s="3">
        <f t="shared" si="1"/>
        <v>2.2500000000000018</v>
      </c>
      <c r="B52" s="18">
        <v>0.88261012105666881</v>
      </c>
    </row>
    <row r="53" spans="1:2" x14ac:dyDescent="0.15">
      <c r="A53" s="4">
        <f t="shared" si="1"/>
        <v>2.5000000000000018</v>
      </c>
      <c r="B53" s="21">
        <v>0.75225277806367419</v>
      </c>
    </row>
    <row r="54" spans="1:2" x14ac:dyDescent="0.15">
      <c r="A54" s="4">
        <f t="shared" si="1"/>
        <v>2.7500000000000018</v>
      </c>
      <c r="B54" s="21">
        <v>0.62175157264629466</v>
      </c>
    </row>
    <row r="55" spans="1:2" x14ac:dyDescent="0.15">
      <c r="A55" s="4">
        <f t="shared" si="1"/>
        <v>3.0000000000000018</v>
      </c>
      <c r="B55" s="21">
        <v>0.49999999999999922</v>
      </c>
    </row>
    <row r="56" spans="1:2" x14ac:dyDescent="0.15">
      <c r="A56" s="5">
        <f t="shared" si="1"/>
        <v>3.2500000000000018</v>
      </c>
      <c r="B56" s="24">
        <v>0.39227116491407471</v>
      </c>
    </row>
    <row r="57" spans="1:2" x14ac:dyDescent="0.15">
      <c r="A57" s="3">
        <f t="shared" si="1"/>
        <v>3.5000000000000018</v>
      </c>
      <c r="B57" s="18">
        <v>0.30090111122546942</v>
      </c>
    </row>
    <row r="58" spans="1:2" x14ac:dyDescent="0.15">
      <c r="A58" s="4">
        <f t="shared" si="1"/>
        <v>3.7500000000000018</v>
      </c>
      <c r="B58" s="21">
        <v>0.22609148096228882</v>
      </c>
    </row>
    <row r="59" spans="1:2" x14ac:dyDescent="0.15">
      <c r="A59" s="4">
        <f t="shared" si="1"/>
        <v>4.0000000000000018</v>
      </c>
      <c r="B59" s="21">
        <v>0.1666666666666663</v>
      </c>
    </row>
    <row r="60" spans="1:2" x14ac:dyDescent="0.15">
      <c r="A60" s="4">
        <f t="shared" si="1"/>
        <v>4.2500000000000018</v>
      </c>
      <c r="B60" s="21">
        <v>0.12069881997356138</v>
      </c>
    </row>
    <row r="61" spans="1:2" x14ac:dyDescent="0.15">
      <c r="A61" s="5">
        <f t="shared" si="1"/>
        <v>4.5000000000000018</v>
      </c>
      <c r="B61" s="24">
        <v>8.5971746064419791E-2</v>
      </c>
    </row>
    <row r="62" spans="1:2" x14ac:dyDescent="0.15">
      <c r="A62" s="3">
        <f t="shared" si="1"/>
        <v>4.7500000000000018</v>
      </c>
      <c r="B62" s="18">
        <v>6.0291061589943649E-2</v>
      </c>
    </row>
    <row r="63" spans="1:2" x14ac:dyDescent="0.15">
      <c r="A63" s="4">
        <f t="shared" si="1"/>
        <v>5.0000000000000018</v>
      </c>
      <c r="B63" s="21">
        <v>4.166666666666656E-2</v>
      </c>
    </row>
    <row r="64" spans="1:2" x14ac:dyDescent="0.15">
      <c r="A64" s="4">
        <f t="shared" si="1"/>
        <v>5.2500000000000018</v>
      </c>
      <c r="B64" s="21">
        <v>2.8399722346720311E-2</v>
      </c>
    </row>
    <row r="65" spans="1:2" x14ac:dyDescent="0.15">
      <c r="A65" s="4">
        <f t="shared" si="1"/>
        <v>5.5000000000000018</v>
      </c>
      <c r="B65" s="21">
        <v>1.9104832458759945E-2</v>
      </c>
    </row>
    <row r="66" spans="1:2" x14ac:dyDescent="0.15">
      <c r="A66" s="5">
        <f t="shared" si="1"/>
        <v>5.7500000000000018</v>
      </c>
      <c r="B66" s="24">
        <v>1.2692855071567082E-2</v>
      </c>
    </row>
    <row r="67" spans="1:2" x14ac:dyDescent="0.15">
      <c r="A67" s="3">
        <f t="shared" si="1"/>
        <v>6.0000000000000018</v>
      </c>
      <c r="B67" s="18">
        <v>8.3333333333333072E-3</v>
      </c>
    </row>
    <row r="68" spans="1:2" x14ac:dyDescent="0.15">
      <c r="A68" s="4">
        <f t="shared" si="1"/>
        <v>6.2500000000000018</v>
      </c>
      <c r="B68" s="21">
        <v>5.4094709231848198E-3</v>
      </c>
    </row>
    <row r="69" spans="1:2" x14ac:dyDescent="0.15">
      <c r="A69" s="4">
        <f t="shared" si="1"/>
        <v>6.5000000000000018</v>
      </c>
      <c r="B69" s="21">
        <v>3.4736059015927174E-3</v>
      </c>
    </row>
    <row r="70" spans="1:2" x14ac:dyDescent="0.15">
      <c r="A70" s="4">
        <f t="shared" si="1"/>
        <v>6.7500000000000018</v>
      </c>
      <c r="B70" s="21">
        <v>2.2074530559247087E-3</v>
      </c>
    </row>
    <row r="71" spans="1:2" x14ac:dyDescent="0.15">
      <c r="A71" s="5">
        <f t="shared" si="1"/>
        <v>7.0000000000000018</v>
      </c>
      <c r="B71" s="24">
        <v>1.3888888888888844E-3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_RGam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BC075-E821-430B-A688-B577E71A6540}">
  <sheetPr codeName="Sheet6"/>
  <dimension ref="A1:C76"/>
  <sheetViews>
    <sheetView workbookViewId="0"/>
  </sheetViews>
  <sheetFormatPr defaultColWidth="8.875" defaultRowHeight="13.5" x14ac:dyDescent="0.15"/>
  <cols>
    <col min="1" max="1" width="9" customWidth="1"/>
    <col min="2" max="4" width="12.625" customWidth="1"/>
    <col min="5" max="5" width="9" customWidth="1"/>
  </cols>
  <sheetData>
    <row r="1" spans="1:3" x14ac:dyDescent="0.15">
      <c r="A1" s="1" t="s">
        <v>148</v>
      </c>
    </row>
    <row r="2" spans="1:3" x14ac:dyDescent="0.15">
      <c r="A2" s="2"/>
    </row>
    <row r="3" spans="1:3" x14ac:dyDescent="0.15">
      <c r="A3" s="2"/>
    </row>
    <row r="5" spans="1:3" x14ac:dyDescent="0.15">
      <c r="A5" s="2"/>
      <c r="B5" s="54">
        <v>2</v>
      </c>
      <c r="C5" s="54">
        <v>2</v>
      </c>
    </row>
    <row r="6" spans="1:3" x14ac:dyDescent="0.15">
      <c r="A6" s="55" t="s">
        <v>0</v>
      </c>
      <c r="B6" s="55" t="str">
        <f>_xlfn.CONCAT("(",B5,")x")</f>
        <v>(2)x</v>
      </c>
      <c r="C6" s="55" t="str">
        <f>_xlfn.CONCAT("((",C5,")x - ",C5,")/x")</f>
        <v>((2)x - 2)/x</v>
      </c>
    </row>
    <row r="7" spans="1:3" x14ac:dyDescent="0.15">
      <c r="A7" s="56">
        <v>-4</v>
      </c>
      <c r="B7" s="57"/>
      <c r="C7" s="58"/>
    </row>
    <row r="8" spans="1:3" x14ac:dyDescent="0.15">
      <c r="A8" s="59">
        <v>-3.9990000000000001</v>
      </c>
      <c r="B8" s="60">
        <v>500.46232950544618</v>
      </c>
      <c r="C8" s="61">
        <v>-124.89680657800604</v>
      </c>
    </row>
    <row r="9" spans="1:3" x14ac:dyDescent="0.15">
      <c r="A9" s="59">
        <v>-3.9950000000000001</v>
      </c>
      <c r="B9" s="60">
        <v>100.46609339943215</v>
      </c>
      <c r="C9" s="61">
        <v>-24.897645406616309</v>
      </c>
    </row>
    <row r="10" spans="1:3" x14ac:dyDescent="0.15">
      <c r="A10" s="59">
        <v>-3.95</v>
      </c>
      <c r="B10" s="60">
        <v>10.510167509449706</v>
      </c>
      <c r="C10" s="61">
        <v>-2.4076373441644825</v>
      </c>
    </row>
    <row r="11" spans="1:3" x14ac:dyDescent="0.15">
      <c r="A11" s="62">
        <f t="shared" ref="A11:A33" si="0">A12-0.1</f>
        <v>-3.9000000000000008</v>
      </c>
      <c r="B11" s="63">
        <v>5.5634547945431567</v>
      </c>
      <c r="C11" s="64">
        <v>-1.1701166139854247</v>
      </c>
    </row>
    <row r="12" spans="1:3" x14ac:dyDescent="0.15">
      <c r="A12" s="62">
        <f t="shared" si="0"/>
        <v>-3.8000000000000007</v>
      </c>
      <c r="B12" s="63">
        <v>3.1880859111102877</v>
      </c>
      <c r="C12" s="64">
        <v>-0.5758120818711282</v>
      </c>
    </row>
    <row r="13" spans="1:3" x14ac:dyDescent="0.15">
      <c r="A13" s="62">
        <f t="shared" si="0"/>
        <v>-3.7000000000000006</v>
      </c>
      <c r="B13" s="63">
        <v>2.5139235190652043</v>
      </c>
      <c r="C13" s="64">
        <v>-0.40916851866627135</v>
      </c>
    </row>
    <row r="14" spans="1:3" x14ac:dyDescent="0.15">
      <c r="A14" s="65">
        <f t="shared" si="0"/>
        <v>-3.6000000000000005</v>
      </c>
      <c r="B14" s="66">
        <v>2.3105828580809256</v>
      </c>
      <c r="C14" s="67">
        <v>-0.36405079391136813</v>
      </c>
    </row>
    <row r="15" spans="1:3" x14ac:dyDescent="0.15">
      <c r="A15" s="56">
        <f t="shared" si="0"/>
        <v>-3.5000000000000004</v>
      </c>
      <c r="B15" s="57">
        <v>2.3632718012073539</v>
      </c>
      <c r="C15" s="58">
        <v>-0.38950622891638681</v>
      </c>
    </row>
    <row r="16" spans="1:3" x14ac:dyDescent="0.15">
      <c r="A16" s="62">
        <f t="shared" si="0"/>
        <v>-3.4000000000000004</v>
      </c>
      <c r="B16" s="63">
        <v>2.6592718728800286</v>
      </c>
      <c r="C16" s="64">
        <v>-0.48802113908236133</v>
      </c>
    </row>
    <row r="17" spans="1:3" x14ac:dyDescent="0.15">
      <c r="A17" s="62">
        <f t="shared" si="0"/>
        <v>-3.3000000000000003</v>
      </c>
      <c r="B17" s="63">
        <v>3.3283470067886074</v>
      </c>
      <c r="C17" s="64">
        <v>-0.70555969902685067</v>
      </c>
    </row>
    <row r="18" spans="1:3" x14ac:dyDescent="0.15">
      <c r="A18" s="62">
        <f>A19-0.1</f>
        <v>-3.2</v>
      </c>
      <c r="B18" s="63">
        <v>4.8509571405220937</v>
      </c>
      <c r="C18" s="64">
        <v>-1.2034241064131541</v>
      </c>
    </row>
    <row r="19" spans="1:3" x14ac:dyDescent="0.15">
      <c r="A19" s="68">
        <v>-3.1</v>
      </c>
      <c r="B19" s="69">
        <v>9.7148063829028946</v>
      </c>
      <c r="C19" s="70">
        <v>-2.8112278654525467</v>
      </c>
    </row>
    <row r="20" spans="1:3" x14ac:dyDescent="0.15">
      <c r="A20" s="68">
        <v>-3.05</v>
      </c>
      <c r="B20" s="69">
        <v>19.646729850076873</v>
      </c>
      <c r="C20" s="70">
        <v>-6.113681918057992</v>
      </c>
    </row>
    <row r="21" spans="1:3" x14ac:dyDescent="0.15">
      <c r="A21" s="68">
        <v>-3.0049999999999999</v>
      </c>
      <c r="B21" s="69">
        <v>199.58426244297735</v>
      </c>
      <c r="C21" s="70">
        <v>-66.084613125782809</v>
      </c>
    </row>
    <row r="22" spans="1:3" x14ac:dyDescent="0.15">
      <c r="A22" s="65">
        <v>-3.0019999999999998</v>
      </c>
      <c r="B22" s="66">
        <v>499.58003734005308</v>
      </c>
      <c r="C22" s="67">
        <v>-166.08262403066394</v>
      </c>
    </row>
    <row r="23" spans="1:3" x14ac:dyDescent="0.15">
      <c r="A23" s="56">
        <v>-3</v>
      </c>
      <c r="B23" s="57"/>
      <c r="C23" s="58"/>
    </row>
    <row r="24" spans="1:3" x14ac:dyDescent="0.15">
      <c r="A24" s="59">
        <v>-2.9990000000000001</v>
      </c>
      <c r="B24" s="60">
        <v>-1000.4241966813868</v>
      </c>
      <c r="C24" s="61">
        <v>333.91937201780149</v>
      </c>
    </row>
    <row r="25" spans="1:3" x14ac:dyDescent="0.15">
      <c r="A25" s="59">
        <v>-2.9950000000000001</v>
      </c>
      <c r="B25" s="60">
        <v>-200.42985633186714</v>
      </c>
      <c r="C25" s="61">
        <v>67.25537774018936</v>
      </c>
    </row>
    <row r="26" spans="1:3" x14ac:dyDescent="0.15">
      <c r="A26" s="59">
        <v>-2.95</v>
      </c>
      <c r="B26" s="60">
        <v>-20.494826643426929</v>
      </c>
      <c r="C26" s="61">
        <v>7.2863819130260774</v>
      </c>
    </row>
    <row r="27" spans="1:3" x14ac:dyDescent="0.15">
      <c r="A27" s="62">
        <f t="shared" si="0"/>
        <v>-2.9000000000000008</v>
      </c>
      <c r="B27" s="63">
        <v>-10.570564109632002</v>
      </c>
      <c r="C27" s="64">
        <v>3.9898496929765512</v>
      </c>
    </row>
    <row r="28" spans="1:3" x14ac:dyDescent="0.15">
      <c r="A28" s="62">
        <f t="shared" si="0"/>
        <v>-2.8000000000000007</v>
      </c>
      <c r="B28" s="63">
        <v>-5.7385546399985206</v>
      </c>
      <c r="C28" s="64">
        <v>2.4066266571423283</v>
      </c>
    </row>
    <row r="29" spans="1:3" x14ac:dyDescent="0.15">
      <c r="A29" s="62">
        <f t="shared" si="0"/>
        <v>-2.7000000000000006</v>
      </c>
      <c r="B29" s="63">
        <v>-4.2736699824108495</v>
      </c>
      <c r="C29" s="64">
        <v>1.9532111045966105</v>
      </c>
    </row>
    <row r="30" spans="1:3" x14ac:dyDescent="0.15">
      <c r="A30" s="65">
        <f t="shared" si="0"/>
        <v>-2.6000000000000005</v>
      </c>
      <c r="B30" s="66">
        <v>-3.6969325729294824</v>
      </c>
      <c r="C30" s="67">
        <v>1.8065125280498004</v>
      </c>
    </row>
    <row r="31" spans="1:3" x14ac:dyDescent="0.15">
      <c r="A31" s="56">
        <f t="shared" si="0"/>
        <v>-2.5000000000000004</v>
      </c>
      <c r="B31" s="57">
        <v>-3.5449077018110318</v>
      </c>
      <c r="C31" s="58">
        <v>1.8179630807244125</v>
      </c>
    </row>
    <row r="32" spans="1:3" x14ac:dyDescent="0.15">
      <c r="A32" s="62">
        <f t="shared" si="0"/>
        <v>-2.4000000000000004</v>
      </c>
      <c r="B32" s="63">
        <v>-3.7229806220320412</v>
      </c>
      <c r="C32" s="64">
        <v>1.9679085925133504</v>
      </c>
    </row>
    <row r="33" spans="1:3" x14ac:dyDescent="0.15">
      <c r="A33" s="62">
        <f t="shared" si="0"/>
        <v>-2.3000000000000003</v>
      </c>
      <c r="B33" s="63">
        <v>-4.3268511088251902</v>
      </c>
      <c r="C33" s="64">
        <v>2.3160222212283434</v>
      </c>
    </row>
    <row r="34" spans="1:3" x14ac:dyDescent="0.15">
      <c r="A34" s="62">
        <f>A35-0.1</f>
        <v>-2.2000000000000002</v>
      </c>
      <c r="B34" s="63">
        <v>-5.8211485686265121</v>
      </c>
      <c r="C34" s="64">
        <v>3.1005220766484145</v>
      </c>
    </row>
    <row r="35" spans="1:3" x14ac:dyDescent="0.15">
      <c r="A35" s="68">
        <v>-2.1</v>
      </c>
      <c r="B35" s="69">
        <v>-10.686287021193186</v>
      </c>
      <c r="C35" s="70">
        <v>5.5648985815205645</v>
      </c>
    </row>
    <row r="36" spans="1:3" x14ac:dyDescent="0.15">
      <c r="A36" s="68">
        <v>-2.0499999999999998</v>
      </c>
      <c r="B36" s="69">
        <v>-20.629066342580714</v>
      </c>
      <c r="C36" s="70">
        <v>10.550764069551569</v>
      </c>
    </row>
    <row r="37" spans="1:3" x14ac:dyDescent="0.15">
      <c r="A37" s="68">
        <v>-2.0049999999999999</v>
      </c>
      <c r="B37" s="69">
        <v>-200.5821837551922</v>
      </c>
      <c r="C37" s="70">
        <v>100.53974252129288</v>
      </c>
    </row>
    <row r="38" spans="1:3" x14ac:dyDescent="0.15">
      <c r="A38" s="65">
        <v>-2.0019999999999998</v>
      </c>
      <c r="B38" s="66">
        <v>-500.57919741473319</v>
      </c>
      <c r="C38" s="67">
        <v>250.53905964771891</v>
      </c>
    </row>
    <row r="39" spans="1:3" x14ac:dyDescent="0.15">
      <c r="A39" s="56">
        <f>A43-0.2</f>
        <v>-1.9999999999999998</v>
      </c>
      <c r="B39" s="57"/>
      <c r="C39" s="58"/>
    </row>
    <row r="40" spans="1:3" x14ac:dyDescent="0.15">
      <c r="A40" s="59">
        <v>-1.9990000000000001</v>
      </c>
      <c r="B40" s="60">
        <v>999.42377248470564</v>
      </c>
      <c r="C40" s="61">
        <v>-499.4616170508782</v>
      </c>
    </row>
    <row r="41" spans="1:3" x14ac:dyDescent="0.15">
      <c r="A41" s="59">
        <v>-1.9950000000000001</v>
      </c>
      <c r="B41" s="60">
        <v>199.42770705020783</v>
      </c>
      <c r="C41" s="61">
        <v>-99.462509799602913</v>
      </c>
    </row>
    <row r="42" spans="1:3" x14ac:dyDescent="0.15">
      <c r="A42" s="59">
        <v>-1.95</v>
      </c>
      <c r="B42" s="60">
        <v>19.470085311255495</v>
      </c>
      <c r="C42" s="61">
        <v>-9.4718386211566639</v>
      </c>
    </row>
    <row r="43" spans="1:3" x14ac:dyDescent="0.15">
      <c r="A43" s="62">
        <f t="shared" ref="A43:A50" si="1">A44-0.2</f>
        <v>-1.7999999999999998</v>
      </c>
      <c r="B43" s="63">
        <v>4.590843711998799</v>
      </c>
      <c r="C43" s="64">
        <v>-1.9949131733326664</v>
      </c>
    </row>
    <row r="44" spans="1:3" x14ac:dyDescent="0.15">
      <c r="A44" s="62">
        <f t="shared" si="1"/>
        <v>-1.5999999999999999</v>
      </c>
      <c r="B44" s="63">
        <v>2.2181595437576873</v>
      </c>
      <c r="C44" s="64">
        <v>-0.76134971484855463</v>
      </c>
    </row>
    <row r="45" spans="1:3" x14ac:dyDescent="0.15">
      <c r="A45" s="62">
        <f t="shared" si="1"/>
        <v>-1.4</v>
      </c>
      <c r="B45" s="63">
        <v>1.4891922488128169</v>
      </c>
      <c r="C45" s="64">
        <v>-0.34942303486629778</v>
      </c>
    </row>
    <row r="46" spans="1:3" x14ac:dyDescent="0.15">
      <c r="A46" s="65">
        <f t="shared" si="1"/>
        <v>-1.2</v>
      </c>
      <c r="B46" s="66">
        <v>1.1642297137253033</v>
      </c>
      <c r="C46" s="67">
        <v>-0.13685809477108607</v>
      </c>
    </row>
    <row r="47" spans="1:3" x14ac:dyDescent="0.15">
      <c r="A47" s="56">
        <f t="shared" si="1"/>
        <v>-1</v>
      </c>
      <c r="B47" s="57">
        <v>1</v>
      </c>
      <c r="C47" s="58">
        <v>0</v>
      </c>
    </row>
    <row r="48" spans="1:3" x14ac:dyDescent="0.15">
      <c r="A48" s="62">
        <f t="shared" si="1"/>
        <v>-0.8</v>
      </c>
      <c r="B48" s="63">
        <v>0.91816874239976054</v>
      </c>
      <c r="C48" s="64">
        <v>0.10228907200029932</v>
      </c>
    </row>
    <row r="49" spans="1:3" x14ac:dyDescent="0.15">
      <c r="A49" s="62">
        <f t="shared" si="1"/>
        <v>-0.60000000000000009</v>
      </c>
      <c r="B49" s="63">
        <v>0.88726381750307537</v>
      </c>
      <c r="C49" s="64">
        <v>0.18789363749487437</v>
      </c>
    </row>
    <row r="50" spans="1:3" x14ac:dyDescent="0.15">
      <c r="A50" s="62">
        <f t="shared" si="1"/>
        <v>-0.4</v>
      </c>
      <c r="B50" s="63">
        <v>0.89351534928769027</v>
      </c>
      <c r="C50" s="64">
        <v>0.26621162678077431</v>
      </c>
    </row>
    <row r="51" spans="1:3" x14ac:dyDescent="0.15">
      <c r="A51" s="65">
        <f>A52-0.2</f>
        <v>-0.2</v>
      </c>
      <c r="B51" s="66">
        <v>0.93138377098024272</v>
      </c>
      <c r="C51" s="67">
        <v>0.3430811450987864</v>
      </c>
    </row>
    <row r="52" spans="1:3" x14ac:dyDescent="0.15">
      <c r="A52" s="56">
        <v>0</v>
      </c>
      <c r="B52" s="57">
        <v>1</v>
      </c>
      <c r="C52" s="58">
        <v>0.42278433509846713</v>
      </c>
    </row>
    <row r="53" spans="1:3" x14ac:dyDescent="0.15">
      <c r="A53" s="62">
        <f>A52+0.2</f>
        <v>0.2</v>
      </c>
      <c r="B53" s="63">
        <v>1.1018024908797128</v>
      </c>
      <c r="C53" s="64">
        <v>0.50901245439856413</v>
      </c>
    </row>
    <row r="54" spans="1:3" x14ac:dyDescent="0.15">
      <c r="A54" s="62">
        <f t="shared" ref="A54:A74" si="2">A53+0.2</f>
        <v>0.4</v>
      </c>
      <c r="B54" s="63">
        <v>1.2421693445043054</v>
      </c>
      <c r="C54" s="64">
        <v>0.60542336126076346</v>
      </c>
    </row>
    <row r="55" spans="1:3" x14ac:dyDescent="0.15">
      <c r="A55" s="62">
        <f t="shared" si="2"/>
        <v>0.60000000000000009</v>
      </c>
      <c r="B55" s="63">
        <v>1.4296245588603045</v>
      </c>
      <c r="C55" s="64">
        <v>0.71604093143384073</v>
      </c>
    </row>
    <row r="56" spans="1:3" x14ac:dyDescent="0.15">
      <c r="A56" s="65">
        <f t="shared" si="2"/>
        <v>0.8</v>
      </c>
      <c r="B56" s="66">
        <v>1.6764907877644366</v>
      </c>
      <c r="C56" s="67">
        <v>0.84561348470554576</v>
      </c>
    </row>
    <row r="57" spans="1:3" x14ac:dyDescent="0.15">
      <c r="A57" s="56">
        <f t="shared" si="2"/>
        <v>1</v>
      </c>
      <c r="B57" s="57">
        <v>2</v>
      </c>
      <c r="C57" s="58">
        <v>1</v>
      </c>
    </row>
    <row r="58" spans="1:3" x14ac:dyDescent="0.15">
      <c r="A58" s="62">
        <f t="shared" si="2"/>
        <v>1.2</v>
      </c>
      <c r="B58" s="63">
        <v>2.4239654799353683</v>
      </c>
      <c r="C58" s="64">
        <v>1.1866378999461402</v>
      </c>
    </row>
    <row r="59" spans="1:3" x14ac:dyDescent="0.15">
      <c r="A59" s="62">
        <f t="shared" si="2"/>
        <v>1.4</v>
      </c>
      <c r="B59" s="63">
        <v>2.9812064268103327</v>
      </c>
      <c r="C59" s="64">
        <v>1.4151474477216663</v>
      </c>
    </row>
    <row r="60" spans="1:3" x14ac:dyDescent="0.15">
      <c r="A60" s="62">
        <f t="shared" si="2"/>
        <v>1.5999999999999999</v>
      </c>
      <c r="B60" s="63">
        <v>3.7170238530367898</v>
      </c>
      <c r="C60" s="64">
        <v>1.6981399081479938</v>
      </c>
    </row>
    <row r="61" spans="1:3" x14ac:dyDescent="0.15">
      <c r="A61" s="65">
        <f t="shared" si="2"/>
        <v>1.7999999999999998</v>
      </c>
      <c r="B61" s="66">
        <v>4.6941742057404223</v>
      </c>
      <c r="C61" s="67">
        <v>2.0523190031891239</v>
      </c>
    </row>
    <row r="62" spans="1:3" x14ac:dyDescent="0.15">
      <c r="A62" s="56">
        <f t="shared" si="2"/>
        <v>1.9999999999999998</v>
      </c>
      <c r="B62" s="57">
        <v>6</v>
      </c>
      <c r="C62" s="58">
        <v>2.5000000000000004</v>
      </c>
    </row>
    <row r="63" spans="1:3" x14ac:dyDescent="0.15">
      <c r="A63" s="62">
        <f t="shared" si="2"/>
        <v>2.1999999999999997</v>
      </c>
      <c r="B63" s="63">
        <v>7.7566895357931713</v>
      </c>
      <c r="C63" s="64">
        <v>3.0712225162696236</v>
      </c>
    </row>
    <row r="64" spans="1:3" x14ac:dyDescent="0.15">
      <c r="A64" s="62">
        <f t="shared" si="2"/>
        <v>2.4</v>
      </c>
      <c r="B64" s="63">
        <v>10.136101851155136</v>
      </c>
      <c r="C64" s="64">
        <v>3.8067091046479735</v>
      </c>
    </row>
    <row r="65" spans="1:3" x14ac:dyDescent="0.15">
      <c r="A65" s="62">
        <f t="shared" si="2"/>
        <v>2.6</v>
      </c>
      <c r="B65" s="63">
        <v>13.381285870932443</v>
      </c>
      <c r="C65" s="64">
        <v>4.7620330272817082</v>
      </c>
    </row>
    <row r="66" spans="1:3" x14ac:dyDescent="0.15">
      <c r="A66" s="65">
        <f t="shared" si="2"/>
        <v>2.8000000000000003</v>
      </c>
      <c r="B66" s="66">
        <v>17.837861981813624</v>
      </c>
      <c r="C66" s="67">
        <v>6.0135221363620079</v>
      </c>
    </row>
    <row r="67" spans="1:3" x14ac:dyDescent="0.15">
      <c r="A67" s="56">
        <f t="shared" si="2"/>
        <v>3.0000000000000004</v>
      </c>
      <c r="B67" s="57">
        <v>24</v>
      </c>
      <c r="C67" s="58">
        <v>7.6666666666666652</v>
      </c>
    </row>
    <row r="68" spans="1:3" x14ac:dyDescent="0.15">
      <c r="A68" s="62">
        <f t="shared" si="2"/>
        <v>3.2000000000000006</v>
      </c>
      <c r="B68" s="63">
        <v>32.578096050331396</v>
      </c>
      <c r="C68" s="64">
        <v>9.8681550157285596</v>
      </c>
    </row>
    <row r="69" spans="1:3" x14ac:dyDescent="0.15">
      <c r="A69" s="62">
        <f t="shared" si="2"/>
        <v>3.4000000000000008</v>
      </c>
      <c r="B69" s="63">
        <v>44.598848145082599</v>
      </c>
      <c r="C69" s="64">
        <v>12.823190630906643</v>
      </c>
    </row>
    <row r="70" spans="1:3" x14ac:dyDescent="0.15">
      <c r="A70" s="62">
        <f t="shared" si="2"/>
        <v>3.600000000000001</v>
      </c>
      <c r="B70" s="63">
        <v>61.553915006289408</v>
      </c>
      <c r="C70" s="64">
        <v>16.820531946191497</v>
      </c>
    </row>
    <row r="71" spans="1:3" x14ac:dyDescent="0.15">
      <c r="A71" s="65">
        <f t="shared" si="2"/>
        <v>3.8000000000000012</v>
      </c>
      <c r="B71" s="66">
        <v>85.621737512705423</v>
      </c>
      <c r="C71" s="67">
        <v>22.26887829281721</v>
      </c>
    </row>
    <row r="72" spans="1:3" x14ac:dyDescent="0.15">
      <c r="A72" s="56">
        <f t="shared" si="2"/>
        <v>4.0000000000000009</v>
      </c>
      <c r="B72" s="57">
        <v>120.0000000000002</v>
      </c>
      <c r="C72" s="58">
        <v>29.750000000000043</v>
      </c>
    </row>
    <row r="73" spans="1:3" x14ac:dyDescent="0.15">
      <c r="A73" s="62">
        <f t="shared" si="2"/>
        <v>4.2000000000000011</v>
      </c>
      <c r="B73" s="63">
        <v>169.4060994617233</v>
      </c>
      <c r="C73" s="64">
        <v>40.096690348029348</v>
      </c>
    </row>
    <row r="74" spans="1:3" x14ac:dyDescent="0.15">
      <c r="A74" s="62">
        <f t="shared" si="2"/>
        <v>4.4000000000000012</v>
      </c>
      <c r="B74" s="63">
        <v>240.83377998344645</v>
      </c>
      <c r="C74" s="64">
        <v>54.507677268965089</v>
      </c>
    </row>
    <row r="75" spans="1:3" x14ac:dyDescent="0.15">
      <c r="A75" s="62">
        <f>A74+0.3</f>
        <v>4.7000000000000011</v>
      </c>
      <c r="B75" s="63">
        <v>413.40751676527157</v>
      </c>
      <c r="C75" s="64">
        <v>87.746280162823723</v>
      </c>
    </row>
    <row r="76" spans="1:3" x14ac:dyDescent="0.15">
      <c r="A76" s="65">
        <f>A75+0.3</f>
        <v>5.0000000000000009</v>
      </c>
      <c r="B76" s="66">
        <v>720.00000000000125</v>
      </c>
      <c r="C76" s="67">
        <v>143.80000000000024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_Poch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963C-FBBB-4C81-AA91-CE240DB1091E}">
  <sheetPr codeName="Sheet7"/>
  <dimension ref="A1:I31"/>
  <sheetViews>
    <sheetView workbookViewId="0"/>
  </sheetViews>
  <sheetFormatPr defaultColWidth="8.875" defaultRowHeight="13.5" x14ac:dyDescent="0.15"/>
  <cols>
    <col min="1" max="1" width="9.5" bestFit="1" customWidth="1"/>
    <col min="2" max="9" width="10.625" customWidth="1"/>
  </cols>
  <sheetData>
    <row r="1" spans="1:9" x14ac:dyDescent="0.15">
      <c r="A1" s="1" t="s">
        <v>147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0.5</v>
      </c>
      <c r="C5" s="50">
        <v>1</v>
      </c>
      <c r="D5" s="50">
        <v>5</v>
      </c>
      <c r="E5" s="50">
        <v>10</v>
      </c>
      <c r="F5" s="50">
        <v>0.5</v>
      </c>
      <c r="G5" s="50">
        <v>1</v>
      </c>
      <c r="H5" s="50">
        <v>5</v>
      </c>
      <c r="I5" s="50">
        <v>10</v>
      </c>
    </row>
    <row r="6" spans="1:9" x14ac:dyDescent="0.15">
      <c r="A6" s="6" t="s">
        <v>0</v>
      </c>
      <c r="B6" s="6" t="str">
        <f>_xlfn.CONCAT("B(",B5,", x)")</f>
        <v>B(0.5, x)</v>
      </c>
      <c r="C6" s="6" t="str">
        <f t="shared" ref="C6:E6" si="0">_xlfn.CONCAT("B(",C5,", x)")</f>
        <v>B(1, x)</v>
      </c>
      <c r="D6" s="6" t="str">
        <f t="shared" si="0"/>
        <v>B(5, x)</v>
      </c>
      <c r="E6" s="6" t="str">
        <f t="shared" si="0"/>
        <v>B(10, x)</v>
      </c>
      <c r="F6" s="6" t="str">
        <f>_xlfn.CONCAT("ln(B(",F5,", x))")</f>
        <v>ln(B(0.5, x))</v>
      </c>
      <c r="G6" s="6" t="str">
        <f t="shared" ref="G6:I6" si="1">_xlfn.CONCAT("ln(B(",G5,", x))")</f>
        <v>ln(B(1, x))</v>
      </c>
      <c r="H6" s="6" t="str">
        <f t="shared" si="1"/>
        <v>ln(B(5, x))</v>
      </c>
      <c r="I6" s="6" t="str">
        <f t="shared" si="1"/>
        <v>ln(B(10, x))</v>
      </c>
    </row>
    <row r="7" spans="1:9" x14ac:dyDescent="0.15">
      <c r="A7" s="12">
        <v>1E-10</v>
      </c>
      <c r="B7" s="16">
        <v>10000000001.386293</v>
      </c>
      <c r="C7" s="27">
        <v>10000000000</v>
      </c>
      <c r="D7" s="27">
        <v>9999999997.916666</v>
      </c>
      <c r="E7" s="17">
        <v>9999999997.171032</v>
      </c>
      <c r="F7" s="16">
        <v>23.025850930079088</v>
      </c>
      <c r="G7" s="27">
        <v>23.025850929940457</v>
      </c>
      <c r="H7" s="27">
        <v>23.025850929732123</v>
      </c>
      <c r="I7" s="17">
        <v>23.025850929657558</v>
      </c>
    </row>
    <row r="8" spans="1:9" x14ac:dyDescent="0.15">
      <c r="A8" s="15">
        <v>0.01</v>
      </c>
      <c r="B8" s="28">
        <v>101.37951033504427</v>
      </c>
      <c r="C8" s="29">
        <v>100</v>
      </c>
      <c r="D8" s="29">
        <v>97.945151491380145</v>
      </c>
      <c r="E8" s="30">
        <v>97.218118233524095</v>
      </c>
      <c r="F8" s="28">
        <v>4.6188710030369213</v>
      </c>
      <c r="G8" s="29">
        <v>4.6051701859880909</v>
      </c>
      <c r="H8" s="29">
        <v>4.5844076433326224</v>
      </c>
      <c r="I8" s="30">
        <v>4.576957095675243</v>
      </c>
    </row>
    <row r="9" spans="1:9" x14ac:dyDescent="0.15">
      <c r="A9" s="15">
        <v>0.02</v>
      </c>
      <c r="B9" s="28">
        <v>51.372836761198656</v>
      </c>
      <c r="C9" s="29">
        <v>50</v>
      </c>
      <c r="D9" s="29">
        <v>47.972981309899183</v>
      </c>
      <c r="E9" s="30">
        <v>47.263978231085851</v>
      </c>
      <c r="F9" s="28">
        <v>3.9391095650918988</v>
      </c>
      <c r="G9" s="29">
        <v>3.9120230054281464</v>
      </c>
      <c r="H9" s="29">
        <v>3.870637963049091</v>
      </c>
      <c r="I9" s="30">
        <v>3.8557484457675724</v>
      </c>
    </row>
    <row r="10" spans="1:9" x14ac:dyDescent="0.15">
      <c r="A10" s="15">
        <v>0.05</v>
      </c>
      <c r="B10" s="28">
        <v>21.353449332480039</v>
      </c>
      <c r="C10" s="29">
        <v>20</v>
      </c>
      <c r="D10" s="29">
        <v>18.052743629179719</v>
      </c>
      <c r="E10" s="30">
        <v>17.394609220105249</v>
      </c>
      <c r="F10" s="28">
        <v>3.0612132878653049</v>
      </c>
      <c r="G10" s="29">
        <v>2.9957322735539909</v>
      </c>
      <c r="H10" s="29">
        <v>2.8932976748444204</v>
      </c>
      <c r="I10" s="30">
        <v>2.8561603432814406</v>
      </c>
    </row>
    <row r="11" spans="1:9" x14ac:dyDescent="0.15">
      <c r="A11" s="15">
        <v>0.1</v>
      </c>
      <c r="B11" s="28">
        <v>11.323086975215753</v>
      </c>
      <c r="C11" s="29">
        <v>10</v>
      </c>
      <c r="D11" s="29">
        <v>8.1743590791584495</v>
      </c>
      <c r="E11" s="30">
        <v>7.5913800009109895</v>
      </c>
      <c r="F11" s="28">
        <v>2.4268437365896709</v>
      </c>
      <c r="G11" s="29">
        <v>2.3025850929940455</v>
      </c>
      <c r="H11" s="29">
        <v>2.1010023136069269</v>
      </c>
      <c r="I11" s="30">
        <v>2.0270133931824375</v>
      </c>
    </row>
    <row r="12" spans="1:9" x14ac:dyDescent="0.15">
      <c r="A12" s="4">
        <v>0.25</v>
      </c>
      <c r="B12" s="19">
        <v>5.2441151085842392</v>
      </c>
      <c r="C12" s="31">
        <v>4</v>
      </c>
      <c r="D12" s="31">
        <v>2.4711915535444948</v>
      </c>
      <c r="E12" s="20">
        <v>2.0581887187972381</v>
      </c>
      <c r="F12" s="19">
        <v>1.6571065161914822</v>
      </c>
      <c r="G12" s="31">
        <v>1.3862943611198906</v>
      </c>
      <c r="H12" s="31">
        <v>0.90470044465932598</v>
      </c>
      <c r="I12" s="20">
        <v>0.72182633330350077</v>
      </c>
    </row>
    <row r="13" spans="1:9" x14ac:dyDescent="0.15">
      <c r="A13" s="4">
        <f t="shared" ref="A13:A31" si="2">A12+0.25</f>
        <v>0.5</v>
      </c>
      <c r="B13" s="19">
        <v>3.1415926535897931</v>
      </c>
      <c r="C13" s="31">
        <v>2</v>
      </c>
      <c r="D13" s="31">
        <v>0.8126984126984127</v>
      </c>
      <c r="E13" s="20">
        <v>0.56754638550304182</v>
      </c>
      <c r="F13" s="19">
        <v>1.1447298858494004</v>
      </c>
      <c r="G13" s="31">
        <v>0.69314718055994529</v>
      </c>
      <c r="H13" s="31">
        <v>-0.20739519434607059</v>
      </c>
      <c r="I13" s="20">
        <v>-0.56643279639759392</v>
      </c>
    </row>
    <row r="14" spans="1:9" x14ac:dyDescent="0.15">
      <c r="A14" s="4">
        <f t="shared" si="2"/>
        <v>0.75</v>
      </c>
      <c r="B14" s="19">
        <v>2.3962804694711846</v>
      </c>
      <c r="C14" s="31">
        <v>1.3333333333333333</v>
      </c>
      <c r="D14" s="31">
        <v>0.37329687856003646</v>
      </c>
      <c r="E14" s="20">
        <v>0.21994807272728584</v>
      </c>
      <c r="F14" s="19">
        <v>0.87391773077780865</v>
      </c>
      <c r="G14" s="31">
        <v>0.28768207245178085</v>
      </c>
      <c r="H14" s="31">
        <v>-0.98538125484304528</v>
      </c>
      <c r="I14" s="20">
        <v>-1.5143637935477532</v>
      </c>
    </row>
    <row r="15" spans="1:9" x14ac:dyDescent="0.15">
      <c r="A15" s="5">
        <f t="shared" si="2"/>
        <v>1</v>
      </c>
      <c r="B15" s="22">
        <v>2</v>
      </c>
      <c r="C15" s="32">
        <v>1</v>
      </c>
      <c r="D15" s="32">
        <v>0.2</v>
      </c>
      <c r="E15" s="23">
        <v>0.1</v>
      </c>
      <c r="F15" s="22">
        <v>0.69314718055994529</v>
      </c>
      <c r="G15" s="32">
        <v>0</v>
      </c>
      <c r="H15" s="32">
        <v>-1.6094379124341003</v>
      </c>
      <c r="I15" s="23">
        <v>-2.3025850929940459</v>
      </c>
    </row>
    <row r="16" spans="1:9" x14ac:dyDescent="0.15">
      <c r="A16" s="3">
        <f t="shared" si="2"/>
        <v>1.25</v>
      </c>
      <c r="B16" s="16">
        <v>1.7480383695280799</v>
      </c>
      <c r="C16" s="27">
        <v>0.8</v>
      </c>
      <c r="D16" s="27">
        <v>0.11767578826402356</v>
      </c>
      <c r="E16" s="17">
        <v>5.0199724848713122E-2</v>
      </c>
      <c r="F16" s="16">
        <v>0.55849422752337252</v>
      </c>
      <c r="G16" s="27">
        <v>-0.22314355131420971</v>
      </c>
      <c r="H16" s="27">
        <v>-2.1398219930640967</v>
      </c>
      <c r="I16" s="17">
        <v>-2.9917457334008071</v>
      </c>
    </row>
    <row r="17" spans="1:9" x14ac:dyDescent="0.15">
      <c r="A17" s="4">
        <f t="shared" si="2"/>
        <v>1.5</v>
      </c>
      <c r="B17" s="19">
        <v>1.5707963267948966</v>
      </c>
      <c r="C17" s="31">
        <v>0.66666666666666663</v>
      </c>
      <c r="D17" s="31">
        <v>7.3881673881673882E-2</v>
      </c>
      <c r="E17" s="20">
        <v>2.7026018357287709E-2</v>
      </c>
      <c r="F17" s="19">
        <v>0.45158270528945499</v>
      </c>
      <c r="G17" s="31">
        <v>-0.40546510810816427</v>
      </c>
      <c r="H17" s="31">
        <v>-2.6052904671444415</v>
      </c>
      <c r="I17" s="20">
        <v>-3.6109552341210165</v>
      </c>
    </row>
    <row r="18" spans="1:9" x14ac:dyDescent="0.15">
      <c r="A18" s="4">
        <f t="shared" si="2"/>
        <v>1.75</v>
      </c>
      <c r="B18" s="19">
        <v>1.4377682816827106</v>
      </c>
      <c r="C18" s="31">
        <v>0.5714285714285714</v>
      </c>
      <c r="D18" s="31">
        <v>4.8690897203483019E-2</v>
      </c>
      <c r="E18" s="20">
        <v>1.5345214376322268E-2</v>
      </c>
      <c r="F18" s="19">
        <v>0.3630921070118181</v>
      </c>
      <c r="G18" s="31">
        <v>-0.55961578793542277</v>
      </c>
      <c r="H18" s="31">
        <v>-3.0222631821040853</v>
      </c>
      <c r="I18" s="20">
        <v>-4.176951620573206</v>
      </c>
    </row>
    <row r="19" spans="1:9" x14ac:dyDescent="0.15">
      <c r="A19" s="4">
        <f t="shared" si="2"/>
        <v>2</v>
      </c>
      <c r="B19" s="19">
        <v>1.3333333333333333</v>
      </c>
      <c r="C19" s="31">
        <v>0.5</v>
      </c>
      <c r="D19" s="31">
        <v>3.3333333333333333E-2</v>
      </c>
      <c r="E19" s="20">
        <v>9.0909090909090905E-3</v>
      </c>
      <c r="F19" s="19">
        <v>0.28768207245178101</v>
      </c>
      <c r="G19" s="31">
        <v>-0.69314718055994529</v>
      </c>
      <c r="H19" s="31">
        <v>-3.4011973816621555</v>
      </c>
      <c r="I19" s="20">
        <v>-4.7004803657924157</v>
      </c>
    </row>
    <row r="20" spans="1:9" x14ac:dyDescent="0.15">
      <c r="A20" s="5">
        <f t="shared" si="2"/>
        <v>2.25</v>
      </c>
      <c r="B20" s="22">
        <v>1.2485988353772</v>
      </c>
      <c r="C20" s="32">
        <v>0.44444444444444442</v>
      </c>
      <c r="D20" s="32">
        <v>2.3535157652804711E-2</v>
      </c>
      <c r="E20" s="23">
        <v>5.577747205412569E-3</v>
      </c>
      <c r="F20" s="22">
        <v>0.2220219909021596</v>
      </c>
      <c r="G20" s="32">
        <v>-0.81093021621632866</v>
      </c>
      <c r="H20" s="32">
        <v>-3.7492599054981972</v>
      </c>
      <c r="I20" s="23">
        <v>-5.1889703107370266</v>
      </c>
    </row>
    <row r="21" spans="1:9" x14ac:dyDescent="0.15">
      <c r="A21" s="12">
        <f t="shared" si="2"/>
        <v>2.5</v>
      </c>
      <c r="B21" s="16">
        <v>1.1780972450961724</v>
      </c>
      <c r="C21" s="27">
        <v>0.4</v>
      </c>
      <c r="D21" s="27">
        <v>1.704961704961705E-2</v>
      </c>
      <c r="E21" s="17">
        <v>3.5251328292114402E-3</v>
      </c>
      <c r="F21" s="16">
        <v>0.16390063283767389</v>
      </c>
      <c r="G21" s="27">
        <v>-0.916290731874155</v>
      </c>
      <c r="H21" s="27">
        <v>-4.0716275359378677</v>
      </c>
      <c r="I21" s="17">
        <v>-5.6478371613820579</v>
      </c>
    </row>
    <row r="22" spans="1:9" x14ac:dyDescent="0.15">
      <c r="A22" s="4">
        <f t="shared" si="2"/>
        <v>2.75</v>
      </c>
      <c r="B22" s="19">
        <v>1.1182642190865528</v>
      </c>
      <c r="C22" s="31">
        <v>0.36363636363636365</v>
      </c>
      <c r="D22" s="31">
        <v>1.2623565941643745E-2</v>
      </c>
      <c r="E22" s="20">
        <v>2.2854574603033166E-3</v>
      </c>
      <c r="F22" s="19">
        <v>0.11177767873091195</v>
      </c>
      <c r="G22" s="31">
        <v>-1.0116009116784799</v>
      </c>
      <c r="H22" s="31">
        <v>-4.372189899053101</v>
      </c>
      <c r="I22" s="20">
        <v>-6.0811890732279519</v>
      </c>
    </row>
    <row r="23" spans="1:9" x14ac:dyDescent="0.15">
      <c r="A23" s="4">
        <f t="shared" si="2"/>
        <v>3</v>
      </c>
      <c r="B23" s="19">
        <v>1.0666666666666667</v>
      </c>
      <c r="C23" s="31">
        <v>0.33333333333333331</v>
      </c>
      <c r="D23" s="31">
        <v>9.5238095238095247E-3</v>
      </c>
      <c r="E23" s="20">
        <v>1.5151515151515152E-3</v>
      </c>
      <c r="F23" s="19">
        <v>6.4538521137571164E-2</v>
      </c>
      <c r="G23" s="31">
        <v>-1.0986122886681098</v>
      </c>
      <c r="H23" s="31">
        <v>-4.6539603501575231</v>
      </c>
      <c r="I23" s="20">
        <v>-6.492239835020472</v>
      </c>
    </row>
    <row r="24" spans="1:9" x14ac:dyDescent="0.15">
      <c r="A24" s="4">
        <f t="shared" si="2"/>
        <v>3.25</v>
      </c>
      <c r="B24" s="19">
        <v>1.021580865308618</v>
      </c>
      <c r="C24" s="31">
        <v>0.30769230769230771</v>
      </c>
      <c r="D24" s="31">
        <v>7.3040144439738761E-3</v>
      </c>
      <c r="E24" s="20">
        <v>1.0244841805859821E-3</v>
      </c>
      <c r="F24" s="19">
        <v>2.1351295440008092E-2</v>
      </c>
      <c r="G24" s="31">
        <v>-1.1786549963416462</v>
      </c>
      <c r="H24" s="31">
        <v>-4.9193311581484522</v>
      </c>
      <c r="I24" s="20">
        <v>-6.8835660315114318</v>
      </c>
    </row>
    <row r="25" spans="1:9" x14ac:dyDescent="0.15">
      <c r="A25" s="5">
        <f t="shared" si="2"/>
        <v>3.5</v>
      </c>
      <c r="B25" s="22">
        <v>0.98174770424681035</v>
      </c>
      <c r="C25" s="32">
        <v>0.2857142857142857</v>
      </c>
      <c r="D25" s="32">
        <v>5.6832056832056832E-3</v>
      </c>
      <c r="E25" s="23">
        <v>7.0502656584228805E-4</v>
      </c>
      <c r="F25" s="22">
        <v>-1.8420923956280616E-2</v>
      </c>
      <c r="G25" s="32">
        <v>-1.2527629684953681</v>
      </c>
      <c r="H25" s="32">
        <v>-5.1702398246059778</v>
      </c>
      <c r="I25" s="23">
        <v>-7.2572750738161576</v>
      </c>
    </row>
    <row r="26" spans="1:9" x14ac:dyDescent="0.15">
      <c r="A26" s="3">
        <f t="shared" si="2"/>
        <v>3.75</v>
      </c>
      <c r="B26" s="16">
        <v>0.94622356999631385</v>
      </c>
      <c r="C26" s="27">
        <v>0.26666666666666666</v>
      </c>
      <c r="D26" s="27">
        <v>4.4793298502606837E-3</v>
      </c>
      <c r="E26" s="17">
        <v>4.9294180516346042E-4</v>
      </c>
      <c r="F26" s="16">
        <v>-5.5276405932254212E-2</v>
      </c>
      <c r="G26" s="27">
        <v>-1.3217558399823195</v>
      </c>
      <c r="H26" s="27">
        <v>-5.4082818307398766</v>
      </c>
      <c r="I26" s="17">
        <v>-7.6151194331539065</v>
      </c>
    </row>
    <row r="27" spans="1:9" x14ac:dyDescent="0.15">
      <c r="A27" s="4">
        <f t="shared" si="2"/>
        <v>4</v>
      </c>
      <c r="B27" s="19">
        <v>0.91428571428571426</v>
      </c>
      <c r="C27" s="31">
        <v>0.25</v>
      </c>
      <c r="D27" s="31">
        <v>3.5714285714285713E-3</v>
      </c>
      <c r="E27" s="20">
        <v>3.4965034965034965E-4</v>
      </c>
      <c r="F27" s="19">
        <v>-8.9612158689687166E-2</v>
      </c>
      <c r="G27" s="31">
        <v>-1.3862943611198906</v>
      </c>
      <c r="H27" s="31">
        <v>-5.6347896031692493</v>
      </c>
      <c r="I27" s="20">
        <v>-7.9585769038138965</v>
      </c>
    </row>
    <row r="28" spans="1:9" x14ac:dyDescent="0.15">
      <c r="A28" s="4">
        <f t="shared" si="2"/>
        <v>4.25</v>
      </c>
      <c r="B28" s="19">
        <v>0.88537008326746902</v>
      </c>
      <c r="C28" s="31">
        <v>0.23529411764705882</v>
      </c>
      <c r="D28" s="31">
        <v>2.8773390233836483E-3</v>
      </c>
      <c r="E28" s="20">
        <v>2.5128857259656165E-4</v>
      </c>
      <c r="F28" s="19">
        <v>-0.12174954820066507</v>
      </c>
      <c r="G28" s="31">
        <v>-1.4469189829363254</v>
      </c>
      <c r="H28" s="31">
        <v>-5.8508893621533957</v>
      </c>
      <c r="I28" s="20">
        <v>-8.2889085876020197</v>
      </c>
    </row>
    <row r="29" spans="1:9" x14ac:dyDescent="0.15">
      <c r="A29" s="4">
        <f t="shared" si="2"/>
        <v>4.5</v>
      </c>
      <c r="B29" s="19">
        <v>0.85902924121595914</v>
      </c>
      <c r="C29" s="31">
        <v>0.22222222222222221</v>
      </c>
      <c r="D29" s="31">
        <v>2.3401435166141051E-3</v>
      </c>
      <c r="E29" s="20">
        <v>1.8278466521837096E-4</v>
      </c>
      <c r="F29" s="19">
        <v>-0.15195231658080324</v>
      </c>
      <c r="G29" s="31">
        <v>-1.5040773967762742</v>
      </c>
      <c r="H29" s="31">
        <v>-6.0575430196068805</v>
      </c>
      <c r="I29" s="20">
        <v>-8.6072017907651723</v>
      </c>
    </row>
    <row r="30" spans="1:9" x14ac:dyDescent="0.15">
      <c r="A30" s="5">
        <f t="shared" si="2"/>
        <v>4.75</v>
      </c>
      <c r="B30" s="22">
        <v>0.83490314999674753</v>
      </c>
      <c r="C30" s="32">
        <v>0.21052631578947367</v>
      </c>
      <c r="D30" s="32">
        <v>1.9197127929688645E-3</v>
      </c>
      <c r="E30" s="23">
        <v>1.344386741354892E-4</v>
      </c>
      <c r="F30" s="22">
        <v>-0.18043954888626018</v>
      </c>
      <c r="G30" s="32">
        <v>-1.5581446180465499</v>
      </c>
      <c r="H30" s="32">
        <v>-6.25557969112708</v>
      </c>
      <c r="I30" s="23">
        <v>-8.9144024172841672</v>
      </c>
    </row>
    <row r="31" spans="1:9" x14ac:dyDescent="0.15">
      <c r="A31" s="3">
        <f t="shared" si="2"/>
        <v>5</v>
      </c>
      <c r="B31" s="16">
        <v>0.8126984126984127</v>
      </c>
      <c r="C31" s="27">
        <v>0.2</v>
      </c>
      <c r="D31" s="27">
        <v>1.5873015873015873E-3</v>
      </c>
      <c r="E31" s="17">
        <v>9.99000999000999E-5</v>
      </c>
      <c r="F31" s="16">
        <v>-0.20739519434607059</v>
      </c>
      <c r="G31" s="27">
        <v>-1.6094379124341003</v>
      </c>
      <c r="H31" s="27">
        <v>-6.4457198193855785</v>
      </c>
      <c r="I31" s="17">
        <v>-9.2113398723092654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tart_Bet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40F75-966C-41DD-9E1F-9833855D02D8}">
  <sheetPr codeName="Sheet8"/>
  <dimension ref="A1:F247"/>
  <sheetViews>
    <sheetView workbookViewId="0"/>
  </sheetViews>
  <sheetFormatPr defaultColWidth="8.875" defaultRowHeight="13.5" x14ac:dyDescent="0.15"/>
  <cols>
    <col min="1" max="1" width="9.5" bestFit="1" customWidth="1"/>
    <col min="2" max="6" width="10.625" customWidth="1"/>
  </cols>
  <sheetData>
    <row r="1" spans="1:6" x14ac:dyDescent="0.15">
      <c r="A1" s="1" t="s">
        <v>146</v>
      </c>
    </row>
    <row r="2" spans="1:6" x14ac:dyDescent="0.15">
      <c r="A2" s="2"/>
    </row>
    <row r="3" spans="1:6" x14ac:dyDescent="0.15">
      <c r="A3" s="2"/>
    </row>
    <row r="5" spans="1:6" x14ac:dyDescent="0.15">
      <c r="C5" s="50">
        <v>0</v>
      </c>
      <c r="D5" s="50">
        <v>1</v>
      </c>
      <c r="E5" s="50">
        <v>2</v>
      </c>
      <c r="F5" s="50">
        <v>3</v>
      </c>
    </row>
    <row r="6" spans="1:6" x14ac:dyDescent="0.15">
      <c r="A6" s="6" t="s">
        <v>0</v>
      </c>
      <c r="B6" s="6" t="s">
        <v>73</v>
      </c>
      <c r="C6" s="6" t="str">
        <f>_xlfn.CONCAT("ψ(",C5,", x)")</f>
        <v>ψ(0, x)</v>
      </c>
      <c r="D6" s="6" t="str">
        <f t="shared" ref="D6:F6" si="0">_xlfn.CONCAT("ψ(",D5,", x)")</f>
        <v>ψ(1, x)</v>
      </c>
      <c r="E6" s="6" t="str">
        <f t="shared" si="0"/>
        <v>ψ(2, x)</v>
      </c>
      <c r="F6" s="6" t="str">
        <f t="shared" si="0"/>
        <v>ψ(3, x)</v>
      </c>
    </row>
    <row r="7" spans="1:6" x14ac:dyDescent="0.15">
      <c r="A7" s="12">
        <v>-3</v>
      </c>
      <c r="B7" s="9">
        <v>65535</v>
      </c>
      <c r="C7" s="16"/>
      <c r="D7" s="27"/>
      <c r="E7" s="27"/>
      <c r="F7" s="17"/>
    </row>
    <row r="8" spans="1:6" x14ac:dyDescent="0.15">
      <c r="A8" s="4">
        <f>A7+0.025</f>
        <v>-2.9750000000000001</v>
      </c>
      <c r="B8" s="10">
        <v>-38.66872248950294</v>
      </c>
      <c r="C8" s="19">
        <v>-38.66872248950294</v>
      </c>
      <c r="D8" s="31"/>
      <c r="E8" s="31">
        <v>-127999.75583956088</v>
      </c>
      <c r="F8" s="20"/>
    </row>
    <row r="9" spans="1:6" x14ac:dyDescent="0.15">
      <c r="A9" s="4">
        <f t="shared" ref="A9:A72" si="1">A8+0.025</f>
        <v>-2.95</v>
      </c>
      <c r="B9" s="10">
        <v>-18.593409848684605</v>
      </c>
      <c r="C9" s="19">
        <v>-18.593409848684605</v>
      </c>
      <c r="D9" s="31">
        <v>403.01828497024655</v>
      </c>
      <c r="E9" s="31">
        <v>-15999.42782363004</v>
      </c>
      <c r="F9" s="20"/>
    </row>
    <row r="10" spans="1:6" x14ac:dyDescent="0.15">
      <c r="A10" s="4">
        <f t="shared" si="1"/>
        <v>-2.9250000000000003</v>
      </c>
      <c r="B10" s="10">
        <v>-11.851072527579799</v>
      </c>
      <c r="C10" s="19">
        <v>-11.851072527579799</v>
      </c>
      <c r="D10" s="31">
        <v>180.81454392223478</v>
      </c>
      <c r="E10" s="31">
        <v>-4739.8327931788717</v>
      </c>
      <c r="F10" s="20"/>
    </row>
    <row r="11" spans="1:6" x14ac:dyDescent="0.15">
      <c r="A11" s="5">
        <f t="shared" si="1"/>
        <v>-2.9000000000000004</v>
      </c>
      <c r="B11" s="11">
        <v>-8.4415004536194207</v>
      </c>
      <c r="C11" s="22">
        <v>-8.4415004536194207</v>
      </c>
      <c r="D11" s="32">
        <v>103.06378142648661</v>
      </c>
      <c r="E11" s="32">
        <v>-1998.7443812761871</v>
      </c>
      <c r="F11" s="23"/>
    </row>
    <row r="12" spans="1:6" x14ac:dyDescent="0.15">
      <c r="A12" s="3">
        <f t="shared" si="1"/>
        <v>-2.8750000000000004</v>
      </c>
      <c r="B12" s="9">
        <v>-6.3644761001488863</v>
      </c>
      <c r="C12" s="16">
        <v>-6.3644761001488863</v>
      </c>
      <c r="D12" s="27">
        <v>67.09968332518001</v>
      </c>
      <c r="E12" s="27">
        <v>-1022.3803458924631</v>
      </c>
      <c r="F12" s="17"/>
    </row>
    <row r="13" spans="1:6" x14ac:dyDescent="0.15">
      <c r="A13" s="4">
        <f t="shared" si="1"/>
        <v>-2.8500000000000005</v>
      </c>
      <c r="B13" s="10">
        <v>-4.9531050228846807</v>
      </c>
      <c r="C13" s="19">
        <v>-4.9531050228846807</v>
      </c>
      <c r="D13" s="31">
        <v>47.589385721986673</v>
      </c>
      <c r="E13" s="31">
        <v>-590.58762574128502</v>
      </c>
      <c r="F13" s="20"/>
    </row>
    <row r="14" spans="1:6" x14ac:dyDescent="0.15">
      <c r="A14" s="4">
        <f t="shared" si="1"/>
        <v>-2.8250000000000006</v>
      </c>
      <c r="B14" s="10">
        <v>-3.9214318289791246</v>
      </c>
      <c r="C14" s="19">
        <v>-3.9214318289791246</v>
      </c>
      <c r="D14" s="31">
        <v>35.853215929817047</v>
      </c>
      <c r="E14" s="31">
        <v>-370.76077259304617</v>
      </c>
      <c r="F14" s="20"/>
    </row>
    <row r="15" spans="1:6" x14ac:dyDescent="0.15">
      <c r="A15" s="4">
        <f t="shared" si="1"/>
        <v>-2.8000000000000007</v>
      </c>
      <c r="B15" s="10">
        <v>-3.1263414838937957</v>
      </c>
      <c r="C15" s="19">
        <v>-3.1263414838937957</v>
      </c>
      <c r="D15" s="31">
        <v>28.26607020114076</v>
      </c>
      <c r="E15" s="31">
        <v>-247.13774271459778</v>
      </c>
      <c r="F15" s="20"/>
    </row>
    <row r="16" spans="1:6" x14ac:dyDescent="0.15">
      <c r="A16" s="5">
        <f t="shared" si="1"/>
        <v>-2.7750000000000008</v>
      </c>
      <c r="B16" s="11">
        <v>-2.4881902869022339</v>
      </c>
      <c r="C16" s="22">
        <v>-2.4881902869022339</v>
      </c>
      <c r="D16" s="32">
        <v>23.096690138847435</v>
      </c>
      <c r="E16" s="32">
        <v>-172.23516553993613</v>
      </c>
      <c r="F16" s="23"/>
    </row>
    <row r="17" spans="1:6" x14ac:dyDescent="0.15">
      <c r="A17" s="12">
        <f t="shared" si="1"/>
        <v>-2.7500000000000009</v>
      </c>
      <c r="B17" s="9">
        <v>-1.9590552649780142</v>
      </c>
      <c r="C17" s="16">
        <v>-1.9590552649780142</v>
      </c>
      <c r="D17" s="27">
        <v>19.433868949488573</v>
      </c>
      <c r="E17" s="27">
        <v>-124.11765305971656</v>
      </c>
      <c r="F17" s="17"/>
    </row>
    <row r="18" spans="1:6" x14ac:dyDescent="0.15">
      <c r="A18" s="4">
        <f t="shared" si="1"/>
        <v>-2.725000000000001</v>
      </c>
      <c r="B18" s="10">
        <v>-1.5082987813449842</v>
      </c>
      <c r="C18" s="19">
        <v>-1.5082987813449842</v>
      </c>
      <c r="D18" s="31">
        <v>16.761353956405788</v>
      </c>
      <c r="E18" s="31">
        <v>-91.692269528193989</v>
      </c>
      <c r="F18" s="20"/>
    </row>
    <row r="19" spans="1:6" x14ac:dyDescent="0.15">
      <c r="A19" s="4">
        <f t="shared" si="1"/>
        <v>-2.7000000000000011</v>
      </c>
      <c r="B19" s="10">
        <v>-1.1153471291407027</v>
      </c>
      <c r="C19" s="19">
        <v>-1.1153471291407027</v>
      </c>
      <c r="D19" s="31">
        <v>14.769375845132377</v>
      </c>
      <c r="E19" s="31">
        <v>-68.932939023264481</v>
      </c>
      <c r="F19" s="20">
        <v>768.96263511553127</v>
      </c>
    </row>
    <row r="20" spans="1:6" x14ac:dyDescent="0.15">
      <c r="A20" s="4">
        <f t="shared" si="1"/>
        <v>-2.6750000000000012</v>
      </c>
      <c r="B20" s="10">
        <v>-0.7657978248859697</v>
      </c>
      <c r="C20" s="19">
        <v>-0.7657978248859697</v>
      </c>
      <c r="D20" s="31">
        <v>13.263444586747863</v>
      </c>
      <c r="E20" s="31">
        <v>-52.368657025973967</v>
      </c>
      <c r="F20" s="20">
        <v>569.81392216038273</v>
      </c>
    </row>
    <row r="21" spans="1:6" x14ac:dyDescent="0.15">
      <c r="A21" s="5">
        <f t="shared" si="1"/>
        <v>-2.6500000000000012</v>
      </c>
      <c r="B21" s="11">
        <v>-0.44919023473777825</v>
      </c>
      <c r="C21" s="22">
        <v>-0.44919023473777825</v>
      </c>
      <c r="D21" s="32">
        <v>12.117031836152133</v>
      </c>
      <c r="E21" s="32">
        <v>-39.898436889056548</v>
      </c>
      <c r="F21" s="23">
        <v>436.46154607875923</v>
      </c>
    </row>
    <row r="22" spans="1:6" x14ac:dyDescent="0.15">
      <c r="A22" s="3">
        <f t="shared" si="1"/>
        <v>-2.6250000000000013</v>
      </c>
      <c r="B22" s="9">
        <v>-0.15766205280815823</v>
      </c>
      <c r="C22" s="16">
        <v>-0.15766205280815823</v>
      </c>
      <c r="D22" s="27">
        <v>11.245600574166907</v>
      </c>
      <c r="E22" s="27">
        <v>-30.193457161527718</v>
      </c>
      <c r="F22" s="17">
        <v>345.66253623452297</v>
      </c>
    </row>
    <row r="23" spans="1:6" x14ac:dyDescent="0.15">
      <c r="A23" s="4">
        <f t="shared" si="1"/>
        <v>-2.6000000000000014</v>
      </c>
      <c r="B23" s="10">
        <v>0.11489750669692009</v>
      </c>
      <c r="C23" s="19">
        <v>0.11489750669692009</v>
      </c>
      <c r="D23" s="31">
        <v>10.591688362390247</v>
      </c>
      <c r="E23" s="31">
        <v>-22.377796580409623</v>
      </c>
      <c r="F23" s="20">
        <v>283.53838059773847</v>
      </c>
    </row>
    <row r="24" spans="1:6" x14ac:dyDescent="0.15">
      <c r="A24" s="4">
        <f t="shared" si="1"/>
        <v>-2.5750000000000015</v>
      </c>
      <c r="B24" s="10">
        <v>0.37340433807319923</v>
      </c>
      <c r="C24" s="19">
        <v>0.37340433807319923</v>
      </c>
      <c r="D24" s="31">
        <v>10.116031271328277</v>
      </c>
      <c r="E24" s="31">
        <v>-15.849119045416655</v>
      </c>
      <c r="F24" s="20">
        <v>241.60994087909276</v>
      </c>
    </row>
    <row r="25" spans="1:6" x14ac:dyDescent="0.15">
      <c r="A25" s="4">
        <f t="shared" si="1"/>
        <v>-2.5500000000000016</v>
      </c>
      <c r="B25" s="10">
        <v>0.62196132644081314</v>
      </c>
      <c r="C25" s="19">
        <v>0.62196132644081314</v>
      </c>
      <c r="D25" s="31">
        <v>9.792155613028271</v>
      </c>
      <c r="E25" s="31">
        <v>-10.172982174031507</v>
      </c>
      <c r="F25" s="20">
        <v>214.66750883047229</v>
      </c>
    </row>
    <row r="26" spans="1:6" x14ac:dyDescent="0.15">
      <c r="A26" s="5">
        <f t="shared" si="1"/>
        <v>-2.5250000000000017</v>
      </c>
      <c r="B26" s="11">
        <v>0.86413324878487552</v>
      </c>
      <c r="C26" s="22">
        <v>0.86413324878487552</v>
      </c>
      <c r="D26" s="32">
        <v>9.6030618729920505</v>
      </c>
      <c r="E26" s="32">
        <v>-5.0171908005301136</v>
      </c>
      <c r="F26" s="23">
        <v>199.59875500496995</v>
      </c>
    </row>
    <row r="27" spans="1:6" x14ac:dyDescent="0.15">
      <c r="A27" s="3">
        <f t="shared" si="1"/>
        <v>-2.5000000000000018</v>
      </c>
      <c r="B27" s="9">
        <v>1.1031566406452262</v>
      </c>
      <c r="C27" s="16">
        <v>1.1031566406452262</v>
      </c>
      <c r="D27" s="27">
        <v>9.5392466449891238</v>
      </c>
      <c r="E27" s="27">
        <v>-0.10820405164207335</v>
      </c>
      <c r="F27" s="17">
        <v>194.74787621918762</v>
      </c>
    </row>
    <row r="28" spans="1:6" x14ac:dyDescent="0.15">
      <c r="A28" s="4">
        <f t="shared" si="1"/>
        <v>-2.4750000000000019</v>
      </c>
      <c r="B28" s="10">
        <v>1.3421124027597955</v>
      </c>
      <c r="C28" s="19">
        <v>1.3421124027597955</v>
      </c>
      <c r="D28" s="31">
        <v>9.5976513162415955</v>
      </c>
      <c r="E28" s="31">
        <v>4.8007401952420219</v>
      </c>
      <c r="F28" s="20">
        <v>199.59535448428426</v>
      </c>
    </row>
    <row r="29" spans="1:6" x14ac:dyDescent="0.15">
      <c r="A29" s="4">
        <f t="shared" si="1"/>
        <v>-2.450000000000002</v>
      </c>
      <c r="B29" s="10">
        <v>1.5840814092999449</v>
      </c>
      <c r="C29" s="19">
        <v>1.5840814092999449</v>
      </c>
      <c r="D29" s="31">
        <v>9.7813323739766229</v>
      </c>
      <c r="E29" s="31">
        <v>9.9564040086619841</v>
      </c>
      <c r="F29" s="20">
        <v>214.66070346259428</v>
      </c>
    </row>
    <row r="30" spans="1:6" x14ac:dyDescent="0.15">
      <c r="A30" s="4">
        <f t="shared" si="1"/>
        <v>-2.425000000000002</v>
      </c>
      <c r="B30" s="10">
        <v>1.8323001160720089</v>
      </c>
      <c r="C30" s="19">
        <v>1.8323001160720089</v>
      </c>
      <c r="D30" s="31">
        <v>10.099791096169305</v>
      </c>
      <c r="E30" s="31">
        <v>15.632328099538546</v>
      </c>
      <c r="F30" s="20">
        <v>241.59972199973527</v>
      </c>
    </row>
    <row r="31" spans="1:6" x14ac:dyDescent="0.15">
      <c r="A31" s="5">
        <f t="shared" si="1"/>
        <v>-2.4000000000000021</v>
      </c>
      <c r="B31" s="11">
        <v>2.0903331670591681</v>
      </c>
      <c r="C31" s="22">
        <v>2.0903331670591681</v>
      </c>
      <c r="D31" s="32">
        <v>10.570024863646074</v>
      </c>
      <c r="E31" s="32">
        <v>22.160707362542798</v>
      </c>
      <c r="F31" s="23">
        <v>283.52473518223655</v>
      </c>
    </row>
    <row r="32" spans="1:6" x14ac:dyDescent="0.15">
      <c r="A32" s="12">
        <f t="shared" si="1"/>
        <v>-2.3750000000000022</v>
      </c>
      <c r="B32" s="9">
        <v>2.3622832609417497</v>
      </c>
      <c r="C32" s="16">
        <v>2.3622832609417497</v>
      </c>
      <c r="D32" s="27">
        <v>11.218505222545721</v>
      </c>
      <c r="E32" s="27">
        <v>29.975983799728322</v>
      </c>
      <c r="F32" s="17">
        <v>345.6454468638147</v>
      </c>
    </row>
    <row r="33" spans="1:6" x14ac:dyDescent="0.15">
      <c r="A33" s="4">
        <f t="shared" si="1"/>
        <v>-2.3500000000000023</v>
      </c>
      <c r="B33" s="10">
        <v>2.6530660518999762</v>
      </c>
      <c r="C33" s="19">
        <v>2.6530660518999762</v>
      </c>
      <c r="D33" s="31">
        <v>12.084493949658897</v>
      </c>
      <c r="E33" s="31">
        <v>39.680493020511484</v>
      </c>
      <c r="F33" s="20">
        <v>436.44099089379478</v>
      </c>
    </row>
    <row r="34" spans="1:6" x14ac:dyDescent="0.15">
      <c r="A34" s="4">
        <f t="shared" si="1"/>
        <v>-2.3250000000000024</v>
      </c>
      <c r="B34" s="10">
        <v>2.968792031629782</v>
      </c>
      <c r="C34" s="19">
        <v>2.968792031629782</v>
      </c>
      <c r="D34" s="31">
        <v>13.225451317019425</v>
      </c>
      <c r="E34" s="31">
        <v>52.150155685308938</v>
      </c>
      <c r="F34" s="20">
        <v>569.78987480476201</v>
      </c>
    </row>
    <row r="35" spans="1:6" x14ac:dyDescent="0.15">
      <c r="A35" s="4">
        <f t="shared" si="1"/>
        <v>-2.3000000000000025</v>
      </c>
      <c r="B35" s="10">
        <v>3.3173231575617836</v>
      </c>
      <c r="C35" s="19">
        <v>3.3173231575617836</v>
      </c>
      <c r="D35" s="31">
        <v>14.725912160961109</v>
      </c>
      <c r="E35" s="31">
        <v>68.713792529268247</v>
      </c>
      <c r="F35" s="20">
        <v>768.93506466611632</v>
      </c>
    </row>
    <row r="36" spans="1:6" x14ac:dyDescent="0.15">
      <c r="A36" s="5">
        <f t="shared" si="1"/>
        <v>-2.2750000000000026</v>
      </c>
      <c r="B36" s="11">
        <v>3.7091196602748804</v>
      </c>
      <c r="C36" s="22">
        <v>3.7091196602748804</v>
      </c>
      <c r="D36" s="32">
        <v>16.712402624408362</v>
      </c>
      <c r="E36" s="32">
        <v>91.472389368654461</v>
      </c>
      <c r="F36" s="23"/>
    </row>
    <row r="37" spans="1:6" x14ac:dyDescent="0.15">
      <c r="A37" s="3">
        <f t="shared" si="1"/>
        <v>-2.2500000000000027</v>
      </c>
      <c r="B37" s="9">
        <v>4.1585835646579206</v>
      </c>
      <c r="C37" s="16">
        <v>4.1585835646579206</v>
      </c>
      <c r="D37" s="27">
        <v>19.379410511868809</v>
      </c>
      <c r="E37" s="27">
        <v>123.89694977405601</v>
      </c>
      <c r="F37" s="17"/>
    </row>
    <row r="38" spans="1:6" x14ac:dyDescent="0.15">
      <c r="A38" s="4">
        <f t="shared" si="1"/>
        <v>-2.2250000000000028</v>
      </c>
      <c r="B38" s="10">
        <v>4.6862880630638886</v>
      </c>
      <c r="C38" s="19">
        <v>4.6862880630638886</v>
      </c>
      <c r="D38" s="31">
        <v>23.036702888194139</v>
      </c>
      <c r="E38" s="31">
        <v>172.01354859932289</v>
      </c>
      <c r="F38" s="20"/>
    </row>
    <row r="39" spans="1:6" x14ac:dyDescent="0.15">
      <c r="A39" s="4">
        <f t="shared" si="1"/>
        <v>-2.2000000000000028</v>
      </c>
      <c r="B39" s="10">
        <v>5.3228702211725691</v>
      </c>
      <c r="C39" s="19">
        <v>5.3228702211725691</v>
      </c>
      <c r="D39" s="31">
        <v>28.200530152193377</v>
      </c>
      <c r="E39" s="31">
        <v>246.91512039920045</v>
      </c>
      <c r="F39" s="20"/>
    </row>
    <row r="40" spans="1:6" x14ac:dyDescent="0.15">
      <c r="A40" s="4">
        <f t="shared" si="1"/>
        <v>-2.1750000000000029</v>
      </c>
      <c r="B40" s="10">
        <v>6.1162523835825651</v>
      </c>
      <c r="C40" s="19">
        <v>6.1162523835825651</v>
      </c>
      <c r="D40" s="31">
        <v>35.782096788123333</v>
      </c>
      <c r="E40" s="31">
        <v>370.53705186608317</v>
      </c>
      <c r="F40" s="20"/>
    </row>
    <row r="41" spans="1:6" x14ac:dyDescent="0.15">
      <c r="A41" s="3">
        <f t="shared" si="1"/>
        <v>-2.150000000000003</v>
      </c>
      <c r="B41" s="9">
        <v>7.146077564437781</v>
      </c>
      <c r="C41" s="16">
        <v>7.146077564437781</v>
      </c>
      <c r="D41" s="27">
        <v>47.512658849367781</v>
      </c>
      <c r="E41" s="27">
        <v>590.36271211950645</v>
      </c>
      <c r="F41" s="17"/>
    </row>
    <row r="42" spans="1:6" x14ac:dyDescent="0.15">
      <c r="A42" s="4">
        <f t="shared" si="1"/>
        <v>-2.1250000000000031</v>
      </c>
      <c r="B42" s="10">
        <v>8.5554600526351035</v>
      </c>
      <c r="C42" s="19">
        <v>8.5554600526351035</v>
      </c>
      <c r="D42" s="31">
        <v>67.017317701909093</v>
      </c>
      <c r="E42" s="31"/>
      <c r="F42" s="20"/>
    </row>
    <row r="43" spans="1:6" x14ac:dyDescent="0.15">
      <c r="A43" s="4">
        <f t="shared" si="1"/>
        <v>-2.1000000000000032</v>
      </c>
      <c r="B43" s="10">
        <v>10.630354435334004</v>
      </c>
      <c r="C43" s="19">
        <v>10.630354435334004</v>
      </c>
      <c r="D43" s="31">
        <v>102.97574361007706</v>
      </c>
      <c r="E43" s="31"/>
      <c r="F43" s="20"/>
    </row>
    <row r="44" spans="1:6" x14ac:dyDescent="0.15">
      <c r="A44" s="4">
        <f t="shared" si="1"/>
        <v>-2.0750000000000033</v>
      </c>
      <c r="B44" s="10">
        <v>14.037654290009264</v>
      </c>
      <c r="C44" s="19">
        <v>14.037654290009264</v>
      </c>
      <c r="D44" s="31">
        <v>180.7207980027226</v>
      </c>
      <c r="E44" s="31"/>
      <c r="F44" s="20"/>
    </row>
    <row r="45" spans="1:6" x14ac:dyDescent="0.15">
      <c r="A45" s="5">
        <f t="shared" si="1"/>
        <v>-2.0500000000000034</v>
      </c>
      <c r="B45" s="11">
        <v>20.777576214223046</v>
      </c>
      <c r="C45" s="22">
        <v>20.777576214223046</v>
      </c>
      <c r="D45" s="32">
        <v>402.91879252182849</v>
      </c>
      <c r="E45" s="32"/>
      <c r="F45" s="23"/>
    </row>
    <row r="46" spans="1:6" x14ac:dyDescent="0.15">
      <c r="A46" s="12">
        <f t="shared" si="1"/>
        <v>-2.0250000000000035</v>
      </c>
      <c r="B46" s="9">
        <v>40.850329287910739</v>
      </c>
      <c r="C46" s="16">
        <v>40.850329287910739</v>
      </c>
      <c r="D46" s="27"/>
      <c r="E46" s="27"/>
      <c r="F46" s="17"/>
    </row>
    <row r="47" spans="1:6" x14ac:dyDescent="0.15">
      <c r="A47" s="4">
        <f t="shared" si="1"/>
        <v>-2.0000000000000036</v>
      </c>
      <c r="B47" s="10">
        <v>281474976710656.94</v>
      </c>
      <c r="C47" s="19"/>
      <c r="D47" s="31"/>
      <c r="E47" s="31"/>
      <c r="F47" s="20"/>
    </row>
    <row r="48" spans="1:6" x14ac:dyDescent="0.15">
      <c r="A48" s="4">
        <f t="shared" si="1"/>
        <v>-1.9750000000000036</v>
      </c>
      <c r="B48" s="10">
        <v>-39.00485694329015</v>
      </c>
      <c r="C48" s="19">
        <v>-39.00485694329015</v>
      </c>
      <c r="D48" s="31"/>
      <c r="E48" s="31">
        <v>-127999.83179683966</v>
      </c>
      <c r="F48" s="20"/>
    </row>
    <row r="49" spans="1:6" x14ac:dyDescent="0.15">
      <c r="A49" s="4">
        <f t="shared" si="1"/>
        <v>-1.9500000000000037</v>
      </c>
      <c r="B49" s="10">
        <v>-18.932392899533493</v>
      </c>
      <c r="C49" s="19">
        <v>-18.932392899533493</v>
      </c>
      <c r="D49" s="31">
        <v>402.90337546154154</v>
      </c>
      <c r="E49" s="31">
        <v>-15999.505728385153</v>
      </c>
      <c r="F49" s="20"/>
    </row>
    <row r="50" spans="1:6" x14ac:dyDescent="0.15">
      <c r="A50" s="5">
        <f t="shared" si="1"/>
        <v>-1.9250000000000038</v>
      </c>
      <c r="B50" s="11">
        <v>-12.192952869460782</v>
      </c>
      <c r="C50" s="22">
        <v>-12.192952869460782</v>
      </c>
      <c r="D50" s="32">
        <v>180.69766175408739</v>
      </c>
      <c r="E50" s="32">
        <v>-4739.9127126107687</v>
      </c>
      <c r="F50" s="23"/>
    </row>
    <row r="51" spans="1:6" x14ac:dyDescent="0.15">
      <c r="A51" s="3">
        <f t="shared" si="1"/>
        <v>-1.9000000000000039</v>
      </c>
      <c r="B51" s="9">
        <v>-8.7863280398266834</v>
      </c>
      <c r="C51" s="16">
        <v>-8.7863280398266834</v>
      </c>
      <c r="D51" s="27">
        <v>102.94487536228445</v>
      </c>
      <c r="E51" s="27">
        <v>-1998.8263854586135</v>
      </c>
      <c r="F51" s="17"/>
    </row>
    <row r="52" spans="1:6" x14ac:dyDescent="0.15">
      <c r="A52" s="4">
        <f t="shared" si="1"/>
        <v>-1.875000000000004</v>
      </c>
      <c r="B52" s="10">
        <v>-6.7123021871056467</v>
      </c>
      <c r="C52" s="19">
        <v>-6.7123021871056467</v>
      </c>
      <c r="D52" s="31">
        <v>66.978700338416161</v>
      </c>
      <c r="E52" s="31">
        <v>-1022.4645079703017</v>
      </c>
      <c r="F52" s="20"/>
    </row>
    <row r="53" spans="1:6" x14ac:dyDescent="0.15">
      <c r="A53" s="4">
        <f t="shared" si="1"/>
        <v>-1.8500000000000041</v>
      </c>
      <c r="B53" s="10">
        <v>-5.3039822158673049</v>
      </c>
      <c r="C53" s="19">
        <v>-5.3039822158673049</v>
      </c>
      <c r="D53" s="31">
        <v>47.466270917433526</v>
      </c>
      <c r="E53" s="31">
        <v>-590.67402209540103</v>
      </c>
      <c r="F53" s="20"/>
    </row>
    <row r="54" spans="1:6" x14ac:dyDescent="0.15">
      <c r="A54" s="4">
        <f t="shared" si="1"/>
        <v>-1.8250000000000042</v>
      </c>
      <c r="B54" s="10">
        <v>-4.275414129864207</v>
      </c>
      <c r="C54" s="19">
        <v>-4.275414129864207</v>
      </c>
      <c r="D54" s="31">
        <v>35.727912460478557</v>
      </c>
      <c r="E54" s="31">
        <v>-370.84948301384054</v>
      </c>
      <c r="F54" s="20"/>
    </row>
    <row r="55" spans="1:6" x14ac:dyDescent="0.15">
      <c r="A55" s="5">
        <f t="shared" si="1"/>
        <v>-1.8000000000000043</v>
      </c>
      <c r="B55" s="11">
        <v>-3.4834843410367529</v>
      </c>
      <c r="C55" s="22">
        <v>-3.4834843410367529</v>
      </c>
      <c r="D55" s="32">
        <v>28.138519180733475</v>
      </c>
      <c r="E55" s="32">
        <v>-247.22885058633128</v>
      </c>
      <c r="F55" s="23"/>
    </row>
    <row r="56" spans="1:6" x14ac:dyDescent="0.15">
      <c r="A56" s="3">
        <f t="shared" si="1"/>
        <v>-1.7750000000000044</v>
      </c>
      <c r="B56" s="9">
        <v>-2.8485506472626758</v>
      </c>
      <c r="C56" s="16">
        <v>-2.8485506472626758</v>
      </c>
      <c r="D56" s="27">
        <v>22.966830549529</v>
      </c>
      <c r="E56" s="27">
        <v>-172.32875803675105</v>
      </c>
      <c r="F56" s="17"/>
    </row>
    <row r="57" spans="1:6" x14ac:dyDescent="0.15">
      <c r="A57" s="4">
        <f t="shared" si="1"/>
        <v>-1.7500000000000044</v>
      </c>
      <c r="B57" s="10">
        <v>-2.3226916286144466</v>
      </c>
      <c r="C57" s="19">
        <v>-2.3226916286144466</v>
      </c>
      <c r="D57" s="31">
        <v>19.301637544530337</v>
      </c>
      <c r="E57" s="31">
        <v>-124.2138213542375</v>
      </c>
      <c r="F57" s="20"/>
    </row>
    <row r="58" spans="1:6" x14ac:dyDescent="0.15">
      <c r="A58" s="4">
        <f t="shared" si="1"/>
        <v>-1.7250000000000045</v>
      </c>
      <c r="B58" s="10">
        <v>-1.8752712584092632</v>
      </c>
      <c r="C58" s="19">
        <v>-1.8752712584092632</v>
      </c>
      <c r="D58" s="31">
        <v>16.626685157483465</v>
      </c>
      <c r="E58" s="31">
        <v>-91.791109013645624</v>
      </c>
      <c r="F58" s="20"/>
    </row>
    <row r="59" spans="1:6" x14ac:dyDescent="0.15">
      <c r="A59" s="4">
        <f t="shared" si="1"/>
        <v>-1.7000000000000046</v>
      </c>
      <c r="B59" s="10">
        <v>-1.4857174995111249</v>
      </c>
      <c r="C59" s="19">
        <v>-1.4857174995111249</v>
      </c>
      <c r="D59" s="31">
        <v>14.632201633884335</v>
      </c>
      <c r="E59" s="31">
        <v>-69.034549550117788</v>
      </c>
      <c r="F59" s="20">
        <v>768.84973453017631</v>
      </c>
    </row>
    <row r="60" spans="1:6" x14ac:dyDescent="0.15">
      <c r="A60" s="5">
        <f t="shared" si="1"/>
        <v>-1.6750000000000047</v>
      </c>
      <c r="B60" s="11">
        <v>-1.1396296005869508</v>
      </c>
      <c r="C60" s="22">
        <v>-1.1396296005869508</v>
      </c>
      <c r="D60" s="32">
        <v>13.123694390224335</v>
      </c>
      <c r="E60" s="32">
        <v>-52.473143154218022</v>
      </c>
      <c r="F60" s="23">
        <v>569.69674145583508</v>
      </c>
    </row>
    <row r="61" spans="1:6" x14ac:dyDescent="0.15">
      <c r="A61" s="12">
        <f t="shared" si="1"/>
        <v>-1.6500000000000048</v>
      </c>
      <c r="B61" s="9">
        <v>-0.82654872530385837</v>
      </c>
      <c r="C61" s="16">
        <v>-0.82654872530385837</v>
      </c>
      <c r="D61" s="27">
        <v>11.974632405749997</v>
      </c>
      <c r="E61" s="27">
        <v>-40.005908157286235</v>
      </c>
      <c r="F61" s="17">
        <v>436.33988049210137</v>
      </c>
    </row>
    <row r="62" spans="1:6" x14ac:dyDescent="0.15">
      <c r="A62" s="4">
        <f t="shared" si="1"/>
        <v>-1.6250000000000049</v>
      </c>
      <c r="B62" s="10">
        <v>-0.53861443376057838</v>
      </c>
      <c r="C62" s="19">
        <v>-0.53861443376057838</v>
      </c>
      <c r="D62" s="31">
        <v>11.100475857613727</v>
      </c>
      <c r="E62" s="31">
        <v>-30.304028374140977</v>
      </c>
      <c r="F62" s="20">
        <v>345.53616913440555</v>
      </c>
    </row>
    <row r="63" spans="1:6" x14ac:dyDescent="0.15">
      <c r="A63" s="4">
        <f t="shared" si="1"/>
        <v>-1.600000000000005</v>
      </c>
      <c r="B63" s="10">
        <v>-0.26971787791850144</v>
      </c>
      <c r="C63" s="19">
        <v>-0.26971787791850144</v>
      </c>
      <c r="D63" s="31">
        <v>10.443759368307488</v>
      </c>
      <c r="E63" s="31">
        <v>-22.491588114320507</v>
      </c>
      <c r="F63" s="20">
        <v>283.4070826740035</v>
      </c>
    </row>
    <row r="64" spans="1:6" x14ac:dyDescent="0.15">
      <c r="A64" s="4">
        <f t="shared" si="1"/>
        <v>-1.5750000000000051</v>
      </c>
      <c r="B64" s="10">
        <v>-1.4945176489942756E-2</v>
      </c>
      <c r="C64" s="19">
        <v>-1.4945176489942756E-2</v>
      </c>
      <c r="D64" s="31">
        <v>9.9652159258669339</v>
      </c>
      <c r="E64" s="31">
        <v>-15.966257177814718</v>
      </c>
      <c r="F64" s="20">
        <v>241.47346926853771</v>
      </c>
    </row>
    <row r="65" spans="1:6" x14ac:dyDescent="0.15">
      <c r="A65" s="5">
        <f t="shared" si="1"/>
        <v>-1.5500000000000052</v>
      </c>
      <c r="B65" s="11">
        <v>0.22980446369568111</v>
      </c>
      <c r="C65" s="22">
        <v>0.22980446369568111</v>
      </c>
      <c r="D65" s="32">
        <v>9.6383686080302304</v>
      </c>
      <c r="E65" s="32">
        <v>-10.29359943285429</v>
      </c>
      <c r="F65" s="23">
        <v>214.52560617303754</v>
      </c>
    </row>
    <row r="66" spans="1:6" x14ac:dyDescent="0.15">
      <c r="A66" s="3">
        <f t="shared" si="1"/>
        <v>-1.5250000000000052</v>
      </c>
      <c r="B66" s="9">
        <v>0.46809364482444621</v>
      </c>
      <c r="C66" s="16">
        <v>0.46809364482444621</v>
      </c>
      <c r="D66" s="27">
        <v>9.4462145050869619</v>
      </c>
      <c r="E66" s="27">
        <v>-5.1414263394655597</v>
      </c>
      <c r="F66" s="17">
        <v>199.4511484240588</v>
      </c>
    </row>
    <row r="67" spans="1:6" x14ac:dyDescent="0.15">
      <c r="A67" s="4">
        <f t="shared" si="1"/>
        <v>-1.5000000000000053</v>
      </c>
      <c r="B67" s="10">
        <v>0.70315664064519323</v>
      </c>
      <c r="C67" s="19">
        <v>0.70315664064519323</v>
      </c>
      <c r="D67" s="31">
        <v>9.3792466449891254</v>
      </c>
      <c r="E67" s="31">
        <v>-0.23620405164276442</v>
      </c>
      <c r="F67" s="20">
        <v>194.59427621918763</v>
      </c>
    </row>
    <row r="68" spans="1:6" x14ac:dyDescent="0.15">
      <c r="A68" s="4">
        <f t="shared" si="1"/>
        <v>-1.4750000000000054</v>
      </c>
      <c r="B68" s="10">
        <v>0.93807199871935809</v>
      </c>
      <c r="C68" s="19">
        <v>0.93807199871935809</v>
      </c>
      <c r="D68" s="31">
        <v>9.4344026681444468</v>
      </c>
      <c r="E68" s="31">
        <v>4.6688220957688831</v>
      </c>
      <c r="F68" s="20">
        <v>199.43545375764964</v>
      </c>
    </row>
    <row r="69" spans="1:6" x14ac:dyDescent="0.15">
      <c r="A69" s="4">
        <f t="shared" si="1"/>
        <v>-1.4500000000000055</v>
      </c>
      <c r="B69" s="10">
        <v>1.1759181439937885</v>
      </c>
      <c r="C69" s="19">
        <v>1.1759181439937885</v>
      </c>
      <c r="D69" s="31">
        <v>9.6147351228312328</v>
      </c>
      <c r="E69" s="31">
        <v>9.8204062526241955</v>
      </c>
      <c r="F69" s="20">
        <v>214.49417559805622</v>
      </c>
    </row>
    <row r="70" spans="1:6" x14ac:dyDescent="0.15">
      <c r="A70" s="5">
        <f t="shared" si="1"/>
        <v>-1.4250000000000056</v>
      </c>
      <c r="B70" s="11">
        <v>1.4199289820513554</v>
      </c>
      <c r="C70" s="22">
        <v>1.4199289820513554</v>
      </c>
      <c r="D70" s="32">
        <v>9.9297411439958001</v>
      </c>
      <c r="E70" s="32">
        <v>15.492080716301851</v>
      </c>
      <c r="F70" s="23">
        <v>241.4262200823253</v>
      </c>
    </row>
    <row r="71" spans="1:6" x14ac:dyDescent="0.15">
      <c r="A71" s="3">
        <f t="shared" si="1"/>
        <v>-1.4000000000000057</v>
      </c>
      <c r="B71" s="9">
        <v>1.6736665003924647</v>
      </c>
      <c r="C71" s="16">
        <v>1.6736665003924647</v>
      </c>
      <c r="D71" s="27">
        <v>10.396413752534885</v>
      </c>
      <c r="E71" s="27">
        <v>22.016031436615865</v>
      </c>
      <c r="F71" s="17">
        <v>283.34389027482189</v>
      </c>
    </row>
    <row r="72" spans="1:6" x14ac:dyDescent="0.15">
      <c r="A72" s="4">
        <f t="shared" si="1"/>
        <v>-1.3750000000000058</v>
      </c>
      <c r="B72" s="10">
        <v>1.9412306293627637</v>
      </c>
      <c r="C72" s="19">
        <v>1.9412306293627637</v>
      </c>
      <c r="D72" s="31">
        <v>11.041219903986057</v>
      </c>
      <c r="E72" s="31">
        <v>29.826690899887467</v>
      </c>
      <c r="F72" s="20">
        <v>345.45686635874347</v>
      </c>
    </row>
    <row r="73" spans="1:6" x14ac:dyDescent="0.15">
      <c r="A73" s="4">
        <f t="shared" ref="A73:A136" si="2">A72+0.025</f>
        <v>-1.3500000000000059</v>
      </c>
      <c r="B73" s="10">
        <v>2.2275341370063173</v>
      </c>
      <c r="C73" s="19">
        <v>2.2275341370063173</v>
      </c>
      <c r="D73" s="31">
        <v>11.903416539065729</v>
      </c>
      <c r="E73" s="31">
        <v>39.526384585962674</v>
      </c>
      <c r="F73" s="20">
        <v>436.24425672201681</v>
      </c>
    </row>
    <row r="74" spans="1:6" x14ac:dyDescent="0.15">
      <c r="A74" s="4">
        <f t="shared" si="2"/>
        <v>-1.325000000000006</v>
      </c>
      <c r="B74" s="10">
        <v>2.5386845047480158</v>
      </c>
      <c r="C74" s="19">
        <v>2.5386845047480158</v>
      </c>
      <c r="D74" s="31">
        <v>13.040458832338931</v>
      </c>
      <c r="E74" s="31">
        <v>51.991022365151814</v>
      </c>
      <c r="F74" s="20">
        <v>569.58454148840985</v>
      </c>
    </row>
    <row r="75" spans="1:6" x14ac:dyDescent="0.15">
      <c r="A75" s="5">
        <f t="shared" si="2"/>
        <v>-1.300000000000006</v>
      </c>
      <c r="B75" s="11">
        <v>2.8825405488660802</v>
      </c>
      <c r="C75" s="22">
        <v>2.8825405488660802</v>
      </c>
      <c r="D75" s="32">
        <v>14.536876244136669</v>
      </c>
      <c r="E75" s="32">
        <v>68.549413471157521</v>
      </c>
      <c r="F75" s="23">
        <v>768.72065719898433</v>
      </c>
    </row>
    <row r="76" spans="1:6" x14ac:dyDescent="0.15">
      <c r="A76" s="12">
        <f t="shared" si="2"/>
        <v>-1.2750000000000061</v>
      </c>
      <c r="B76" s="9">
        <v>3.2695592207143824</v>
      </c>
      <c r="C76" s="16">
        <v>3.2695592207143824</v>
      </c>
      <c r="D76" s="27">
        <v>16.519189244381472</v>
      </c>
      <c r="E76" s="27">
        <v>91.302531452143768</v>
      </c>
      <c r="F76" s="17"/>
    </row>
    <row r="77" spans="1:6" x14ac:dyDescent="0.15">
      <c r="A77" s="4">
        <f t="shared" si="2"/>
        <v>-1.2500000000000062</v>
      </c>
      <c r="B77" s="10">
        <v>3.7141391202134084</v>
      </c>
      <c r="C77" s="19">
        <v>3.7141391202134084</v>
      </c>
      <c r="D77" s="31">
        <v>19.181879647670836</v>
      </c>
      <c r="E77" s="31">
        <v>123.72136678365267</v>
      </c>
      <c r="F77" s="20"/>
    </row>
    <row r="78" spans="1:6" x14ac:dyDescent="0.15">
      <c r="A78" s="4">
        <f t="shared" si="2"/>
        <v>-1.2250000000000063</v>
      </c>
      <c r="B78" s="10">
        <v>4.2368498608166174</v>
      </c>
      <c r="C78" s="19">
        <v>4.2368498608166174</v>
      </c>
      <c r="D78" s="31">
        <v>22.834708190554341</v>
      </c>
      <c r="E78" s="31">
        <v>171.83198033177368</v>
      </c>
      <c r="F78" s="20"/>
    </row>
    <row r="79" spans="1:6" x14ac:dyDescent="0.15">
      <c r="A79" s="4">
        <f t="shared" si="2"/>
        <v>-1.2000000000000064</v>
      </c>
      <c r="B79" s="10">
        <v>4.8683247666270155</v>
      </c>
      <c r="C79" s="19">
        <v>4.8683247666270155</v>
      </c>
      <c r="D79" s="31">
        <v>27.993918581944566</v>
      </c>
      <c r="E79" s="31">
        <v>246.72729169896166</v>
      </c>
      <c r="F79" s="20"/>
    </row>
    <row r="80" spans="1:6" x14ac:dyDescent="0.15">
      <c r="A80" s="5">
        <f t="shared" si="2"/>
        <v>-1.1750000000000065</v>
      </c>
      <c r="B80" s="11">
        <v>5.6564822686399108</v>
      </c>
      <c r="C80" s="22">
        <v>5.6564822686399108</v>
      </c>
      <c r="D80" s="32">
        <v>35.570708229527753</v>
      </c>
      <c r="E80" s="32">
        <v>370.34267158229551</v>
      </c>
      <c r="F80" s="23"/>
    </row>
    <row r="81" spans="1:6" x14ac:dyDescent="0.15">
      <c r="A81" s="3">
        <f t="shared" si="2"/>
        <v>-1.1500000000000066</v>
      </c>
      <c r="B81" s="9">
        <v>6.6809612853678457</v>
      </c>
      <c r="C81" s="16">
        <v>6.6809612853678457</v>
      </c>
      <c r="D81" s="27">
        <v>47.296325696309985</v>
      </c>
      <c r="E81" s="27">
        <v>590.16147197708688</v>
      </c>
      <c r="F81" s="17"/>
    </row>
    <row r="82" spans="1:6" x14ac:dyDescent="0.15">
      <c r="A82" s="4">
        <f t="shared" si="2"/>
        <v>-1.1250000000000067</v>
      </c>
      <c r="B82" s="10">
        <v>8.0848718173407494</v>
      </c>
      <c r="C82" s="19">
        <v>8.0848718173407494</v>
      </c>
      <c r="D82" s="31">
        <v>66.795864414708234</v>
      </c>
      <c r="E82" s="31"/>
      <c r="F82" s="20"/>
    </row>
    <row r="83" spans="1:6" x14ac:dyDescent="0.15">
      <c r="A83" s="4">
        <f t="shared" si="2"/>
        <v>-1.1000000000000068</v>
      </c>
      <c r="B83" s="10">
        <v>10.154163959143164</v>
      </c>
      <c r="C83" s="19">
        <v>10.154163959143164</v>
      </c>
      <c r="D83" s="31">
        <v>102.74898624045545</v>
      </c>
      <c r="E83" s="31"/>
      <c r="F83" s="20"/>
    </row>
    <row r="84" spans="1:6" x14ac:dyDescent="0.15">
      <c r="A84" s="4">
        <f t="shared" si="2"/>
        <v>-1.0750000000000068</v>
      </c>
      <c r="B84" s="10">
        <v>13.555726579165251</v>
      </c>
      <c r="C84" s="19">
        <v>13.555726579165251</v>
      </c>
      <c r="D84" s="31">
        <v>180.48854368422704</v>
      </c>
      <c r="E84" s="31"/>
      <c r="F84" s="20"/>
    </row>
    <row r="85" spans="1:6" x14ac:dyDescent="0.15">
      <c r="A85" s="3">
        <f t="shared" si="2"/>
        <v>-1.0500000000000069</v>
      </c>
      <c r="B85" s="9">
        <v>20.289771336172837</v>
      </c>
      <c r="C85" s="16">
        <v>20.289771336172837</v>
      </c>
      <c r="D85" s="27">
        <v>402.68083892272347</v>
      </c>
      <c r="E85" s="27"/>
      <c r="F85" s="17"/>
    </row>
    <row r="86" spans="1:6" x14ac:dyDescent="0.15">
      <c r="A86" s="4">
        <f t="shared" si="2"/>
        <v>-1.025000000000007</v>
      </c>
      <c r="B86" s="10">
        <v>40.356502127411218</v>
      </c>
      <c r="C86" s="19">
        <v>40.356502127411218</v>
      </c>
      <c r="D86" s="31"/>
      <c r="E86" s="31"/>
      <c r="F86" s="20"/>
    </row>
    <row r="87" spans="1:6" x14ac:dyDescent="0.15">
      <c r="A87" s="4">
        <f t="shared" si="2"/>
        <v>-1.0000000000000071</v>
      </c>
      <c r="B87" s="10">
        <v>140737488355328.44</v>
      </c>
      <c r="C87" s="19"/>
      <c r="D87" s="31"/>
      <c r="E87" s="31"/>
      <c r="F87" s="20"/>
    </row>
    <row r="88" spans="1:6" x14ac:dyDescent="0.15">
      <c r="A88" s="4">
        <f t="shared" si="2"/>
        <v>-0.97500000000000708</v>
      </c>
      <c r="B88" s="10">
        <v>-39.511186057219717</v>
      </c>
      <c r="C88" s="19">
        <v>-39.511186057219717</v>
      </c>
      <c r="D88" s="31"/>
      <c r="E88" s="31">
        <v>-128000.09141124353</v>
      </c>
      <c r="F88" s="20"/>
    </row>
    <row r="89" spans="1:6" x14ac:dyDescent="0.15">
      <c r="A89" s="5">
        <f t="shared" si="2"/>
        <v>-0.95000000000000706</v>
      </c>
      <c r="B89" s="11">
        <v>-19.445213412355344</v>
      </c>
      <c r="C89" s="22">
        <v>-19.445213412355344</v>
      </c>
      <c r="D89" s="32">
        <v>402.64039058322533</v>
      </c>
      <c r="E89" s="32">
        <v>-15999.775456468729</v>
      </c>
      <c r="F89" s="23"/>
    </row>
    <row r="90" spans="1:6" x14ac:dyDescent="0.15">
      <c r="A90" s="12">
        <f t="shared" si="2"/>
        <v>-0.92500000000000704</v>
      </c>
      <c r="B90" s="9">
        <v>-12.712433388941882</v>
      </c>
      <c r="C90" s="16">
        <v>-12.712433388941882</v>
      </c>
      <c r="D90" s="27">
        <v>180.42780174398291</v>
      </c>
      <c r="E90" s="27">
        <v>-4740.1930866478669</v>
      </c>
      <c r="F90" s="17"/>
    </row>
    <row r="91" spans="1:6" x14ac:dyDescent="0.15">
      <c r="A91" s="4">
        <f t="shared" si="2"/>
        <v>-0.90000000000000702</v>
      </c>
      <c r="B91" s="10">
        <v>-9.3126438293006863</v>
      </c>
      <c r="C91" s="19">
        <v>-9.3126438293006863</v>
      </c>
      <c r="D91" s="31">
        <v>102.66786705204136</v>
      </c>
      <c r="E91" s="31">
        <v>-1999.1179731537993</v>
      </c>
      <c r="F91" s="20"/>
    </row>
    <row r="92" spans="1:6" x14ac:dyDescent="0.15">
      <c r="A92" s="4">
        <f t="shared" si="2"/>
        <v>-0.87500000000000699</v>
      </c>
      <c r="B92" s="10">
        <v>-7.2456355204391789</v>
      </c>
      <c r="C92" s="19">
        <v>-7.2456355204391789</v>
      </c>
      <c r="D92" s="31">
        <v>66.694255893974784</v>
      </c>
      <c r="E92" s="31">
        <v>-1022.7679153777829</v>
      </c>
      <c r="F92" s="20"/>
    </row>
    <row r="93" spans="1:6" x14ac:dyDescent="0.15">
      <c r="A93" s="4">
        <f t="shared" si="2"/>
        <v>-0.85000000000000697</v>
      </c>
      <c r="B93" s="10">
        <v>-5.8445227564079811</v>
      </c>
      <c r="C93" s="19">
        <v>-5.8445227564079811</v>
      </c>
      <c r="D93" s="31">
        <v>47.174086841467371</v>
      </c>
      <c r="E93" s="31">
        <v>-590.98989677215729</v>
      </c>
      <c r="F93" s="20"/>
    </row>
    <row r="94" spans="1:6" x14ac:dyDescent="0.15">
      <c r="A94" s="5">
        <f t="shared" si="2"/>
        <v>-0.82500000000000695</v>
      </c>
      <c r="B94" s="11">
        <v>-4.8233593353437563</v>
      </c>
      <c r="C94" s="22">
        <v>-4.8233593353437563</v>
      </c>
      <c r="D94" s="32">
        <v>35.427668512271673</v>
      </c>
      <c r="E94" s="32">
        <v>-371.17851747764786</v>
      </c>
      <c r="F94" s="23"/>
    </row>
    <row r="95" spans="1:6" x14ac:dyDescent="0.15">
      <c r="A95" s="3">
        <f t="shared" si="2"/>
        <v>-0.80000000000000693</v>
      </c>
      <c r="B95" s="9">
        <v>-4.0390398965923815</v>
      </c>
      <c r="C95" s="16">
        <v>-4.0390398965923815</v>
      </c>
      <c r="D95" s="27">
        <v>27.829877205425493</v>
      </c>
      <c r="E95" s="27">
        <v>-247.57178611446204</v>
      </c>
      <c r="F95" s="17"/>
    </row>
    <row r="96" spans="1:6" x14ac:dyDescent="0.15">
      <c r="A96" s="4">
        <f t="shared" si="2"/>
        <v>-0.77500000000000691</v>
      </c>
      <c r="B96" s="10">
        <v>-3.4119309289528732</v>
      </c>
      <c r="C96" s="19">
        <v>-3.4119309289528732</v>
      </c>
      <c r="D96" s="31">
        <v>22.64943320773218</v>
      </c>
      <c r="E96" s="31">
        <v>-172.68638884441597</v>
      </c>
      <c r="F96" s="20"/>
    </row>
    <row r="97" spans="1:6" x14ac:dyDescent="0.15">
      <c r="A97" s="4">
        <f t="shared" si="2"/>
        <v>-0.75000000000000688</v>
      </c>
      <c r="B97" s="10">
        <v>-2.8941202000430626</v>
      </c>
      <c r="C97" s="19">
        <v>-2.8941202000430626</v>
      </c>
      <c r="D97" s="31">
        <v>18.975106932285748</v>
      </c>
      <c r="E97" s="31">
        <v>-124.5869991968069</v>
      </c>
      <c r="F97" s="20"/>
    </row>
    <row r="98" spans="1:6" x14ac:dyDescent="0.15">
      <c r="A98" s="4">
        <f t="shared" si="2"/>
        <v>-0.72500000000000686</v>
      </c>
      <c r="B98" s="10">
        <v>-2.454981403336836</v>
      </c>
      <c r="C98" s="19">
        <v>-2.454981403336836</v>
      </c>
      <c r="D98" s="31">
        <v>16.290621305351777</v>
      </c>
      <c r="E98" s="31">
        <v>-92.180748262496707</v>
      </c>
      <c r="F98" s="20"/>
    </row>
    <row r="99" spans="1:6" x14ac:dyDescent="0.15">
      <c r="A99" s="5">
        <f t="shared" si="2"/>
        <v>-0.70000000000000684</v>
      </c>
      <c r="B99" s="11">
        <v>-2.073952793628802</v>
      </c>
      <c r="C99" s="22">
        <v>-2.073952793628802</v>
      </c>
      <c r="D99" s="32">
        <v>14.286180872638818</v>
      </c>
      <c r="E99" s="32">
        <v>-69.441632798643823</v>
      </c>
      <c r="F99" s="23">
        <v>768.13135232691968</v>
      </c>
    </row>
    <row r="100" spans="1:6" x14ac:dyDescent="0.15">
      <c r="A100" s="3">
        <f t="shared" si="2"/>
        <v>-0.67500000000000682</v>
      </c>
      <c r="B100" s="9">
        <v>-1.7366445259601104</v>
      </c>
      <c r="C100" s="16">
        <v>-1.7366445259601104</v>
      </c>
      <c r="D100" s="27">
        <v>12.76726756910616</v>
      </c>
      <c r="E100" s="27">
        <v>-52.898727418241052</v>
      </c>
      <c r="F100" s="17">
        <v>568.93450098297376</v>
      </c>
    </row>
    <row r="101" spans="1:6" x14ac:dyDescent="0.15">
      <c r="A101" s="4">
        <f t="shared" si="2"/>
        <v>-0.65000000000000679</v>
      </c>
      <c r="B101" s="10">
        <v>-1.4326093313644859</v>
      </c>
      <c r="C101" s="19">
        <v>-1.4326093313644859</v>
      </c>
      <c r="D101" s="31">
        <v>11.60732294753153</v>
      </c>
      <c r="E101" s="31">
        <v>-40.451131743006556</v>
      </c>
      <c r="F101" s="20">
        <v>435.53038306352931</v>
      </c>
    </row>
    <row r="102" spans="1:6" x14ac:dyDescent="0.15">
      <c r="A102" s="4">
        <f t="shared" si="2"/>
        <v>-0.62500000000000677</v>
      </c>
      <c r="B102" s="10">
        <v>-1.1539990491452121</v>
      </c>
      <c r="C102" s="19">
        <v>-1.1539990491452121</v>
      </c>
      <c r="D102" s="31">
        <v>10.721777632761716</v>
      </c>
      <c r="E102" s="31">
        <v>-30.770118497036478</v>
      </c>
      <c r="F102" s="20">
        <v>344.67569506137454</v>
      </c>
    </row>
    <row r="103" spans="1:6" x14ac:dyDescent="0.15">
      <c r="A103" s="4">
        <f t="shared" si="2"/>
        <v>-0.60000000000000675</v>
      </c>
      <c r="B103" s="10">
        <v>-0.89471787791851731</v>
      </c>
      <c r="C103" s="19">
        <v>-0.89471787791851731</v>
      </c>
      <c r="D103" s="31">
        <v>10.05313436830753</v>
      </c>
      <c r="E103" s="31">
        <v>-22.979869364321004</v>
      </c>
      <c r="F103" s="20">
        <v>282.49155533025714</v>
      </c>
    </row>
    <row r="104" spans="1:6" x14ac:dyDescent="0.15">
      <c r="A104" s="5">
        <f t="shared" si="2"/>
        <v>-0.57500000000000673</v>
      </c>
      <c r="B104" s="11">
        <v>-0.64986581141059152</v>
      </c>
      <c r="C104" s="22">
        <v>-0.64986581141059152</v>
      </c>
      <c r="D104" s="32">
        <v>9.5620917132189405</v>
      </c>
      <c r="E104" s="32">
        <v>-16.478160939907841</v>
      </c>
      <c r="F104" s="23">
        <v>240.49841448360144</v>
      </c>
    </row>
    <row r="105" spans="1:6" x14ac:dyDescent="0.15">
      <c r="A105" s="12">
        <f t="shared" si="2"/>
        <v>-0.55000000000000671</v>
      </c>
      <c r="B105" s="9">
        <v>-0.4153568266269117</v>
      </c>
      <c r="C105" s="16">
        <v>-0.4153568266269117</v>
      </c>
      <c r="D105" s="27">
        <v>9.2221355174995523</v>
      </c>
      <c r="E105" s="27">
        <v>-10.830674388378096</v>
      </c>
      <c r="F105" s="17">
        <v>213.48610625912244</v>
      </c>
    </row>
    <row r="106" spans="1:6" x14ac:dyDescent="0.15">
      <c r="A106" s="4">
        <f t="shared" si="2"/>
        <v>-0.52500000000000668</v>
      </c>
      <c r="B106" s="10">
        <v>-0.18764406009359735</v>
      </c>
      <c r="C106" s="19">
        <v>-0.18764406009359735</v>
      </c>
      <c r="D106" s="31">
        <v>9.0162225674358041</v>
      </c>
      <c r="E106" s="31">
        <v>-5.7053501921231113</v>
      </c>
      <c r="F106" s="20">
        <v>198.34179002538934</v>
      </c>
    </row>
    <row r="107" spans="1:6" x14ac:dyDescent="0.15">
      <c r="A107" s="4">
        <f t="shared" si="2"/>
        <v>-0.50000000000000666</v>
      </c>
      <c r="B107" s="10">
        <v>3.6489973978517005E-2</v>
      </c>
      <c r="C107" s="19">
        <v>3.6489973978517005E-2</v>
      </c>
      <c r="D107" s="31">
        <v>8.9348022005446843</v>
      </c>
      <c r="E107" s="31">
        <v>-0.82879664423560839</v>
      </c>
      <c r="F107" s="20">
        <v>193.40909103400247</v>
      </c>
    </row>
    <row r="108" spans="1:6" x14ac:dyDescent="0.15">
      <c r="A108" s="4">
        <f t="shared" si="2"/>
        <v>-0.47500000000000664</v>
      </c>
      <c r="B108" s="10">
        <v>0.26010589702443443</v>
      </c>
      <c r="C108" s="19">
        <v>0.26010589702443443</v>
      </c>
      <c r="D108" s="31">
        <v>8.9747646330970454</v>
      </c>
      <c r="E108" s="31">
        <v>4.0455840821450542</v>
      </c>
      <c r="F108" s="20">
        <v>198.16785101807577</v>
      </c>
    </row>
    <row r="109" spans="1:6" x14ac:dyDescent="0.15">
      <c r="A109" s="5">
        <f t="shared" si="2"/>
        <v>-0.45000000000000662</v>
      </c>
      <c r="B109" s="11">
        <v>0.48626297157998793</v>
      </c>
      <c r="C109" s="22">
        <v>0.48626297157998793</v>
      </c>
      <c r="D109" s="32">
        <v>9.1391108659941267</v>
      </c>
      <c r="E109" s="32">
        <v>9.1643727949176235</v>
      </c>
      <c r="F109" s="23">
        <v>213.13686499590426</v>
      </c>
    </row>
    <row r="110" spans="1:6" x14ac:dyDescent="0.15">
      <c r="A110" s="3">
        <f t="shared" si="2"/>
        <v>-0.42500000000000659</v>
      </c>
      <c r="B110" s="9">
        <v>0.71817459608643652</v>
      </c>
      <c r="C110" s="16">
        <v>0.71817459608643652</v>
      </c>
      <c r="D110" s="27">
        <v>9.4372819257747977</v>
      </c>
      <c r="E110" s="27">
        <v>14.800909883710755</v>
      </c>
      <c r="F110" s="17">
        <v>239.97112359265901</v>
      </c>
    </row>
    <row r="111" spans="1:6" x14ac:dyDescent="0.15">
      <c r="A111" s="4">
        <f t="shared" si="2"/>
        <v>-0.40000000000000657</v>
      </c>
      <c r="B111" s="10">
        <v>0.9593807861067446</v>
      </c>
      <c r="C111" s="19">
        <v>0.9593807861067446</v>
      </c>
      <c r="D111" s="31">
        <v>9.8862096709022182</v>
      </c>
      <c r="E111" s="31">
        <v>21.287168462854691</v>
      </c>
      <c r="F111" s="20">
        <v>281.78204104533239</v>
      </c>
    </row>
    <row r="112" spans="1:6" x14ac:dyDescent="0.15">
      <c r="A112" s="4">
        <f t="shared" si="2"/>
        <v>-0.37500000000000655</v>
      </c>
      <c r="B112" s="10">
        <v>1.2139579020900313</v>
      </c>
      <c r="C112" s="19">
        <v>1.2139579020900313</v>
      </c>
      <c r="D112" s="31">
        <v>10.512294284151329</v>
      </c>
      <c r="E112" s="31">
        <v>29.057344543763993</v>
      </c>
      <c r="F112" s="20">
        <v>343.77829249083601</v>
      </c>
    </row>
    <row r="113" spans="1:6" x14ac:dyDescent="0.15">
      <c r="A113" s="4">
        <f t="shared" si="2"/>
        <v>-0.35000000000000653</v>
      </c>
      <c r="B113" s="10">
        <v>1.4867933962655724</v>
      </c>
      <c r="C113" s="19">
        <v>1.4867933962655724</v>
      </c>
      <c r="D113" s="31">
        <v>11.354719694072566</v>
      </c>
      <c r="E113" s="31">
        <v>38.713500371157743</v>
      </c>
      <c r="F113" s="20">
        <v>434.4378473557814</v>
      </c>
    </row>
    <row r="114" spans="1:6" x14ac:dyDescent="0.15">
      <c r="A114" s="5">
        <f t="shared" si="2"/>
        <v>-0.32500000000000651</v>
      </c>
      <c r="B114" s="11">
        <v>1.7839675236159367</v>
      </c>
      <c r="C114" s="22">
        <v>1.7839675236159367</v>
      </c>
      <c r="D114" s="32">
        <v>12.470861110729794</v>
      </c>
      <c r="E114" s="32">
        <v>51.131252219326434</v>
      </c>
      <c r="F114" s="23">
        <v>567.63789210163259</v>
      </c>
    </row>
    <row r="115" spans="1:6" x14ac:dyDescent="0.15">
      <c r="A115" s="3">
        <f t="shared" si="2"/>
        <v>-0.30000000000000648</v>
      </c>
      <c r="B115" s="9">
        <v>2.1133097796353084</v>
      </c>
      <c r="C115" s="16">
        <v>2.1133097796353084</v>
      </c>
      <c r="D115" s="27">
        <v>13.945160267805283</v>
      </c>
      <c r="E115" s="27">
        <v>67.639081199878177</v>
      </c>
      <c r="F115" s="17">
        <v>766.61989041910533</v>
      </c>
    </row>
    <row r="116" spans="1:6" x14ac:dyDescent="0.15">
      <c r="A116" s="4">
        <f t="shared" si="2"/>
        <v>-0.27500000000000646</v>
      </c>
      <c r="B116" s="10">
        <v>2.4852454952241851</v>
      </c>
      <c r="C116" s="19">
        <v>2.4852454952241851</v>
      </c>
      <c r="D116" s="31">
        <v>15.904041224389138</v>
      </c>
      <c r="E116" s="31">
        <v>90.33759338156726</v>
      </c>
      <c r="F116" s="20"/>
    </row>
    <row r="117" spans="1:6" x14ac:dyDescent="0.15">
      <c r="A117" s="4">
        <f t="shared" si="2"/>
        <v>-0.25000000000000644</v>
      </c>
      <c r="B117" s="10">
        <v>2.9141391202134086</v>
      </c>
      <c r="C117" s="19">
        <v>2.9141391202134086</v>
      </c>
      <c r="D117" s="31">
        <v>18.541879647670818</v>
      </c>
      <c r="E117" s="31">
        <v>122.69736678365234</v>
      </c>
      <c r="F117" s="20"/>
    </row>
    <row r="118" spans="1:6" x14ac:dyDescent="0.15">
      <c r="A118" s="4">
        <f t="shared" si="2"/>
        <v>-0.22500000000000644</v>
      </c>
      <c r="B118" s="10">
        <v>3.4205233302043738</v>
      </c>
      <c r="C118" s="19">
        <v>3.4205233302043738</v>
      </c>
      <c r="D118" s="31">
        <v>22.168319185972901</v>
      </c>
      <c r="E118" s="31">
        <v>170.74399828347717</v>
      </c>
      <c r="F118" s="20"/>
    </row>
    <row r="119" spans="1:6" x14ac:dyDescent="0.15">
      <c r="A119" s="5">
        <f t="shared" si="2"/>
        <v>-0.20000000000000645</v>
      </c>
      <c r="B119" s="11">
        <v>4.0349914332936851</v>
      </c>
      <c r="C119" s="22">
        <v>4.0349914332936851</v>
      </c>
      <c r="D119" s="32">
        <v>27.299474137500116</v>
      </c>
      <c r="E119" s="32">
        <v>245.56988429155408</v>
      </c>
      <c r="F119" s="23"/>
    </row>
    <row r="120" spans="1:6" x14ac:dyDescent="0.15">
      <c r="A120" s="3">
        <f t="shared" si="2"/>
        <v>-0.17500000000000646</v>
      </c>
      <c r="B120" s="9">
        <v>4.8054184388526826</v>
      </c>
      <c r="C120" s="16">
        <v>4.8054184388526826</v>
      </c>
      <c r="D120" s="27">
        <v>34.846398587155655</v>
      </c>
      <c r="E120" s="27">
        <v>369.10980410591765</v>
      </c>
      <c r="F120" s="17"/>
    </row>
    <row r="121" spans="1:6" x14ac:dyDescent="0.15">
      <c r="A121" s="4">
        <f t="shared" si="2"/>
        <v>-0.15000000000000646</v>
      </c>
      <c r="B121" s="10">
        <v>5.8113960679765517</v>
      </c>
      <c r="C121" s="19">
        <v>5.8113960679765517</v>
      </c>
      <c r="D121" s="31">
        <v>46.540182029013273</v>
      </c>
      <c r="E121" s="31">
        <v>588.84643951222426</v>
      </c>
      <c r="F121" s="20"/>
    </row>
    <row r="122" spans="1:6" x14ac:dyDescent="0.15">
      <c r="A122" s="4">
        <f t="shared" si="2"/>
        <v>-0.12500000000000647</v>
      </c>
      <c r="B122" s="10">
        <v>7.1959829284518779</v>
      </c>
      <c r="C122" s="19">
        <v>7.1959829284518779</v>
      </c>
      <c r="D122" s="31">
        <v>66.00574095791832</v>
      </c>
      <c r="E122" s="31"/>
      <c r="F122" s="20"/>
    </row>
    <row r="123" spans="1:6" x14ac:dyDescent="0.15">
      <c r="A123" s="4">
        <f t="shared" si="2"/>
        <v>-0.10000000000000647</v>
      </c>
      <c r="B123" s="10">
        <v>9.2450730500522891</v>
      </c>
      <c r="C123" s="19">
        <v>9.2450730500522891</v>
      </c>
      <c r="D123" s="31">
        <v>101.92253995946427</v>
      </c>
      <c r="E123" s="31"/>
      <c r="F123" s="20"/>
    </row>
    <row r="124" spans="1:6" x14ac:dyDescent="0.15">
      <c r="A124" s="5">
        <f t="shared" si="2"/>
        <v>-7.5000000000006478E-2</v>
      </c>
      <c r="B124" s="11">
        <v>12.625494021025785</v>
      </c>
      <c r="C124" s="22">
        <v>12.625494021025785</v>
      </c>
      <c r="D124" s="32">
        <v>179.62321107200592</v>
      </c>
      <c r="E124" s="32"/>
      <c r="F124" s="23"/>
    </row>
    <row r="125" spans="1:6" x14ac:dyDescent="0.15">
      <c r="A125" s="3">
        <f t="shared" si="2"/>
        <v>-5.0000000000006477E-2</v>
      </c>
      <c r="B125" s="9">
        <v>19.337390383792073</v>
      </c>
      <c r="C125" s="16">
        <v>19.337390383792073</v>
      </c>
      <c r="D125" s="27">
        <v>401.77380944427267</v>
      </c>
      <c r="E125" s="27"/>
      <c r="F125" s="17"/>
    </row>
    <row r="126" spans="1:6" x14ac:dyDescent="0.15">
      <c r="A126" s="4">
        <f t="shared" si="2"/>
        <v>-2.5000000000006475E-2</v>
      </c>
      <c r="B126" s="10">
        <v>39.38089237131453</v>
      </c>
      <c r="C126" s="19">
        <v>39.38089237131453</v>
      </c>
      <c r="D126" s="31"/>
      <c r="E126" s="31"/>
      <c r="F126" s="20"/>
    </row>
    <row r="127" spans="1:6" x14ac:dyDescent="0.15">
      <c r="A127" s="4">
        <f t="shared" si="2"/>
        <v>-6.4739880123454441E-15</v>
      </c>
      <c r="B127" s="10">
        <v>154464295901238.31</v>
      </c>
      <c r="C127" s="19"/>
      <c r="D127" s="31"/>
      <c r="E127" s="31"/>
      <c r="F127" s="20"/>
    </row>
    <row r="128" spans="1:6" x14ac:dyDescent="0.15">
      <c r="A128" s="4">
        <f t="shared" si="2"/>
        <v>2.4999999999993527E-2</v>
      </c>
      <c r="B128" s="10">
        <v>-40.536827082859752</v>
      </c>
      <c r="C128" s="19">
        <v>-40.536827082859752</v>
      </c>
      <c r="D128" s="31"/>
      <c r="E128" s="31">
        <v>-128002.24923587717</v>
      </c>
      <c r="F128" s="20"/>
    </row>
    <row r="129" spans="1:6" x14ac:dyDescent="0.15">
      <c r="A129" s="5">
        <f t="shared" si="2"/>
        <v>4.9999999999993529E-2</v>
      </c>
      <c r="B129" s="11">
        <v>-20.497844991302468</v>
      </c>
      <c r="C129" s="22">
        <v>-20.497844991302468</v>
      </c>
      <c r="D129" s="32">
        <v>401.53235734221869</v>
      </c>
      <c r="E129" s="32">
        <v>-16002.108158028157</v>
      </c>
      <c r="F129" s="23"/>
    </row>
    <row r="130" spans="1:6" x14ac:dyDescent="0.15">
      <c r="A130" s="3">
        <f t="shared" si="2"/>
        <v>7.499999999999353E-2</v>
      </c>
      <c r="B130" s="9">
        <v>-13.793514470022853</v>
      </c>
      <c r="C130" s="16">
        <v>-13.793514470022853</v>
      </c>
      <c r="D130" s="27">
        <v>179.2590654401088</v>
      </c>
      <c r="E130" s="27">
        <v>-4742.7200840615351</v>
      </c>
      <c r="F130" s="17"/>
    </row>
    <row r="131" spans="1:6" x14ac:dyDescent="0.15">
      <c r="A131" s="4">
        <f t="shared" si="2"/>
        <v>9.9999999999993539E-2</v>
      </c>
      <c r="B131" s="10">
        <v>-10.423754940411731</v>
      </c>
      <c r="C131" s="19">
        <v>-10.423754940411731</v>
      </c>
      <c r="D131" s="31">
        <v>101.43329915080569</v>
      </c>
      <c r="E131" s="31">
        <v>-2001.8614573787318</v>
      </c>
      <c r="F131" s="20"/>
    </row>
    <row r="132" spans="1:6" x14ac:dyDescent="0.15">
      <c r="A132" s="4">
        <f t="shared" si="2"/>
        <v>0.12499999999999353</v>
      </c>
      <c r="B132" s="10">
        <v>-8.3884926632962777</v>
      </c>
      <c r="C132" s="19">
        <v>-8.3884926632962777</v>
      </c>
      <c r="D132" s="31">
        <v>65.388133444994665</v>
      </c>
      <c r="E132" s="31">
        <v>-1025.7533381182946</v>
      </c>
      <c r="F132" s="20"/>
    </row>
    <row r="133" spans="1:6" x14ac:dyDescent="0.15">
      <c r="A133" s="4">
        <f t="shared" si="2"/>
        <v>0.14999999999999353</v>
      </c>
      <c r="B133" s="10">
        <v>-7.0209933446432427</v>
      </c>
      <c r="C133" s="19">
        <v>-7.0209933446432427</v>
      </c>
      <c r="D133" s="31">
        <v>45.790003796484399</v>
      </c>
      <c r="E133" s="31">
        <v>-594.24656276034591</v>
      </c>
      <c r="F133" s="20"/>
    </row>
    <row r="134" spans="1:6" x14ac:dyDescent="0.15">
      <c r="A134" s="5">
        <f t="shared" si="2"/>
        <v>0.17499999999999352</v>
      </c>
      <c r="B134" s="11">
        <v>-6.0354805474649424</v>
      </c>
      <c r="C134" s="22">
        <v>-6.0354805474649424</v>
      </c>
      <c r="D134" s="32">
        <v>33.958430679397324</v>
      </c>
      <c r="E134" s="32">
        <v>-374.74030616340036</v>
      </c>
      <c r="F134" s="23"/>
    </row>
    <row r="135" spans="1:6" x14ac:dyDescent="0.15">
      <c r="A135" s="12">
        <f t="shared" si="2"/>
        <v>0.19999999999999352</v>
      </c>
      <c r="B135" s="9">
        <v>-5.2890398965923584</v>
      </c>
      <c r="C135" s="16">
        <v>-5.2890398965923584</v>
      </c>
      <c r="D135" s="27">
        <v>26.267377205425408</v>
      </c>
      <c r="E135" s="27">
        <v>-251.47803611446028</v>
      </c>
      <c r="F135" s="17"/>
    </row>
    <row r="136" spans="1:6" x14ac:dyDescent="0.15">
      <c r="A136" s="4">
        <f t="shared" si="2"/>
        <v>0.22499999999999351</v>
      </c>
      <c r="B136" s="10">
        <v>-4.7022535095980142</v>
      </c>
      <c r="C136" s="19">
        <v>-4.7022535095980142</v>
      </c>
      <c r="D136" s="31">
        <v>20.984500845609347</v>
      </c>
      <c r="E136" s="31">
        <v>-176.98298848860273</v>
      </c>
      <c r="F136" s="20"/>
    </row>
    <row r="137" spans="1:6" x14ac:dyDescent="0.15">
      <c r="A137" s="4">
        <f t="shared" ref="A137:A200" si="3">A136+0.025</f>
        <v>0.24999999999999351</v>
      </c>
      <c r="B137" s="10">
        <v>-4.2274535333763774</v>
      </c>
      <c r="C137" s="19">
        <v>-4.2274535333763774</v>
      </c>
      <c r="D137" s="31">
        <v>17.197329154507951</v>
      </c>
      <c r="E137" s="31">
        <v>-129.32773993754691</v>
      </c>
      <c r="F137" s="20"/>
    </row>
    <row r="138" spans="1:6" x14ac:dyDescent="0.15">
      <c r="A138" s="4">
        <f t="shared" si="3"/>
        <v>0.27499999999999353</v>
      </c>
      <c r="B138" s="10">
        <v>-3.8342917481644037</v>
      </c>
      <c r="C138" s="19">
        <v>-3.8342917481644037</v>
      </c>
      <c r="D138" s="31">
        <v>14.38812427800338</v>
      </c>
      <c r="E138" s="31">
        <v>-97.429015924146896</v>
      </c>
      <c r="F138" s="20"/>
    </row>
    <row r="139" spans="1:6" x14ac:dyDescent="0.15">
      <c r="A139" s="5">
        <f t="shared" si="3"/>
        <v>0.29999999999999355</v>
      </c>
      <c r="B139" s="11">
        <v>-3.5025242222002118</v>
      </c>
      <c r="C139" s="22">
        <v>-3.5025242222002118</v>
      </c>
      <c r="D139" s="32">
        <v>12.245364546108217</v>
      </c>
      <c r="E139" s="32">
        <v>-75.27253658873083</v>
      </c>
      <c r="F139" s="23">
        <v>743.14176465511343</v>
      </c>
    </row>
    <row r="140" spans="1:6" x14ac:dyDescent="0.15">
      <c r="A140" s="3">
        <f t="shared" si="3"/>
        <v>0.32499999999999357</v>
      </c>
      <c r="B140" s="9">
        <v>-3.218126007441573</v>
      </c>
      <c r="C140" s="16">
        <v>-3.218126007441573</v>
      </c>
      <c r="D140" s="27">
        <v>10.572480189133616</v>
      </c>
      <c r="E140" s="27">
        <v>-59.401801136677875</v>
      </c>
      <c r="F140" s="17">
        <v>540.03195112325136</v>
      </c>
    </row>
    <row r="141" spans="1:6" x14ac:dyDescent="0.15">
      <c r="A141" s="4">
        <f t="shared" si="3"/>
        <v>0.34999999999999359</v>
      </c>
      <c r="B141" s="10">
        <v>-2.9710708698260047</v>
      </c>
      <c r="C141" s="19">
        <v>-2.9710708698260047</v>
      </c>
      <c r="D141" s="31">
        <v>9.2404590422061172</v>
      </c>
      <c r="E141" s="31">
        <v>-47.733789913238304</v>
      </c>
      <c r="F141" s="20">
        <v>401.91811458553445</v>
      </c>
    </row>
    <row r="142" spans="1:6" x14ac:dyDescent="0.15">
      <c r="A142" s="4">
        <f t="shared" si="3"/>
        <v>0.37499999999999362</v>
      </c>
      <c r="B142" s="10">
        <v>-2.7539990491451918</v>
      </c>
      <c r="C142" s="19">
        <v>-2.7539990491451918</v>
      </c>
      <c r="D142" s="31">
        <v>8.1617776327617566</v>
      </c>
      <c r="E142" s="31">
        <v>-38.962118497036094</v>
      </c>
      <c r="F142" s="20">
        <v>305.35409506137501</v>
      </c>
    </row>
    <row r="143" spans="1:6" x14ac:dyDescent="0.15">
      <c r="A143" s="4">
        <f t="shared" si="3"/>
        <v>0.39999999999999364</v>
      </c>
      <c r="B143" s="10">
        <v>-2.5613845445851626</v>
      </c>
      <c r="C143" s="19">
        <v>-2.5613845445851626</v>
      </c>
      <c r="D143" s="31">
        <v>7.2753565905298023</v>
      </c>
      <c r="E143" s="31">
        <v>-32.239128623579859</v>
      </c>
      <c r="F143" s="20">
        <v>236.19525903396203</v>
      </c>
    </row>
    <row r="144" spans="1:6" x14ac:dyDescent="0.15">
      <c r="A144" s="5">
        <f t="shared" si="3"/>
        <v>0.42499999999999366</v>
      </c>
      <c r="B144" s="11">
        <v>-2.3889962461931775</v>
      </c>
      <c r="C144" s="22">
        <v>-2.3889962461931775</v>
      </c>
      <c r="D144" s="32">
        <v>6.5375170440318557</v>
      </c>
      <c r="E144" s="32">
        <v>-26.99842065881921</v>
      </c>
      <c r="F144" s="23">
        <v>185.61010290667215</v>
      </c>
    </row>
    <row r="145" spans="1:6" x14ac:dyDescent="0.15">
      <c r="A145" s="3">
        <f t="shared" si="3"/>
        <v>0.44999999999999368</v>
      </c>
      <c r="B145" s="9">
        <v>-2.2335386448087053</v>
      </c>
      <c r="C145" s="16">
        <v>-2.2335386448087053</v>
      </c>
      <c r="D145" s="27">
        <v>5.9163503935326824</v>
      </c>
      <c r="E145" s="27">
        <v>-22.851711202802843</v>
      </c>
      <c r="F145" s="17">
        <v>147.91681454407833</v>
      </c>
    </row>
    <row r="146" spans="1:6" x14ac:dyDescent="0.15">
      <c r="A146" s="4">
        <f t="shared" si="3"/>
        <v>0.47499999999999371</v>
      </c>
      <c r="B146" s="10">
        <v>-2.0924059648554758</v>
      </c>
      <c r="C146" s="19">
        <v>-2.0924059648554758</v>
      </c>
      <c r="D146" s="31">
        <v>5.3881046536036896</v>
      </c>
      <c r="E146" s="31">
        <v>-19.526751768626156</v>
      </c>
      <c r="F146" s="20">
        <v>119.3623524453723</v>
      </c>
    </row>
    <row r="147" spans="1:6" x14ac:dyDescent="0.15">
      <c r="A147" s="4">
        <f t="shared" si="3"/>
        <v>0.49999999999999373</v>
      </c>
      <c r="B147" s="10">
        <v>-1.9635100260214544</v>
      </c>
      <c r="C147" s="19">
        <v>-1.9635100260214544</v>
      </c>
      <c r="D147" s="31">
        <v>4.9348022005447847</v>
      </c>
      <c r="E147" s="31">
        <v>-16.828796644234931</v>
      </c>
      <c r="F147" s="20">
        <v>97.409091034007275</v>
      </c>
    </row>
    <row r="148" spans="1:6" x14ac:dyDescent="0.15">
      <c r="A148" s="4">
        <f t="shared" si="3"/>
        <v>0.52499999999999369</v>
      </c>
      <c r="B148" s="10">
        <v>-1.8451572608702715</v>
      </c>
      <c r="C148" s="19">
        <v>-1.8451572608702715</v>
      </c>
      <c r="D148" s="31">
        <v>4.5426316691082445</v>
      </c>
      <c r="E148" s="31">
        <v>-14.616028397807483</v>
      </c>
      <c r="F148" s="20">
        <v>80.305035355218919</v>
      </c>
    </row>
    <row r="149" spans="1:6" x14ac:dyDescent="0.15">
      <c r="A149" s="5">
        <f t="shared" si="3"/>
        <v>0.54999999999999372</v>
      </c>
      <c r="B149" s="11">
        <v>-1.7359592506422001</v>
      </c>
      <c r="C149" s="22">
        <v>-1.7359592506422001</v>
      </c>
      <c r="D149" s="32">
        <v>4.2008392610559966</v>
      </c>
      <c r="E149" s="32">
        <v>-12.783501004807038</v>
      </c>
      <c r="F149" s="23">
        <v>66.817706331075044</v>
      </c>
    </row>
    <row r="150" spans="1:6" x14ac:dyDescent="0.15">
      <c r="A150" s="12">
        <f t="shared" si="3"/>
        <v>0.57499999999999374</v>
      </c>
      <c r="B150" s="9">
        <v>-1.634766580384114</v>
      </c>
      <c r="C150" s="16">
        <v>-1.634766580384114</v>
      </c>
      <c r="D150" s="27">
        <v>3.9009497458441702</v>
      </c>
      <c r="E150" s="27">
        <v>-11.252418021844699</v>
      </c>
      <c r="F150" s="17">
        <v>56.065279553446629</v>
      </c>
    </row>
    <row r="151" spans="1:6" x14ac:dyDescent="0.15">
      <c r="A151" s="4">
        <f t="shared" si="3"/>
        <v>0.59999999999999376</v>
      </c>
      <c r="B151" s="10">
        <v>-1.5406192138932131</v>
      </c>
      <c r="C151" s="19">
        <v>-1.5406192138932131</v>
      </c>
      <c r="D151" s="31">
        <v>3.6362096709024199</v>
      </c>
      <c r="E151" s="31">
        <v>-9.9628315371437548</v>
      </c>
      <c r="F151" s="20">
        <v>47.407041045347718</v>
      </c>
    </row>
    <row r="152" spans="1:6" x14ac:dyDescent="0.15">
      <c r="A152" s="4">
        <f t="shared" si="3"/>
        <v>0.62499999999999378</v>
      </c>
      <c r="B152" s="10">
        <v>-1.4527087645765877</v>
      </c>
      <c r="C152" s="19">
        <v>-1.4527087645765877</v>
      </c>
      <c r="D152" s="31">
        <v>3.4011831730404638</v>
      </c>
      <c r="E152" s="31">
        <v>-8.8685813821599311</v>
      </c>
      <c r="F152" s="20">
        <v>40.3708850834497</v>
      </c>
    </row>
    <row r="153" spans="1:6" x14ac:dyDescent="0.15">
      <c r="A153" s="4">
        <f t="shared" si="3"/>
        <v>0.6499999999999938</v>
      </c>
      <c r="B153" s="10">
        <v>-1.3703494608772304</v>
      </c>
      <c r="C153" s="19">
        <v>-1.3703494608772304</v>
      </c>
      <c r="D153" s="31">
        <v>3.1914543879504187</v>
      </c>
      <c r="E153" s="31">
        <v>-7.9337299495393419</v>
      </c>
      <c r="F153" s="20">
        <v>34.604444606956491</v>
      </c>
    </row>
    <row r="154" spans="1:6" x14ac:dyDescent="0.15">
      <c r="A154" s="5">
        <f t="shared" si="3"/>
        <v>0.67499999999999383</v>
      </c>
      <c r="B154" s="11">
        <v>-1.2929555533070778</v>
      </c>
      <c r="C154" s="22">
        <v>-1.2929555533070778</v>
      </c>
      <c r="D154" s="32">
        <v>3.0034054894283964</v>
      </c>
      <c r="E154" s="32">
        <v>-7.1300131425271367</v>
      </c>
      <c r="F154" s="23">
        <v>29.84159645376409</v>
      </c>
    </row>
    <row r="155" spans="1:6" x14ac:dyDescent="0.15">
      <c r="A155" s="3">
        <f t="shared" si="3"/>
        <v>0.69999999999999385</v>
      </c>
      <c r="B155" s="9">
        <v>-1.220023553697952</v>
      </c>
      <c r="C155" s="16">
        <v>-1.220023553697952</v>
      </c>
      <c r="D155" s="27">
        <v>2.8340491566946504</v>
      </c>
      <c r="E155" s="27">
        <v>-6.4349928741910816</v>
      </c>
      <c r="F155" s="17">
        <v>25.879149678428622</v>
      </c>
    </row>
    <row r="156" spans="1:6" x14ac:dyDescent="0.15">
      <c r="A156" s="4">
        <f t="shared" si="3"/>
        <v>0.72499999999999387</v>
      </c>
      <c r="B156" s="10">
        <v>-1.1511181411393652</v>
      </c>
      <c r="C156" s="19">
        <v>-1.1511181411393652</v>
      </c>
      <c r="D156" s="31">
        <v>2.6809007285219888</v>
      </c>
      <c r="E156" s="31">
        <v>-5.8307011338279091</v>
      </c>
      <c r="F156" s="20">
        <v>22.560390210328819</v>
      </c>
    </row>
    <row r="157" spans="1:6" x14ac:dyDescent="0.15">
      <c r="A157" s="4">
        <f t="shared" si="3"/>
        <v>0.74999999999999389</v>
      </c>
      <c r="B157" s="10">
        <v>-1.0858608797864877</v>
      </c>
      <c r="C157" s="19">
        <v>-1.0858608797864877</v>
      </c>
      <c r="D157" s="31">
        <v>2.5418796476716388</v>
      </c>
      <c r="E157" s="31">
        <v>-5.3026332163377603</v>
      </c>
      <c r="F157" s="20">
        <v>19.763312534851227</v>
      </c>
    </row>
    <row r="158" spans="1:6" x14ac:dyDescent="0.15">
      <c r="A158" s="4">
        <f t="shared" si="3"/>
        <v>0.77499999999999392</v>
      </c>
      <c r="B158" s="10">
        <v>-1.0239211142399427</v>
      </c>
      <c r="C158" s="19">
        <v>-1.0239211142399427</v>
      </c>
      <c r="D158" s="31">
        <v>2.4152327662209441</v>
      </c>
      <c r="E158" s="31">
        <v>-4.8389921143129628</v>
      </c>
      <c r="F158" s="20">
        <v>17.392100774089425</v>
      </c>
    </row>
    <row r="159" spans="1:6" x14ac:dyDescent="0.15">
      <c r="A159" s="3">
        <f t="shared" si="3"/>
        <v>0.79999999999999394</v>
      </c>
      <c r="B159" s="9">
        <v>-0.96500856670615243</v>
      </c>
      <c r="C159" s="16">
        <v>-0.96500856670615243</v>
      </c>
      <c r="D159" s="27">
        <v>2.2994741375017269</v>
      </c>
      <c r="E159" s="27">
        <v>-4.4301157084217282</v>
      </c>
      <c r="F159" s="17">
        <v>15.370892070483192</v>
      </c>
    </row>
    <row r="160" spans="1:6" x14ac:dyDescent="0.15">
      <c r="A160" s="4">
        <f t="shared" si="3"/>
        <v>0.82499999999999396</v>
      </c>
      <c r="B160" s="10">
        <v>-0.90886727543282042</v>
      </c>
      <c r="C160" s="19">
        <v>-0.90886727543282042</v>
      </c>
      <c r="D160" s="31">
        <v>2.1933373626682688</v>
      </c>
      <c r="E160" s="31">
        <v>-4.0680384596387009</v>
      </c>
      <c r="F160" s="20">
        <v>13.6391625880748</v>
      </c>
    </row>
    <row r="161" spans="1:6" x14ac:dyDescent="0.15">
      <c r="A161" s="4">
        <f t="shared" si="3"/>
        <v>0.84999999999999398</v>
      </c>
      <c r="B161" s="10">
        <v>-0.85527059868982702</v>
      </c>
      <c r="C161" s="19">
        <v>-0.85527059868982702</v>
      </c>
      <c r="D161" s="31">
        <v>2.0957375845726536</v>
      </c>
      <c r="E161" s="31">
        <v>-3.746153080291724</v>
      </c>
      <c r="F161" s="20">
        <v>12.148280269338875</v>
      </c>
    </row>
    <row r="162" spans="1:6" x14ac:dyDescent="0.15">
      <c r="A162" s="4">
        <f t="shared" si="3"/>
        <v>0.874999999999994</v>
      </c>
      <c r="B162" s="10">
        <v>-0.80401707154770741</v>
      </c>
      <c r="C162" s="19">
        <v>-0.80401707154770741</v>
      </c>
      <c r="D162" s="31">
        <v>2.0057409579249388</v>
      </c>
      <c r="E162" s="31">
        <v>-3.4589472336670379</v>
      </c>
      <c r="F162" s="20">
        <v>10.858905496255588</v>
      </c>
    </row>
    <row r="163" spans="1:6" x14ac:dyDescent="0.15">
      <c r="A163" s="5">
        <f t="shared" si="3"/>
        <v>0.89999999999999403</v>
      </c>
      <c r="B163" s="11">
        <v>-0.75492694994706289</v>
      </c>
      <c r="C163" s="22">
        <v>-0.75492694994706289</v>
      </c>
      <c r="D163" s="32">
        <v>1.9225399594772226</v>
      </c>
      <c r="E163" s="32">
        <v>-3.201797043794778</v>
      </c>
      <c r="F163" s="23">
        <v>9.7390140937769782</v>
      </c>
    </row>
    <row r="164" spans="1:6" x14ac:dyDescent="0.15">
      <c r="A164" s="12">
        <f t="shared" si="3"/>
        <v>0.92499999999999405</v>
      </c>
      <c r="B164" s="9">
        <v>-0.70783931230639452</v>
      </c>
      <c r="C164" s="16">
        <v>-0.70783931230639452</v>
      </c>
      <c r="D164" s="27">
        <v>1.845433294258856</v>
      </c>
      <c r="E164" s="27">
        <v>-2.9708039835152271</v>
      </c>
      <c r="F164" s="17">
        <v>8.7623814027557074</v>
      </c>
    </row>
    <row r="165" spans="1:6" x14ac:dyDescent="0.15">
      <c r="A165" s="4">
        <f t="shared" si="3"/>
        <v>0.94999999999999407</v>
      </c>
      <c r="B165" s="10">
        <v>-0.66260961620533587</v>
      </c>
      <c r="C165" s="19">
        <v>-0.66260961620533587</v>
      </c>
      <c r="D165" s="31">
        <v>1.7738094443762924</v>
      </c>
      <c r="E165" s="31">
        <v>-2.762665147555897</v>
      </c>
      <c r="F165" s="20">
        <v>7.9074109563577721</v>
      </c>
    </row>
    <row r="166" spans="1:6" x14ac:dyDescent="0.15">
      <c r="A166" s="4">
        <f t="shared" si="3"/>
        <v>0.97499999999999409</v>
      </c>
      <c r="B166" s="10">
        <v>-0.61910762867510949</v>
      </c>
      <c r="C166" s="19">
        <v>-0.61910762867510949</v>
      </c>
      <c r="D166" s="31">
        <v>1.7071331239015521</v>
      </c>
      <c r="E166" s="31">
        <v>-2.5745694118214404</v>
      </c>
      <c r="F166" s="20">
        <v>7.156222856355452</v>
      </c>
    </row>
    <row r="167" spans="1:6" x14ac:dyDescent="0.15">
      <c r="A167" s="4">
        <f t="shared" si="3"/>
        <v>0.99999999999999412</v>
      </c>
      <c r="B167" s="10">
        <v>-0.57721566490154252</v>
      </c>
      <c r="C167" s="19">
        <v>-0.57721566490154252</v>
      </c>
      <c r="D167" s="31">
        <v>1.6449340668482406</v>
      </c>
      <c r="E167" s="31">
        <v>-2.4041138063192267</v>
      </c>
      <c r="F167" s="20">
        <v>6.4939394022669754</v>
      </c>
    </row>
    <row r="168" spans="1:6" x14ac:dyDescent="0.15">
      <c r="A168" s="5">
        <f t="shared" si="3"/>
        <v>1.0249999999999941</v>
      </c>
      <c r="B168" s="11">
        <v>-0.53682708284939784</v>
      </c>
      <c r="C168" s="22">
        <v>-0.53682708284939784</v>
      </c>
      <c r="D168" s="32">
        <v>1.5867976993523381</v>
      </c>
      <c r="E168" s="32">
        <v>-2.2492357777565242</v>
      </c>
      <c r="F168" s="23">
        <v>5.9081216559096221</v>
      </c>
    </row>
    <row r="169" spans="1:6" x14ac:dyDescent="0.15">
      <c r="A169" s="3">
        <f t="shared" si="3"/>
        <v>1.049999999999994</v>
      </c>
      <c r="B169" s="9">
        <v>-0.49784499129987947</v>
      </c>
      <c r="C169" s="16">
        <v>-0.49784499129987947</v>
      </c>
      <c r="D169" s="27">
        <v>1.5323573421151317</v>
      </c>
      <c r="E169" s="27">
        <v>-2.1081580219454654</v>
      </c>
      <c r="F169" s="17">
        <v>5.3883223131954034</v>
      </c>
    </row>
    <row r="170" spans="1:6" x14ac:dyDescent="0.15">
      <c r="A170" s="4">
        <f t="shared" si="3"/>
        <v>1.074999999999994</v>
      </c>
      <c r="B170" s="10">
        <v>-0.46018113668836857</v>
      </c>
      <c r="C170" s="19">
        <v>-0.46018113668836857</v>
      </c>
      <c r="D170" s="31">
        <v>1.4812876623003439</v>
      </c>
      <c r="E170" s="31">
        <v>-1.9793433195678807</v>
      </c>
      <c r="F170" s="20">
        <v>4.9257287983579072</v>
      </c>
    </row>
    <row r="171" spans="1:6" x14ac:dyDescent="0.15">
      <c r="A171" s="4">
        <f t="shared" si="3"/>
        <v>1.0999999999999939</v>
      </c>
      <c r="B171" s="10">
        <v>-0.42375494041108558</v>
      </c>
      <c r="C171" s="19">
        <v>-0.42375494041108558</v>
      </c>
      <c r="D171" s="31">
        <v>1.4332991507927704</v>
      </c>
      <c r="E171" s="31">
        <v>-1.861457378344034</v>
      </c>
      <c r="F171" s="20">
        <v>4.5128767902668026</v>
      </c>
    </row>
    <row r="172" spans="1:6" x14ac:dyDescent="0.15">
      <c r="A172" s="4">
        <f t="shared" si="3"/>
        <v>1.1249999999999938</v>
      </c>
      <c r="B172" s="10">
        <v>-0.38849266329586352</v>
      </c>
      <c r="C172" s="19">
        <v>-0.38849266329586352</v>
      </c>
      <c r="D172" s="31">
        <v>1.3881334449880454</v>
      </c>
      <c r="E172" s="31">
        <v>-1.7533381181357084</v>
      </c>
      <c r="F172" s="20">
        <v>4.1434190635663057</v>
      </c>
    </row>
    <row r="173" spans="1:6" x14ac:dyDescent="0.15">
      <c r="A173" s="5">
        <f t="shared" si="3"/>
        <v>1.1499999999999937</v>
      </c>
      <c r="B173" s="11">
        <v>-0.35432667797628775</v>
      </c>
      <c r="C173" s="22">
        <v>-0.35432667797628775</v>
      </c>
      <c r="D173" s="32">
        <v>1.3455593520361184</v>
      </c>
      <c r="E173" s="32">
        <v>-1.6539701676765488</v>
      </c>
      <c r="F173" s="23">
        <v>3.8119380219877059</v>
      </c>
    </row>
    <row r="174" spans="1:6" x14ac:dyDescent="0.15">
      <c r="A174" s="3">
        <f t="shared" si="3"/>
        <v>1.1749999999999936</v>
      </c>
      <c r="B174" s="9">
        <v>-0.32119483317901643</v>
      </c>
      <c r="C174" s="16">
        <v>-0.32119483317901643</v>
      </c>
      <c r="D174" s="27">
        <v>1.3053694549051085</v>
      </c>
      <c r="E174" s="27">
        <v>-1.5624635977612371</v>
      </c>
      <c r="F174" s="17">
        <v>3.513792932645381</v>
      </c>
    </row>
    <row r="175" spans="1:6" x14ac:dyDescent="0.15">
      <c r="A175" s="4">
        <f t="shared" si="3"/>
        <v>1.1999999999999935</v>
      </c>
      <c r="B175" s="10">
        <v>-0.28903989659219653</v>
      </c>
      <c r="C175" s="19">
        <v>-0.28903989659219653</v>
      </c>
      <c r="D175" s="31">
        <v>1.2673772054237886</v>
      </c>
      <c r="E175" s="31">
        <v>-1.4780361144359542</v>
      </c>
      <c r="F175" s="20">
        <v>3.2449948647258462</v>
      </c>
    </row>
    <row r="176" spans="1:6" x14ac:dyDescent="0.15">
      <c r="A176" s="4">
        <f t="shared" si="3"/>
        <v>1.2249999999999934</v>
      </c>
      <c r="B176" s="10">
        <v>-0.25780906515344171</v>
      </c>
      <c r="C176" s="19">
        <v>-0.25780906515344171</v>
      </c>
      <c r="D176" s="31">
        <v>1.2314144258551221</v>
      </c>
      <c r="E176" s="31">
        <v>-1.3999980907823106</v>
      </c>
      <c r="F176" s="20">
        <v>3.0021038573906127</v>
      </c>
    </row>
    <row r="177" spans="1:6" x14ac:dyDescent="0.15">
      <c r="A177" s="4">
        <f t="shared" si="3"/>
        <v>1.2499999999999933</v>
      </c>
      <c r="B177" s="10">
        <v>-0.22745353337627339</v>
      </c>
      <c r="C177" s="19">
        <v>-0.22745353337627339</v>
      </c>
      <c r="D177" s="31">
        <v>1.1973291545071196</v>
      </c>
      <c r="E177" s="31">
        <v>-1.327739937536939</v>
      </c>
      <c r="F177" s="20">
        <v>2.7821440091884519</v>
      </c>
    </row>
    <row r="178" spans="1:6" x14ac:dyDescent="0.15">
      <c r="A178" s="5">
        <f t="shared" si="3"/>
        <v>1.2749999999999932</v>
      </c>
      <c r="B178" s="11">
        <v>-0.19792811180068187</v>
      </c>
      <c r="C178" s="22">
        <v>-0.19792811180068187</v>
      </c>
      <c r="D178" s="32">
        <v>1.1649837821349891</v>
      </c>
      <c r="E178" s="32">
        <v>-1.260721408738146</v>
      </c>
      <c r="F178" s="23">
        <v>2.582533082314983</v>
      </c>
    </row>
    <row r="179" spans="1:6" x14ac:dyDescent="0.15">
      <c r="A179" s="12">
        <f t="shared" si="3"/>
        <v>1.2999999999999932</v>
      </c>
      <c r="B179" s="9">
        <v>-0.16919088886680742</v>
      </c>
      <c r="C179" s="16">
        <v>-0.16919088886680742</v>
      </c>
      <c r="D179" s="27">
        <v>1.1342534349966276</v>
      </c>
      <c r="E179" s="27">
        <v>-1.198462514651973</v>
      </c>
      <c r="F179" s="17">
        <v>2.4010239143089738</v>
      </c>
    </row>
    <row r="180" spans="1:6" x14ac:dyDescent="0.15">
      <c r="A180" s="4">
        <f t="shared" si="3"/>
        <v>1.3249999999999931</v>
      </c>
      <c r="B180" s="10">
        <v>-0.14120293051843555</v>
      </c>
      <c r="C180" s="19">
        <v>-0.14120293051843555</v>
      </c>
      <c r="D180" s="31">
        <v>1.1050245678314667</v>
      </c>
      <c r="E180" s="31">
        <v>-1.1405357748173426</v>
      </c>
      <c r="F180" s="20">
        <v>2.235655475297333</v>
      </c>
    </row>
    <row r="181" spans="1:6" x14ac:dyDescent="0.15">
      <c r="A181" s="4">
        <f t="shared" si="3"/>
        <v>1.349999999999993</v>
      </c>
      <c r="B181" s="10">
        <v>-0.11392801268309585</v>
      </c>
      <c r="C181" s="19">
        <v>-0.11392801268309585</v>
      </c>
      <c r="D181" s="31">
        <v>1.0771937360833703</v>
      </c>
      <c r="E181" s="31">
        <v>-1.0865595925360356</v>
      </c>
      <c r="F181" s="20">
        <v>2.0847118366505613</v>
      </c>
    </row>
    <row r="182" spans="1:6" x14ac:dyDescent="0.15">
      <c r="A182" s="4">
        <f t="shared" si="3"/>
        <v>1.3749999999999929</v>
      </c>
      <c r="B182" s="10">
        <v>-8.733238247848038E-2</v>
      </c>
      <c r="C182" s="19">
        <v>-8.733238247848038E-2</v>
      </c>
      <c r="D182" s="31">
        <v>1.0506665216504041</v>
      </c>
      <c r="E182" s="31">
        <v>-1.0361925711082318</v>
      </c>
      <c r="F182" s="20">
        <v>1.9466876539469267</v>
      </c>
    </row>
    <row r="183" spans="1:6" x14ac:dyDescent="0.15">
      <c r="A183" s="5">
        <f t="shared" si="3"/>
        <v>1.3999999999999928</v>
      </c>
      <c r="B183" s="11">
        <v>-6.1384544585123525E-2</v>
      </c>
      <c r="C183" s="22">
        <v>-6.1384544585123525E-2</v>
      </c>
      <c r="D183" s="32">
        <v>1.0253565905296045</v>
      </c>
      <c r="E183" s="32">
        <v>-0.98912862357837006</v>
      </c>
      <c r="F183" s="23">
        <v>1.8202590339471294</v>
      </c>
    </row>
    <row r="184" spans="1:6" x14ac:dyDescent="0.15">
      <c r="A184" s="3">
        <f t="shared" si="3"/>
        <v>1.4249999999999927</v>
      </c>
      <c r="B184" s="9">
        <v>-3.6055069722554976E-2</v>
      </c>
      <c r="C184" s="16">
        <v>-3.6055069722554976E-2</v>
      </c>
      <c r="D184" s="27">
        <v>1.0011848641008958</v>
      </c>
      <c r="E184" s="27">
        <v>-0.945092753261359</v>
      </c>
      <c r="F184" s="17">
        <v>1.7042588674375225</v>
      </c>
    </row>
    <row r="185" spans="1:6" x14ac:dyDescent="0.15">
      <c r="A185" s="4">
        <f t="shared" si="3"/>
        <v>1.4499999999999926</v>
      </c>
      <c r="B185" s="10">
        <v>-1.1316422586453054E-2</v>
      </c>
      <c r="C185" s="19">
        <v>-1.1316422586453054E-2</v>
      </c>
      <c r="D185" s="31">
        <v>0.97807878859427311</v>
      </c>
      <c r="E185" s="31">
        <v>-0.90383740307626947</v>
      </c>
      <c r="F185" s="20">
        <v>1.5976558792324442</v>
      </c>
    </row>
    <row r="186" spans="1:6" x14ac:dyDescent="0.15">
      <c r="A186" s="4">
        <f t="shared" si="3"/>
        <v>1.4749999999999925</v>
      </c>
      <c r="B186" s="10">
        <v>1.2857193039287852E-2</v>
      </c>
      <c r="C186" s="19">
        <v>1.2857193039287852E-2</v>
      </c>
      <c r="D186" s="31">
        <v>0.95597168961465373</v>
      </c>
      <c r="E186" s="31">
        <v>-0.86513928867206824</v>
      </c>
      <c r="F186" s="20">
        <v>1.499536782502817</v>
      </c>
    </row>
    <row r="187" spans="1:6" x14ac:dyDescent="0.15">
      <c r="A187" s="4">
        <f t="shared" si="3"/>
        <v>1.4999999999999925</v>
      </c>
      <c r="B187" s="10">
        <v>3.6489973978569464E-2</v>
      </c>
      <c r="C187" s="19">
        <v>3.6489973978569464E-2</v>
      </c>
      <c r="D187" s="31">
        <v>0.93480220054468555</v>
      </c>
      <c r="E187" s="31">
        <v>-0.82879664423433064</v>
      </c>
      <c r="F187" s="20">
        <v>1.4090910340024634</v>
      </c>
    </row>
    <row r="188" spans="1:6" x14ac:dyDescent="0.15">
      <c r="A188" s="5">
        <f t="shared" si="3"/>
        <v>1.5249999999999924</v>
      </c>
      <c r="B188" s="11">
        <v>5.9604643891654929E-2</v>
      </c>
      <c r="C188" s="22">
        <v>5.9604643891654929E-2</v>
      </c>
      <c r="D188" s="32">
        <v>0.9145137552759588</v>
      </c>
      <c r="E188" s="32">
        <v>-0.79462682130336859</v>
      </c>
      <c r="F188" s="23">
        <v>1.325597775194453</v>
      </c>
    </row>
    <row r="189" spans="1:6" x14ac:dyDescent="0.15">
      <c r="A189" s="3">
        <f t="shared" si="3"/>
        <v>1.5499999999999923</v>
      </c>
      <c r="B189" s="9">
        <v>8.2222567539637428E-2</v>
      </c>
      <c r="C189" s="16">
        <v>8.2222567539637428E-2</v>
      </c>
      <c r="D189" s="27">
        <v>0.89505413708897974</v>
      </c>
      <c r="E189" s="27">
        <v>-0.7624641903813828</v>
      </c>
      <c r="F189" s="17">
        <v>1.248414616025262</v>
      </c>
    </row>
    <row r="190" spans="1:6" x14ac:dyDescent="0.15">
      <c r="A190" s="4">
        <f t="shared" si="3"/>
        <v>1.5749999999999922</v>
      </c>
      <c r="B190" s="10">
        <v>0.10436385439851234</v>
      </c>
      <c r="C190" s="19">
        <v>0.10436385439851234</v>
      </c>
      <c r="D190" s="31">
        <v>0.87637507665695979</v>
      </c>
      <c r="E190" s="31">
        <v>-0.73215830293254658</v>
      </c>
      <c r="F190" s="20">
        <v>1.1769679765130583</v>
      </c>
    </row>
    <row r="191" spans="1:6" x14ac:dyDescent="0.15">
      <c r="A191" s="4">
        <f t="shared" si="3"/>
        <v>1.5999999999999921</v>
      </c>
      <c r="B191" s="10">
        <v>0.12604745277346946</v>
      </c>
      <c r="C191" s="19">
        <v>0.12604745277346946</v>
      </c>
      <c r="D191" s="31">
        <v>0.85843189312458545</v>
      </c>
      <c r="E191" s="31">
        <v>-0.70357227788420773</v>
      </c>
      <c r="F191" s="20">
        <v>1.1107447490494993</v>
      </c>
    </row>
    <row r="192" spans="1:6" x14ac:dyDescent="0.15">
      <c r="A192" s="4">
        <f t="shared" si="3"/>
        <v>1.624999999999992</v>
      </c>
      <c r="B192" s="10">
        <v>0.1472912354234267</v>
      </c>
      <c r="C192" s="19">
        <v>0.1472912354234267</v>
      </c>
      <c r="D192" s="31">
        <v>0.8411831730404139</v>
      </c>
      <c r="E192" s="31">
        <v>-0.67658138215968844</v>
      </c>
      <c r="F192" s="20">
        <v>1.0492850834481369</v>
      </c>
    </row>
    <row r="193" spans="1:6" x14ac:dyDescent="0.15">
      <c r="A193" s="5">
        <f t="shared" si="3"/>
        <v>1.6499999999999919</v>
      </c>
      <c r="B193" s="11">
        <v>0.16811207758432115</v>
      </c>
      <c r="C193" s="22">
        <v>0.16811207758432115</v>
      </c>
      <c r="D193" s="32">
        <v>0.82459048262493106</v>
      </c>
      <c r="E193" s="32">
        <v>-0.65107177930700122</v>
      </c>
      <c r="F193" s="23">
        <v>0.99217612896074925</v>
      </c>
    </row>
    <row r="194" spans="1:6" x14ac:dyDescent="0.15">
      <c r="A194" s="12">
        <f t="shared" si="3"/>
        <v>1.6749999999999918</v>
      </c>
      <c r="B194" s="9">
        <v>0.18852592817441571</v>
      </c>
      <c r="C194" s="16">
        <v>0.18852592817441571</v>
      </c>
      <c r="D194" s="27">
        <v>0.80861810945579238</v>
      </c>
      <c r="E194" s="27">
        <v>-0.62693942408973014</v>
      </c>
      <c r="F194" s="17">
        <v>0.93904659404201518</v>
      </c>
    </row>
    <row r="195" spans="1:6" x14ac:dyDescent="0.15">
      <c r="A195" s="4">
        <f t="shared" si="3"/>
        <v>1.6999999999999917</v>
      </c>
      <c r="B195" s="10">
        <v>0.20854787487348742</v>
      </c>
      <c r="C195" s="19">
        <v>0.20854787487348742</v>
      </c>
      <c r="D195" s="31">
        <v>0.79323283016400337</v>
      </c>
      <c r="E195" s="31">
        <v>-0.60408908410346629</v>
      </c>
      <c r="F195" s="20">
        <v>0.88956200662433216</v>
      </c>
    </row>
    <row r="196" spans="1:6" x14ac:dyDescent="0.15">
      <c r="A196" s="4">
        <f t="shared" si="3"/>
        <v>1.7249999999999917</v>
      </c>
      <c r="B196" s="10">
        <v>0.22819220368823104</v>
      </c>
      <c r="C196" s="19">
        <v>0.22819220368823104</v>
      </c>
      <c r="D196" s="31">
        <v>0.77840370117356306</v>
      </c>
      <c r="E196" s="31">
        <v>-0.58243347217703345</v>
      </c>
      <c r="F196" s="20">
        <v>0.843420575911216</v>
      </c>
    </row>
    <row r="197" spans="1:6" x14ac:dyDescent="0.15">
      <c r="A197" s="4">
        <f t="shared" si="3"/>
        <v>1.7499999999999916</v>
      </c>
      <c r="B197" s="10">
        <v>0.24747245354685471</v>
      </c>
      <c r="C197" s="19">
        <v>0.24747245354685471</v>
      </c>
      <c r="D197" s="31">
        <v>0.76410186989383344</v>
      </c>
      <c r="E197" s="31">
        <v>-0.56189247559690569</v>
      </c>
      <c r="F197" s="20">
        <v>0.80034957188765088</v>
      </c>
    </row>
    <row r="198" spans="1:6" x14ac:dyDescent="0.15">
      <c r="A198" s="5">
        <f t="shared" si="3"/>
        <v>1.7749999999999915</v>
      </c>
      <c r="B198" s="11">
        <v>0.26640146640522699</v>
      </c>
      <c r="C198" s="22">
        <v>0.26640146640522699</v>
      </c>
      <c r="D198" s="32">
        <v>0.75030040409813048</v>
      </c>
      <c r="E198" s="32">
        <v>-0.54239247012502112</v>
      </c>
      <c r="F198" s="23">
        <v>0.76010215142629378</v>
      </c>
    </row>
    <row r="199" spans="1:6" x14ac:dyDescent="0.15">
      <c r="A199" s="3">
        <f t="shared" si="3"/>
        <v>1.7999999999999914</v>
      </c>
      <c r="B199" s="9">
        <v>0.28499143329385518</v>
      </c>
      <c r="C199" s="16">
        <v>0.28499143329385518</v>
      </c>
      <c r="D199" s="27">
        <v>0.73697413750170471</v>
      </c>
      <c r="E199" s="27">
        <v>-0.52386570842164082</v>
      </c>
      <c r="F199" s="17">
        <v>0.72245457048275152</v>
      </c>
    </row>
    <row r="200" spans="1:6" x14ac:dyDescent="0.15">
      <c r="A200" s="4">
        <f t="shared" si="3"/>
        <v>1.8249999999999913</v>
      </c>
      <c r="B200" s="10">
        <v>0.30325393668839867</v>
      </c>
      <c r="C200" s="19">
        <v>0.30325393668839867</v>
      </c>
      <c r="D200" s="31">
        <v>0.72409952979405212</v>
      </c>
      <c r="E200" s="31">
        <v>-0.5062497738829963</v>
      </c>
      <c r="F200" s="20">
        <v>0.68720373078123309</v>
      </c>
    </row>
    <row r="201" spans="1:6" x14ac:dyDescent="0.15">
      <c r="A201" s="4">
        <f t="shared" ref="A201:A247" si="4">A200+0.025</f>
        <v>1.8499999999999912</v>
      </c>
      <c r="B201" s="10">
        <v>0.32119998954547346</v>
      </c>
      <c r="C201" s="19">
        <v>0.32119998954547346</v>
      </c>
      <c r="D201" s="31">
        <v>0.71165453958993619</v>
      </c>
      <c r="E201" s="31">
        <v>-0.48948709209707097</v>
      </c>
      <c r="F201" s="20">
        <v>0.65416501688707251</v>
      </c>
    </row>
    <row r="202" spans="1:6" x14ac:dyDescent="0.15">
      <c r="A202" s="4">
        <f t="shared" si="4"/>
        <v>1.8749999999999911</v>
      </c>
      <c r="B202" s="10">
        <v>0.33884007130944127</v>
      </c>
      <c r="C202" s="19">
        <v>0.33884007130944127</v>
      </c>
      <c r="D202" s="31">
        <v>0.69961850894533051</v>
      </c>
      <c r="E202" s="31">
        <v>-0.47352449314219724</v>
      </c>
      <c r="F202" s="20">
        <v>0.62317038588463147</v>
      </c>
    </row>
    <row r="203" spans="1:6" x14ac:dyDescent="0.15">
      <c r="A203" s="3">
        <f t="shared" si="4"/>
        <v>1.899999999999991</v>
      </c>
      <c r="B203" s="9">
        <v>0.35618416116405355</v>
      </c>
      <c r="C203" s="16">
        <v>0.35618416116405355</v>
      </c>
      <c r="D203" s="27">
        <v>0.68797205824263974</v>
      </c>
      <c r="E203" s="27">
        <v>-0.45831281882901881</v>
      </c>
      <c r="F203" s="17">
        <v>0.59406667722438489</v>
      </c>
    </row>
    <row r="204" spans="1:6" x14ac:dyDescent="0.15">
      <c r="A204" s="4">
        <f t="shared" si="4"/>
        <v>1.9249999999999909</v>
      </c>
      <c r="B204" s="10">
        <v>0.37324176877469145</v>
      </c>
      <c r="C204" s="19">
        <v>0.37324176877469145</v>
      </c>
      <c r="D204" s="31">
        <v>0.67669699038740339</v>
      </c>
      <c r="E204" s="31">
        <v>-0.44380656973909582</v>
      </c>
      <c r="F204" s="20">
        <v>0.56671411483306466</v>
      </c>
    </row>
    <row r="205" spans="1:6" x14ac:dyDescent="0.15">
      <c r="A205" s="4">
        <f t="shared" si="4"/>
        <v>1.9499999999999909</v>
      </c>
      <c r="B205" s="10">
        <v>0.39002196274203699</v>
      </c>
      <c r="C205" s="19">
        <v>0.39002196274203699</v>
      </c>
      <c r="D205" s="31">
        <v>0.66577620337904997</v>
      </c>
      <c r="E205" s="31">
        <v>-0.42996358756168684</v>
      </c>
      <c r="F205" s="20">
        <v>0.54098497742863871</v>
      </c>
    </row>
    <row r="206" spans="1:6" x14ac:dyDescent="0.15">
      <c r="A206" s="4">
        <f t="shared" si="4"/>
        <v>1.9749999999999908</v>
      </c>
      <c r="B206" s="10">
        <v>0.40653339696592017</v>
      </c>
      <c r="C206" s="19">
        <v>0.40653339696592017</v>
      </c>
      <c r="D206" s="31">
        <v>0.65519361042356583</v>
      </c>
      <c r="E206" s="31">
        <v>-0.41674476878965938</v>
      </c>
      <c r="F206" s="20">
        <v>0.5167624162576212</v>
      </c>
    </row>
    <row r="207" spans="1:6" x14ac:dyDescent="0.15">
      <c r="A207" s="5">
        <f t="shared" si="4"/>
        <v>1.9999999999999907</v>
      </c>
      <c r="B207" s="11">
        <v>0.42278433509846114</v>
      </c>
      <c r="C207" s="22">
        <v>0.42278433509846114</v>
      </c>
      <c r="D207" s="32">
        <v>0.64493406684823018</v>
      </c>
      <c r="E207" s="32">
        <v>-0.40411380631919319</v>
      </c>
      <c r="F207" s="23">
        <v>0.49393940226683741</v>
      </c>
    </row>
    <row r="208" spans="1:6" x14ac:dyDescent="0.15">
      <c r="A208" s="12">
        <f t="shared" si="4"/>
        <v>2.0249999999999906</v>
      </c>
      <c r="B208" s="9">
        <v>0.4387826732481665</v>
      </c>
      <c r="C208" s="16">
        <v>0.4387826732481665</v>
      </c>
      <c r="D208" s="27">
        <v>0.63498330315958618</v>
      </c>
      <c r="E208" s="27">
        <v>-0.39203695591699672</v>
      </c>
      <c r="F208" s="17">
        <v>0.47241778711097165</v>
      </c>
    </row>
    <row r="209" spans="1:6" x14ac:dyDescent="0.15">
      <c r="A209" s="4">
        <f t="shared" si="4"/>
        <v>2.0499999999999905</v>
      </c>
      <c r="B209" s="10">
        <v>0.45453596108107608</v>
      </c>
      <c r="C209" s="19">
        <v>0.45453596108107608</v>
      </c>
      <c r="D209" s="31">
        <v>0.62532786365707305</v>
      </c>
      <c r="E209" s="31">
        <v>-0.3804828248824853</v>
      </c>
      <c r="F209" s="20">
        <v>0.45210746444400257</v>
      </c>
    </row>
    <row r="210" spans="1:6" x14ac:dyDescent="0.15">
      <c r="A210" s="4">
        <f t="shared" si="4"/>
        <v>2.0749999999999904</v>
      </c>
      <c r="B210" s="10">
        <v>0.47005142145116929</v>
      </c>
      <c r="C210" s="19">
        <v>0.47005142145116929</v>
      </c>
      <c r="D210" s="31">
        <v>0.61595505007751228</v>
      </c>
      <c r="E210" s="31">
        <v>-0.36942218054864912</v>
      </c>
      <c r="F210" s="20">
        <v>0.43292561969955967</v>
      </c>
    </row>
    <row r="211" spans="1:6" x14ac:dyDescent="0.15">
      <c r="A211" s="4">
        <f t="shared" si="4"/>
        <v>2.0999999999999903</v>
      </c>
      <c r="B211" s="10">
        <v>0.48533596867982642</v>
      </c>
      <c r="C211" s="19">
        <v>0.48533596867982642</v>
      </c>
      <c r="D211" s="31">
        <v>0.60685286980102671</v>
      </c>
      <c r="E211" s="31">
        <v>-0.35882777654085479</v>
      </c>
      <c r="F211" s="20">
        <v>0.41479605807628972</v>
      </c>
    </row>
    <row r="212" spans="1:6" x14ac:dyDescent="0.15">
      <c r="A212" s="5">
        <f t="shared" si="4"/>
        <v>2.1249999999999902</v>
      </c>
      <c r="B212" s="11">
        <v>0.50039622559302821</v>
      </c>
      <c r="C212" s="22">
        <v>0.50039622559302821</v>
      </c>
      <c r="D212" s="32">
        <v>0.5980099881979144</v>
      </c>
      <c r="E212" s="32">
        <v>-0.34867419495324475</v>
      </c>
      <c r="F212" s="23">
        <v>0.3976486017463805</v>
      </c>
    </row>
    <row r="213" spans="1:6" x14ac:dyDescent="0.15">
      <c r="A213" s="3">
        <f t="shared" si="4"/>
        <v>2.1499999999999901</v>
      </c>
      <c r="B213" s="9">
        <v>0.51523853941501929</v>
      </c>
      <c r="C213" s="16">
        <v>0.51523853941501929</v>
      </c>
      <c r="D213" s="27">
        <v>0.58941568473932482</v>
      </c>
      <c r="E213" s="27">
        <v>-0.33893770281255231</v>
      </c>
      <c r="F213" s="17">
        <v>0.38141854842943362</v>
      </c>
    </row>
    <row r="214" spans="1:6" x14ac:dyDescent="0.15">
      <c r="A214" s="4">
        <f t="shared" si="4"/>
        <v>2.1749999999999901</v>
      </c>
      <c r="B214" s="10">
        <v>0.52986899660822018</v>
      </c>
      <c r="C214" s="19">
        <v>0.52986899660822018</v>
      </c>
      <c r="D214" s="31">
        <v>0.58105981253298766</v>
      </c>
      <c r="E214" s="31">
        <v>-0.32959612138315181</v>
      </c>
      <c r="F214" s="20">
        <v>0.36604618444599563</v>
      </c>
    </row>
    <row r="215" spans="1:6" x14ac:dyDescent="0.15">
      <c r="A215" s="4">
        <f t="shared" si="4"/>
        <v>2.19999999999999</v>
      </c>
      <c r="B215" s="10">
        <v>0.54429343674113928</v>
      </c>
      <c r="C215" s="19">
        <v>0.54429343674113928</v>
      </c>
      <c r="D215" s="31">
        <v>0.57293276097933787</v>
      </c>
      <c r="E215" s="31">
        <v>-0.32062870702852919</v>
      </c>
      <c r="F215" s="20">
        <v>0.35147634620726731</v>
      </c>
    </row>
    <row r="216" spans="1:6" x14ac:dyDescent="0.15">
      <c r="A216" s="4">
        <f t="shared" si="4"/>
        <v>2.2249999999999899</v>
      </c>
      <c r="B216" s="10">
        <v>0.55851746545880554</v>
      </c>
      <c r="C216" s="19">
        <v>0.55851746545880554</v>
      </c>
      <c r="D216" s="31">
        <v>0.56502542127369171</v>
      </c>
      <c r="E216" s="31">
        <v>-0.31201604248609127</v>
      </c>
      <c r="F216" s="20">
        <v>0.33765802482842733</v>
      </c>
    </row>
    <row r="217" spans="1:6" x14ac:dyDescent="0.15">
      <c r="A217" s="5">
        <f t="shared" si="4"/>
        <v>2.2499999999999898</v>
      </c>
      <c r="B217" s="11">
        <v>0.57254646662372888</v>
      </c>
      <c r="C217" s="22">
        <v>0.57254646662372888</v>
      </c>
      <c r="D217" s="32">
        <v>0.55732915450711384</v>
      </c>
      <c r="E217" s="32">
        <v>-0.30373993753692363</v>
      </c>
      <c r="F217" s="23">
        <v>0.32454400918840126</v>
      </c>
    </row>
    <row r="218" spans="1:6" x14ac:dyDescent="0.15">
      <c r="A218" s="3">
        <f t="shared" si="4"/>
        <v>2.2749999999999897</v>
      </c>
      <c r="B218" s="9">
        <v>0.58638561368951636</v>
      </c>
      <c r="C218" s="16">
        <v>0.58638561368951636</v>
      </c>
      <c r="D218" s="27">
        <v>0.54983576214267305</v>
      </c>
      <c r="E218" s="27">
        <v>-0.29578333816195823</v>
      </c>
      <c r="F218" s="17">
        <v>0.31209056331217538</v>
      </c>
    </row>
    <row r="219" spans="1:6" x14ac:dyDescent="0.15">
      <c r="A219" s="4">
        <f t="shared" si="4"/>
        <v>2.2999999999999896</v>
      </c>
      <c r="B219" s="10">
        <v>0.60003988036396394</v>
      </c>
      <c r="C219" s="19">
        <v>0.60003988036396394</v>
      </c>
      <c r="D219" s="31">
        <v>0.54253745866526137</v>
      </c>
      <c r="E219" s="31">
        <v>-0.28813024337294285</v>
      </c>
      <c r="F219" s="20">
        <v>0.30025713443427715</v>
      </c>
    </row>
    <row r="220" spans="1:6" x14ac:dyDescent="0.15">
      <c r="A220" s="4">
        <f t="shared" si="4"/>
        <v>2.3249999999999895</v>
      </c>
      <c r="B220" s="10">
        <v>0.61351405061364195</v>
      </c>
      <c r="C220" s="19">
        <v>0.61351405061364195</v>
      </c>
      <c r="D220" s="31">
        <v>0.53542684622234815</v>
      </c>
      <c r="E220" s="31">
        <v>-0.28076562899225299</v>
      </c>
      <c r="F220" s="20">
        <v>0.28900608852353427</v>
      </c>
    </row>
    <row r="221" spans="1:6" x14ac:dyDescent="0.15">
      <c r="A221" s="4">
        <f t="shared" si="4"/>
        <v>2.3499999999999894</v>
      </c>
      <c r="B221" s="10">
        <v>0.62681272805764687</v>
      </c>
      <c r="C221" s="19">
        <v>0.62681272805764687</v>
      </c>
      <c r="D221" s="31">
        <v>0.52849689109022435</v>
      </c>
      <c r="E221" s="31">
        <v>-0.27367537773137007</v>
      </c>
      <c r="F221" s="20">
        <v>0.27830247041796108</v>
      </c>
    </row>
    <row r="222" spans="1:6" x14ac:dyDescent="0.15">
      <c r="A222" s="5">
        <f t="shared" si="4"/>
        <v>2.3749999999999893</v>
      </c>
      <c r="B222" s="11">
        <v>0.63994034479424877</v>
      </c>
      <c r="C222" s="22">
        <v>0.63994034479424877</v>
      </c>
      <c r="D222" s="32">
        <v>0.52174090181568888</v>
      </c>
      <c r="E222" s="32">
        <v>-0.26684621498500533</v>
      </c>
      <c r="F222" s="23">
        <v>0.26811378604169556</v>
      </c>
    </row>
    <row r="223" spans="1:6" x14ac:dyDescent="0.15">
      <c r="A223" s="12">
        <f t="shared" si="4"/>
        <v>2.3999999999999893</v>
      </c>
      <c r="B223" s="9">
        <v>0.65290116970059264</v>
      </c>
      <c r="C223" s="16">
        <v>0.65290116970059264</v>
      </c>
      <c r="D223" s="27">
        <v>0.51515250889694719</v>
      </c>
      <c r="E223" s="27">
        <v>-0.26026564981742678</v>
      </c>
      <c r="F223" s="17">
        <v>0.25840980445938511</v>
      </c>
    </row>
    <row r="224" spans="1:6" x14ac:dyDescent="0.15">
      <c r="A224" s="4">
        <f t="shared" si="4"/>
        <v>2.4249999999999892</v>
      </c>
      <c r="B224" s="10">
        <v>0.66569931624235912</v>
      </c>
      <c r="C224" s="19">
        <v>0.66569931624235912</v>
      </c>
      <c r="D224" s="31">
        <v>0.50872564587990066</v>
      </c>
      <c r="E224" s="31">
        <v>-0.25392192067048458</v>
      </c>
      <c r="F224" s="20">
        <v>0.24916237777251571</v>
      </c>
    </row>
    <row r="225" spans="1:6" x14ac:dyDescent="0.15">
      <c r="A225" s="4">
        <f t="shared" si="4"/>
        <v>2.4499999999999891</v>
      </c>
      <c r="B225" s="10">
        <v>0.67833874982734177</v>
      </c>
      <c r="C225" s="19">
        <v>0.67833874982734177</v>
      </c>
      <c r="D225" s="31">
        <v>0.50245453175717048</v>
      </c>
      <c r="E225" s="31">
        <v>-0.24780394536991729</v>
      </c>
      <c r="F225" s="20">
        <v>0.24034527708136333</v>
      </c>
    </row>
    <row r="226" spans="1:6" x14ac:dyDescent="0.15">
      <c r="A226" s="4">
        <f t="shared" si="4"/>
        <v>2.474999999999989</v>
      </c>
      <c r="B226" s="10">
        <v>0.69082329473420478</v>
      </c>
      <c r="C226" s="19">
        <v>0.69082329473420478</v>
      </c>
      <c r="D226" s="31">
        <v>0.4963336545672497</v>
      </c>
      <c r="E226" s="31">
        <v>-0.24190127504846617</v>
      </c>
      <c r="F226" s="20">
        <v>0.23193404292938216</v>
      </c>
    </row>
    <row r="227" spans="1:6" x14ac:dyDescent="0.15">
      <c r="A227" s="5">
        <f t="shared" si="4"/>
        <v>2.4999999999999889</v>
      </c>
      <c r="B227" s="11">
        <v>0.70315664064523775</v>
      </c>
      <c r="C227" s="22">
        <v>0.70315664064523775</v>
      </c>
      <c r="D227" s="32">
        <v>0.49035775610023746</v>
      </c>
      <c r="E227" s="32">
        <v>-0.23620405164172989</v>
      </c>
      <c r="F227" s="23">
        <v>0.22390584881725553</v>
      </c>
    </row>
    <row r="228" spans="1:6" x14ac:dyDescent="0.15">
      <c r="A228" s="3">
        <f t="shared" si="4"/>
        <v>2.5249999999999888</v>
      </c>
      <c r="B228" s="9">
        <v>0.71534234880968928</v>
      </c>
      <c r="C228" s="16">
        <v>0.71534234880968928</v>
      </c>
      <c r="D228" s="27">
        <v>0.4845218176247863</v>
      </c>
      <c r="E228" s="27">
        <v>-0.23070296864609005</v>
      </c>
      <c r="F228" s="17">
        <v>0.21623937652439076</v>
      </c>
    </row>
    <row r="229" spans="1:6" x14ac:dyDescent="0.15">
      <c r="A229" s="4">
        <f t="shared" si="4"/>
        <v>2.5499999999999887</v>
      </c>
      <c r="B229" s="10">
        <v>0.7273838578622196</v>
      </c>
      <c r="C229" s="19">
        <v>0.7273838578622196</v>
      </c>
      <c r="D229" s="31">
        <v>0.47882104655827917</v>
      </c>
      <c r="E229" s="31">
        <v>-0.22538923485789525</v>
      </c>
      <c r="F229" s="20">
        <v>0.20891470210882898</v>
      </c>
    </row>
    <row r="230" spans="1:6" x14ac:dyDescent="0.15">
      <c r="A230" s="4">
        <f t="shared" si="4"/>
        <v>2.5749999999999886</v>
      </c>
      <c r="B230" s="10">
        <v>0.7392844893191487</v>
      </c>
      <c r="C230" s="19">
        <v>0.7392844893191487</v>
      </c>
      <c r="D230" s="31">
        <v>0.4732508640089344</v>
      </c>
      <c r="E230" s="31">
        <v>-0.22025454083981311</v>
      </c>
      <c r="F230" s="20">
        <v>0.20191319157451301</v>
      </c>
    </row>
    <row r="231" spans="1:6" x14ac:dyDescent="0.15">
      <c r="A231" s="4">
        <f t="shared" si="4"/>
        <v>2.5999999999999885</v>
      </c>
      <c r="B231" s="10">
        <v>0.75104745277347085</v>
      </c>
      <c r="C231" s="19">
        <v>0.75104745277347085</v>
      </c>
      <c r="D231" s="31">
        <v>0.46780689312458235</v>
      </c>
      <c r="E231" s="31">
        <v>-0.21529102788420112</v>
      </c>
      <c r="F231" s="20">
        <v>0.19521740529948212</v>
      </c>
    </row>
    <row r="232" spans="1:6" x14ac:dyDescent="0.15">
      <c r="A232" s="5">
        <f t="shared" si="4"/>
        <v>2.6249999999999885</v>
      </c>
      <c r="B232" s="11">
        <v>0.76267585080804345</v>
      </c>
      <c r="C232" s="22">
        <v>0.76267585080804345</v>
      </c>
      <c r="D232" s="32">
        <v>0.46248494818833991</v>
      </c>
      <c r="E232" s="32">
        <v>-0.21049125926482562</v>
      </c>
      <c r="F232" s="23">
        <v>0.18881101041146237</v>
      </c>
    </row>
    <row r="233" spans="1:6" x14ac:dyDescent="0.15">
      <c r="A233" s="3">
        <f t="shared" si="4"/>
        <v>2.6499999999999884</v>
      </c>
      <c r="B233" s="9">
        <v>0.77417268364492853</v>
      </c>
      <c r="C233" s="16">
        <v>0.77417268364492853</v>
      </c>
      <c r="D233" s="27">
        <v>0.45728102440637902</v>
      </c>
      <c r="E233" s="27">
        <v>-0.20584819358754181</v>
      </c>
      <c r="F233" s="17">
        <v>0.18267870037990969</v>
      </c>
    </row>
    <row r="234" spans="1:6" x14ac:dyDescent="0.15">
      <c r="A234" s="4">
        <f t="shared" si="4"/>
        <v>2.6749999999999883</v>
      </c>
      <c r="B234" s="10">
        <v>0.78554085354755132</v>
      </c>
      <c r="C234" s="19">
        <v>0.78554085354755132</v>
      </c>
      <c r="D234" s="31">
        <v>0.45219128833750044</v>
      </c>
      <c r="E234" s="31">
        <v>-0.20135516006788676</v>
      </c>
      <c r="F234" s="20">
        <v>0.17680612116706773</v>
      </c>
    </row>
    <row r="235" spans="1:6" x14ac:dyDescent="0.15">
      <c r="A235" s="4">
        <f t="shared" si="4"/>
        <v>2.6999999999999882</v>
      </c>
      <c r="B235" s="10">
        <v>0.79678316899113577</v>
      </c>
      <c r="C235" s="19">
        <v>0.79678316899113577</v>
      </c>
      <c r="D235" s="31">
        <v>0.44721206891832599</v>
      </c>
      <c r="E235" s="31">
        <v>-0.19700583557913778</v>
      </c>
      <c r="F235" s="20">
        <v>0.17117980334610147</v>
      </c>
    </row>
    <row r="236" spans="1:6" x14ac:dyDescent="0.15">
      <c r="A236" s="4">
        <f t="shared" si="4"/>
        <v>2.7249999999999881</v>
      </c>
      <c r="B236" s="10">
        <v>0.80790234861576848</v>
      </c>
      <c r="C236" s="19">
        <v>0.80790234861576848</v>
      </c>
      <c r="D236" s="31">
        <v>0.44233984904165541</v>
      </c>
      <c r="E236" s="31">
        <v>-0.19279422332844276</v>
      </c>
      <c r="F236" s="20">
        <v>0.16578709965279392</v>
      </c>
    </row>
    <row r="237" spans="1:6" x14ac:dyDescent="0.15">
      <c r="A237" s="5">
        <f t="shared" si="4"/>
        <v>2.749999999999988</v>
      </c>
      <c r="B237" s="11">
        <v>0.81890102497542738</v>
      </c>
      <c r="C237" s="22">
        <v>0.81890102497542738</v>
      </c>
      <c r="D237" s="32">
        <v>0.43757125764893301</v>
      </c>
      <c r="E237" s="32">
        <v>-0.18871463303130315</v>
      </c>
      <c r="F237" s="23">
        <v>0.16061612748947179</v>
      </c>
    </row>
    <row r="238" spans="1:6" x14ac:dyDescent="0.15">
      <c r="A238" s="3">
        <f t="shared" si="4"/>
        <v>2.7749999999999879</v>
      </c>
      <c r="B238" s="9">
        <v>0.82978174809536898</v>
      </c>
      <c r="C238" s="16">
        <v>0.82978174809536898</v>
      </c>
      <c r="D238" s="27">
        <v>0.43290306230086562</v>
      </c>
      <c r="E238" s="27">
        <v>-0.18476166246612927</v>
      </c>
      <c r="F238" s="17">
        <v>0.15565571594647337</v>
      </c>
    </row>
    <row r="239" spans="1:6" x14ac:dyDescent="0.15">
      <c r="A239" s="4">
        <f t="shared" si="4"/>
        <v>2.7999999999999878</v>
      </c>
      <c r="B239" s="10">
        <v>0.84054698884941192</v>
      </c>
      <c r="C239" s="19">
        <v>0.84054698884941192</v>
      </c>
      <c r="D239" s="31">
        <v>0.42833216219306047</v>
      </c>
      <c r="E239" s="31">
        <v>-0.18093018030092314</v>
      </c>
      <c r="F239" s="20">
        <v>0.15089535694821909</v>
      </c>
    </row>
    <row r="240" spans="1:6" x14ac:dyDescent="0.15">
      <c r="A240" s="4">
        <f t="shared" si="4"/>
        <v>2.8249999999999877</v>
      </c>
      <c r="B240" s="10">
        <v>0.85119914216785186</v>
      </c>
      <c r="C240" s="19">
        <v>0.85119914216785186</v>
      </c>
      <c r="D240" s="31">
        <v>0.4238555815861309</v>
      </c>
      <c r="E240" s="31">
        <v>-0.17721531009349192</v>
      </c>
      <c r="F240" s="20">
        <v>0.14632516016834632</v>
      </c>
    </row>
    <row r="241" spans="1:6" x14ac:dyDescent="0.15">
      <c r="A241" s="4">
        <f t="shared" si="4"/>
        <v>2.8499999999999877</v>
      </c>
      <c r="B241" s="10">
        <v>0.86174053008601503</v>
      </c>
      <c r="C241" s="19">
        <v>0.86174053008601503</v>
      </c>
      <c r="D241" s="31">
        <v>0.41947046362207424</v>
      </c>
      <c r="E241" s="31">
        <v>-0.17361241537505642</v>
      </c>
      <c r="F241" s="20">
        <v>0.14193581139191119</v>
      </c>
    </row>
    <row r="242" spans="1:6" x14ac:dyDescent="0.15">
      <c r="A242" s="5">
        <f t="shared" si="4"/>
        <v>2.8749999999999876</v>
      </c>
      <c r="B242" s="11">
        <v>0.8721734046427756</v>
      </c>
      <c r="C242" s="22">
        <v>0.8721734046427756</v>
      </c>
      <c r="D242" s="32">
        <v>0.41517406450088395</v>
      </c>
      <c r="E242" s="32">
        <v>-0.17011708573478601</v>
      </c>
      <c r="F242" s="23">
        <v>0.13771853403277101</v>
      </c>
    </row>
    <row r="243" spans="1:6" x14ac:dyDescent="0.15">
      <c r="A243" s="3">
        <f t="shared" si="4"/>
        <v>2.8999999999999875</v>
      </c>
      <c r="B243" s="9">
        <v>0.88249995063773878</v>
      </c>
      <c r="C243" s="16">
        <v>0.88249995063773878</v>
      </c>
      <c r="D243" s="27">
        <v>0.41096374799333024</v>
      </c>
      <c r="E243" s="27">
        <v>-0.16672512382974414</v>
      </c>
      <c r="F243" s="17">
        <v>0.13366505354131722</v>
      </c>
    </row>
    <row r="244" spans="1:6" x14ac:dyDescent="0.15">
      <c r="A244" s="4">
        <f t="shared" si="4"/>
        <v>2.9249999999999874</v>
      </c>
      <c r="B244" s="10">
        <v>0.89272228825521194</v>
      </c>
      <c r="C244" s="19">
        <v>0.89272228825521194</v>
      </c>
      <c r="D244" s="31">
        <v>0.40683698026765108</v>
      </c>
      <c r="E244" s="31">
        <v>-0.16343253325104001</v>
      </c>
      <c r="F244" s="20">
        <v>0.12976756446206633</v>
      </c>
    </row>
    <row r="245" spans="1:6" x14ac:dyDescent="0.15">
      <c r="A245" s="4">
        <f t="shared" si="4"/>
        <v>2.9499999999999873</v>
      </c>
      <c r="B245" s="10">
        <v>0.90284247556255082</v>
      </c>
      <c r="C245" s="19">
        <v>0.90284247556255082</v>
      </c>
      <c r="D245" s="31">
        <v>0.40279132500955434</v>
      </c>
      <c r="E245" s="31">
        <v>-0.16023550718271556</v>
      </c>
      <c r="F245" s="20">
        <v>0.12601869992252696</v>
      </c>
    </row>
    <row r="246" spans="1:6" x14ac:dyDescent="0.15">
      <c r="A246" s="4">
        <f t="shared" si="4"/>
        <v>2.9749999999999872</v>
      </c>
      <c r="B246" s="10">
        <v>0.91286251088997172</v>
      </c>
      <c r="C246" s="19">
        <v>0.91286251088997172</v>
      </c>
      <c r="D246" s="31">
        <v>0.39882443881644974</v>
      </c>
      <c r="E246" s="31">
        <v>-0.15713041779511011</v>
      </c>
      <c r="F246" s="20">
        <v>0.12241150335450637</v>
      </c>
    </row>
    <row r="247" spans="1:6" x14ac:dyDescent="0.15">
      <c r="A247" s="5">
        <f t="shared" si="4"/>
        <v>2.9999999999999871</v>
      </c>
      <c r="B247" s="11">
        <v>0.92278433509846203</v>
      </c>
      <c r="C247" s="22">
        <v>0.92278433509846203</v>
      </c>
      <c r="D247" s="32">
        <v>0.3949340668482284</v>
      </c>
      <c r="E247" s="32">
        <v>-0.15411380631919011</v>
      </c>
      <c r="F247" s="23">
        <v>0.1189394022668309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tart_PolyGam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84FDD-0390-4B5F-88D8-2A068D246B4D}">
  <sheetPr codeName="Sheet9"/>
  <dimension ref="A1:J27"/>
  <sheetViews>
    <sheetView workbookViewId="0"/>
  </sheetViews>
  <sheetFormatPr defaultColWidth="8.875" defaultRowHeight="13.5" x14ac:dyDescent="0.15"/>
  <cols>
    <col min="1" max="1" width="9.5" bestFit="1" customWidth="1"/>
    <col min="2" max="7" width="9" customWidth="1"/>
  </cols>
  <sheetData>
    <row r="1" spans="1:10" x14ac:dyDescent="0.15">
      <c r="A1" s="1" t="s">
        <v>145</v>
      </c>
    </row>
    <row r="2" spans="1:10" x14ac:dyDescent="0.15">
      <c r="A2" s="2"/>
    </row>
    <row r="3" spans="1:10" x14ac:dyDescent="0.15">
      <c r="A3" s="2"/>
    </row>
    <row r="5" spans="1:10" x14ac:dyDescent="0.15">
      <c r="B5" s="50">
        <v>1</v>
      </c>
      <c r="C5" s="50">
        <v>2</v>
      </c>
      <c r="D5" s="50">
        <v>3</v>
      </c>
      <c r="E5" s="50">
        <v>1</v>
      </c>
      <c r="F5" s="50">
        <v>2</v>
      </c>
      <c r="G5" s="50">
        <v>3</v>
      </c>
      <c r="H5" s="50">
        <v>1</v>
      </c>
      <c r="I5" s="50">
        <v>2</v>
      </c>
      <c r="J5" s="50">
        <v>3</v>
      </c>
    </row>
    <row r="6" spans="1:10" x14ac:dyDescent="0.15">
      <c r="A6" s="6" t="s">
        <v>0</v>
      </c>
      <c r="B6" s="6" t="str">
        <f>_xlfn.CONCAT("γ(",B5,", x)")</f>
        <v>γ(1, x)</v>
      </c>
      <c r="C6" s="6" t="str">
        <f t="shared" ref="C6:D6" si="0">_xlfn.CONCAT("γ(",C5,", x)")</f>
        <v>γ(2, x)</v>
      </c>
      <c r="D6" s="6" t="str">
        <f t="shared" si="0"/>
        <v>γ(3, x)</v>
      </c>
      <c r="E6" s="6" t="str">
        <f>_xlfn.CONCAT("Γ(",E5,", x)")</f>
        <v>Γ(1, x)</v>
      </c>
      <c r="F6" s="6" t="str">
        <f t="shared" ref="F6:G6" si="1">_xlfn.CONCAT("Γ(",F5,", x)")</f>
        <v>Γ(2, x)</v>
      </c>
      <c r="G6" s="6" t="str">
        <f t="shared" si="1"/>
        <v>Γ(3, x)</v>
      </c>
      <c r="H6" s="6" t="str">
        <f>_xlfn.CONCAT("γ*(",H5,", x)")</f>
        <v>γ*(1, x)</v>
      </c>
      <c r="I6" s="6" t="str">
        <f t="shared" ref="I6:J6" si="2">_xlfn.CONCAT("γ*(",I5,", x)")</f>
        <v>γ*(2, x)</v>
      </c>
      <c r="J6" s="6" t="str">
        <f t="shared" si="2"/>
        <v>γ*(3, x)</v>
      </c>
    </row>
    <row r="7" spans="1:10" x14ac:dyDescent="0.15">
      <c r="A7" s="12">
        <v>0</v>
      </c>
      <c r="B7" s="16">
        <v>0</v>
      </c>
      <c r="C7" s="27">
        <v>0</v>
      </c>
      <c r="D7" s="17">
        <v>0</v>
      </c>
      <c r="E7" s="16">
        <v>1</v>
      </c>
      <c r="F7" s="27">
        <v>1</v>
      </c>
      <c r="G7" s="17">
        <v>2</v>
      </c>
      <c r="H7" s="16">
        <v>1</v>
      </c>
      <c r="I7" s="27">
        <v>0.5</v>
      </c>
      <c r="J7" s="17">
        <v>0.16666666666666666</v>
      </c>
    </row>
    <row r="8" spans="1:10" x14ac:dyDescent="0.15">
      <c r="A8" s="4">
        <f>A7+0.25</f>
        <v>0.25</v>
      </c>
      <c r="B8" s="19">
        <v>0.22119921692859512</v>
      </c>
      <c r="C8" s="31">
        <v>2.6499021160743916E-2</v>
      </c>
      <c r="D8" s="20">
        <v>4.3229933795250249E-3</v>
      </c>
      <c r="E8" s="19">
        <v>0.77880078307140488</v>
      </c>
      <c r="F8" s="31">
        <v>0.97350097883925613</v>
      </c>
      <c r="G8" s="20">
        <v>1.995677006620475</v>
      </c>
      <c r="H8" s="19">
        <v>0.88479686771438049</v>
      </c>
      <c r="I8" s="31">
        <v>0.42398433857190271</v>
      </c>
      <c r="J8" s="20">
        <v>0.13833578814480083</v>
      </c>
    </row>
    <row r="9" spans="1:10" x14ac:dyDescent="0.15">
      <c r="A9" s="4">
        <f t="shared" ref="A9:A27" si="3">A8+0.25</f>
        <v>0.5</v>
      </c>
      <c r="B9" s="19">
        <v>0.39346934028736658</v>
      </c>
      <c r="C9" s="31">
        <v>9.0204010431049864E-2</v>
      </c>
      <c r="D9" s="20">
        <v>2.8775355933941375E-2</v>
      </c>
      <c r="E9" s="19">
        <v>0.60653065971263342</v>
      </c>
      <c r="F9" s="31">
        <v>0.90979598956895014</v>
      </c>
      <c r="G9" s="20">
        <v>1.9712246440660586</v>
      </c>
      <c r="H9" s="19">
        <v>0.78693868057473282</v>
      </c>
      <c r="I9" s="31">
        <v>0.36081604172419951</v>
      </c>
      <c r="J9" s="20">
        <v>0.11510142373576547</v>
      </c>
    </row>
    <row r="10" spans="1:10" x14ac:dyDescent="0.15">
      <c r="A10" s="4">
        <f t="shared" si="3"/>
        <v>0.75</v>
      </c>
      <c r="B10" s="19">
        <v>0.52763344725898531</v>
      </c>
      <c r="C10" s="31">
        <v>0.17335853270322427</v>
      </c>
      <c r="D10" s="20">
        <v>8.1010879489627749E-2</v>
      </c>
      <c r="E10" s="19">
        <v>0.47236655274101469</v>
      </c>
      <c r="F10" s="31">
        <v>0.82664146729677579</v>
      </c>
      <c r="G10" s="20">
        <v>1.9189891205103722</v>
      </c>
      <c r="H10" s="19">
        <v>0.70351126301198053</v>
      </c>
      <c r="I10" s="31">
        <v>0.30819294702795419</v>
      </c>
      <c r="J10" s="20">
        <v>9.6012894209929187E-2</v>
      </c>
    </row>
    <row r="11" spans="1:10" x14ac:dyDescent="0.15">
      <c r="A11" s="5">
        <f t="shared" si="3"/>
        <v>1</v>
      </c>
      <c r="B11" s="22">
        <v>0.63212055882855767</v>
      </c>
      <c r="C11" s="32">
        <v>0.26424111765711533</v>
      </c>
      <c r="D11" s="23">
        <v>0.16060279414278839</v>
      </c>
      <c r="E11" s="22">
        <v>0.36787944117144233</v>
      </c>
      <c r="F11" s="32">
        <v>0.73575888234288467</v>
      </c>
      <c r="G11" s="23">
        <v>1.8393972058572117</v>
      </c>
      <c r="H11" s="22">
        <v>0.63212055882855778</v>
      </c>
      <c r="I11" s="32">
        <v>0.26424111765711539</v>
      </c>
      <c r="J11" s="23">
        <v>8.0301397071394207E-2</v>
      </c>
    </row>
    <row r="12" spans="1:10" x14ac:dyDescent="0.15">
      <c r="A12" s="3">
        <f t="shared" si="3"/>
        <v>1.25</v>
      </c>
      <c r="B12" s="16">
        <v>0.71349520313980985</v>
      </c>
      <c r="C12" s="27">
        <v>0.35536420706457228</v>
      </c>
      <c r="D12" s="17">
        <v>0.26306466903509751</v>
      </c>
      <c r="E12" s="16">
        <v>0.28650479686019009</v>
      </c>
      <c r="F12" s="27">
        <v>0.64463579293542772</v>
      </c>
      <c r="G12" s="17">
        <v>1.7369353309649025</v>
      </c>
      <c r="H12" s="16">
        <v>0.57079616251184795</v>
      </c>
      <c r="I12" s="27">
        <v>0.22743309252132624</v>
      </c>
      <c r="J12" s="17">
        <v>6.7344555272984913E-2</v>
      </c>
    </row>
    <row r="13" spans="1:10" x14ac:dyDescent="0.15">
      <c r="A13" s="4">
        <f t="shared" si="3"/>
        <v>1.5</v>
      </c>
      <c r="B13" s="19">
        <v>0.77686983985157021</v>
      </c>
      <c r="C13" s="31">
        <v>0.44217459962892541</v>
      </c>
      <c r="D13" s="20">
        <v>0.38230633892388372</v>
      </c>
      <c r="E13" s="19">
        <v>0.22313016014842982</v>
      </c>
      <c r="F13" s="31">
        <v>0.55782540037107453</v>
      </c>
      <c r="G13" s="20">
        <v>1.6176936610761163</v>
      </c>
      <c r="H13" s="19">
        <v>0.51791322656771344</v>
      </c>
      <c r="I13" s="31">
        <v>0.19652204427952241</v>
      </c>
      <c r="J13" s="20">
        <v>5.6637976136871646E-2</v>
      </c>
    </row>
    <row r="14" spans="1:10" x14ac:dyDescent="0.15">
      <c r="A14" s="4">
        <f t="shared" si="3"/>
        <v>1.75</v>
      </c>
      <c r="B14" s="19">
        <v>0.82622605654955483</v>
      </c>
      <c r="C14" s="31">
        <v>0.52212165551127587</v>
      </c>
      <c r="D14" s="20">
        <v>0.51206060920556362</v>
      </c>
      <c r="E14" s="19">
        <v>0.17377394345044514</v>
      </c>
      <c r="F14" s="31">
        <v>0.47787834448872407</v>
      </c>
      <c r="G14" s="20">
        <v>1.4879393907944365</v>
      </c>
      <c r="H14" s="19">
        <v>0.4721291751711742</v>
      </c>
      <c r="I14" s="31">
        <v>0.17048870384041662</v>
      </c>
      <c r="J14" s="20">
        <v>4.7772418351539461E-2</v>
      </c>
    </row>
    <row r="15" spans="1:10" x14ac:dyDescent="0.15">
      <c r="A15" s="4">
        <f t="shared" si="3"/>
        <v>2</v>
      </c>
      <c r="B15" s="19">
        <v>0.8646647167633873</v>
      </c>
      <c r="C15" s="31">
        <v>0.59399415029016189</v>
      </c>
      <c r="D15" s="20">
        <v>0.64664716763387309</v>
      </c>
      <c r="E15" s="19">
        <v>0.1353352832366127</v>
      </c>
      <c r="F15" s="31">
        <v>0.40600584970983805</v>
      </c>
      <c r="G15" s="20">
        <v>1.353352832366127</v>
      </c>
      <c r="H15" s="19">
        <v>0.43233235838169365</v>
      </c>
      <c r="I15" s="31">
        <v>0.1484985375725405</v>
      </c>
      <c r="J15" s="20">
        <v>4.0415447977117061E-2</v>
      </c>
    </row>
    <row r="16" spans="1:10" x14ac:dyDescent="0.15">
      <c r="A16" s="5">
        <f t="shared" si="3"/>
        <v>2.25</v>
      </c>
      <c r="B16" s="22">
        <v>0.89460077543813565</v>
      </c>
      <c r="C16" s="32">
        <v>0.65745252017394096</v>
      </c>
      <c r="D16" s="23">
        <v>0.78132146600344365</v>
      </c>
      <c r="E16" s="22">
        <v>0.10539922456186433</v>
      </c>
      <c r="F16" s="32">
        <v>0.3425474798260591</v>
      </c>
      <c r="G16" s="23">
        <v>1.2186785339965565</v>
      </c>
      <c r="H16" s="22">
        <v>0.39760034463917138</v>
      </c>
      <c r="I16" s="32">
        <v>0.12986716447880312</v>
      </c>
      <c r="J16" s="23">
        <v>3.4296689865720431E-2</v>
      </c>
    </row>
    <row r="17" spans="1:10" x14ac:dyDescent="0.15">
      <c r="A17" s="12">
        <f t="shared" si="3"/>
        <v>2.5</v>
      </c>
      <c r="B17" s="16">
        <v>0.91791500137610116</v>
      </c>
      <c r="C17" s="27">
        <v>0.71270250481635422</v>
      </c>
      <c r="D17" s="17">
        <v>0.91237376823334093</v>
      </c>
      <c r="E17" s="16">
        <v>8.20849986238988E-2</v>
      </c>
      <c r="F17" s="27">
        <v>0.28729749518364578</v>
      </c>
      <c r="G17" s="17">
        <v>1.087626231766659</v>
      </c>
      <c r="H17" s="16">
        <v>0.36716600055044046</v>
      </c>
      <c r="I17" s="27">
        <v>0.11403240077061665</v>
      </c>
      <c r="J17" s="17">
        <v>2.9195960583466903E-2</v>
      </c>
    </row>
    <row r="18" spans="1:10" x14ac:dyDescent="0.15">
      <c r="A18" s="4">
        <f t="shared" si="3"/>
        <v>2.75</v>
      </c>
      <c r="B18" s="19">
        <v>0.93607213879329243</v>
      </c>
      <c r="C18" s="31">
        <v>0.76027052047484656</v>
      </c>
      <c r="D18" s="20">
        <v>1.0370865905739672</v>
      </c>
      <c r="E18" s="19">
        <v>6.392786120670757E-2</v>
      </c>
      <c r="F18" s="31">
        <v>0.23972947952515339</v>
      </c>
      <c r="G18" s="20">
        <v>0.96291340942603276</v>
      </c>
      <c r="H18" s="19">
        <v>0.34038986865210635</v>
      </c>
      <c r="I18" s="31">
        <v>0.10053163907105413</v>
      </c>
      <c r="J18" s="20">
        <v>2.4933712170072831E-2</v>
      </c>
    </row>
    <row r="19" spans="1:10" x14ac:dyDescent="0.15">
      <c r="A19" s="4">
        <f t="shared" si="3"/>
        <v>3</v>
      </c>
      <c r="B19" s="19">
        <v>0.95021293163213605</v>
      </c>
      <c r="C19" s="31">
        <v>0.80085172652854419</v>
      </c>
      <c r="D19" s="20">
        <v>1.1536198377463129</v>
      </c>
      <c r="E19" s="19">
        <v>4.9787068367863944E-2</v>
      </c>
      <c r="F19" s="31">
        <v>0.19914827347145578</v>
      </c>
      <c r="G19" s="20">
        <v>0.84638016225368706</v>
      </c>
      <c r="H19" s="19">
        <v>0.31673764387737868</v>
      </c>
      <c r="I19" s="31">
        <v>8.8983525169838235E-2</v>
      </c>
      <c r="J19" s="20">
        <v>2.1363330328635417E-2</v>
      </c>
    </row>
    <row r="20" spans="1:10" x14ac:dyDescent="0.15">
      <c r="A20" s="4">
        <f t="shared" si="3"/>
        <v>3.25</v>
      </c>
      <c r="B20" s="19">
        <v>0.96122579216827797</v>
      </c>
      <c r="C20" s="31">
        <v>0.83520961671518146</v>
      </c>
      <c r="D20" s="20">
        <v>1.2608666632077992</v>
      </c>
      <c r="E20" s="19">
        <v>3.8774207831722009E-2</v>
      </c>
      <c r="F20" s="31">
        <v>0.16479038328481854</v>
      </c>
      <c r="G20" s="20">
        <v>0.73913333679220083</v>
      </c>
      <c r="H20" s="19">
        <v>0.29576178220562394</v>
      </c>
      <c r="I20" s="31">
        <v>7.9073099807354427E-2</v>
      </c>
      <c r="J20" s="20">
        <v>1.8364921812767217E-2</v>
      </c>
    </row>
    <row r="21" spans="1:10" x14ac:dyDescent="0.15">
      <c r="A21" s="5">
        <f t="shared" si="3"/>
        <v>3.5</v>
      </c>
      <c r="B21" s="22">
        <v>0.96980261657768152</v>
      </c>
      <c r="C21" s="32">
        <v>0.86411177459956678</v>
      </c>
      <c r="D21" s="23">
        <v>1.3583056022757318</v>
      </c>
      <c r="E21" s="22">
        <v>3.0197383422318501E-2</v>
      </c>
      <c r="F21" s="32">
        <v>0.13588822540043324</v>
      </c>
      <c r="G21" s="23">
        <v>0.64169439772426817</v>
      </c>
      <c r="H21" s="22">
        <v>0.27708646187933755</v>
      </c>
      <c r="I21" s="32">
        <v>7.0539736702005432E-2</v>
      </c>
      <c r="J21" s="23">
        <v>1.5840298568813197E-2</v>
      </c>
    </row>
    <row r="22" spans="1:10" x14ac:dyDescent="0.15">
      <c r="A22" s="3">
        <f t="shared" si="3"/>
        <v>3.75</v>
      </c>
      <c r="B22" s="16">
        <v>0.97648225414399092</v>
      </c>
      <c r="C22" s="27">
        <v>0.88829070718395675</v>
      </c>
      <c r="D22" s="17">
        <v>1.4458631132677855</v>
      </c>
      <c r="E22" s="16">
        <v>2.3517745856009107E-2</v>
      </c>
      <c r="F22" s="27">
        <v>0.11170929281604326</v>
      </c>
      <c r="G22" s="17">
        <v>0.55413688673221462</v>
      </c>
      <c r="H22" s="16">
        <v>0.26039526777173089</v>
      </c>
      <c r="I22" s="27">
        <v>6.3167339177525816E-2</v>
      </c>
      <c r="J22" s="17">
        <v>1.3708924333205674E-2</v>
      </c>
    </row>
    <row r="23" spans="1:10" x14ac:dyDescent="0.15">
      <c r="A23" s="4">
        <f t="shared" si="3"/>
        <v>4</v>
      </c>
      <c r="B23" s="19">
        <v>0.98168436111126578</v>
      </c>
      <c r="C23" s="31">
        <v>0.90842180555632912</v>
      </c>
      <c r="D23" s="20">
        <v>1.5237933888929114</v>
      </c>
      <c r="E23" s="19">
        <v>1.8315638888734179E-2</v>
      </c>
      <c r="F23" s="31">
        <v>9.1578194443670907E-2</v>
      </c>
      <c r="G23" s="20">
        <v>0.47620661110708867</v>
      </c>
      <c r="H23" s="19">
        <v>0.24542109027781644</v>
      </c>
      <c r="I23" s="31">
        <v>5.6776362847270563E-2</v>
      </c>
      <c r="J23" s="20">
        <v>1.190463585072587E-2</v>
      </c>
    </row>
    <row r="24" spans="1:10" x14ac:dyDescent="0.15">
      <c r="A24" s="4">
        <f t="shared" si="3"/>
        <v>4.25</v>
      </c>
      <c r="B24" s="19">
        <v>0.98573576609100078</v>
      </c>
      <c r="C24" s="31">
        <v>0.92511277197775388</v>
      </c>
      <c r="D24" s="20">
        <v>1.5925778189742088</v>
      </c>
      <c r="E24" s="19">
        <v>1.4264233908999256E-2</v>
      </c>
      <c r="F24" s="31">
        <v>7.4887228022246094E-2</v>
      </c>
      <c r="G24" s="20">
        <v>0.40742218102579125</v>
      </c>
      <c r="H24" s="19">
        <v>0.23193782731552962</v>
      </c>
      <c r="I24" s="31">
        <v>5.1217316095654192E-2</v>
      </c>
      <c r="J24" s="20">
        <v>1.0372988033212842E-2</v>
      </c>
    </row>
    <row r="25" spans="1:10" x14ac:dyDescent="0.15">
      <c r="A25" s="4">
        <f t="shared" si="3"/>
        <v>4.5</v>
      </c>
      <c r="B25" s="19">
        <v>0.98889100346175773</v>
      </c>
      <c r="C25" s="31">
        <v>0.93890051903966731</v>
      </c>
      <c r="D25" s="20">
        <v>1.6528438581799278</v>
      </c>
      <c r="E25" s="19">
        <v>1.1108996538242306E-2</v>
      </c>
      <c r="F25" s="31">
        <v>6.1099480960332686E-2</v>
      </c>
      <c r="G25" s="20">
        <v>0.34715614182007209</v>
      </c>
      <c r="H25" s="19">
        <v>0.21975355632483504</v>
      </c>
      <c r="I25" s="31">
        <v>4.6365457730353929E-2</v>
      </c>
      <c r="J25" s="20">
        <v>9.0691021024961807E-3</v>
      </c>
    </row>
    <row r="26" spans="1:10" x14ac:dyDescent="0.15">
      <c r="A26" s="5">
        <f t="shared" si="3"/>
        <v>4.75</v>
      </c>
      <c r="B26" s="22">
        <v>0.99134830479687941</v>
      </c>
      <c r="C26" s="32">
        <v>0.95025275258205633</v>
      </c>
      <c r="D26" s="23">
        <v>1.7053016321437033</v>
      </c>
      <c r="E26" s="22">
        <v>8.6516952031206341E-3</v>
      </c>
      <c r="F26" s="32">
        <v>4.9747247417943646E-2</v>
      </c>
      <c r="G26" s="23">
        <v>0.29469836785629661</v>
      </c>
      <c r="H26" s="22">
        <v>0.20870490627302721</v>
      </c>
      <c r="I26" s="32">
        <v>4.2116465488401381E-2</v>
      </c>
      <c r="J26" s="23">
        <v>7.9559195551244279E-3</v>
      </c>
    </row>
    <row r="27" spans="1:10" x14ac:dyDescent="0.15">
      <c r="A27" s="3">
        <f t="shared" si="3"/>
        <v>5</v>
      </c>
      <c r="B27" s="16">
        <v>0.99326205300091452</v>
      </c>
      <c r="C27" s="27">
        <v>0.95957231800548715</v>
      </c>
      <c r="D27" s="17">
        <v>1.7506959610338377</v>
      </c>
      <c r="E27" s="16">
        <v>6.737946999085467E-3</v>
      </c>
      <c r="F27" s="27">
        <v>4.0427681994512805E-2</v>
      </c>
      <c r="G27" s="17">
        <v>0.24930403896616229</v>
      </c>
      <c r="H27" s="16">
        <v>0.19865241060018293</v>
      </c>
      <c r="I27" s="27">
        <v>3.8382892720219504E-2</v>
      </c>
      <c r="J27" s="17">
        <v>7.0027838441353539E-3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art_IGam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21964-E324-4CD5-93BF-7A7BD18F7C51}">
  <sheetPr codeName="Sheet53"/>
  <dimension ref="A1:I27"/>
  <sheetViews>
    <sheetView workbookViewId="0"/>
  </sheetViews>
  <sheetFormatPr defaultColWidth="8.875" defaultRowHeight="13.5" x14ac:dyDescent="0.15"/>
  <cols>
    <col min="1" max="1" width="9.5" bestFit="1" customWidth="1"/>
    <col min="2" max="9" width="9" customWidth="1"/>
  </cols>
  <sheetData>
    <row r="1" spans="1:9" x14ac:dyDescent="0.15">
      <c r="A1" s="1" t="s">
        <v>144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1</v>
      </c>
      <c r="C5" s="50">
        <v>2</v>
      </c>
      <c r="D5" s="50">
        <v>3</v>
      </c>
      <c r="E5" s="50">
        <v>4</v>
      </c>
      <c r="F5" s="50">
        <v>1</v>
      </c>
      <c r="G5" s="50">
        <v>2</v>
      </c>
      <c r="H5" s="50">
        <v>3</v>
      </c>
      <c r="I5" s="50">
        <v>4</v>
      </c>
    </row>
    <row r="6" spans="1:9" x14ac:dyDescent="0.15">
      <c r="A6" s="6" t="s">
        <v>0</v>
      </c>
      <c r="B6" s="6" t="str">
        <f>_xlfn.CONCAT("P(",B5,", x)")</f>
        <v>P(1, x)</v>
      </c>
      <c r="C6" s="6" t="str">
        <f t="shared" ref="C6:E6" si="0">_xlfn.CONCAT("P(",C5,", x)")</f>
        <v>P(2, x)</v>
      </c>
      <c r="D6" s="6" t="str">
        <f t="shared" si="0"/>
        <v>P(3, x)</v>
      </c>
      <c r="E6" s="6" t="str">
        <f t="shared" si="0"/>
        <v>P(4, x)</v>
      </c>
      <c r="F6" s="6" t="str">
        <f>_xlfn.CONCAT("Q(",F5,", x)")</f>
        <v>Q(1, x)</v>
      </c>
      <c r="G6" s="6" t="str">
        <f t="shared" ref="G6:I6" si="1">_xlfn.CONCAT("Q(",G5,", x)")</f>
        <v>Q(2, x)</v>
      </c>
      <c r="H6" s="6" t="str">
        <f t="shared" si="1"/>
        <v>Q(3, x)</v>
      </c>
      <c r="I6" s="6" t="str">
        <f t="shared" si="1"/>
        <v>Q(4, x)</v>
      </c>
    </row>
    <row r="7" spans="1:9" x14ac:dyDescent="0.15">
      <c r="A7" s="12">
        <v>0</v>
      </c>
      <c r="B7" s="16">
        <v>0</v>
      </c>
      <c r="C7" s="27">
        <v>0</v>
      </c>
      <c r="D7" s="35">
        <v>0</v>
      </c>
      <c r="E7" s="17">
        <v>0</v>
      </c>
      <c r="F7" s="16">
        <v>1</v>
      </c>
      <c r="G7" s="38">
        <v>1</v>
      </c>
      <c r="H7" s="27">
        <v>1</v>
      </c>
      <c r="I7" s="17">
        <v>1</v>
      </c>
    </row>
    <row r="8" spans="1:9" x14ac:dyDescent="0.15">
      <c r="A8" s="4">
        <f>A7+0.25</f>
        <v>0.25</v>
      </c>
      <c r="B8" s="19">
        <v>0.22119921692859512</v>
      </c>
      <c r="C8" s="31">
        <v>2.6499021160743916E-2</v>
      </c>
      <c r="D8" s="36">
        <v>2.1614966897625125E-3</v>
      </c>
      <c r="E8" s="20">
        <v>1.3336965051406239E-4</v>
      </c>
      <c r="F8" s="19">
        <v>0.77880078307140488</v>
      </c>
      <c r="G8" s="39">
        <v>0.97350097883925613</v>
      </c>
      <c r="H8" s="31">
        <v>0.99783850331023749</v>
      </c>
      <c r="I8" s="20">
        <v>0.99986663034948597</v>
      </c>
    </row>
    <row r="9" spans="1:9" x14ac:dyDescent="0.15">
      <c r="A9" s="4">
        <f t="shared" ref="A9:A27" si="2">A8+0.25</f>
        <v>0.5</v>
      </c>
      <c r="B9" s="19">
        <v>0.39346934028736658</v>
      </c>
      <c r="C9" s="31">
        <v>9.0204010431049864E-2</v>
      </c>
      <c r="D9" s="36">
        <v>1.4387677966970687E-2</v>
      </c>
      <c r="E9" s="20">
        <v>1.7516225562908237E-3</v>
      </c>
      <c r="F9" s="19">
        <v>0.60653065971263342</v>
      </c>
      <c r="G9" s="39">
        <v>0.90979598956895014</v>
      </c>
      <c r="H9" s="31">
        <v>0.98561232203302929</v>
      </c>
      <c r="I9" s="20">
        <v>0.9982483774437092</v>
      </c>
    </row>
    <row r="10" spans="1:9" x14ac:dyDescent="0.15">
      <c r="A10" s="4">
        <f t="shared" si="2"/>
        <v>0.75</v>
      </c>
      <c r="B10" s="19">
        <v>0.52763344725898531</v>
      </c>
      <c r="C10" s="31">
        <v>0.17335853270322427</v>
      </c>
      <c r="D10" s="36">
        <v>4.0505439744813874E-2</v>
      </c>
      <c r="E10" s="20">
        <v>7.2921665052112792E-3</v>
      </c>
      <c r="F10" s="19">
        <v>0.47236655274101469</v>
      </c>
      <c r="G10" s="39">
        <v>0.82664146729677579</v>
      </c>
      <c r="H10" s="31">
        <v>0.95949456025518609</v>
      </c>
      <c r="I10" s="20">
        <v>0.99270783349478875</v>
      </c>
    </row>
    <row r="11" spans="1:9" x14ac:dyDescent="0.15">
      <c r="A11" s="5">
        <f t="shared" si="2"/>
        <v>1</v>
      </c>
      <c r="B11" s="22">
        <v>0.63212055882855767</v>
      </c>
      <c r="C11" s="32">
        <v>0.26424111765711533</v>
      </c>
      <c r="D11" s="37">
        <v>8.0301397071394193E-2</v>
      </c>
      <c r="E11" s="23">
        <v>1.8988156876153808E-2</v>
      </c>
      <c r="F11" s="22">
        <v>0.36787944117144233</v>
      </c>
      <c r="G11" s="40">
        <v>0.73575888234288467</v>
      </c>
      <c r="H11" s="32">
        <v>0.91969860292860584</v>
      </c>
      <c r="I11" s="23">
        <v>0.98101184312384615</v>
      </c>
    </row>
    <row r="12" spans="1:9" x14ac:dyDescent="0.15">
      <c r="A12" s="3">
        <f t="shared" si="2"/>
        <v>1.25</v>
      </c>
      <c r="B12" s="16">
        <v>0.71349520313980985</v>
      </c>
      <c r="C12" s="27">
        <v>0.35536420706457228</v>
      </c>
      <c r="D12" s="35">
        <v>0.13153233451754875</v>
      </c>
      <c r="E12" s="17">
        <v>3.8269054289622295E-2</v>
      </c>
      <c r="F12" s="16">
        <v>0.28650479686019009</v>
      </c>
      <c r="G12" s="38">
        <v>0.64463579293542772</v>
      </c>
      <c r="H12" s="27">
        <v>0.86846766548245125</v>
      </c>
      <c r="I12" s="17">
        <v>0.96173094571037776</v>
      </c>
    </row>
    <row r="13" spans="1:9" x14ac:dyDescent="0.15">
      <c r="A13" s="4">
        <f t="shared" si="2"/>
        <v>1.5</v>
      </c>
      <c r="B13" s="19">
        <v>0.77686983985157021</v>
      </c>
      <c r="C13" s="31">
        <v>0.44217459962892541</v>
      </c>
      <c r="D13" s="36">
        <v>0.19115316946194186</v>
      </c>
      <c r="E13" s="20">
        <v>6.5642454378450094E-2</v>
      </c>
      <c r="F13" s="19">
        <v>0.22313016014842982</v>
      </c>
      <c r="G13" s="39">
        <v>0.55782540037107453</v>
      </c>
      <c r="H13" s="31">
        <v>0.80884683053805817</v>
      </c>
      <c r="I13" s="20">
        <v>0.93435754562154993</v>
      </c>
    </row>
    <row r="14" spans="1:9" x14ac:dyDescent="0.15">
      <c r="A14" s="4">
        <f t="shared" si="2"/>
        <v>1.75</v>
      </c>
      <c r="B14" s="19">
        <v>0.82622605654955483</v>
      </c>
      <c r="C14" s="31">
        <v>0.52212165551127587</v>
      </c>
      <c r="D14" s="36">
        <v>0.25603030460278181</v>
      </c>
      <c r="E14" s="20">
        <v>0.10081034990616024</v>
      </c>
      <c r="F14" s="19">
        <v>0.17377394345044514</v>
      </c>
      <c r="G14" s="39">
        <v>0.47787834448872407</v>
      </c>
      <c r="H14" s="31">
        <v>0.74396969539721824</v>
      </c>
      <c r="I14" s="20">
        <v>0.89918965009383978</v>
      </c>
    </row>
    <row r="15" spans="1:9" x14ac:dyDescent="0.15">
      <c r="A15" s="4">
        <f t="shared" si="2"/>
        <v>2</v>
      </c>
      <c r="B15" s="19">
        <v>0.8646647167633873</v>
      </c>
      <c r="C15" s="31">
        <v>0.59399415029016189</v>
      </c>
      <c r="D15" s="36">
        <v>0.32332358381693654</v>
      </c>
      <c r="E15" s="20">
        <v>0.14287653950145296</v>
      </c>
      <c r="F15" s="19">
        <v>0.1353352832366127</v>
      </c>
      <c r="G15" s="39">
        <v>0.40600584970983805</v>
      </c>
      <c r="H15" s="31">
        <v>0.67667641618306351</v>
      </c>
      <c r="I15" s="20">
        <v>0.85712346049854704</v>
      </c>
    </row>
    <row r="16" spans="1:9" x14ac:dyDescent="0.15">
      <c r="A16" s="5">
        <f t="shared" si="2"/>
        <v>2.25</v>
      </c>
      <c r="B16" s="22">
        <v>0.89460077543813565</v>
      </c>
      <c r="C16" s="32">
        <v>0.65745252017394096</v>
      </c>
      <c r="D16" s="37">
        <v>0.39066073300172183</v>
      </c>
      <c r="E16" s="23">
        <v>0.19056689262255747</v>
      </c>
      <c r="F16" s="22">
        <v>0.10539922456186433</v>
      </c>
      <c r="G16" s="40">
        <v>0.3425474798260591</v>
      </c>
      <c r="H16" s="32">
        <v>0.60933926699827823</v>
      </c>
      <c r="I16" s="23">
        <v>0.80943310737744256</v>
      </c>
    </row>
    <row r="17" spans="1:9" x14ac:dyDescent="0.15">
      <c r="A17" s="12">
        <f t="shared" si="2"/>
        <v>2.5</v>
      </c>
      <c r="B17" s="16">
        <v>0.91791500137610116</v>
      </c>
      <c r="C17" s="27">
        <v>0.71270250481635422</v>
      </c>
      <c r="D17" s="35">
        <v>0.45618688411667047</v>
      </c>
      <c r="E17" s="17">
        <v>0.24242386686693404</v>
      </c>
      <c r="F17" s="16">
        <v>8.20849986238988E-2</v>
      </c>
      <c r="G17" s="38">
        <v>0.28729749518364578</v>
      </c>
      <c r="H17" s="27">
        <v>0.54381311588332948</v>
      </c>
      <c r="I17" s="17">
        <v>0.75757613313306593</v>
      </c>
    </row>
    <row r="18" spans="1:9" x14ac:dyDescent="0.15">
      <c r="A18" s="4">
        <f t="shared" si="2"/>
        <v>2.75</v>
      </c>
      <c r="B18" s="19">
        <v>0.93607213879329243</v>
      </c>
      <c r="C18" s="31">
        <v>0.76027052047484656</v>
      </c>
      <c r="D18" s="36">
        <v>0.51854329528698362</v>
      </c>
      <c r="E18" s="20">
        <v>0.29696000553144253</v>
      </c>
      <c r="F18" s="19">
        <v>6.392786120670757E-2</v>
      </c>
      <c r="G18" s="39">
        <v>0.23972947952515339</v>
      </c>
      <c r="H18" s="31">
        <v>0.48145670471301638</v>
      </c>
      <c r="I18" s="20">
        <v>0.70303999446855747</v>
      </c>
    </row>
    <row r="19" spans="1:9" x14ac:dyDescent="0.15">
      <c r="A19" s="4">
        <f t="shared" si="2"/>
        <v>3</v>
      </c>
      <c r="B19" s="19">
        <v>0.95021293163213605</v>
      </c>
      <c r="C19" s="31">
        <v>0.80085172652854419</v>
      </c>
      <c r="D19" s="36">
        <v>0.57680991887315647</v>
      </c>
      <c r="E19" s="20">
        <v>0.35276811121776874</v>
      </c>
      <c r="F19" s="19">
        <v>4.9787068367863944E-2</v>
      </c>
      <c r="G19" s="39">
        <v>0.19914827347145578</v>
      </c>
      <c r="H19" s="31">
        <v>0.42319008112684353</v>
      </c>
      <c r="I19" s="20">
        <v>0.64723188878223126</v>
      </c>
    </row>
    <row r="20" spans="1:9" x14ac:dyDescent="0.15">
      <c r="A20" s="4">
        <f t="shared" si="2"/>
        <v>3.25</v>
      </c>
      <c r="B20" s="19">
        <v>0.96122579216827797</v>
      </c>
      <c r="C20" s="31">
        <v>0.83520961671518146</v>
      </c>
      <c r="D20" s="36">
        <v>0.63043333160389958</v>
      </c>
      <c r="E20" s="20">
        <v>0.4085923560666776</v>
      </c>
      <c r="F20" s="19">
        <v>3.8774207831722009E-2</v>
      </c>
      <c r="G20" s="39">
        <v>0.16479038328481854</v>
      </c>
      <c r="H20" s="31">
        <v>0.36956666839610042</v>
      </c>
      <c r="I20" s="20">
        <v>0.59140764393332246</v>
      </c>
    </row>
    <row r="21" spans="1:9" x14ac:dyDescent="0.15">
      <c r="A21" s="5">
        <f t="shared" si="2"/>
        <v>3.5</v>
      </c>
      <c r="B21" s="22">
        <v>0.96980261657768152</v>
      </c>
      <c r="C21" s="32">
        <v>0.86411177459956678</v>
      </c>
      <c r="D21" s="37">
        <v>0.67915280113786591</v>
      </c>
      <c r="E21" s="23">
        <v>0.46336733209921499</v>
      </c>
      <c r="F21" s="22">
        <v>3.0197383422318501E-2</v>
      </c>
      <c r="G21" s="40">
        <v>0.13588822540043324</v>
      </c>
      <c r="H21" s="32">
        <v>0.32084719886213409</v>
      </c>
      <c r="I21" s="23">
        <v>0.53663266790078501</v>
      </c>
    </row>
    <row r="22" spans="1:9" x14ac:dyDescent="0.15">
      <c r="A22" s="3">
        <f t="shared" si="2"/>
        <v>3.75</v>
      </c>
      <c r="B22" s="16">
        <v>0.97648225414399092</v>
      </c>
      <c r="C22" s="27">
        <v>0.88829070718395675</v>
      </c>
      <c r="D22" s="35">
        <v>0.72293155663389275</v>
      </c>
      <c r="E22" s="17">
        <v>0.51623261844631263</v>
      </c>
      <c r="F22" s="16">
        <v>2.3517745856009107E-2</v>
      </c>
      <c r="G22" s="38">
        <v>0.11170929281604326</v>
      </c>
      <c r="H22" s="27">
        <v>0.27706844336610731</v>
      </c>
      <c r="I22" s="17">
        <v>0.48376738155368737</v>
      </c>
    </row>
    <row r="23" spans="1:9" x14ac:dyDescent="0.15">
      <c r="A23" s="4">
        <f t="shared" si="2"/>
        <v>4</v>
      </c>
      <c r="B23" s="19">
        <v>0.98168436111126578</v>
      </c>
      <c r="C23" s="31">
        <v>0.90842180555632912</v>
      </c>
      <c r="D23" s="36">
        <v>0.76189669444645569</v>
      </c>
      <c r="E23" s="20">
        <v>0.56652987963329104</v>
      </c>
      <c r="F23" s="19">
        <v>1.8315638888734179E-2</v>
      </c>
      <c r="G23" s="39">
        <v>9.1578194443670907E-2</v>
      </c>
      <c r="H23" s="31">
        <v>0.23810330555354434</v>
      </c>
      <c r="I23" s="20">
        <v>0.43347012036670896</v>
      </c>
    </row>
    <row r="24" spans="1:9" x14ac:dyDescent="0.15">
      <c r="A24" s="4">
        <f t="shared" si="2"/>
        <v>4.25</v>
      </c>
      <c r="B24" s="19">
        <v>0.98573576609100078</v>
      </c>
      <c r="C24" s="31">
        <v>0.92511277197775388</v>
      </c>
      <c r="D24" s="36">
        <v>0.7962889094871044</v>
      </c>
      <c r="E24" s="20">
        <v>0.61378843762535085</v>
      </c>
      <c r="F24" s="19">
        <v>1.4264233908999256E-2</v>
      </c>
      <c r="G24" s="39">
        <v>7.4887228022246094E-2</v>
      </c>
      <c r="H24" s="31">
        <v>0.20371109051289563</v>
      </c>
      <c r="I24" s="20">
        <v>0.3862115623746491</v>
      </c>
    </row>
    <row r="25" spans="1:9" x14ac:dyDescent="0.15">
      <c r="A25" s="4">
        <f t="shared" si="2"/>
        <v>4.5</v>
      </c>
      <c r="B25" s="19">
        <v>0.98889100346175773</v>
      </c>
      <c r="C25" s="31">
        <v>0.93890051903966731</v>
      </c>
      <c r="D25" s="36">
        <v>0.82642192908996392</v>
      </c>
      <c r="E25" s="20">
        <v>0.65770404416540895</v>
      </c>
      <c r="F25" s="19">
        <v>1.1108996538242306E-2</v>
      </c>
      <c r="G25" s="39">
        <v>6.1099480960332686E-2</v>
      </c>
      <c r="H25" s="31">
        <v>0.17357807091003605</v>
      </c>
      <c r="I25" s="20">
        <v>0.34229595583459105</v>
      </c>
    </row>
    <row r="26" spans="1:9" x14ac:dyDescent="0.15">
      <c r="A26" s="5">
        <f t="shared" si="2"/>
        <v>4.75</v>
      </c>
      <c r="B26" s="22">
        <v>0.99134830479687941</v>
      </c>
      <c r="C26" s="32">
        <v>0.95025275258205633</v>
      </c>
      <c r="D26" s="37">
        <v>0.85265081607185167</v>
      </c>
      <c r="E26" s="23">
        <v>0.69811441659736095</v>
      </c>
      <c r="F26" s="22">
        <v>8.6516952031206341E-3</v>
      </c>
      <c r="G26" s="40">
        <v>4.9747247417943646E-2</v>
      </c>
      <c r="H26" s="32">
        <v>0.1473491839281483</v>
      </c>
      <c r="I26" s="23">
        <v>0.30188558340263899</v>
      </c>
    </row>
    <row r="27" spans="1:9" x14ac:dyDescent="0.15">
      <c r="A27" s="3">
        <f t="shared" si="2"/>
        <v>5</v>
      </c>
      <c r="B27" s="16">
        <v>0.99326205300091452</v>
      </c>
      <c r="C27" s="27">
        <v>0.95957231800548715</v>
      </c>
      <c r="D27" s="35">
        <v>0.87534798051691887</v>
      </c>
      <c r="E27" s="17">
        <v>0.73497408470263825</v>
      </c>
      <c r="F27" s="16">
        <v>6.737946999085467E-3</v>
      </c>
      <c r="G27" s="38">
        <v>4.0427681994512805E-2</v>
      </c>
      <c r="H27" s="27">
        <v>0.12465201948308115</v>
      </c>
      <c r="I27" s="17">
        <v>0.26502591529736169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Start_IGampq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ED54-4563-456D-BF92-4C2BF72E29AB}">
  <sheetPr codeName="Sheet54"/>
  <dimension ref="A1:F27"/>
  <sheetViews>
    <sheetView workbookViewId="0"/>
  </sheetViews>
  <sheetFormatPr defaultColWidth="8.875" defaultRowHeight="13.5" x14ac:dyDescent="0.15"/>
  <cols>
    <col min="1" max="1" width="9.5" bestFit="1" customWidth="1"/>
    <col min="2" max="6" width="9" customWidth="1"/>
  </cols>
  <sheetData>
    <row r="1" spans="1:6" x14ac:dyDescent="0.15">
      <c r="A1" s="1" t="s">
        <v>143</v>
      </c>
    </row>
    <row r="2" spans="1:6" x14ac:dyDescent="0.15">
      <c r="A2" s="2"/>
    </row>
    <row r="3" spans="1:6" x14ac:dyDescent="0.15">
      <c r="A3" s="2"/>
    </row>
    <row r="5" spans="1:6" x14ac:dyDescent="0.15">
      <c r="B5" s="50">
        <v>1</v>
      </c>
      <c r="C5" s="50">
        <v>2</v>
      </c>
      <c r="D5" s="50">
        <v>3</v>
      </c>
      <c r="E5" s="50">
        <v>4</v>
      </c>
      <c r="F5" s="50">
        <v>5</v>
      </c>
    </row>
    <row r="6" spans="1:6" x14ac:dyDescent="0.15">
      <c r="A6" s="6" t="s">
        <v>0</v>
      </c>
      <c r="B6" s="6" t="str">
        <f>_xlfn.CONCAT("P'(",B5,", x)")</f>
        <v>P'(1, x)</v>
      </c>
      <c r="C6" s="6" t="str">
        <f t="shared" ref="C6:F6" si="0">_xlfn.CONCAT("P'(",C5,", x)")</f>
        <v>P'(2, x)</v>
      </c>
      <c r="D6" s="6" t="str">
        <f t="shared" si="0"/>
        <v>P'(3, x)</v>
      </c>
      <c r="E6" s="6" t="str">
        <f t="shared" si="0"/>
        <v>P'(4, x)</v>
      </c>
      <c r="F6" s="6" t="str">
        <f t="shared" si="0"/>
        <v>P'(5, x)</v>
      </c>
    </row>
    <row r="7" spans="1:6" x14ac:dyDescent="0.15">
      <c r="A7" s="12">
        <v>0</v>
      </c>
      <c r="B7" s="16">
        <v>1</v>
      </c>
      <c r="C7" s="27">
        <v>0</v>
      </c>
      <c r="D7" s="35">
        <v>0</v>
      </c>
      <c r="E7" s="35">
        <v>0</v>
      </c>
      <c r="F7" s="17">
        <v>0</v>
      </c>
    </row>
    <row r="8" spans="1:6" x14ac:dyDescent="0.15">
      <c r="A8" s="4">
        <f>A7+0.25</f>
        <v>0.25</v>
      </c>
      <c r="B8" s="19">
        <v>0.77880078307140488</v>
      </c>
      <c r="C8" s="31">
        <v>0.19470019576785122</v>
      </c>
      <c r="D8" s="36">
        <v>2.4337524470981402E-2</v>
      </c>
      <c r="E8" s="36">
        <v>2.0281270392484502E-3</v>
      </c>
      <c r="F8" s="20">
        <v>1.2675793995302814E-4</v>
      </c>
    </row>
    <row r="9" spans="1:6" x14ac:dyDescent="0.15">
      <c r="A9" s="4">
        <f t="shared" ref="A9:A27" si="1">A8+0.25</f>
        <v>0.5</v>
      </c>
      <c r="B9" s="19">
        <v>0.60653065971263342</v>
      </c>
      <c r="C9" s="31">
        <v>0.30326532985631671</v>
      </c>
      <c r="D9" s="36">
        <v>7.5816332464079178E-2</v>
      </c>
      <c r="E9" s="36">
        <v>1.2636055410679864E-2</v>
      </c>
      <c r="F9" s="20">
        <v>1.5795069263349829E-3</v>
      </c>
    </row>
    <row r="10" spans="1:6" x14ac:dyDescent="0.15">
      <c r="A10" s="4">
        <f t="shared" si="1"/>
        <v>0.75</v>
      </c>
      <c r="B10" s="19">
        <v>0.47236655274101469</v>
      </c>
      <c r="C10" s="31">
        <v>0.35427491455576104</v>
      </c>
      <c r="D10" s="36">
        <v>0.13285309295841038</v>
      </c>
      <c r="E10" s="36">
        <v>3.3213273239602596E-2</v>
      </c>
      <c r="F10" s="20">
        <v>6.2274887324254872E-3</v>
      </c>
    </row>
    <row r="11" spans="1:6" x14ac:dyDescent="0.15">
      <c r="A11" s="5">
        <f t="shared" si="1"/>
        <v>1</v>
      </c>
      <c r="B11" s="22">
        <v>0.36787944117144233</v>
      </c>
      <c r="C11" s="32">
        <v>0.36787944117144233</v>
      </c>
      <c r="D11" s="37">
        <v>0.18393972058572117</v>
      </c>
      <c r="E11" s="37">
        <v>6.1313240195240384E-2</v>
      </c>
      <c r="F11" s="23">
        <v>1.5328310048810096E-2</v>
      </c>
    </row>
    <row r="12" spans="1:6" x14ac:dyDescent="0.15">
      <c r="A12" s="3">
        <f t="shared" si="1"/>
        <v>1.25</v>
      </c>
      <c r="B12" s="16">
        <v>0.28650479686019009</v>
      </c>
      <c r="C12" s="27">
        <v>0.35813099607523763</v>
      </c>
      <c r="D12" s="35">
        <v>0.22383187254702352</v>
      </c>
      <c r="E12" s="35">
        <v>9.3263280227926459E-2</v>
      </c>
      <c r="F12" s="17">
        <v>2.9144775071227019E-2</v>
      </c>
    </row>
    <row r="13" spans="1:6" x14ac:dyDescent="0.15">
      <c r="A13" s="4">
        <f t="shared" si="1"/>
        <v>1.5</v>
      </c>
      <c r="B13" s="19">
        <v>0.22313016014842982</v>
      </c>
      <c r="C13" s="31">
        <v>0.33469524022264474</v>
      </c>
      <c r="D13" s="36">
        <v>0.25102143016698358</v>
      </c>
      <c r="E13" s="36">
        <v>0.12551071508349179</v>
      </c>
      <c r="F13" s="20">
        <v>4.7066518156309418E-2</v>
      </c>
    </row>
    <row r="14" spans="1:6" x14ac:dyDescent="0.15">
      <c r="A14" s="4">
        <f t="shared" si="1"/>
        <v>1.75</v>
      </c>
      <c r="B14" s="19">
        <v>0.17377394345044514</v>
      </c>
      <c r="C14" s="31">
        <v>0.30410440103827896</v>
      </c>
      <c r="D14" s="36">
        <v>0.26609135090849412</v>
      </c>
      <c r="E14" s="36">
        <v>0.15521995469662156</v>
      </c>
      <c r="F14" s="20">
        <v>6.7908730179771934E-2</v>
      </c>
    </row>
    <row r="15" spans="1:6" x14ac:dyDescent="0.15">
      <c r="A15" s="4">
        <f t="shared" si="1"/>
        <v>2</v>
      </c>
      <c r="B15" s="19">
        <v>0.1353352832366127</v>
      </c>
      <c r="C15" s="31">
        <v>0.2706705664732254</v>
      </c>
      <c r="D15" s="36">
        <v>0.2706705664732254</v>
      </c>
      <c r="E15" s="36">
        <v>0.18044704431548358</v>
      </c>
      <c r="F15" s="20">
        <v>9.0223522157741792E-2</v>
      </c>
    </row>
    <row r="16" spans="1:6" x14ac:dyDescent="0.15">
      <c r="A16" s="5">
        <f t="shared" si="1"/>
        <v>2.25</v>
      </c>
      <c r="B16" s="22">
        <v>0.10539922456186433</v>
      </c>
      <c r="C16" s="32">
        <v>0.23714825526419475</v>
      </c>
      <c r="D16" s="37">
        <v>0.26679178717221907</v>
      </c>
      <c r="E16" s="37">
        <v>0.20009384037916433</v>
      </c>
      <c r="F16" s="23">
        <v>0.11255278521327994</v>
      </c>
    </row>
    <row r="17" spans="1:6" x14ac:dyDescent="0.15">
      <c r="A17" s="12">
        <f t="shared" si="1"/>
        <v>2.5</v>
      </c>
      <c r="B17" s="16">
        <v>8.20849986238988E-2</v>
      </c>
      <c r="C17" s="27">
        <v>0.20521249655974699</v>
      </c>
      <c r="D17" s="35">
        <v>0.25651562069968376</v>
      </c>
      <c r="E17" s="35">
        <v>0.21376301724973645</v>
      </c>
      <c r="F17" s="17">
        <v>0.13360188578108528</v>
      </c>
    </row>
    <row r="18" spans="1:6" x14ac:dyDescent="0.15">
      <c r="A18" s="4">
        <f t="shared" si="1"/>
        <v>2.75</v>
      </c>
      <c r="B18" s="19">
        <v>6.392786120670757E-2</v>
      </c>
      <c r="C18" s="31">
        <v>0.17580161831844582</v>
      </c>
      <c r="D18" s="36">
        <v>0.24172722518786302</v>
      </c>
      <c r="E18" s="36">
        <v>0.22158328975554109</v>
      </c>
      <c r="F18" s="20">
        <v>0.15233851170693449</v>
      </c>
    </row>
    <row r="19" spans="1:6" x14ac:dyDescent="0.15">
      <c r="A19" s="4">
        <f t="shared" si="1"/>
        <v>3</v>
      </c>
      <c r="B19" s="19">
        <v>4.9787068367863944E-2</v>
      </c>
      <c r="C19" s="31">
        <v>0.14936120510359183</v>
      </c>
      <c r="D19" s="36">
        <v>0.22404180765538775</v>
      </c>
      <c r="E19" s="36">
        <v>0.22404180765538775</v>
      </c>
      <c r="F19" s="20">
        <v>0.16803135574154079</v>
      </c>
    </row>
    <row r="20" spans="1:6" x14ac:dyDescent="0.15">
      <c r="A20" s="4">
        <f t="shared" si="1"/>
        <v>3.25</v>
      </c>
      <c r="B20" s="19">
        <v>3.8774207831722009E-2</v>
      </c>
      <c r="C20" s="31">
        <v>0.12601617545309654</v>
      </c>
      <c r="D20" s="36">
        <v>0.20477628511128187</v>
      </c>
      <c r="E20" s="36">
        <v>0.22184097553722201</v>
      </c>
      <c r="F20" s="20">
        <v>0.1802457926239929</v>
      </c>
    </row>
    <row r="21" spans="1:6" x14ac:dyDescent="0.15">
      <c r="A21" s="5">
        <f t="shared" si="1"/>
        <v>3.5</v>
      </c>
      <c r="B21" s="22">
        <v>3.0197383422318501E-2</v>
      </c>
      <c r="C21" s="32">
        <v>0.10569084197811475</v>
      </c>
      <c r="D21" s="37">
        <v>0.18495897346170082</v>
      </c>
      <c r="E21" s="37">
        <v>0.21578546903865095</v>
      </c>
      <c r="F21" s="23">
        <v>0.18881228540881959</v>
      </c>
    </row>
    <row r="22" spans="1:6" x14ac:dyDescent="0.15">
      <c r="A22" s="3">
        <f t="shared" si="1"/>
        <v>3.75</v>
      </c>
      <c r="B22" s="16">
        <v>2.3517745856009107E-2</v>
      </c>
      <c r="C22" s="27">
        <v>8.8191546960034159E-2</v>
      </c>
      <c r="D22" s="35">
        <v>0.16535915055006403</v>
      </c>
      <c r="E22" s="35">
        <v>0.20669893818758006</v>
      </c>
      <c r="F22" s="17">
        <v>0.19378025455085629</v>
      </c>
    </row>
    <row r="23" spans="1:6" x14ac:dyDescent="0.15">
      <c r="A23" s="4">
        <f t="shared" si="1"/>
        <v>4</v>
      </c>
      <c r="B23" s="19">
        <v>1.8315638888734179E-2</v>
      </c>
      <c r="C23" s="31">
        <v>7.3262555554936715E-2</v>
      </c>
      <c r="D23" s="36">
        <v>0.14652511110987343</v>
      </c>
      <c r="E23" s="36">
        <v>0.19536681481316459</v>
      </c>
      <c r="F23" s="20">
        <v>0.19536681481316459</v>
      </c>
    </row>
    <row r="24" spans="1:6" x14ac:dyDescent="0.15">
      <c r="A24" s="4">
        <f t="shared" si="1"/>
        <v>4.25</v>
      </c>
      <c r="B24" s="19">
        <v>1.4264233908999256E-2</v>
      </c>
      <c r="C24" s="31">
        <v>6.0622994113246835E-2</v>
      </c>
      <c r="D24" s="36">
        <v>0.12882386249064953</v>
      </c>
      <c r="E24" s="36">
        <v>0.1825004718617535</v>
      </c>
      <c r="F24" s="20">
        <v>0.19390675135311308</v>
      </c>
    </row>
    <row r="25" spans="1:6" x14ac:dyDescent="0.15">
      <c r="A25" s="4">
        <f t="shared" si="1"/>
        <v>4.5</v>
      </c>
      <c r="B25" s="19">
        <v>1.1108996538242306E-2</v>
      </c>
      <c r="C25" s="31">
        <v>4.9990484422090378E-2</v>
      </c>
      <c r="D25" s="36">
        <v>0.11247858994970335</v>
      </c>
      <c r="E25" s="36">
        <v>0.16871788492455503</v>
      </c>
      <c r="F25" s="20">
        <v>0.1898076205401244</v>
      </c>
    </row>
    <row r="26" spans="1:6" x14ac:dyDescent="0.15">
      <c r="A26" s="5">
        <f t="shared" si="1"/>
        <v>4.75</v>
      </c>
      <c r="B26" s="22">
        <v>8.6516952031206341E-3</v>
      </c>
      <c r="C26" s="32">
        <v>4.1095552214823014E-2</v>
      </c>
      <c r="D26" s="37">
        <v>9.7601936510204657E-2</v>
      </c>
      <c r="E26" s="37">
        <v>0.15453639947449072</v>
      </c>
      <c r="F26" s="23">
        <v>0.1835119743759577</v>
      </c>
    </row>
    <row r="27" spans="1:6" x14ac:dyDescent="0.15">
      <c r="A27" s="3">
        <f t="shared" si="1"/>
        <v>5</v>
      </c>
      <c r="B27" s="16">
        <v>6.737946999085467E-3</v>
      </c>
      <c r="C27" s="27">
        <v>3.3689734995427337E-2</v>
      </c>
      <c r="D27" s="35">
        <v>8.4224337488568335E-2</v>
      </c>
      <c r="E27" s="35">
        <v>0.14037389581428056</v>
      </c>
      <c r="F27" s="17">
        <v>0.17546736976785071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4" name="Button 1">
              <controlPr defaultSize="0" print="0" autoFill="0" autoPict="0" macro="[0]!Start_IGam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AE02E-A857-487C-AA6A-D0ACB6C69811}">
  <sheetPr codeName="Sheet55"/>
  <dimension ref="A1:I31"/>
  <sheetViews>
    <sheetView workbookViewId="0"/>
  </sheetViews>
  <sheetFormatPr defaultColWidth="8.875" defaultRowHeight="13.5" x14ac:dyDescent="0.15"/>
  <cols>
    <col min="1" max="9" width="9" customWidth="1"/>
  </cols>
  <sheetData>
    <row r="1" spans="1:9" x14ac:dyDescent="0.15">
      <c r="A1" s="1" t="s">
        <v>142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1</v>
      </c>
      <c r="C5" s="50">
        <v>2</v>
      </c>
      <c r="D5" s="50">
        <v>3</v>
      </c>
      <c r="E5" s="50">
        <v>4</v>
      </c>
      <c r="F5" s="50">
        <v>1</v>
      </c>
      <c r="G5" s="50">
        <v>2</v>
      </c>
      <c r="H5" s="50">
        <v>3</v>
      </c>
      <c r="I5" s="50">
        <v>4</v>
      </c>
    </row>
    <row r="6" spans="1:9" x14ac:dyDescent="0.15">
      <c r="A6" s="6" t="s">
        <v>86</v>
      </c>
      <c r="B6" s="6" t="str">
        <f>_xlfn.CONCAT("Pinv(",B5,")")</f>
        <v>Pinv(1)</v>
      </c>
      <c r="C6" s="6" t="str">
        <f t="shared" ref="C6:E6" si="0">_xlfn.CONCAT("Pinv(",C5,")")</f>
        <v>Pinv(2)</v>
      </c>
      <c r="D6" s="6" t="str">
        <f t="shared" si="0"/>
        <v>Pinv(3)</v>
      </c>
      <c r="E6" s="6" t="str">
        <f t="shared" si="0"/>
        <v>Pinv(4)</v>
      </c>
      <c r="F6" s="6" t="str">
        <f>_xlfn.CONCAT("Qinv(",F5,")")</f>
        <v>Qinv(1)</v>
      </c>
      <c r="G6" s="6" t="str">
        <f t="shared" ref="G6:I6" si="1">_xlfn.CONCAT("Qinv(",G5,")")</f>
        <v>Qinv(2)</v>
      </c>
      <c r="H6" s="6" t="str">
        <f t="shared" si="1"/>
        <v>Qinv(3)</v>
      </c>
      <c r="I6" s="6" t="str">
        <f t="shared" si="1"/>
        <v>Qinv(4)</v>
      </c>
    </row>
    <row r="7" spans="1:9" x14ac:dyDescent="0.15">
      <c r="A7" s="12">
        <v>1.0000000000000001E-9</v>
      </c>
      <c r="B7" s="16">
        <v>1.0000000005000001E-9</v>
      </c>
      <c r="C7" s="27">
        <v>4.4722026230327639E-5</v>
      </c>
      <c r="D7" s="35">
        <v>1.8179466000270157E-3</v>
      </c>
      <c r="E7" s="17">
        <v>1.2477753124183052E-2</v>
      </c>
      <c r="F7" s="16">
        <v>20.72326583694641</v>
      </c>
      <c r="G7" s="38">
        <v>23.939727865573975</v>
      </c>
      <c r="H7" s="27">
        <v>26.672286558650114</v>
      </c>
      <c r="I7" s="17">
        <v>29.153806563742815</v>
      </c>
    </row>
    <row r="8" spans="1:9" x14ac:dyDescent="0.15">
      <c r="A8" s="15">
        <v>0.01</v>
      </c>
      <c r="B8" s="28">
        <v>1.0050335853501442E-2</v>
      </c>
      <c r="C8" s="29">
        <v>0.14855474025326595</v>
      </c>
      <c r="D8" s="41">
        <v>0.43604516507829316</v>
      </c>
      <c r="E8" s="30">
        <v>0.82324868634538517</v>
      </c>
      <c r="F8" s="28">
        <v>4.6051701859880909</v>
      </c>
      <c r="G8" s="42">
        <v>6.6383520679938126</v>
      </c>
      <c r="H8" s="29">
        <v>8.4059469148854653</v>
      </c>
      <c r="I8" s="30">
        <v>10.045117514831617</v>
      </c>
    </row>
    <row r="9" spans="1:9" x14ac:dyDescent="0.15">
      <c r="A9" s="15">
        <v>0.02</v>
      </c>
      <c r="B9" s="28">
        <v>2.0202707317519449E-2</v>
      </c>
      <c r="C9" s="29">
        <v>0.21469909500793449</v>
      </c>
      <c r="D9" s="41">
        <v>0.56720962169742151</v>
      </c>
      <c r="E9" s="30">
        <v>1.0162384590409617</v>
      </c>
      <c r="F9" s="28">
        <v>3.912023005428146</v>
      </c>
      <c r="G9" s="42">
        <v>5.8339217019173901</v>
      </c>
      <c r="H9" s="29">
        <v>7.5166038756094817</v>
      </c>
      <c r="I9" s="30">
        <v>9.0841153824131808</v>
      </c>
    </row>
    <row r="10" spans="1:9" x14ac:dyDescent="0.15">
      <c r="A10" s="4">
        <v>0.05</v>
      </c>
      <c r="B10" s="19">
        <v>5.1293294387550536E-2</v>
      </c>
      <c r="C10" s="31">
        <v>0.35536151069866206</v>
      </c>
      <c r="D10" s="36">
        <v>0.81769144716395337</v>
      </c>
      <c r="E10" s="20">
        <v>1.3663183967498309</v>
      </c>
      <c r="F10" s="19">
        <v>2.9957322735539909</v>
      </c>
      <c r="G10" s="39">
        <v>4.7438645183905779</v>
      </c>
      <c r="H10" s="31">
        <v>6.2957936218719892</v>
      </c>
      <c r="I10" s="20">
        <v>7.7536565279327263</v>
      </c>
    </row>
    <row r="11" spans="1:9" x14ac:dyDescent="0.15">
      <c r="A11" s="4">
        <f t="shared" ref="A11:A27" si="2">A10+0.05</f>
        <v>0.1</v>
      </c>
      <c r="B11" s="19">
        <v>0.10536051565782631</v>
      </c>
      <c r="C11" s="31">
        <v>0.53181160838961206</v>
      </c>
      <c r="D11" s="36">
        <v>1.1020653282493211</v>
      </c>
      <c r="E11" s="20">
        <v>1.7447695628249114</v>
      </c>
      <c r="F11" s="19">
        <v>2.3025850929940455</v>
      </c>
      <c r="G11" s="39">
        <v>3.8897201698674291</v>
      </c>
      <c r="H11" s="31">
        <v>5.3223203378342099</v>
      </c>
      <c r="I11" s="20">
        <v>6.6807830682558631</v>
      </c>
    </row>
    <row r="12" spans="1:9" x14ac:dyDescent="0.15">
      <c r="A12" s="4">
        <f t="shared" si="2"/>
        <v>0.15000000000000002</v>
      </c>
      <c r="B12" s="19">
        <v>0.16251892949777494</v>
      </c>
      <c r="C12" s="31">
        <v>0.68323861307094036</v>
      </c>
      <c r="D12" s="36">
        <v>1.3306365880734528</v>
      </c>
      <c r="E12" s="20">
        <v>2.0390995480558147</v>
      </c>
      <c r="F12" s="19">
        <v>1.8971199848858811</v>
      </c>
      <c r="G12" s="39">
        <v>3.3724415436062101</v>
      </c>
      <c r="H12" s="31">
        <v>4.7230515633946668</v>
      </c>
      <c r="I12" s="20">
        <v>6.0135368810681191</v>
      </c>
    </row>
    <row r="13" spans="1:9" x14ac:dyDescent="0.15">
      <c r="A13" s="5">
        <f t="shared" si="2"/>
        <v>0.2</v>
      </c>
      <c r="B13" s="22">
        <v>0.22314355131420976</v>
      </c>
      <c r="C13" s="32">
        <v>0.82438830903298466</v>
      </c>
      <c r="D13" s="37">
        <v>1.5350442026446434</v>
      </c>
      <c r="E13" s="23">
        <v>2.2967868060280843</v>
      </c>
      <c r="F13" s="22">
        <v>1.6094379124341003</v>
      </c>
      <c r="G13" s="40">
        <v>2.9943083470021219</v>
      </c>
      <c r="H13" s="32">
        <v>4.2790298601253332</v>
      </c>
      <c r="I13" s="23">
        <v>5.5150457151515546</v>
      </c>
    </row>
    <row r="14" spans="1:9" x14ac:dyDescent="0.15">
      <c r="A14" s="3">
        <f t="shared" si="2"/>
        <v>0.25</v>
      </c>
      <c r="B14" s="16">
        <v>0.28768207245178096</v>
      </c>
      <c r="C14" s="27">
        <v>0.961278763114777</v>
      </c>
      <c r="D14" s="35">
        <v>1.7272994178605192</v>
      </c>
      <c r="E14" s="17">
        <v>2.535320211900093</v>
      </c>
      <c r="F14" s="16">
        <v>1.3862943611198906</v>
      </c>
      <c r="G14" s="38">
        <v>2.6926345288896956</v>
      </c>
      <c r="H14" s="27">
        <v>3.92040206029256</v>
      </c>
      <c r="I14" s="17">
        <v>5.1094274851233799</v>
      </c>
    </row>
    <row r="15" spans="1:9" x14ac:dyDescent="0.15">
      <c r="A15" s="4">
        <f t="shared" si="2"/>
        <v>0.3</v>
      </c>
      <c r="B15" s="19">
        <v>0.35667494393873239</v>
      </c>
      <c r="C15" s="31">
        <v>1.0973492107034917</v>
      </c>
      <c r="D15" s="36">
        <v>1.9137757941270623</v>
      </c>
      <c r="E15" s="20">
        <v>2.7637110426126474</v>
      </c>
      <c r="F15" s="19">
        <v>1.2039728043259361</v>
      </c>
      <c r="G15" s="39">
        <v>2.4392164832802044</v>
      </c>
      <c r="H15" s="31">
        <v>3.6155676658659903</v>
      </c>
      <c r="I15" s="20">
        <v>4.7622290965359166</v>
      </c>
    </row>
    <row r="16" spans="1:9" x14ac:dyDescent="0.15">
      <c r="A16" s="4">
        <f t="shared" si="2"/>
        <v>0.35</v>
      </c>
      <c r="B16" s="19">
        <v>0.43078291609245423</v>
      </c>
      <c r="C16" s="31">
        <v>1.235043693737655</v>
      </c>
      <c r="D16" s="36">
        <v>2.0986347638376639</v>
      </c>
      <c r="E16" s="20">
        <v>2.9876445616494722</v>
      </c>
      <c r="F16" s="19">
        <v>1.0498221244986776</v>
      </c>
      <c r="G16" s="39">
        <v>2.2188445996924009</v>
      </c>
      <c r="H16" s="31">
        <v>3.3473804380271996</v>
      </c>
      <c r="I16" s="20">
        <v>4.4546794345389218</v>
      </c>
    </row>
    <row r="17" spans="1:9" x14ac:dyDescent="0.15">
      <c r="A17" s="4">
        <f t="shared" si="2"/>
        <v>0.39999999999999997</v>
      </c>
      <c r="B17" s="19">
        <v>0.51082562376599061</v>
      </c>
      <c r="C17" s="31">
        <v>1.3764213420628866</v>
      </c>
      <c r="D17" s="36">
        <v>2.2850769040033807</v>
      </c>
      <c r="E17" s="20">
        <v>3.2113227801209581</v>
      </c>
      <c r="F17" s="19">
        <v>0.91629073187415511</v>
      </c>
      <c r="G17" s="39">
        <v>2.0223132453246571</v>
      </c>
      <c r="H17" s="31">
        <v>3.1053785972633499</v>
      </c>
      <c r="I17" s="20">
        <v>4.1752627338768296</v>
      </c>
    </row>
    <row r="18" spans="1:9" x14ac:dyDescent="0.15">
      <c r="A18" s="5">
        <f t="shared" si="2"/>
        <v>0.44999999999999996</v>
      </c>
      <c r="B18" s="22">
        <v>0.59783700075562041</v>
      </c>
      <c r="C18" s="32">
        <v>1.5234732121364181</v>
      </c>
      <c r="D18" s="37">
        <v>2.4759383031694799</v>
      </c>
      <c r="E18" s="23">
        <v>3.4383155331405582</v>
      </c>
      <c r="F18" s="22">
        <v>0.79850769621777173</v>
      </c>
      <c r="G18" s="40">
        <v>1.8435669170419469</v>
      </c>
      <c r="H18" s="32">
        <v>2.8825996703839123</v>
      </c>
      <c r="I18" s="23">
        <v>3.9162545199847596</v>
      </c>
    </row>
    <row r="19" spans="1:9" x14ac:dyDescent="0.15">
      <c r="A19" s="12">
        <f t="shared" si="2"/>
        <v>0.49999999999999994</v>
      </c>
      <c r="B19" s="16">
        <v>0.69314718055994518</v>
      </c>
      <c r="C19" s="27">
        <v>1.6783469900166605</v>
      </c>
      <c r="D19" s="35">
        <v>2.6740603137235603</v>
      </c>
      <c r="E19" s="17">
        <v>3.6720607488508961</v>
      </c>
      <c r="F19" s="16">
        <v>0.6931471805599454</v>
      </c>
      <c r="G19" s="38">
        <v>1.678346990016661</v>
      </c>
      <c r="H19" s="27">
        <v>2.6740603137235603</v>
      </c>
      <c r="I19" s="17">
        <v>3.6720607488508965</v>
      </c>
    </row>
    <row r="20" spans="1:9" x14ac:dyDescent="0.15">
      <c r="A20" s="4">
        <f t="shared" si="2"/>
        <v>0.54999999999999993</v>
      </c>
      <c r="B20" s="19">
        <v>0.79850769621777151</v>
      </c>
      <c r="C20" s="31">
        <v>1.8435669170419466</v>
      </c>
      <c r="D20" s="36">
        <v>2.8825996703839114</v>
      </c>
      <c r="E20" s="20">
        <v>3.9162545199847596</v>
      </c>
      <c r="F20" s="19">
        <v>0.59783700075562052</v>
      </c>
      <c r="G20" s="39">
        <v>1.5234732121364183</v>
      </c>
      <c r="H20" s="31">
        <v>2.4759383031694804</v>
      </c>
      <c r="I20" s="20">
        <v>3.4383155331405586</v>
      </c>
    </row>
    <row r="21" spans="1:9" x14ac:dyDescent="0.15">
      <c r="A21" s="4">
        <f t="shared" si="2"/>
        <v>0.6</v>
      </c>
      <c r="B21" s="19">
        <v>0.916290731874155</v>
      </c>
      <c r="C21" s="31">
        <v>2.0223132453246566</v>
      </c>
      <c r="D21" s="36">
        <v>3.1053785972633499</v>
      </c>
      <c r="E21" s="20">
        <v>4.1752627338768296</v>
      </c>
      <c r="F21" s="19">
        <v>0.51082562376599072</v>
      </c>
      <c r="G21" s="39">
        <v>1.3764213420628868</v>
      </c>
      <c r="H21" s="31">
        <v>2.2850769040033811</v>
      </c>
      <c r="I21" s="20">
        <v>3.2113227801209581</v>
      </c>
    </row>
    <row r="22" spans="1:9" x14ac:dyDescent="0.15">
      <c r="A22" s="4">
        <f t="shared" si="2"/>
        <v>0.65</v>
      </c>
      <c r="B22" s="19">
        <v>1.0498221244986778</v>
      </c>
      <c r="C22" s="31">
        <v>2.2188445996924009</v>
      </c>
      <c r="D22" s="36">
        <v>3.3473804380271996</v>
      </c>
      <c r="E22" s="20">
        <v>4.4546794345389218</v>
      </c>
      <c r="F22" s="19">
        <v>0.43078291609245423</v>
      </c>
      <c r="G22" s="39">
        <v>1.235043693737655</v>
      </c>
      <c r="H22" s="31">
        <v>2.0986347638376639</v>
      </c>
      <c r="I22" s="20">
        <v>2.9876445616494722</v>
      </c>
    </row>
    <row r="23" spans="1:9" x14ac:dyDescent="0.15">
      <c r="A23" s="5">
        <f t="shared" si="2"/>
        <v>0.70000000000000007</v>
      </c>
      <c r="B23" s="22">
        <v>1.2039728043259361</v>
      </c>
      <c r="C23" s="32">
        <v>2.4392164832802048</v>
      </c>
      <c r="D23" s="37">
        <v>3.6155676658659903</v>
      </c>
      <c r="E23" s="23">
        <v>4.7622290965359166</v>
      </c>
      <c r="F23" s="22">
        <v>0.35667494393873228</v>
      </c>
      <c r="G23" s="40">
        <v>1.0973492107034915</v>
      </c>
      <c r="H23" s="32">
        <v>1.9137757941270623</v>
      </c>
      <c r="I23" s="23">
        <v>2.7637110426126474</v>
      </c>
    </row>
    <row r="24" spans="1:9" x14ac:dyDescent="0.15">
      <c r="A24" s="3">
        <f t="shared" si="2"/>
        <v>0.75000000000000011</v>
      </c>
      <c r="B24" s="16">
        <v>1.386294361119891</v>
      </c>
      <c r="C24" s="27">
        <v>2.692634528889696</v>
      </c>
      <c r="D24" s="35">
        <v>3.9204020602925613</v>
      </c>
      <c r="E24" s="17">
        <v>5.1094274851233799</v>
      </c>
      <c r="F24" s="16">
        <v>0.28768207245178079</v>
      </c>
      <c r="G24" s="38">
        <v>0.96127876311477667</v>
      </c>
      <c r="H24" s="27">
        <v>1.7272994178605188</v>
      </c>
      <c r="I24" s="17">
        <v>2.5353202119000926</v>
      </c>
    </row>
    <row r="25" spans="1:9" x14ac:dyDescent="0.15">
      <c r="A25" s="4">
        <f t="shared" si="2"/>
        <v>0.80000000000000016</v>
      </c>
      <c r="B25" s="19">
        <v>1.6094379124341012</v>
      </c>
      <c r="C25" s="31">
        <v>2.9943083470021228</v>
      </c>
      <c r="D25" s="36">
        <v>4.2790298601253349</v>
      </c>
      <c r="E25" s="20">
        <v>5.5150457151515564</v>
      </c>
      <c r="F25" s="19">
        <v>0.22314355131420957</v>
      </c>
      <c r="G25" s="39">
        <v>0.8243883090329841</v>
      </c>
      <c r="H25" s="31">
        <v>1.5350442026446427</v>
      </c>
      <c r="I25" s="20">
        <v>2.2967868060280834</v>
      </c>
    </row>
    <row r="26" spans="1:9" x14ac:dyDescent="0.15">
      <c r="A26" s="4">
        <f t="shared" si="2"/>
        <v>0.8500000000000002</v>
      </c>
      <c r="B26" s="19">
        <v>1.8971199848858826</v>
      </c>
      <c r="C26" s="31">
        <v>3.3724415436062118</v>
      </c>
      <c r="D26" s="36">
        <v>4.7230515633946686</v>
      </c>
      <c r="E26" s="20">
        <v>6.0135368810681227</v>
      </c>
      <c r="F26" s="19">
        <v>0.16251892949777469</v>
      </c>
      <c r="G26" s="39">
        <v>0.68323861307093992</v>
      </c>
      <c r="H26" s="31">
        <v>1.3306365880734519</v>
      </c>
      <c r="I26" s="20">
        <v>2.0390995480558138</v>
      </c>
    </row>
    <row r="27" spans="1:9" x14ac:dyDescent="0.15">
      <c r="A27" s="4">
        <f t="shared" si="2"/>
        <v>0.90000000000000024</v>
      </c>
      <c r="B27" s="19">
        <v>2.3025850929940481</v>
      </c>
      <c r="C27" s="31">
        <v>3.8897201698674322</v>
      </c>
      <c r="D27" s="36">
        <v>5.3223203378342134</v>
      </c>
      <c r="E27" s="20">
        <v>6.6807830682558675</v>
      </c>
      <c r="F27" s="19">
        <v>0.10536051565782603</v>
      </c>
      <c r="G27" s="39">
        <v>0.53181160838961128</v>
      </c>
      <c r="H27" s="31">
        <v>1.1020653282493198</v>
      </c>
      <c r="I27" s="20">
        <v>1.7447695628249098</v>
      </c>
    </row>
    <row r="28" spans="1:9" x14ac:dyDescent="0.15">
      <c r="A28" s="43">
        <f>A27+0.05</f>
        <v>0.95000000000000029</v>
      </c>
      <c r="B28" s="44">
        <v>2.9957322735539966</v>
      </c>
      <c r="C28" s="45">
        <v>4.743864518390585</v>
      </c>
      <c r="D28" s="46">
        <v>6.2957936218719972</v>
      </c>
      <c r="E28" s="47">
        <v>7.7536565279327352</v>
      </c>
      <c r="F28" s="44">
        <v>5.1293294387550231E-2</v>
      </c>
      <c r="G28" s="48">
        <v>0.3553615106986609</v>
      </c>
      <c r="H28" s="45">
        <v>0.81769144716395137</v>
      </c>
      <c r="I28" s="47">
        <v>1.3663183967498282</v>
      </c>
    </row>
    <row r="29" spans="1:9" x14ac:dyDescent="0.15">
      <c r="A29" s="43">
        <v>0.98</v>
      </c>
      <c r="B29" s="44">
        <v>3.9120230054281451</v>
      </c>
      <c r="C29" s="45">
        <v>5.8339217019173892</v>
      </c>
      <c r="D29" s="46">
        <v>7.5166038756094808</v>
      </c>
      <c r="E29" s="47">
        <v>9.0841153824131791</v>
      </c>
      <c r="F29" s="44">
        <v>2.0202707317519466E-2</v>
      </c>
      <c r="G29" s="48">
        <v>0.2146990950079346</v>
      </c>
      <c r="H29" s="45">
        <v>0.56720962169742162</v>
      </c>
      <c r="I29" s="47">
        <v>1.0162384590409619</v>
      </c>
    </row>
    <row r="30" spans="1:9" x14ac:dyDescent="0.15">
      <c r="A30" s="5">
        <v>0.99</v>
      </c>
      <c r="B30" s="22">
        <v>4.60517018598809</v>
      </c>
      <c r="C30" s="32">
        <v>6.6383520679938108</v>
      </c>
      <c r="D30" s="37">
        <v>8.4059469148854653</v>
      </c>
      <c r="E30" s="23">
        <v>10.045117514831615</v>
      </c>
      <c r="F30" s="22">
        <v>1.0050335853501451E-2</v>
      </c>
      <c r="G30" s="40">
        <v>0.14855474025326601</v>
      </c>
      <c r="H30" s="32">
        <v>0.43604516507829333</v>
      </c>
      <c r="I30" s="23">
        <v>0.82324868634538539</v>
      </c>
    </row>
    <row r="31" spans="1:9" x14ac:dyDescent="0.15">
      <c r="A31" s="3">
        <v>0.99999999900000003</v>
      </c>
      <c r="B31" s="16">
        <v>20.723265865228342</v>
      </c>
      <c r="C31" s="27">
        <v>23.939727895037286</v>
      </c>
      <c r="D31" s="35">
        <v>26.672286589132252</v>
      </c>
      <c r="E31" s="17">
        <v>29.153806595141528</v>
      </c>
      <c r="F31" s="16">
        <v>9.9999997221806861E-10</v>
      </c>
      <c r="G31" s="38">
        <v>4.4722025597905566E-5</v>
      </c>
      <c r="H31" s="27">
        <v>1.8179465828808766E-3</v>
      </c>
      <c r="I31" s="17">
        <v>1.2477753035738686E-2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3" r:id="rId4" name="Button 1">
              <controlPr defaultSize="0" print="0" autoFill="0" autoPict="0" macro="[0]!Start_IGampq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8BD2A-9A06-4385-B939-546548C8FD66}">
  <sheetPr codeName="Sheet57"/>
  <dimension ref="A1:I31"/>
  <sheetViews>
    <sheetView workbookViewId="0"/>
  </sheetViews>
  <sheetFormatPr defaultColWidth="8.875" defaultRowHeight="13.5" x14ac:dyDescent="0.15"/>
  <cols>
    <col min="1" max="9" width="9" customWidth="1"/>
  </cols>
  <sheetData>
    <row r="1" spans="1:9" x14ac:dyDescent="0.15">
      <c r="A1" s="1" t="s">
        <v>141</v>
      </c>
    </row>
    <row r="2" spans="1:9" x14ac:dyDescent="0.15">
      <c r="A2" s="2"/>
    </row>
    <row r="3" spans="1:9" x14ac:dyDescent="0.15">
      <c r="A3" s="2"/>
    </row>
    <row r="5" spans="1:9" x14ac:dyDescent="0.15">
      <c r="B5" s="50">
        <v>1</v>
      </c>
      <c r="C5" s="50">
        <v>2</v>
      </c>
      <c r="D5" s="50">
        <v>3</v>
      </c>
      <c r="E5" s="53">
        <v>4</v>
      </c>
      <c r="F5" s="50">
        <v>1</v>
      </c>
      <c r="G5" s="50">
        <v>2</v>
      </c>
      <c r="H5" s="50">
        <v>3</v>
      </c>
      <c r="I5" s="53">
        <v>4</v>
      </c>
    </row>
    <row r="6" spans="1:9" x14ac:dyDescent="0.15">
      <c r="A6" s="6" t="s">
        <v>86</v>
      </c>
      <c r="B6" s="6" t="str">
        <f>_xlfn.CONCAT("Pinva(",B5,")")</f>
        <v>Pinva(1)</v>
      </c>
      <c r="C6" s="6" t="str">
        <f t="shared" ref="C6:E6" si="0">_xlfn.CONCAT("Pinva(",C5,")")</f>
        <v>Pinva(2)</v>
      </c>
      <c r="D6" s="6" t="str">
        <f t="shared" si="0"/>
        <v>Pinva(3)</v>
      </c>
      <c r="E6" s="6" t="str">
        <f t="shared" si="0"/>
        <v>Pinva(4)</v>
      </c>
      <c r="F6" s="6" t="str">
        <f>_xlfn.CONCAT("Qinva(",F5,")")</f>
        <v>Qinva(1)</v>
      </c>
      <c r="G6" s="6" t="str">
        <f t="shared" ref="G6:I6" si="1">_xlfn.CONCAT("Qinva(",G5,")")</f>
        <v>Qinva(2)</v>
      </c>
      <c r="H6" s="6" t="str">
        <f t="shared" si="1"/>
        <v>Qinva(3)</v>
      </c>
      <c r="I6" s="6" t="str">
        <f t="shared" si="1"/>
        <v>Qinva(4)</v>
      </c>
    </row>
    <row r="7" spans="1:9" x14ac:dyDescent="0.15">
      <c r="A7" s="8">
        <v>1.0000000000000001E-9</v>
      </c>
      <c r="B7" s="16">
        <v>11.92710119455201</v>
      </c>
      <c r="C7" s="27">
        <v>15.651715378972384</v>
      </c>
      <c r="D7" s="35">
        <v>18.68926259309049</v>
      </c>
      <c r="E7" s="17">
        <v>21.384578364334615</v>
      </c>
      <c r="F7" s="16">
        <v>4.5582188964353856E-9</v>
      </c>
      <c r="G7" s="38">
        <v>2.0449683522246524E-8</v>
      </c>
      <c r="H7" s="27">
        <v>7.6637848591355568E-8</v>
      </c>
      <c r="I7" s="17">
        <v>2.6459544514154447E-7</v>
      </c>
    </row>
    <row r="8" spans="1:9" x14ac:dyDescent="0.15">
      <c r="A8" s="15">
        <v>0.01</v>
      </c>
      <c r="B8" s="28">
        <v>4.4031451685264349</v>
      </c>
      <c r="C8" s="29">
        <v>6.4016504302354864</v>
      </c>
      <c r="D8" s="41">
        <v>8.1587676343870772</v>
      </c>
      <c r="E8" s="30">
        <v>9.7934798421270841</v>
      </c>
      <c r="F8" s="28">
        <v>4.3652729357613898E-2</v>
      </c>
      <c r="G8" s="42">
        <v>0.16188668366875875</v>
      </c>
      <c r="H8" s="29">
        <v>0.399971172773674</v>
      </c>
      <c r="I8" s="30">
        <v>0.74824823223346271</v>
      </c>
    </row>
    <row r="9" spans="1:9" x14ac:dyDescent="0.15">
      <c r="A9" s="15">
        <v>0.02</v>
      </c>
      <c r="B9" s="28">
        <v>3.9664438917970237</v>
      </c>
      <c r="C9" s="29">
        <v>5.8452349292668533</v>
      </c>
      <c r="D9" s="41">
        <v>7.5120982834503529</v>
      </c>
      <c r="E9" s="30">
        <v>9.0713872191438032</v>
      </c>
      <c r="F9" s="28">
        <v>8.4080348428051205E-2</v>
      </c>
      <c r="G9" s="42">
        <v>0.27919823866369892</v>
      </c>
      <c r="H9" s="29">
        <v>0.60936839819590516</v>
      </c>
      <c r="I9" s="30">
        <v>1.0411626156004223</v>
      </c>
    </row>
    <row r="10" spans="1:9" x14ac:dyDescent="0.15">
      <c r="A10" s="4">
        <v>0.05</v>
      </c>
      <c r="B10" s="19">
        <v>3.3463615897794696</v>
      </c>
      <c r="C10" s="31">
        <v>5.0476649145049093</v>
      </c>
      <c r="D10" s="36">
        <v>6.5802688847586914</v>
      </c>
      <c r="E10" s="20">
        <v>8.0271703962334637</v>
      </c>
      <c r="F10" s="19">
        <v>0.192073121484097</v>
      </c>
      <c r="G10" s="39">
        <v>0.53246889223144889</v>
      </c>
      <c r="H10" s="31">
        <v>1.002204230531573</v>
      </c>
      <c r="I10" s="20">
        <v>1.5536699498629156</v>
      </c>
    </row>
    <row r="11" spans="1:9" x14ac:dyDescent="0.15">
      <c r="A11" s="4">
        <f t="shared" ref="A11:A27" si="2">A10+0.05</f>
        <v>0.1</v>
      </c>
      <c r="B11" s="19">
        <v>2.8318305266972952</v>
      </c>
      <c r="C11" s="31">
        <v>4.3774495509057916</v>
      </c>
      <c r="D11" s="36">
        <v>5.7918177056206668</v>
      </c>
      <c r="E11" s="20">
        <v>7.1395547519639004</v>
      </c>
      <c r="F11" s="19">
        <v>0.34563668158974709</v>
      </c>
      <c r="G11" s="39">
        <v>0.82982446254592668</v>
      </c>
      <c r="H11" s="31">
        <v>1.4206976115576928</v>
      </c>
      <c r="I11" s="20">
        <v>2.0743918585499821</v>
      </c>
    </row>
    <row r="12" spans="1:9" x14ac:dyDescent="0.15">
      <c r="A12" s="4">
        <f t="shared" si="2"/>
        <v>0.15000000000000002</v>
      </c>
      <c r="B12" s="19">
        <v>2.504758027680142</v>
      </c>
      <c r="C12" s="31">
        <v>3.9463472020525763</v>
      </c>
      <c r="D12" s="36">
        <v>5.2814504573956063</v>
      </c>
      <c r="E12" s="20">
        <v>6.5626088673425489</v>
      </c>
      <c r="F12" s="19">
        <v>0.48117770143506344</v>
      </c>
      <c r="G12" s="39">
        <v>1.0650123635614173</v>
      </c>
      <c r="H12" s="31">
        <v>1.7360571919115364</v>
      </c>
      <c r="I12" s="20">
        <v>2.4573370619713724</v>
      </c>
    </row>
    <row r="13" spans="1:9" x14ac:dyDescent="0.15">
      <c r="A13" s="5">
        <f t="shared" si="2"/>
        <v>0.2</v>
      </c>
      <c r="B13" s="22">
        <v>2.256730080452078</v>
      </c>
      <c r="C13" s="32">
        <v>3.6161827615227269</v>
      </c>
      <c r="D13" s="37">
        <v>4.8885500964324242</v>
      </c>
      <c r="E13" s="23">
        <v>6.1169584882382404</v>
      </c>
      <c r="F13" s="22">
        <v>0.60670055807689993</v>
      </c>
      <c r="G13" s="40">
        <v>1.2702100249930752</v>
      </c>
      <c r="H13" s="32">
        <v>2.0043104412566475</v>
      </c>
      <c r="I13" s="23">
        <v>2.7787769486614984</v>
      </c>
    </row>
    <row r="14" spans="1:9" x14ac:dyDescent="0.15">
      <c r="A14" s="3">
        <f t="shared" si="2"/>
        <v>0.25</v>
      </c>
      <c r="B14" s="16">
        <v>2.0525865963697534</v>
      </c>
      <c r="C14" s="27">
        <v>3.3419318734921086</v>
      </c>
      <c r="D14" s="35">
        <v>4.5606412890011674</v>
      </c>
      <c r="E14" s="17">
        <v>5.743895690074913</v>
      </c>
      <c r="F14" s="16">
        <v>0.72644481195485777</v>
      </c>
      <c r="G14" s="38">
        <v>1.4584401543005909</v>
      </c>
      <c r="H14" s="27">
        <v>2.2462975069020605</v>
      </c>
      <c r="I14" s="17">
        <v>3.0661288876905068</v>
      </c>
    </row>
    <row r="15" spans="1:9" x14ac:dyDescent="0.15">
      <c r="A15" s="4">
        <f t="shared" si="2"/>
        <v>0.3</v>
      </c>
      <c r="B15" s="19">
        <v>1.8762307001825256</v>
      </c>
      <c r="C15" s="31">
        <v>3.102879671786031</v>
      </c>
      <c r="D15" s="36">
        <v>4.2735153225720097</v>
      </c>
      <c r="E15" s="20">
        <v>5.4162873982318569</v>
      </c>
      <c r="F15" s="19">
        <v>0.84310338170584886</v>
      </c>
      <c r="G15" s="39">
        <v>1.6366618791971159</v>
      </c>
      <c r="H15" s="31">
        <v>2.4726029930546054</v>
      </c>
      <c r="I15" s="20">
        <v>3.3330228694723343</v>
      </c>
    </row>
    <row r="16" spans="1:9" x14ac:dyDescent="0.15">
      <c r="A16" s="4">
        <f t="shared" si="2"/>
        <v>0.35</v>
      </c>
      <c r="B16" s="19">
        <v>1.7188390014916883</v>
      </c>
      <c r="C16" s="31">
        <v>2.8875948770237518</v>
      </c>
      <c r="D16" s="36">
        <v>4.0137638502756436</v>
      </c>
      <c r="E16" s="20">
        <v>5.119069453844598</v>
      </c>
      <c r="F16" s="19">
        <v>0.95864193737114722</v>
      </c>
      <c r="G16" s="39">
        <v>1.8092989092324598</v>
      </c>
      <c r="H16" s="31">
        <v>2.6896840551060084</v>
      </c>
      <c r="I16" s="20">
        <v>3.5876240268528976</v>
      </c>
    </row>
    <row r="17" spans="1:9" x14ac:dyDescent="0.15">
      <c r="A17" s="4">
        <f t="shared" si="2"/>
        <v>0.39999999999999997</v>
      </c>
      <c r="B17" s="19">
        <v>1.5749765700069289</v>
      </c>
      <c r="C17" s="31">
        <v>2.6889633830116368</v>
      </c>
      <c r="D17" s="36">
        <v>3.7729960793934256</v>
      </c>
      <c r="E17" s="20">
        <v>4.8427811346345147</v>
      </c>
      <c r="F17" s="19">
        <v>1.0746803053526899</v>
      </c>
      <c r="G17" s="39">
        <v>1.9795759645795956</v>
      </c>
      <c r="H17" s="31">
        <v>2.9020688327886059</v>
      </c>
      <c r="I17" s="20">
        <v>3.8355556410165237</v>
      </c>
    </row>
    <row r="18" spans="1:9" x14ac:dyDescent="0.15">
      <c r="A18" s="5">
        <f t="shared" si="2"/>
        <v>0.44999999999999996</v>
      </c>
      <c r="B18" s="22">
        <v>1.4409925617396195</v>
      </c>
      <c r="C18" s="32">
        <v>2.5021278376853915</v>
      </c>
      <c r="D18" s="37">
        <v>3.5454334501369309</v>
      </c>
      <c r="E18" s="23">
        <v>4.5808713082015302</v>
      </c>
      <c r="F18" s="22">
        <v>1.1927099647238153</v>
      </c>
      <c r="G18" s="40">
        <v>2.1501518316289152</v>
      </c>
      <c r="H18" s="32">
        <v>3.1133505567611657</v>
      </c>
      <c r="I18" s="23">
        <v>4.0811962943830968</v>
      </c>
    </row>
    <row r="19" spans="1:9" x14ac:dyDescent="0.15">
      <c r="A19" s="12">
        <f t="shared" si="2"/>
        <v>0.49999999999999994</v>
      </c>
      <c r="B19" s="16">
        <v>1.3142500103453507</v>
      </c>
      <c r="C19" s="27">
        <v>2.3234886848249654</v>
      </c>
      <c r="D19" s="35">
        <v>3.3267370107668568</v>
      </c>
      <c r="E19" s="17">
        <v>4.328380459563288</v>
      </c>
      <c r="F19" s="16">
        <v>1.3142500103453505</v>
      </c>
      <c r="G19" s="38">
        <v>2.323488684824965</v>
      </c>
      <c r="H19" s="27">
        <v>3.3267370107668564</v>
      </c>
      <c r="I19" s="17">
        <v>4.3283804595632871</v>
      </c>
    </row>
    <row r="20" spans="1:9" x14ac:dyDescent="0.15">
      <c r="A20" s="4">
        <f t="shared" si="2"/>
        <v>0.54999999999999993</v>
      </c>
      <c r="B20" s="19">
        <v>1.1927099647238155</v>
      </c>
      <c r="C20" s="31">
        <v>2.1501518316289157</v>
      </c>
      <c r="D20" s="36">
        <v>3.1133505567611661</v>
      </c>
      <c r="E20" s="20">
        <v>4.0811962943830977</v>
      </c>
      <c r="F20" s="19">
        <v>1.4409925617396191</v>
      </c>
      <c r="G20" s="39">
        <v>2.502127837685391</v>
      </c>
      <c r="H20" s="31">
        <v>3.5454334501369305</v>
      </c>
      <c r="I20" s="20">
        <v>4.5808713082015293</v>
      </c>
    </row>
    <row r="21" spans="1:9" x14ac:dyDescent="0.15">
      <c r="A21" s="4">
        <f t="shared" si="2"/>
        <v>0.6</v>
      </c>
      <c r="B21" s="19">
        <v>1.0746803053526899</v>
      </c>
      <c r="C21" s="31">
        <v>1.9795759645795958</v>
      </c>
      <c r="D21" s="36">
        <v>2.9020688327886064</v>
      </c>
      <c r="E21" s="20">
        <v>3.8355556410165241</v>
      </c>
      <c r="F21" s="19">
        <v>1.5749765700069289</v>
      </c>
      <c r="G21" s="39">
        <v>2.6889633830116368</v>
      </c>
      <c r="H21" s="31">
        <v>3.7729960793934256</v>
      </c>
      <c r="I21" s="20">
        <v>4.8427811346345147</v>
      </c>
    </row>
    <row r="22" spans="1:9" x14ac:dyDescent="0.15">
      <c r="A22" s="4">
        <f t="shared" si="2"/>
        <v>0.65</v>
      </c>
      <c r="B22" s="19">
        <v>0.95864193737114722</v>
      </c>
      <c r="C22" s="31">
        <v>1.8092989092324598</v>
      </c>
      <c r="D22" s="36">
        <v>2.6896840551060084</v>
      </c>
      <c r="E22" s="20">
        <v>3.5876240268528976</v>
      </c>
      <c r="F22" s="19">
        <v>1.7188390014916883</v>
      </c>
      <c r="G22" s="39">
        <v>2.8875948770237518</v>
      </c>
      <c r="H22" s="31">
        <v>4.0137638502756436</v>
      </c>
      <c r="I22" s="20">
        <v>5.119069453844598</v>
      </c>
    </row>
    <row r="23" spans="1:9" x14ac:dyDescent="0.15">
      <c r="A23" s="5">
        <f t="shared" si="2"/>
        <v>0.70000000000000007</v>
      </c>
      <c r="B23" s="22">
        <v>0.84310338170584864</v>
      </c>
      <c r="C23" s="32">
        <v>1.6366618791971157</v>
      </c>
      <c r="D23" s="37">
        <v>2.4726029930546054</v>
      </c>
      <c r="E23" s="23">
        <v>3.3330228694723338</v>
      </c>
      <c r="F23" s="22">
        <v>1.8762307001825258</v>
      </c>
      <c r="G23" s="40">
        <v>3.102879671786031</v>
      </c>
      <c r="H23" s="32">
        <v>4.2735153225720097</v>
      </c>
      <c r="I23" s="23">
        <v>5.4162873982318569</v>
      </c>
    </row>
    <row r="24" spans="1:9" x14ac:dyDescent="0.15">
      <c r="A24" s="3">
        <f t="shared" si="2"/>
        <v>0.75000000000000011</v>
      </c>
      <c r="B24" s="16">
        <v>0.72644481195485755</v>
      </c>
      <c r="C24" s="27">
        <v>1.4584401543005905</v>
      </c>
      <c r="D24" s="35">
        <v>2.2462975069020601</v>
      </c>
      <c r="E24" s="17">
        <v>3.0661288876905064</v>
      </c>
      <c r="F24" s="16">
        <v>2.0525865963697538</v>
      </c>
      <c r="G24" s="38">
        <v>3.3419318734921091</v>
      </c>
      <c r="H24" s="27">
        <v>4.5606412890011683</v>
      </c>
      <c r="I24" s="17">
        <v>5.7438956900749139</v>
      </c>
    </row>
    <row r="25" spans="1:9" x14ac:dyDescent="0.15">
      <c r="A25" s="4">
        <f t="shared" si="2"/>
        <v>0.80000000000000016</v>
      </c>
      <c r="B25" s="19">
        <v>0.60670055807689949</v>
      </c>
      <c r="C25" s="31">
        <v>1.2702100249930746</v>
      </c>
      <c r="D25" s="36">
        <v>2.0043104412566466</v>
      </c>
      <c r="E25" s="20">
        <v>2.778776948661497</v>
      </c>
      <c r="F25" s="19">
        <v>2.2567300804520785</v>
      </c>
      <c r="G25" s="39">
        <v>3.6161827615227282</v>
      </c>
      <c r="H25" s="31">
        <v>4.8885500964324251</v>
      </c>
      <c r="I25" s="20">
        <v>6.1169584882382413</v>
      </c>
    </row>
    <row r="26" spans="1:9" x14ac:dyDescent="0.15">
      <c r="A26" s="4">
        <f t="shared" si="2"/>
        <v>0.8500000000000002</v>
      </c>
      <c r="B26" s="19">
        <v>0.48117770143506289</v>
      </c>
      <c r="C26" s="31">
        <v>1.0650123635614164</v>
      </c>
      <c r="D26" s="36">
        <v>1.7360571919115351</v>
      </c>
      <c r="E26" s="20">
        <v>2.4573370619713706</v>
      </c>
      <c r="F26" s="19">
        <v>2.5047580276801433</v>
      </c>
      <c r="G26" s="39">
        <v>3.9463472020525781</v>
      </c>
      <c r="H26" s="31">
        <v>5.281450457395608</v>
      </c>
      <c r="I26" s="20">
        <v>6.5626088673425516</v>
      </c>
    </row>
    <row r="27" spans="1:9" x14ac:dyDescent="0.15">
      <c r="A27" s="4">
        <f t="shared" si="2"/>
        <v>0.90000000000000024</v>
      </c>
      <c r="B27" s="19">
        <v>0.34563668158974636</v>
      </c>
      <c r="C27" s="31">
        <v>0.82982446254592535</v>
      </c>
      <c r="D27" s="36">
        <v>1.420697611557691</v>
      </c>
      <c r="E27" s="20">
        <v>2.0743918585499799</v>
      </c>
      <c r="F27" s="19">
        <v>2.831830526697297</v>
      </c>
      <c r="G27" s="39">
        <v>4.3774495509057942</v>
      </c>
      <c r="H27" s="31">
        <v>5.7918177056206703</v>
      </c>
      <c r="I27" s="20">
        <v>7.139554751963904</v>
      </c>
    </row>
    <row r="28" spans="1:9" x14ac:dyDescent="0.15">
      <c r="A28" s="43">
        <f>A27+0.05</f>
        <v>0.95000000000000029</v>
      </c>
      <c r="B28" s="44">
        <v>0.19207312148409603</v>
      </c>
      <c r="C28" s="45">
        <v>0.53246889223144678</v>
      </c>
      <c r="D28" s="46">
        <v>1.0022042305315702</v>
      </c>
      <c r="E28" s="47">
        <v>1.5536699498629118</v>
      </c>
      <c r="F28" s="44">
        <v>3.3463615897794741</v>
      </c>
      <c r="G28" s="48">
        <v>5.0476649145049146</v>
      </c>
      <c r="H28" s="45">
        <v>6.5802688847586976</v>
      </c>
      <c r="I28" s="47">
        <v>8.0271703962334708</v>
      </c>
    </row>
    <row r="29" spans="1:9" x14ac:dyDescent="0.15">
      <c r="A29" s="43">
        <v>0.98</v>
      </c>
      <c r="B29" s="44">
        <v>8.4080348428051274E-2</v>
      </c>
      <c r="C29" s="45">
        <v>0.27919823866369908</v>
      </c>
      <c r="D29" s="46">
        <v>0.60936839819590549</v>
      </c>
      <c r="E29" s="47">
        <v>1.0411626156004226</v>
      </c>
      <c r="F29" s="44">
        <v>3.9664438917970228</v>
      </c>
      <c r="G29" s="48">
        <v>5.8452349292668524</v>
      </c>
      <c r="H29" s="45">
        <v>7.512098283450352</v>
      </c>
      <c r="I29" s="47">
        <v>9.0713872191438014</v>
      </c>
    </row>
    <row r="30" spans="1:9" x14ac:dyDescent="0.15">
      <c r="A30" s="5">
        <v>0.99</v>
      </c>
      <c r="B30" s="22">
        <v>4.3652729357613933E-2</v>
      </c>
      <c r="C30" s="32">
        <v>0.16188668366875889</v>
      </c>
      <c r="D30" s="37">
        <v>0.39997117277367428</v>
      </c>
      <c r="E30" s="23">
        <v>0.74824823223346304</v>
      </c>
      <c r="F30" s="22">
        <v>4.4031451685264349</v>
      </c>
      <c r="G30" s="40">
        <v>6.4016504302354864</v>
      </c>
      <c r="H30" s="32">
        <v>8.1587676343870772</v>
      </c>
      <c r="I30" s="23">
        <v>9.7934798421270823</v>
      </c>
    </row>
    <row r="31" spans="1:9" x14ac:dyDescent="0.15">
      <c r="A31" s="3">
        <v>0.99999999900000003</v>
      </c>
      <c r="B31" s="16">
        <v>4.5582187675201515E-9</v>
      </c>
      <c r="C31" s="27">
        <v>2.0449682943889996E-8</v>
      </c>
      <c r="D31" s="35">
        <v>7.6637846423889497E-8</v>
      </c>
      <c r="E31" s="17">
        <v>2.6459543765827842E-7</v>
      </c>
      <c r="F31" s="16">
        <v>11.927101205746043</v>
      </c>
      <c r="G31" s="38">
        <v>15.651715392458964</v>
      </c>
      <c r="H31" s="27">
        <v>18.689262608257231</v>
      </c>
      <c r="I31" s="17">
        <v>21.384578380883369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Start_IGampqi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4BB1-4BDF-4417-981C-A71D96D9FA76}">
  <sheetPr codeName="Sheet56"/>
  <dimension ref="A1:K27"/>
  <sheetViews>
    <sheetView zoomScaleNormal="100" workbookViewId="0"/>
  </sheetViews>
  <sheetFormatPr defaultColWidth="8.875" defaultRowHeight="13.5" x14ac:dyDescent="0.15"/>
  <cols>
    <col min="2" max="11" width="9" customWidth="1"/>
  </cols>
  <sheetData>
    <row r="1" spans="1:11" x14ac:dyDescent="0.15">
      <c r="A1" s="1" t="s">
        <v>140</v>
      </c>
    </row>
    <row r="2" spans="1:11" x14ac:dyDescent="0.15">
      <c r="A2" s="2"/>
    </row>
    <row r="4" spans="1:11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  <c r="G4" s="50">
        <v>9</v>
      </c>
      <c r="H4" s="50">
        <v>7</v>
      </c>
      <c r="I4" s="50">
        <v>5</v>
      </c>
      <c r="J4" s="50">
        <v>2</v>
      </c>
      <c r="K4" s="50">
        <v>1</v>
      </c>
    </row>
    <row r="5" spans="1:11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  <c r="G5" s="50">
        <v>1</v>
      </c>
      <c r="H5" s="50">
        <v>2</v>
      </c>
      <c r="I5" s="50">
        <v>5</v>
      </c>
      <c r="J5" s="50">
        <v>7</v>
      </c>
      <c r="K5" s="50">
        <v>9</v>
      </c>
    </row>
    <row r="6" spans="1:11" x14ac:dyDescent="0.15">
      <c r="A6" s="6" t="s">
        <v>0</v>
      </c>
      <c r="B6" s="6" t="str">
        <f>_xlfn.CONCAT("Bx(",B5,", ",B4,")")</f>
        <v>Bx(1, 9)</v>
      </c>
      <c r="C6" s="6" t="str">
        <f t="shared" ref="C6:F6" si="0">_xlfn.CONCAT("Bx(",C5,", ",C4,")")</f>
        <v>Bx(2, 7)</v>
      </c>
      <c r="D6" s="6" t="str">
        <f t="shared" si="0"/>
        <v>Bx(5, 5)</v>
      </c>
      <c r="E6" s="6" t="str">
        <f t="shared" si="0"/>
        <v>Bx(7, 2)</v>
      </c>
      <c r="F6" s="6" t="str">
        <f t="shared" si="0"/>
        <v>Bx(9, 1)</v>
      </c>
      <c r="G6" s="6" t="str">
        <f>_xlfn.CONCAT("Bxc(",G5,", ",G4,")")</f>
        <v>Bxc(1, 9)</v>
      </c>
      <c r="H6" s="6" t="str">
        <f t="shared" ref="H6:K6" si="1">_xlfn.CONCAT("Bxc(",H5,", ",H4,")")</f>
        <v>Bxc(2, 7)</v>
      </c>
      <c r="I6" s="6" t="str">
        <f t="shared" si="1"/>
        <v>Bxc(5, 5)</v>
      </c>
      <c r="J6" s="6" t="str">
        <f t="shared" si="1"/>
        <v>Bxc(7, 2)</v>
      </c>
      <c r="K6" s="6" t="str">
        <f t="shared" si="1"/>
        <v>Bxc(9, 1)</v>
      </c>
    </row>
    <row r="7" spans="1:11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0</v>
      </c>
      <c r="G7" s="16">
        <v>0.1111111111111111</v>
      </c>
      <c r="H7" s="35">
        <v>1.7857142857142853E-2</v>
      </c>
      <c r="I7" s="35">
        <v>1.5873015873015875E-3</v>
      </c>
      <c r="J7" s="35">
        <v>1.7857142857142853E-2</v>
      </c>
      <c r="K7" s="17">
        <v>0.1111111111111111</v>
      </c>
    </row>
    <row r="8" spans="1:11" x14ac:dyDescent="0.15">
      <c r="A8" s="4">
        <v>0.05</v>
      </c>
      <c r="B8" s="19">
        <v>2.1701388888888898E-13</v>
      </c>
      <c r="C8" s="31">
        <v>1.0672433035714285E-10</v>
      </c>
      <c r="D8" s="31">
        <v>5.273366195436508E-8</v>
      </c>
      <c r="E8" s="31">
        <v>1.0222258977399549E-3</v>
      </c>
      <c r="F8" s="20">
        <v>4.1083398919487847E-2</v>
      </c>
      <c r="G8" s="19">
        <v>0.1111111111108941</v>
      </c>
      <c r="H8" s="36">
        <v>1.7857142750418522E-2</v>
      </c>
      <c r="I8" s="36">
        <v>1.5872488536396332E-3</v>
      </c>
      <c r="J8" s="36">
        <v>1.6834916959402899E-2</v>
      </c>
      <c r="K8" s="20">
        <v>7.0027712191623265E-2</v>
      </c>
    </row>
    <row r="9" spans="1:11" x14ac:dyDescent="0.15">
      <c r="A9" s="4">
        <f>A8+0.05</f>
        <v>0.1</v>
      </c>
      <c r="B9" s="19">
        <v>1.1111111111111116E-10</v>
      </c>
      <c r="C9" s="31">
        <v>1.303571428571429E-8</v>
      </c>
      <c r="D9" s="31">
        <v>1.4141587301587305E-6</v>
      </c>
      <c r="E9" s="31">
        <v>3.3374155357142866E-3</v>
      </c>
      <c r="F9" s="20">
        <v>6.8064390111111123E-2</v>
      </c>
      <c r="G9" s="19">
        <v>0.111111111</v>
      </c>
      <c r="H9" s="36">
        <v>1.7857129821428567E-2</v>
      </c>
      <c r="I9" s="36">
        <v>1.5858874285714288E-3</v>
      </c>
      <c r="J9" s="36">
        <v>1.4519727321428566E-2</v>
      </c>
      <c r="K9" s="20">
        <v>4.3046720999999996E-2</v>
      </c>
    </row>
    <row r="10" spans="1:11" x14ac:dyDescent="0.15">
      <c r="A10" s="4">
        <f t="shared" ref="A10:A26" si="2">A9+0.05</f>
        <v>0.15000000000000002</v>
      </c>
      <c r="B10" s="19">
        <v>4.2714843750000058E-9</v>
      </c>
      <c r="C10" s="31">
        <v>2.120486886160716E-7</v>
      </c>
      <c r="D10" s="31">
        <v>8.9343858816964367E-6</v>
      </c>
      <c r="E10" s="31">
        <v>6.1217315897042395E-3</v>
      </c>
      <c r="F10" s="20">
        <v>8.5375894857421877E-2</v>
      </c>
      <c r="G10" s="19">
        <v>0.11111110683962673</v>
      </c>
      <c r="H10" s="36">
        <v>1.7856930808454238E-2</v>
      </c>
      <c r="I10" s="36">
        <v>1.578367201419891E-3</v>
      </c>
      <c r="J10" s="36">
        <v>1.1735411267438614E-2</v>
      </c>
      <c r="K10" s="20">
        <v>2.5735216253689231E-2</v>
      </c>
    </row>
    <row r="11" spans="1:11" x14ac:dyDescent="0.15">
      <c r="A11" s="5">
        <f t="shared" si="2"/>
        <v>0.2</v>
      </c>
      <c r="B11" s="22">
        <v>5.6888888888888913E-8</v>
      </c>
      <c r="C11" s="32">
        <v>1.5085714285714289E-6</v>
      </c>
      <c r="D11" s="32">
        <v>3.1081650793650818E-5</v>
      </c>
      <c r="E11" s="32">
        <v>8.8693485714285737E-3</v>
      </c>
      <c r="F11" s="23">
        <v>9.6198030222222231E-2</v>
      </c>
      <c r="G11" s="22">
        <v>0.11111105422222223</v>
      </c>
      <c r="H11" s="37">
        <v>1.7855634285714281E-2</v>
      </c>
      <c r="I11" s="37">
        <v>1.5562199365079367E-3</v>
      </c>
      <c r="J11" s="37">
        <v>8.987794285714279E-3</v>
      </c>
      <c r="K11" s="23">
        <v>1.4913080888888881E-2</v>
      </c>
    </row>
    <row r="12" spans="1:11" x14ac:dyDescent="0.15">
      <c r="A12" s="3">
        <f t="shared" si="2"/>
        <v>0.25</v>
      </c>
      <c r="B12" s="16">
        <v>4.2385525173611109E-7</v>
      </c>
      <c r="C12" s="27">
        <v>6.8119594029017844E-6</v>
      </c>
      <c r="D12" s="27">
        <v>7.7662392268105167E-5</v>
      </c>
      <c r="E12" s="27">
        <v>1.1302130562918525E-2</v>
      </c>
      <c r="F12" s="17">
        <v>0.10276836819118923</v>
      </c>
      <c r="G12" s="16">
        <v>0.11111068725585938</v>
      </c>
      <c r="H12" s="35">
        <v>1.7850330897739949E-2</v>
      </c>
      <c r="I12" s="35">
        <v>1.5096391950334823E-3</v>
      </c>
      <c r="J12" s="35">
        <v>6.5550122942243287E-3</v>
      </c>
      <c r="K12" s="17">
        <v>8.3427429199218785E-3</v>
      </c>
    </row>
    <row r="13" spans="1:11" x14ac:dyDescent="0.15">
      <c r="A13" s="4">
        <f t="shared" si="2"/>
        <v>0.3</v>
      </c>
      <c r="B13" s="19">
        <v>2.1869999999999996E-6</v>
      </c>
      <c r="C13" s="31">
        <v>2.304160714285713E-5</v>
      </c>
      <c r="D13" s="31">
        <v>1.5683914285714282E-4</v>
      </c>
      <c r="E13" s="31">
        <v>1.3298244107142854E-2</v>
      </c>
      <c r="F13" s="20">
        <v>0.106627377</v>
      </c>
      <c r="G13" s="19">
        <v>0.11110892411111112</v>
      </c>
      <c r="H13" s="36">
        <v>1.7834101249999994E-2</v>
      </c>
      <c r="I13" s="36">
        <v>1.4304624444444448E-3</v>
      </c>
      <c r="J13" s="36">
        <v>4.5588987499999975E-3</v>
      </c>
      <c r="K13" s="20">
        <v>4.483734111111113E-3</v>
      </c>
    </row>
    <row r="14" spans="1:11" x14ac:dyDescent="0.15">
      <c r="A14" s="4">
        <f t="shared" si="2"/>
        <v>0.35</v>
      </c>
      <c r="B14" s="19">
        <v>8.7572931857638841E-6</v>
      </c>
      <c r="C14" s="31">
        <v>6.376483886718746E-5</v>
      </c>
      <c r="D14" s="31">
        <v>2.7257029448784722E-4</v>
      </c>
      <c r="E14" s="31">
        <v>1.4837020317382809E-2</v>
      </c>
      <c r="F14" s="20">
        <v>0.10880978746245659</v>
      </c>
      <c r="G14" s="19">
        <v>0.11110235381792535</v>
      </c>
      <c r="H14" s="36">
        <v>1.7793378018275664E-2</v>
      </c>
      <c r="I14" s="36">
        <v>1.3147312928137402E-3</v>
      </c>
      <c r="J14" s="36">
        <v>3.0201225397600445E-3</v>
      </c>
      <c r="K14" s="20">
        <v>2.3013236486545147E-3</v>
      </c>
    </row>
    <row r="15" spans="1:11" x14ac:dyDescent="0.15">
      <c r="A15" s="4">
        <f t="shared" si="2"/>
        <v>0.39999999999999997</v>
      </c>
      <c r="B15" s="19">
        <v>2.912711111111109E-5</v>
      </c>
      <c r="C15" s="31">
        <v>1.5213714285714275E-4</v>
      </c>
      <c r="D15" s="31">
        <v>4.2312330158730159E-4</v>
      </c>
      <c r="E15" s="31">
        <v>1.5957577142857136E-2</v>
      </c>
      <c r="F15" s="20">
        <v>0.10999136711111111</v>
      </c>
      <c r="G15" s="19">
        <v>0.11108198399999999</v>
      </c>
      <c r="H15" s="36">
        <v>1.770500571428571E-2</v>
      </c>
      <c r="I15" s="36">
        <v>1.1641782857142859E-3</v>
      </c>
      <c r="J15" s="36">
        <v>1.8995657142857156E-3</v>
      </c>
      <c r="K15" s="20">
        <v>1.1197440000000009E-3</v>
      </c>
    </row>
    <row r="16" spans="1:11" x14ac:dyDescent="0.15">
      <c r="A16" s="5">
        <f t="shared" si="2"/>
        <v>0.44999999999999996</v>
      </c>
      <c r="B16" s="22">
        <v>8.4075626953124925E-5</v>
      </c>
      <c r="C16" s="32">
        <v>3.2362443708147296E-4</v>
      </c>
      <c r="D16" s="32">
        <v>6.0091913420758938E-4</v>
      </c>
      <c r="E16" s="32">
        <v>1.6728909603097093E-2</v>
      </c>
      <c r="F16" s="23">
        <v>0.11059940371289062</v>
      </c>
      <c r="G16" s="22">
        <v>0.11102703548415799</v>
      </c>
      <c r="H16" s="37">
        <v>1.7533518420061379E-2</v>
      </c>
      <c r="I16" s="37">
        <v>9.8638245309399814E-4</v>
      </c>
      <c r="J16" s="37">
        <v>1.1282332540457592E-3</v>
      </c>
      <c r="K16" s="23">
        <v>5.1170739822048623E-4</v>
      </c>
    </row>
    <row r="17" spans="1:11" x14ac:dyDescent="0.15">
      <c r="A17" s="12">
        <f t="shared" si="2"/>
        <v>0.49999999999999994</v>
      </c>
      <c r="B17" s="16">
        <v>2.1701388888888866E-4</v>
      </c>
      <c r="C17" s="27">
        <v>6.2779017857142797E-4</v>
      </c>
      <c r="D17" s="27">
        <v>7.9365079365079343E-4</v>
      </c>
      <c r="E17" s="27">
        <v>1.7229352678571425E-2</v>
      </c>
      <c r="F17" s="17">
        <v>0.11089409722222222</v>
      </c>
      <c r="G17" s="16">
        <v>0.11089409722222222</v>
      </c>
      <c r="H17" s="35">
        <v>1.7229352678571425E-2</v>
      </c>
      <c r="I17" s="35">
        <v>7.9365079365079408E-4</v>
      </c>
      <c r="J17" s="35">
        <v>6.277901785714284E-4</v>
      </c>
      <c r="K17" s="17">
        <v>2.1701388888888909E-4</v>
      </c>
    </row>
    <row r="18" spans="1:11" x14ac:dyDescent="0.15">
      <c r="A18" s="4">
        <f t="shared" si="2"/>
        <v>0.54999999999999993</v>
      </c>
      <c r="B18" s="19">
        <v>5.117073982204858E-4</v>
      </c>
      <c r="C18" s="31">
        <v>1.1282332540457579E-3</v>
      </c>
      <c r="D18" s="31">
        <v>9.8638245309399771E-4</v>
      </c>
      <c r="E18" s="31">
        <v>1.7533518420061379E-2</v>
      </c>
      <c r="F18" s="20">
        <v>0.11102703548415799</v>
      </c>
      <c r="G18" s="19">
        <v>0.11059940371289062</v>
      </c>
      <c r="H18" s="36">
        <v>1.6728909603097093E-2</v>
      </c>
      <c r="I18" s="36">
        <v>6.009191342075897E-4</v>
      </c>
      <c r="J18" s="36">
        <v>3.2362443708147339E-4</v>
      </c>
      <c r="K18" s="20">
        <v>8.4075626953125114E-5</v>
      </c>
    </row>
    <row r="19" spans="1:11" x14ac:dyDescent="0.15">
      <c r="A19" s="4">
        <f t="shared" si="2"/>
        <v>0.6</v>
      </c>
      <c r="B19" s="19">
        <v>1.1197439999999998E-3</v>
      </c>
      <c r="C19" s="31">
        <v>1.8995657142857132E-3</v>
      </c>
      <c r="D19" s="31">
        <v>1.1641782857142859E-3</v>
      </c>
      <c r="E19" s="31">
        <v>1.770500571428571E-2</v>
      </c>
      <c r="F19" s="20">
        <v>0.11108198399999999</v>
      </c>
      <c r="G19" s="19">
        <v>0.10999136711111111</v>
      </c>
      <c r="H19" s="36">
        <v>1.595757714285714E-2</v>
      </c>
      <c r="I19" s="36">
        <v>4.231233015873017E-4</v>
      </c>
      <c r="J19" s="36">
        <v>1.5213714285714289E-4</v>
      </c>
      <c r="K19" s="20">
        <v>2.9127111111111123E-5</v>
      </c>
    </row>
    <row r="20" spans="1:11" x14ac:dyDescent="0.15">
      <c r="A20" s="4">
        <f t="shared" si="2"/>
        <v>0.65</v>
      </c>
      <c r="B20" s="19">
        <v>2.3013236486545147E-3</v>
      </c>
      <c r="C20" s="31">
        <v>3.0201225397600445E-3</v>
      </c>
      <c r="D20" s="31">
        <v>1.3147312928137402E-3</v>
      </c>
      <c r="E20" s="31">
        <v>1.7793378018275664E-2</v>
      </c>
      <c r="F20" s="20">
        <v>0.11110235381792535</v>
      </c>
      <c r="G20" s="19">
        <v>0.10880978746245659</v>
      </c>
      <c r="H20" s="36">
        <v>1.4837020317382809E-2</v>
      </c>
      <c r="I20" s="36">
        <v>2.7257029448784722E-4</v>
      </c>
      <c r="J20" s="36">
        <v>6.376483886718746E-5</v>
      </c>
      <c r="K20" s="20">
        <v>8.7572931857638841E-6</v>
      </c>
    </row>
    <row r="21" spans="1:11" x14ac:dyDescent="0.15">
      <c r="A21" s="5">
        <f t="shared" si="2"/>
        <v>0.70000000000000007</v>
      </c>
      <c r="B21" s="22">
        <v>4.4837341111111139E-3</v>
      </c>
      <c r="C21" s="32">
        <v>4.5588987500000009E-3</v>
      </c>
      <c r="D21" s="32">
        <v>1.4304624444444448E-3</v>
      </c>
      <c r="E21" s="32">
        <v>1.7834101249999994E-2</v>
      </c>
      <c r="F21" s="23">
        <v>0.11110892411111112</v>
      </c>
      <c r="G21" s="22">
        <v>0.106627377</v>
      </c>
      <c r="H21" s="37">
        <v>1.3298244107142851E-2</v>
      </c>
      <c r="I21" s="37">
        <v>1.5683914285714274E-4</v>
      </c>
      <c r="J21" s="37">
        <v>2.30416071428571E-5</v>
      </c>
      <c r="K21" s="23">
        <v>2.1869999999999957E-6</v>
      </c>
    </row>
    <row r="22" spans="1:11" x14ac:dyDescent="0.15">
      <c r="A22" s="3">
        <f t="shared" si="2"/>
        <v>0.75000000000000011</v>
      </c>
      <c r="B22" s="16">
        <v>8.3427429199218889E-3</v>
      </c>
      <c r="C22" s="27">
        <v>6.555012294224334E-3</v>
      </c>
      <c r="D22" s="27">
        <v>1.5096391950334825E-3</v>
      </c>
      <c r="E22" s="27">
        <v>1.7850330897739949E-2</v>
      </c>
      <c r="F22" s="17">
        <v>0.11111068725585938</v>
      </c>
      <c r="G22" s="16">
        <v>0.10276836819118923</v>
      </c>
      <c r="H22" s="35">
        <v>1.1302130562918518E-2</v>
      </c>
      <c r="I22" s="35">
        <v>7.7662392268105032E-5</v>
      </c>
      <c r="J22" s="35">
        <v>6.8119594029017641E-6</v>
      </c>
      <c r="K22" s="17">
        <v>4.2385525173610939E-7</v>
      </c>
    </row>
    <row r="23" spans="1:11" x14ac:dyDescent="0.15">
      <c r="A23" s="4">
        <f t="shared" si="2"/>
        <v>0.80000000000000016</v>
      </c>
      <c r="B23" s="19">
        <v>1.4913080888888914E-2</v>
      </c>
      <c r="C23" s="31">
        <v>8.9877942857142928E-3</v>
      </c>
      <c r="D23" s="31">
        <v>1.5562199365079369E-3</v>
      </c>
      <c r="E23" s="31">
        <v>1.7855634285714281E-2</v>
      </c>
      <c r="F23" s="20">
        <v>0.11111105422222223</v>
      </c>
      <c r="G23" s="19">
        <v>9.6198030222222203E-2</v>
      </c>
      <c r="H23" s="36">
        <v>8.8693485714285598E-3</v>
      </c>
      <c r="I23" s="36">
        <v>3.1081650793650696E-5</v>
      </c>
      <c r="J23" s="36">
        <v>1.50857142857142E-6</v>
      </c>
      <c r="K23" s="20">
        <v>5.688888888888849E-8</v>
      </c>
    </row>
    <row r="24" spans="1:11" x14ac:dyDescent="0.15">
      <c r="A24" s="4">
        <f t="shared" si="2"/>
        <v>0.8500000000000002</v>
      </c>
      <c r="B24" s="19">
        <v>2.5735216253689287E-2</v>
      </c>
      <c r="C24" s="31">
        <v>1.1735411267438624E-2</v>
      </c>
      <c r="D24" s="31">
        <v>1.5783672014198912E-3</v>
      </c>
      <c r="E24" s="31">
        <v>1.7856930808454238E-2</v>
      </c>
      <c r="F24" s="20">
        <v>0.11111110683962673</v>
      </c>
      <c r="G24" s="19">
        <v>8.5375894857421822E-2</v>
      </c>
      <c r="H24" s="36">
        <v>6.1217315897042291E-3</v>
      </c>
      <c r="I24" s="36">
        <v>8.9343858816963791E-6</v>
      </c>
      <c r="J24" s="36">
        <v>2.1204868861606946E-7</v>
      </c>
      <c r="K24" s="20">
        <v>4.2714843749999487E-9</v>
      </c>
    </row>
    <row r="25" spans="1:11" x14ac:dyDescent="0.15">
      <c r="A25" s="4">
        <f t="shared" si="2"/>
        <v>0.90000000000000024</v>
      </c>
      <c r="B25" s="19">
        <v>4.3046721000000107E-2</v>
      </c>
      <c r="C25" s="31">
        <v>1.4519727321428581E-2</v>
      </c>
      <c r="D25" s="31">
        <v>1.5858874285714288E-3</v>
      </c>
      <c r="E25" s="31">
        <v>1.7857129821428567E-2</v>
      </c>
      <c r="F25" s="20">
        <v>0.111111111</v>
      </c>
      <c r="G25" s="19">
        <v>6.8064390111110998E-2</v>
      </c>
      <c r="H25" s="36">
        <v>3.3374155357142722E-3</v>
      </c>
      <c r="I25" s="36">
        <v>1.4141587301587138E-6</v>
      </c>
      <c r="J25" s="36">
        <v>1.3035714285714063E-8</v>
      </c>
      <c r="K25" s="20">
        <v>1.1111111111110866E-10</v>
      </c>
    </row>
    <row r="26" spans="1:11" x14ac:dyDescent="0.15">
      <c r="A26" s="5">
        <f t="shared" si="2"/>
        <v>0.95000000000000029</v>
      </c>
      <c r="B26" s="22">
        <v>7.0027712191623459E-2</v>
      </c>
      <c r="C26" s="32">
        <v>1.6834916959402906E-2</v>
      </c>
      <c r="D26" s="32">
        <v>1.5872488536396332E-3</v>
      </c>
      <c r="E26" s="32">
        <v>1.7857142750418522E-2</v>
      </c>
      <c r="F26" s="23">
        <v>0.1111111111108941</v>
      </c>
      <c r="G26" s="22">
        <v>4.108339891948766E-2</v>
      </c>
      <c r="H26" s="37">
        <v>1.022225897739945E-3</v>
      </c>
      <c r="I26" s="37">
        <v>5.2733661954363624E-8</v>
      </c>
      <c r="J26" s="37">
        <v>1.0672433035713856E-10</v>
      </c>
      <c r="K26" s="23">
        <v>2.170138888888776E-13</v>
      </c>
    </row>
    <row r="27" spans="1:11" x14ac:dyDescent="0.15">
      <c r="A27" s="3">
        <v>1</v>
      </c>
      <c r="B27" s="16">
        <v>0.1111111111111111</v>
      </c>
      <c r="C27" s="27">
        <v>1.7857142857142853E-2</v>
      </c>
      <c r="D27" s="27">
        <v>1.5873015873015875E-3</v>
      </c>
      <c r="E27" s="27">
        <v>1.7857142857142853E-2</v>
      </c>
      <c r="F27" s="17">
        <v>0.1111111111111111</v>
      </c>
      <c r="G27" s="16">
        <v>0</v>
      </c>
      <c r="H27" s="35">
        <v>0</v>
      </c>
      <c r="I27" s="35">
        <v>0</v>
      </c>
      <c r="J27" s="35">
        <v>0</v>
      </c>
      <c r="K27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Start_Betax">
                <anchor moveWithCells="1" sizeWithCells="1">
                  <from>
                    <xdr:col>1</xdr:col>
                    <xdr:colOff>0</xdr:colOff>
                    <xdr:row>1</xdr:row>
                    <xdr:rowOff>76200</xdr:rowOff>
                  </from>
                  <to>
                    <xdr:col>2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85725</xdr:rowOff>
                  </from>
                  <to>
                    <xdr:col>4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60964-D557-445A-9F91-9C896A61222F}">
  <sheetPr codeName="Sheet58"/>
  <dimension ref="A1:K27"/>
  <sheetViews>
    <sheetView workbookViewId="0"/>
  </sheetViews>
  <sheetFormatPr defaultColWidth="8.875" defaultRowHeight="13.5" x14ac:dyDescent="0.15"/>
  <cols>
    <col min="2" max="11" width="9" customWidth="1"/>
  </cols>
  <sheetData>
    <row r="1" spans="1:11" x14ac:dyDescent="0.15">
      <c r="A1" s="1" t="s">
        <v>139</v>
      </c>
    </row>
    <row r="2" spans="1:11" x14ac:dyDescent="0.15">
      <c r="A2" s="2"/>
    </row>
    <row r="4" spans="1:11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  <c r="G4" s="50">
        <v>9</v>
      </c>
      <c r="H4" s="50">
        <v>7</v>
      </c>
      <c r="I4" s="50">
        <v>5</v>
      </c>
      <c r="J4" s="50">
        <v>2</v>
      </c>
      <c r="K4" s="50">
        <v>1</v>
      </c>
    </row>
    <row r="5" spans="1:11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  <c r="G5" s="50">
        <v>1</v>
      </c>
      <c r="H5" s="50">
        <v>2</v>
      </c>
      <c r="I5" s="50">
        <v>5</v>
      </c>
      <c r="J5" s="50">
        <v>7</v>
      </c>
      <c r="K5" s="50">
        <v>9</v>
      </c>
    </row>
    <row r="6" spans="1:11" x14ac:dyDescent="0.15">
      <c r="A6" s="6" t="s">
        <v>0</v>
      </c>
      <c r="B6" s="6" t="str">
        <f>_xlfn.CONCAT("Ix(",B5,", ",B4,")")</f>
        <v>Ix(1, 9)</v>
      </c>
      <c r="C6" s="6" t="str">
        <f t="shared" ref="C6:F6" si="0">_xlfn.CONCAT("Ix(",C5,", ",C4,")")</f>
        <v>Ix(2, 7)</v>
      </c>
      <c r="D6" s="6" t="str">
        <f t="shared" si="0"/>
        <v>Ix(5, 5)</v>
      </c>
      <c r="E6" s="6" t="str">
        <f t="shared" si="0"/>
        <v>Ix(7, 2)</v>
      </c>
      <c r="F6" s="6" t="str">
        <f t="shared" si="0"/>
        <v>Ix(9, 1)</v>
      </c>
      <c r="G6" s="6" t="str">
        <f>_xlfn.CONCAT("Ixc(",G5,", ",G4,")")</f>
        <v>Ixc(1, 9)</v>
      </c>
      <c r="H6" s="6" t="str">
        <f t="shared" ref="H6:K6" si="1">_xlfn.CONCAT("Ixc(",H5,", ",H4,")")</f>
        <v>Ixc(2, 7)</v>
      </c>
      <c r="I6" s="6" t="str">
        <f t="shared" si="1"/>
        <v>Ixc(5, 5)</v>
      </c>
      <c r="J6" s="6" t="str">
        <f t="shared" si="1"/>
        <v>Ixc(7, 2)</v>
      </c>
      <c r="K6" s="6" t="str">
        <f t="shared" si="1"/>
        <v>Ixc(9, 1)</v>
      </c>
    </row>
    <row r="7" spans="1:11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0</v>
      </c>
      <c r="G7" s="16">
        <v>1</v>
      </c>
      <c r="H7" s="35">
        <v>1</v>
      </c>
      <c r="I7" s="35">
        <v>1</v>
      </c>
      <c r="J7" s="35">
        <v>1</v>
      </c>
      <c r="K7" s="17">
        <v>1</v>
      </c>
    </row>
    <row r="8" spans="1:11" x14ac:dyDescent="0.15">
      <c r="A8" s="4">
        <v>0.05</v>
      </c>
      <c r="B8" s="19">
        <v>1.9531250000000009E-12</v>
      </c>
      <c r="C8" s="31">
        <v>5.9765625000000015E-9</v>
      </c>
      <c r="D8" s="31">
        <v>3.3222207031249994E-5</v>
      </c>
      <c r="E8" s="31">
        <v>5.7244650273437489E-2</v>
      </c>
      <c r="F8" s="20">
        <v>0.36975059027539064</v>
      </c>
      <c r="G8" s="19">
        <v>0.9999999999980469</v>
      </c>
      <c r="H8" s="36">
        <v>0.99999999402343753</v>
      </c>
      <c r="I8" s="36">
        <v>0.99996677779296872</v>
      </c>
      <c r="J8" s="36">
        <v>0.9427553497265625</v>
      </c>
      <c r="K8" s="20">
        <v>0.63024940972460941</v>
      </c>
    </row>
    <row r="9" spans="1:11" x14ac:dyDescent="0.15">
      <c r="A9" s="4">
        <f>A8+0.05</f>
        <v>0.1</v>
      </c>
      <c r="B9" s="19">
        <v>1.0000000000000005E-9</v>
      </c>
      <c r="C9" s="31">
        <v>7.3000000000000042E-7</v>
      </c>
      <c r="D9" s="31">
        <v>8.9092000000000012E-4</v>
      </c>
      <c r="E9" s="31">
        <v>0.18689527000000009</v>
      </c>
      <c r="F9" s="20">
        <v>0.61257951100000008</v>
      </c>
      <c r="G9" s="19">
        <v>0.99999999900000003</v>
      </c>
      <c r="H9" s="36">
        <v>0.99999927</v>
      </c>
      <c r="I9" s="36">
        <v>0.99910907999999998</v>
      </c>
      <c r="J9" s="36">
        <v>0.81310472999999994</v>
      </c>
      <c r="K9" s="20">
        <v>0.38742048899999998</v>
      </c>
    </row>
    <row r="10" spans="1:11" x14ac:dyDescent="0.15">
      <c r="A10" s="4">
        <f t="shared" ref="A10:A26" si="2">A9+0.05</f>
        <v>0.15000000000000002</v>
      </c>
      <c r="B10" s="19">
        <v>3.8443359375000048E-8</v>
      </c>
      <c r="C10" s="31">
        <v>1.1874726562500012E-5</v>
      </c>
      <c r="D10" s="31">
        <v>5.6286631054687543E-3</v>
      </c>
      <c r="E10" s="31">
        <v>0.3428169690234375</v>
      </c>
      <c r="F10" s="20">
        <v>0.76838305371679694</v>
      </c>
      <c r="G10" s="19">
        <v>0.99999996155664062</v>
      </c>
      <c r="H10" s="36">
        <v>0.9999881252734375</v>
      </c>
      <c r="I10" s="36">
        <v>0.99437133689453128</v>
      </c>
      <c r="J10" s="36">
        <v>0.6571830309765625</v>
      </c>
      <c r="K10" s="20">
        <v>0.23161694628320309</v>
      </c>
    </row>
    <row r="11" spans="1:11" x14ac:dyDescent="0.15">
      <c r="A11" s="5">
        <f t="shared" si="2"/>
        <v>0.2</v>
      </c>
      <c r="B11" s="22">
        <v>5.1200000000000024E-7</v>
      </c>
      <c r="C11" s="32">
        <v>8.4480000000000045E-5</v>
      </c>
      <c r="D11" s="32">
        <v>1.9581440000000012E-2</v>
      </c>
      <c r="E11" s="32">
        <v>0.49668352000000021</v>
      </c>
      <c r="F11" s="23">
        <v>0.86578227200000013</v>
      </c>
      <c r="G11" s="22">
        <v>0.99999948800000005</v>
      </c>
      <c r="H11" s="37">
        <v>0.99991551999999995</v>
      </c>
      <c r="I11" s="37">
        <v>0.98041855999999994</v>
      </c>
      <c r="J11" s="37">
        <v>0.50331647999999984</v>
      </c>
      <c r="K11" s="23">
        <v>0.13421772799999993</v>
      </c>
    </row>
    <row r="12" spans="1:11" x14ac:dyDescent="0.15">
      <c r="A12" s="3">
        <f t="shared" si="2"/>
        <v>0.25</v>
      </c>
      <c r="B12" s="16">
        <v>3.814697265625E-6</v>
      </c>
      <c r="C12" s="27">
        <v>3.814697265625E-4</v>
      </c>
      <c r="D12" s="27">
        <v>4.892730712890625E-2</v>
      </c>
      <c r="E12" s="27">
        <v>0.6329193115234375</v>
      </c>
      <c r="F12" s="17">
        <v>0.92491531372070313</v>
      </c>
      <c r="G12" s="16">
        <v>0.99999618530273438</v>
      </c>
      <c r="H12" s="35">
        <v>0.9996185302734375</v>
      </c>
      <c r="I12" s="35">
        <v>0.95107269287109375</v>
      </c>
      <c r="J12" s="35">
        <v>0.3670806884765625</v>
      </c>
      <c r="K12" s="17">
        <v>7.5084686279296903E-2</v>
      </c>
    </row>
    <row r="13" spans="1:11" x14ac:dyDescent="0.15">
      <c r="A13" s="4">
        <f t="shared" si="2"/>
        <v>0.3</v>
      </c>
      <c r="B13" s="19">
        <v>1.9682999999999994E-5</v>
      </c>
      <c r="C13" s="31">
        <v>1.2903299999999997E-3</v>
      </c>
      <c r="D13" s="31">
        <v>9.8808659999999965E-2</v>
      </c>
      <c r="E13" s="31">
        <v>0.74470167000000009</v>
      </c>
      <c r="F13" s="20">
        <v>0.95964639299999999</v>
      </c>
      <c r="G13" s="19">
        <v>0.99998031700000001</v>
      </c>
      <c r="H13" s="36">
        <v>0.99870966999999999</v>
      </c>
      <c r="I13" s="36">
        <v>0.90119134000000001</v>
      </c>
      <c r="J13" s="36">
        <v>0.25529832999999991</v>
      </c>
      <c r="K13" s="20">
        <v>4.0353607000000014E-2</v>
      </c>
    </row>
    <row r="14" spans="1:11" x14ac:dyDescent="0.15">
      <c r="A14" s="4">
        <f t="shared" si="2"/>
        <v>0.35</v>
      </c>
      <c r="B14" s="19">
        <v>7.8815638671874959E-5</v>
      </c>
      <c r="C14" s="31">
        <v>3.5708309765624989E-3</v>
      </c>
      <c r="D14" s="31">
        <v>0.17171928552734372</v>
      </c>
      <c r="E14" s="31">
        <v>0.83087313777343752</v>
      </c>
      <c r="F14" s="20">
        <v>0.97928808716210936</v>
      </c>
      <c r="G14" s="19">
        <v>0.99992118436132815</v>
      </c>
      <c r="H14" s="36">
        <v>0.99642916902343748</v>
      </c>
      <c r="I14" s="36">
        <v>0.82828071447265628</v>
      </c>
      <c r="J14" s="36">
        <v>0.16912686222656254</v>
      </c>
      <c r="K14" s="20">
        <v>2.0711912837890634E-2</v>
      </c>
    </row>
    <row r="15" spans="1:11" x14ac:dyDescent="0.15">
      <c r="A15" s="4">
        <f t="shared" si="2"/>
        <v>0.39999999999999997</v>
      </c>
      <c r="B15" s="19">
        <v>2.621439999999998E-4</v>
      </c>
      <c r="C15" s="31">
        <v>8.5196799999999965E-3</v>
      </c>
      <c r="D15" s="31">
        <v>0.26656767999999997</v>
      </c>
      <c r="E15" s="31">
        <v>0.89362431999999992</v>
      </c>
      <c r="F15" s="20">
        <v>0.98992230400000003</v>
      </c>
      <c r="G15" s="19">
        <v>0.99973785599999998</v>
      </c>
      <c r="H15" s="36">
        <v>0.99148031999999997</v>
      </c>
      <c r="I15" s="36">
        <v>0.73343232000000003</v>
      </c>
      <c r="J15" s="36">
        <v>0.1063756800000001</v>
      </c>
      <c r="K15" s="20">
        <v>1.0077696000000008E-2</v>
      </c>
    </row>
    <row r="16" spans="1:11" x14ac:dyDescent="0.15">
      <c r="A16" s="5">
        <f t="shared" si="2"/>
        <v>0.44999999999999996</v>
      </c>
      <c r="B16" s="22">
        <v>7.5668064257812431E-4</v>
      </c>
      <c r="C16" s="32">
        <v>1.8122968476562491E-2</v>
      </c>
      <c r="D16" s="32">
        <v>0.37857905455078122</v>
      </c>
      <c r="E16" s="32">
        <v>0.9368189377734375</v>
      </c>
      <c r="F16" s="23">
        <v>0.99539463341601564</v>
      </c>
      <c r="G16" s="22">
        <v>0.99924331935742183</v>
      </c>
      <c r="H16" s="37">
        <v>0.98187703152343753</v>
      </c>
      <c r="I16" s="37">
        <v>0.62142094544921878</v>
      </c>
      <c r="J16" s="37">
        <v>6.3181062226562529E-2</v>
      </c>
      <c r="K16" s="23">
        <v>4.6053665839843761E-3</v>
      </c>
    </row>
    <row r="17" spans="1:11" x14ac:dyDescent="0.15">
      <c r="A17" s="12">
        <f t="shared" si="2"/>
        <v>0.49999999999999994</v>
      </c>
      <c r="B17" s="16">
        <v>1.953124999999998E-3</v>
      </c>
      <c r="C17" s="27">
        <v>3.5156249999999972E-2</v>
      </c>
      <c r="D17" s="27">
        <v>0.49999999999999978</v>
      </c>
      <c r="E17" s="27">
        <v>0.96484375</v>
      </c>
      <c r="F17" s="17">
        <v>0.998046875</v>
      </c>
      <c r="G17" s="16">
        <v>0.998046875</v>
      </c>
      <c r="H17" s="35">
        <v>0.96484375</v>
      </c>
      <c r="I17" s="35">
        <v>0.50000000000000022</v>
      </c>
      <c r="J17" s="35">
        <v>3.515625E-2</v>
      </c>
      <c r="K17" s="17">
        <v>1.9531250000000017E-3</v>
      </c>
    </row>
    <row r="18" spans="1:11" x14ac:dyDescent="0.15">
      <c r="A18" s="4">
        <f t="shared" si="2"/>
        <v>0.54999999999999993</v>
      </c>
      <c r="B18" s="19">
        <v>4.6053665839843718E-3</v>
      </c>
      <c r="C18" s="31">
        <v>6.3181062226562459E-2</v>
      </c>
      <c r="D18" s="31">
        <v>0.62142094544921855</v>
      </c>
      <c r="E18" s="31">
        <v>0.98187703152343753</v>
      </c>
      <c r="F18" s="20">
        <v>0.99924331935742183</v>
      </c>
      <c r="G18" s="19">
        <v>0.99539463341601564</v>
      </c>
      <c r="H18" s="36">
        <v>0.9368189377734375</v>
      </c>
      <c r="I18" s="36">
        <v>0.37857905455078145</v>
      </c>
      <c r="J18" s="36">
        <v>1.8122968476562515E-2</v>
      </c>
      <c r="K18" s="20">
        <v>7.5668064257812604E-4</v>
      </c>
    </row>
    <row r="19" spans="1:11" x14ac:dyDescent="0.15">
      <c r="A19" s="4">
        <f t="shared" si="2"/>
        <v>0.6</v>
      </c>
      <c r="B19" s="19">
        <v>1.0077695999999999E-2</v>
      </c>
      <c r="C19" s="31">
        <v>0.10637567999999997</v>
      </c>
      <c r="D19" s="31">
        <v>0.73343231999999992</v>
      </c>
      <c r="E19" s="31">
        <v>0.99148031999999997</v>
      </c>
      <c r="F19" s="20">
        <v>0.99973785599999998</v>
      </c>
      <c r="G19" s="19">
        <v>0.98992230400000003</v>
      </c>
      <c r="H19" s="36">
        <v>0.89362432000000003</v>
      </c>
      <c r="I19" s="36">
        <v>0.26656768000000003</v>
      </c>
      <c r="J19" s="36">
        <v>8.5196800000000034E-3</v>
      </c>
      <c r="K19" s="20">
        <v>2.6214400000000012E-4</v>
      </c>
    </row>
    <row r="20" spans="1:11" x14ac:dyDescent="0.15">
      <c r="A20" s="4">
        <f t="shared" si="2"/>
        <v>0.65</v>
      </c>
      <c r="B20" s="19">
        <v>2.0711912837890634E-2</v>
      </c>
      <c r="C20" s="31">
        <v>0.16912686222656254</v>
      </c>
      <c r="D20" s="31">
        <v>0.82828071447265628</v>
      </c>
      <c r="E20" s="31">
        <v>0.99642916902343748</v>
      </c>
      <c r="F20" s="20">
        <v>0.99992118436132815</v>
      </c>
      <c r="G20" s="19">
        <v>0.97928808716210936</v>
      </c>
      <c r="H20" s="36">
        <v>0.83087313777343752</v>
      </c>
      <c r="I20" s="36">
        <v>0.17171928552734372</v>
      </c>
      <c r="J20" s="36">
        <v>3.5708309765624989E-3</v>
      </c>
      <c r="K20" s="20">
        <v>7.8815638671874959E-5</v>
      </c>
    </row>
    <row r="21" spans="1:11" x14ac:dyDescent="0.15">
      <c r="A21" s="5">
        <f t="shared" si="2"/>
        <v>0.70000000000000007</v>
      </c>
      <c r="B21" s="22">
        <v>4.0353607000000027E-2</v>
      </c>
      <c r="C21" s="32">
        <v>0.25529833000000013</v>
      </c>
      <c r="D21" s="32">
        <v>0.90119134000000012</v>
      </c>
      <c r="E21" s="32">
        <v>0.99870966999999999</v>
      </c>
      <c r="F21" s="23">
        <v>0.99998031700000001</v>
      </c>
      <c r="G21" s="22">
        <v>0.95964639299999999</v>
      </c>
      <c r="H21" s="37">
        <v>0.74470166999999987</v>
      </c>
      <c r="I21" s="37">
        <v>9.8808659999999909E-2</v>
      </c>
      <c r="J21" s="37">
        <v>1.290329999999998E-3</v>
      </c>
      <c r="K21" s="23">
        <v>1.968299999999996E-5</v>
      </c>
    </row>
    <row r="22" spans="1:11" x14ac:dyDescent="0.15">
      <c r="A22" s="3">
        <f t="shared" si="2"/>
        <v>0.75000000000000011</v>
      </c>
      <c r="B22" s="16">
        <v>7.5084686279297E-2</v>
      </c>
      <c r="C22" s="27">
        <v>0.36708068847656278</v>
      </c>
      <c r="D22" s="27">
        <v>0.95107269287109386</v>
      </c>
      <c r="E22" s="27">
        <v>0.9996185302734375</v>
      </c>
      <c r="F22" s="17">
        <v>0.99999618530273438</v>
      </c>
      <c r="G22" s="16">
        <v>0.92491531372070301</v>
      </c>
      <c r="H22" s="35">
        <v>0.63291931152343728</v>
      </c>
      <c r="I22" s="35">
        <v>4.8927307128906167E-2</v>
      </c>
      <c r="J22" s="35">
        <v>3.8146972656249886E-4</v>
      </c>
      <c r="K22" s="17">
        <v>3.8146972656249848E-6</v>
      </c>
    </row>
    <row r="23" spans="1:11" x14ac:dyDescent="0.15">
      <c r="A23" s="4">
        <f t="shared" si="2"/>
        <v>0.80000000000000016</v>
      </c>
      <c r="B23" s="19">
        <v>0.13421772800000023</v>
      </c>
      <c r="C23" s="31">
        <v>0.50331648000000051</v>
      </c>
      <c r="D23" s="31">
        <v>0.98041856000000005</v>
      </c>
      <c r="E23" s="31">
        <v>0.99991551999999995</v>
      </c>
      <c r="F23" s="20">
        <v>0.99999948800000005</v>
      </c>
      <c r="G23" s="19">
        <v>0.8657822719999998</v>
      </c>
      <c r="H23" s="36">
        <v>0.49668351999999949</v>
      </c>
      <c r="I23" s="36">
        <v>1.9581439999999936E-2</v>
      </c>
      <c r="J23" s="36">
        <v>8.4479999999999544E-5</v>
      </c>
      <c r="K23" s="20">
        <v>5.1199999999999643E-7</v>
      </c>
    </row>
    <row r="24" spans="1:11" x14ac:dyDescent="0.15">
      <c r="A24" s="4">
        <f t="shared" si="2"/>
        <v>0.8500000000000002</v>
      </c>
      <c r="B24" s="19">
        <v>0.23161694628320359</v>
      </c>
      <c r="C24" s="31">
        <v>0.65718303097656317</v>
      </c>
      <c r="D24" s="31">
        <v>0.99437133689453128</v>
      </c>
      <c r="E24" s="31">
        <v>0.9999881252734375</v>
      </c>
      <c r="F24" s="20">
        <v>0.99999996155664062</v>
      </c>
      <c r="G24" s="19">
        <v>0.76838305371679638</v>
      </c>
      <c r="H24" s="36">
        <v>0.34281696902343689</v>
      </c>
      <c r="I24" s="36">
        <v>5.6286631054687179E-3</v>
      </c>
      <c r="J24" s="36">
        <v>1.1874726562499892E-5</v>
      </c>
      <c r="K24" s="20">
        <v>3.8443359374999539E-8</v>
      </c>
    </row>
    <row r="25" spans="1:11" x14ac:dyDescent="0.15">
      <c r="A25" s="4">
        <f t="shared" si="2"/>
        <v>0.90000000000000024</v>
      </c>
      <c r="B25" s="19">
        <v>0.38742048900000098</v>
      </c>
      <c r="C25" s="31">
        <v>0.81310473000000072</v>
      </c>
      <c r="D25" s="31">
        <v>0.99910907999999998</v>
      </c>
      <c r="E25" s="31">
        <v>0.99999927</v>
      </c>
      <c r="F25" s="20">
        <v>0.99999999900000003</v>
      </c>
      <c r="G25" s="19">
        <v>0.61257951099999897</v>
      </c>
      <c r="H25" s="36">
        <v>0.18689526999999928</v>
      </c>
      <c r="I25" s="36">
        <v>8.9091999999998961E-4</v>
      </c>
      <c r="J25" s="36">
        <v>7.2999999999998772E-7</v>
      </c>
      <c r="K25" s="20">
        <v>9.9999999999997794E-10</v>
      </c>
    </row>
    <row r="26" spans="1:11" x14ac:dyDescent="0.15">
      <c r="A26" s="5">
        <f t="shared" si="2"/>
        <v>0.95000000000000029</v>
      </c>
      <c r="B26" s="22">
        <v>0.63024940972461108</v>
      </c>
      <c r="C26" s="32">
        <v>0.94275534972656305</v>
      </c>
      <c r="D26" s="32">
        <v>0.99996677779296872</v>
      </c>
      <c r="E26" s="32">
        <v>0.99999999402343753</v>
      </c>
      <c r="F26" s="23">
        <v>0.9999999999980469</v>
      </c>
      <c r="G26" s="22">
        <v>0.36975059027538892</v>
      </c>
      <c r="H26" s="37">
        <v>5.7244650273436934E-2</v>
      </c>
      <c r="I26" s="37">
        <v>3.3222207031249079E-5</v>
      </c>
      <c r="J26" s="37">
        <v>5.9765624999997608E-9</v>
      </c>
      <c r="K26" s="23">
        <v>1.9531249999998983E-12</v>
      </c>
    </row>
    <row r="27" spans="1:11" x14ac:dyDescent="0.15">
      <c r="A27" s="3">
        <v>1</v>
      </c>
      <c r="B27" s="16">
        <v>1</v>
      </c>
      <c r="C27" s="27">
        <v>1</v>
      </c>
      <c r="D27" s="27">
        <v>1</v>
      </c>
      <c r="E27" s="27">
        <v>1</v>
      </c>
      <c r="F27" s="17">
        <v>1</v>
      </c>
      <c r="G27" s="16">
        <v>0</v>
      </c>
      <c r="H27" s="35">
        <v>0</v>
      </c>
      <c r="I27" s="35">
        <v>0</v>
      </c>
      <c r="J27" s="35">
        <v>0</v>
      </c>
      <c r="K27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4" name="Button 1">
              <controlPr defaultSize="0" print="0" autoFill="0" autoPict="0" macro="[0]!Start_IBeta">
                <anchor moveWithCells="1" sizeWithCells="1">
                  <from>
                    <xdr:col>1</xdr:col>
                    <xdr:colOff>0</xdr:colOff>
                    <xdr:row>1</xdr:row>
                    <xdr:rowOff>76200</xdr:rowOff>
                  </from>
                  <to>
                    <xdr:col>2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85725</xdr:rowOff>
                  </from>
                  <to>
                    <xdr:col>4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F7EF7-FD79-4046-AC5F-E53BDABC617C}">
  <sheetPr codeName="Sheet59"/>
  <dimension ref="A1:F27"/>
  <sheetViews>
    <sheetView workbookViewId="0"/>
  </sheetViews>
  <sheetFormatPr defaultColWidth="8.875" defaultRowHeight="13.5" x14ac:dyDescent="0.15"/>
  <cols>
    <col min="2" max="6" width="10.625" customWidth="1"/>
  </cols>
  <sheetData>
    <row r="1" spans="1:6" x14ac:dyDescent="0.15">
      <c r="A1" s="1" t="s">
        <v>137</v>
      </c>
    </row>
    <row r="2" spans="1:6" x14ac:dyDescent="0.15">
      <c r="A2" s="2"/>
    </row>
    <row r="4" spans="1:6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</row>
    <row r="5" spans="1:6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</row>
    <row r="6" spans="1:6" x14ac:dyDescent="0.15">
      <c r="A6" s="6" t="s">
        <v>0</v>
      </c>
      <c r="B6" s="6" t="str">
        <f>_xlfn.CONCAT("Ix'(",B5,", ",B4,")")</f>
        <v>Ix'(1, 9)</v>
      </c>
      <c r="C6" s="6" t="str">
        <f t="shared" ref="C6:F6" si="0">_xlfn.CONCAT("Ix'(",C5,", ",C4,")")</f>
        <v>Ix'(2, 7)</v>
      </c>
      <c r="D6" s="6" t="str">
        <f t="shared" si="0"/>
        <v>Ix'(5, 5)</v>
      </c>
      <c r="E6" s="6" t="str">
        <f t="shared" si="0"/>
        <v>Ix'(7, 2)</v>
      </c>
      <c r="F6" s="6" t="str">
        <f t="shared" si="0"/>
        <v>Ix'(9, 1)</v>
      </c>
    </row>
    <row r="7" spans="1:6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9</v>
      </c>
    </row>
    <row r="8" spans="1:6" x14ac:dyDescent="0.15">
      <c r="A8" s="4">
        <v>0.05</v>
      </c>
      <c r="B8" s="19">
        <v>3.5156250000000015E-10</v>
      </c>
      <c r="C8" s="31">
        <v>8.312500000000003E-7</v>
      </c>
      <c r="D8" s="31">
        <v>3.2071183593750008E-3</v>
      </c>
      <c r="E8" s="31">
        <v>2.0582572937500001</v>
      </c>
      <c r="F8" s="20">
        <v>5.9707838816015624</v>
      </c>
    </row>
    <row r="9" spans="1:6" x14ac:dyDescent="0.15">
      <c r="A9" s="4">
        <f>A8+0.05</f>
        <v>0.1</v>
      </c>
      <c r="B9" s="19">
        <v>9.0000000000000038E-8</v>
      </c>
      <c r="C9" s="31">
        <v>5.0400000000000019E-5</v>
      </c>
      <c r="D9" s="31">
        <v>4.1334300000000011E-2</v>
      </c>
      <c r="E9" s="31">
        <v>2.9760696000000002</v>
      </c>
      <c r="F9" s="20">
        <v>3.8742048899999997</v>
      </c>
    </row>
    <row r="10" spans="1:6" x14ac:dyDescent="0.15">
      <c r="A10" s="4">
        <f t="shared" ref="A10:A26" si="1">A9+0.05</f>
        <v>0.15000000000000002</v>
      </c>
      <c r="B10" s="19">
        <v>2.3066015625000027E-6</v>
      </c>
      <c r="C10" s="31">
        <v>5.4219375000000042E-4</v>
      </c>
      <c r="D10" s="31">
        <v>0.16648736835937508</v>
      </c>
      <c r="E10" s="31">
        <v>3.1680559312500001</v>
      </c>
      <c r="F10" s="20">
        <v>2.452414725351562</v>
      </c>
    </row>
    <row r="11" spans="1:6" x14ac:dyDescent="0.15">
      <c r="A11" s="5">
        <f t="shared" si="1"/>
        <v>0.2</v>
      </c>
      <c r="B11" s="22">
        <v>2.304000000000001E-5</v>
      </c>
      <c r="C11" s="32">
        <v>2.8672000000000007E-3</v>
      </c>
      <c r="D11" s="32">
        <v>0.41287680000000004</v>
      </c>
      <c r="E11" s="32">
        <v>2.9360127999999999</v>
      </c>
      <c r="F11" s="23">
        <v>1.5099494399999998</v>
      </c>
    </row>
    <row r="12" spans="1:6" x14ac:dyDescent="0.15">
      <c r="A12" s="3">
        <f t="shared" si="1"/>
        <v>0.25</v>
      </c>
      <c r="B12" s="16">
        <v>1.373291015625E-4</v>
      </c>
      <c r="C12" s="27">
        <v>1.025390625E-2</v>
      </c>
      <c r="D12" s="27">
        <v>0.778656005859375</v>
      </c>
      <c r="E12" s="27">
        <v>2.49169921875</v>
      </c>
      <c r="F12" s="17">
        <v>0.9010162353515625</v>
      </c>
    </row>
    <row r="13" spans="1:6" x14ac:dyDescent="0.15">
      <c r="A13" s="4">
        <f t="shared" si="1"/>
        <v>0.3</v>
      </c>
      <c r="B13" s="19">
        <v>5.9048999999999983E-4</v>
      </c>
      <c r="C13" s="31">
        <v>2.8576799999999992E-2</v>
      </c>
      <c r="D13" s="31">
        <v>1.2252303</v>
      </c>
      <c r="E13" s="31">
        <v>1.9765032</v>
      </c>
      <c r="F13" s="20">
        <v>0.51883209000000008</v>
      </c>
    </row>
    <row r="14" spans="1:6" x14ac:dyDescent="0.15">
      <c r="A14" s="4">
        <f t="shared" si="1"/>
        <v>0.35</v>
      </c>
      <c r="B14" s="19">
        <v>2.026687851562499E-3</v>
      </c>
      <c r="C14" s="31">
        <v>6.6912868749999979E-2</v>
      </c>
      <c r="D14" s="31">
        <v>1.6875869308593747</v>
      </c>
      <c r="E14" s="31">
        <v>1.4782102562500001</v>
      </c>
      <c r="F14" s="20">
        <v>0.28678033160156258</v>
      </c>
    </row>
    <row r="15" spans="1:6" x14ac:dyDescent="0.15">
      <c r="A15" s="4">
        <f t="shared" si="1"/>
        <v>0.39999999999999997</v>
      </c>
      <c r="B15" s="19">
        <v>5.8982399999999964E-3</v>
      </c>
      <c r="C15" s="31">
        <v>0.13762559999999993</v>
      </c>
      <c r="D15" s="31">
        <v>2.0901888</v>
      </c>
      <c r="E15" s="31">
        <v>1.0450944000000002</v>
      </c>
      <c r="F15" s="20">
        <v>0.15116544000000007</v>
      </c>
    </row>
    <row r="16" spans="1:6" x14ac:dyDescent="0.15">
      <c r="A16" s="5">
        <f t="shared" si="1"/>
        <v>0.44999999999999996</v>
      </c>
      <c r="B16" s="22">
        <v>1.5133612851562488E-2</v>
      </c>
      <c r="C16" s="32">
        <v>0.25575598124999988</v>
      </c>
      <c r="D16" s="32">
        <v>2.363966743359375</v>
      </c>
      <c r="E16" s="32">
        <v>0.6975521437500003</v>
      </c>
      <c r="F16" s="23">
        <v>7.5360544101562552E-2</v>
      </c>
    </row>
    <row r="17" spans="1:6" x14ac:dyDescent="0.15">
      <c r="A17" s="12">
        <f t="shared" si="1"/>
        <v>0.49999999999999994</v>
      </c>
      <c r="B17" s="16">
        <v>3.5156249999999972E-2</v>
      </c>
      <c r="C17" s="27">
        <v>0.43749999999999978</v>
      </c>
      <c r="D17" s="27">
        <v>2.4609375</v>
      </c>
      <c r="E17" s="27">
        <v>0.43750000000000022</v>
      </c>
      <c r="F17" s="17">
        <v>3.5156250000000028E-2</v>
      </c>
    </row>
    <row r="18" spans="1:6" x14ac:dyDescent="0.15">
      <c r="A18" s="4">
        <f t="shared" si="1"/>
        <v>0.54999999999999993</v>
      </c>
      <c r="B18" s="19">
        <v>7.5360544101562427E-2</v>
      </c>
      <c r="C18" s="31">
        <v>0.69755214374999963</v>
      </c>
      <c r="D18" s="31">
        <v>2.3639667433593754</v>
      </c>
      <c r="E18" s="31">
        <v>0.25575598125000021</v>
      </c>
      <c r="F18" s="20">
        <v>1.5133612851562518E-2</v>
      </c>
    </row>
    <row r="19" spans="1:6" x14ac:dyDescent="0.15">
      <c r="A19" s="4">
        <f t="shared" si="1"/>
        <v>0.6</v>
      </c>
      <c r="B19" s="19">
        <v>0.15116543999999996</v>
      </c>
      <c r="C19" s="31">
        <v>1.0450943999999998</v>
      </c>
      <c r="D19" s="31">
        <v>2.0901888</v>
      </c>
      <c r="E19" s="31">
        <v>0.13762560000000004</v>
      </c>
      <c r="F19" s="20">
        <v>5.8982400000000025E-3</v>
      </c>
    </row>
    <row r="20" spans="1:6" x14ac:dyDescent="0.15">
      <c r="A20" s="4">
        <f t="shared" si="1"/>
        <v>0.65</v>
      </c>
      <c r="B20" s="19">
        <v>0.28678033160156258</v>
      </c>
      <c r="C20" s="31">
        <v>1.4782102562500001</v>
      </c>
      <c r="D20" s="31">
        <v>1.6875869308593747</v>
      </c>
      <c r="E20" s="31">
        <v>6.6912868749999979E-2</v>
      </c>
      <c r="F20" s="20">
        <v>2.026687851562499E-3</v>
      </c>
    </row>
    <row r="21" spans="1:6" x14ac:dyDescent="0.15">
      <c r="A21" s="5">
        <f t="shared" si="1"/>
        <v>0.70000000000000007</v>
      </c>
      <c r="B21" s="22">
        <v>0.51883209000000041</v>
      </c>
      <c r="C21" s="32">
        <v>1.9765032000000007</v>
      </c>
      <c r="D21" s="32">
        <v>1.2252302999999993</v>
      </c>
      <c r="E21" s="32">
        <v>2.8576799999999965E-2</v>
      </c>
      <c r="F21" s="23">
        <v>5.9048999999999896E-4</v>
      </c>
    </row>
    <row r="22" spans="1:6" x14ac:dyDescent="0.15">
      <c r="A22" s="3">
        <f t="shared" si="1"/>
        <v>0.75000000000000011</v>
      </c>
      <c r="B22" s="16">
        <v>0.90101623535156361</v>
      </c>
      <c r="C22" s="27">
        <v>2.4916992187500009</v>
      </c>
      <c r="D22" s="27">
        <v>0.77865600585937411</v>
      </c>
      <c r="E22" s="27">
        <v>1.0253906249999974E-2</v>
      </c>
      <c r="F22" s="17">
        <v>1.3732910156249951E-4</v>
      </c>
    </row>
    <row r="23" spans="1:6" x14ac:dyDescent="0.15">
      <c r="A23" s="4">
        <f t="shared" si="1"/>
        <v>0.80000000000000016</v>
      </c>
      <c r="B23" s="19">
        <v>1.5099494400000024</v>
      </c>
      <c r="C23" s="31">
        <v>2.9360128000000012</v>
      </c>
      <c r="D23" s="31">
        <v>0.41287679999999904</v>
      </c>
      <c r="E23" s="31">
        <v>2.8671999999999873E-3</v>
      </c>
      <c r="F23" s="20">
        <v>2.3039999999999857E-5</v>
      </c>
    </row>
    <row r="24" spans="1:6" x14ac:dyDescent="0.15">
      <c r="A24" s="4">
        <f t="shared" si="1"/>
        <v>0.8500000000000002</v>
      </c>
      <c r="B24" s="19">
        <v>2.4524147253515669</v>
      </c>
      <c r="C24" s="31">
        <v>3.1680559312500001</v>
      </c>
      <c r="D24" s="31">
        <v>0.16648736835937428</v>
      </c>
      <c r="E24" s="31">
        <v>5.4219374999999576E-4</v>
      </c>
      <c r="F24" s="20">
        <v>2.3066015624999756E-6</v>
      </c>
    </row>
    <row r="25" spans="1:6" x14ac:dyDescent="0.15">
      <c r="A25" s="4">
        <f t="shared" si="1"/>
        <v>0.90000000000000024</v>
      </c>
      <c r="B25" s="19">
        <v>3.8742048900000086</v>
      </c>
      <c r="C25" s="31">
        <v>2.9760695999999975</v>
      </c>
      <c r="D25" s="31">
        <v>4.1334299999999644E-2</v>
      </c>
      <c r="E25" s="31">
        <v>5.0399999999999274E-5</v>
      </c>
      <c r="F25" s="20">
        <v>8.9999999999998238E-8</v>
      </c>
    </row>
    <row r="26" spans="1:6" x14ac:dyDescent="0.15">
      <c r="A26" s="5">
        <f t="shared" si="1"/>
        <v>0.95000000000000029</v>
      </c>
      <c r="B26" s="22">
        <v>5.9707838816015766</v>
      </c>
      <c r="C26" s="32">
        <v>2.0582572937499917</v>
      </c>
      <c r="D26" s="32">
        <v>3.2071183593749297E-3</v>
      </c>
      <c r="E26" s="32">
        <v>8.312499999999715E-7</v>
      </c>
      <c r="F26" s="23">
        <v>3.5156249999998376E-10</v>
      </c>
    </row>
    <row r="27" spans="1:6" x14ac:dyDescent="0.15">
      <c r="A27" s="3">
        <v>1</v>
      </c>
      <c r="B27" s="16">
        <v>9</v>
      </c>
      <c r="C27" s="27">
        <v>0</v>
      </c>
      <c r="D27" s="27">
        <v>0</v>
      </c>
      <c r="E27" s="27">
        <v>0</v>
      </c>
      <c r="F27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Start_IBetad">
                <anchor moveWithCells="1" sizeWithCells="1">
                  <from>
                    <xdr:col>1</xdr:col>
                    <xdr:colOff>0</xdr:colOff>
                    <xdr:row>1</xdr:row>
                    <xdr:rowOff>76200</xdr:rowOff>
                  </from>
                  <to>
                    <xdr:col>2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76200</xdr:rowOff>
                  </from>
                  <to>
                    <xdr:col>4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8DA71-EDB6-4620-98CF-6E381BF5DAA0}">
  <sheetPr codeName="Sheet60"/>
  <dimension ref="A1:K31"/>
  <sheetViews>
    <sheetView zoomScaleNormal="100" workbookViewId="0"/>
  </sheetViews>
  <sheetFormatPr defaultColWidth="8.875" defaultRowHeight="13.5" x14ac:dyDescent="0.15"/>
  <cols>
    <col min="2" max="11" width="9" customWidth="1"/>
  </cols>
  <sheetData>
    <row r="1" spans="1:11" x14ac:dyDescent="0.15">
      <c r="A1" s="1" t="s">
        <v>138</v>
      </c>
    </row>
    <row r="2" spans="1:11" x14ac:dyDescent="0.15">
      <c r="A2" s="2"/>
    </row>
    <row r="4" spans="1:11" x14ac:dyDescent="0.15">
      <c r="B4" s="50">
        <v>9</v>
      </c>
      <c r="C4" s="50">
        <v>7</v>
      </c>
      <c r="D4" s="50">
        <v>5</v>
      </c>
      <c r="E4" s="50">
        <v>2</v>
      </c>
      <c r="F4" s="50">
        <v>1</v>
      </c>
      <c r="G4" s="50">
        <v>9</v>
      </c>
      <c r="H4" s="50">
        <v>7</v>
      </c>
      <c r="I4" s="50">
        <v>5</v>
      </c>
      <c r="J4" s="50">
        <v>2</v>
      </c>
      <c r="K4" s="50">
        <v>1</v>
      </c>
    </row>
    <row r="5" spans="1:11" x14ac:dyDescent="0.15">
      <c r="B5" s="50">
        <v>1</v>
      </c>
      <c r="C5" s="50">
        <v>2</v>
      </c>
      <c r="D5" s="50">
        <v>5</v>
      </c>
      <c r="E5" s="50">
        <v>7</v>
      </c>
      <c r="F5" s="50">
        <v>9</v>
      </c>
      <c r="G5" s="50">
        <v>1</v>
      </c>
      <c r="H5" s="50">
        <v>2</v>
      </c>
      <c r="I5" s="50">
        <v>5</v>
      </c>
      <c r="J5" s="50">
        <v>7</v>
      </c>
      <c r="K5" s="50">
        <v>9</v>
      </c>
    </row>
    <row r="6" spans="1:11" x14ac:dyDescent="0.15">
      <c r="A6" s="6" t="s">
        <v>86</v>
      </c>
      <c r="B6" s="6" t="str">
        <f>_xlfn.CONCAT("Ixinv(",B5,", ",B4,")")</f>
        <v>Ixinv(1, 9)</v>
      </c>
      <c r="C6" s="6" t="str">
        <f t="shared" ref="C6:F6" si="0">_xlfn.CONCAT("Ixinv(",C5,", ",C4,")")</f>
        <v>Ixinv(2, 7)</v>
      </c>
      <c r="D6" s="6" t="str">
        <f t="shared" si="0"/>
        <v>Ixinv(5, 5)</v>
      </c>
      <c r="E6" s="6" t="str">
        <f t="shared" si="0"/>
        <v>Ixinv(7, 2)</v>
      </c>
      <c r="F6" s="6" t="str">
        <f t="shared" si="0"/>
        <v>Ixinv(9, 1)</v>
      </c>
      <c r="G6" s="6" t="str">
        <f>_xlfn.CONCAT("Ixcinv(",G5,", ",G4,")")</f>
        <v>Ixcinv(1, 9)</v>
      </c>
      <c r="H6" s="6" t="str">
        <f t="shared" ref="H6:K6" si="1">_xlfn.CONCAT("Ixcinv(",H5,", ",H4,")")</f>
        <v>Ixcinv(2, 7)</v>
      </c>
      <c r="I6" s="6" t="str">
        <f t="shared" si="1"/>
        <v>Ixcinv(5, 5)</v>
      </c>
      <c r="J6" s="6" t="str">
        <f t="shared" si="1"/>
        <v>Ixcinv(7, 2)</v>
      </c>
      <c r="K6" s="6" t="str">
        <f t="shared" si="1"/>
        <v>Ixcinv(9, 1)</v>
      </c>
    </row>
    <row r="7" spans="1:11" x14ac:dyDescent="0.15">
      <c r="A7" s="12">
        <v>0</v>
      </c>
      <c r="B7" s="16">
        <v>0</v>
      </c>
      <c r="C7" s="27">
        <v>0</v>
      </c>
      <c r="D7" s="27">
        <v>0</v>
      </c>
      <c r="E7" s="27">
        <v>0</v>
      </c>
      <c r="F7" s="17">
        <v>0</v>
      </c>
      <c r="G7" s="16">
        <v>1</v>
      </c>
      <c r="H7" s="35">
        <v>1</v>
      </c>
      <c r="I7" s="35">
        <v>1</v>
      </c>
      <c r="J7" s="35">
        <v>1</v>
      </c>
      <c r="K7" s="17">
        <v>1</v>
      </c>
    </row>
    <row r="8" spans="1:11" x14ac:dyDescent="0.15">
      <c r="A8" s="15">
        <v>0.01</v>
      </c>
      <c r="B8" s="28">
        <v>0.59948425031894104</v>
      </c>
      <c r="C8" s="29">
        <v>0.41005799754111383</v>
      </c>
      <c r="D8" s="29">
        <v>0.17096510548245908</v>
      </c>
      <c r="E8" s="29">
        <v>1.965786823258214E-2</v>
      </c>
      <c r="F8" s="30">
        <v>1.1160807018574541E-3</v>
      </c>
      <c r="G8" s="28">
        <v>0.99888391929814258</v>
      </c>
      <c r="H8" s="41">
        <v>0.98034213176741791</v>
      </c>
      <c r="I8" s="41">
        <v>0.82903489451754098</v>
      </c>
      <c r="J8" s="41">
        <v>0.58994200245888617</v>
      </c>
      <c r="K8" s="30">
        <v>0.40051574968105896</v>
      </c>
    </row>
    <row r="9" spans="1:11" x14ac:dyDescent="0.15">
      <c r="A9" s="15">
        <v>0.02</v>
      </c>
      <c r="B9" s="28">
        <v>0.64747880286952542</v>
      </c>
      <c r="C9" s="29">
        <v>0.45704733454055591</v>
      </c>
      <c r="D9" s="29">
        <v>0.20100615217342094</v>
      </c>
      <c r="E9" s="29">
        <v>2.8287161839858761E-2</v>
      </c>
      <c r="F9" s="30">
        <v>2.2422277009766394E-3</v>
      </c>
      <c r="G9" s="28">
        <v>0.9977577722990234</v>
      </c>
      <c r="H9" s="41">
        <v>0.9717128381601412</v>
      </c>
      <c r="I9" s="41">
        <v>0.79899384782657901</v>
      </c>
      <c r="J9" s="41">
        <v>0.54295266545944409</v>
      </c>
      <c r="K9" s="30">
        <v>0.35252119713047464</v>
      </c>
    </row>
    <row r="10" spans="1:11" x14ac:dyDescent="0.15">
      <c r="A10" s="4">
        <v>0.05</v>
      </c>
      <c r="B10" s="19">
        <v>0.71687116443688648</v>
      </c>
      <c r="C10" s="31">
        <v>0.52932059139886833</v>
      </c>
      <c r="D10" s="31">
        <v>0.25136762740817725</v>
      </c>
      <c r="E10" s="31">
        <v>4.6389263979611135E-2</v>
      </c>
      <c r="F10" s="20">
        <v>5.6830449880480487E-3</v>
      </c>
      <c r="G10" s="19">
        <v>0.99431695501195194</v>
      </c>
      <c r="H10" s="36">
        <v>0.95361073602038882</v>
      </c>
      <c r="I10" s="36">
        <v>0.74863237259182269</v>
      </c>
      <c r="J10" s="36">
        <v>0.47067940860113167</v>
      </c>
      <c r="K10" s="20">
        <v>0.28312883556311352</v>
      </c>
    </row>
    <row r="11" spans="1:11" x14ac:dyDescent="0.15">
      <c r="A11" s="4">
        <f>A10+0.05</f>
        <v>0.1</v>
      </c>
      <c r="B11" s="19">
        <v>0.77426368268112711</v>
      </c>
      <c r="C11" s="31">
        <v>0.59375450627907367</v>
      </c>
      <c r="D11" s="31">
        <v>0.30096876359321473</v>
      </c>
      <c r="E11" s="31">
        <v>6.8626047252824188E-2</v>
      </c>
      <c r="F11" s="20">
        <v>1.1638466884251788E-2</v>
      </c>
      <c r="G11" s="19">
        <v>0.98836153311574826</v>
      </c>
      <c r="H11" s="36">
        <v>0.93137395274717583</v>
      </c>
      <c r="I11" s="36">
        <v>0.69903123640678522</v>
      </c>
      <c r="J11" s="36">
        <v>0.40624549372092628</v>
      </c>
      <c r="K11" s="20">
        <v>0.22573631731887289</v>
      </c>
    </row>
    <row r="12" spans="1:11" x14ac:dyDescent="0.15">
      <c r="A12" s="4">
        <f t="shared" ref="A12:A27" si="2">A11+0.05</f>
        <v>0.15000000000000002</v>
      </c>
      <c r="B12" s="19">
        <v>0.80994323871483453</v>
      </c>
      <c r="C12" s="31">
        <v>0.63648658254261048</v>
      </c>
      <c r="D12" s="31">
        <v>0.33665511569560869</v>
      </c>
      <c r="E12" s="31">
        <v>8.7299948505763711E-2</v>
      </c>
      <c r="F12" s="20">
        <v>1.7895596268141755E-2</v>
      </c>
      <c r="G12" s="19">
        <v>0.98210440373185826</v>
      </c>
      <c r="H12" s="36">
        <v>0.91270005149423628</v>
      </c>
      <c r="I12" s="36">
        <v>0.66334488430439131</v>
      </c>
      <c r="J12" s="36">
        <v>0.36351341745738952</v>
      </c>
      <c r="K12" s="20">
        <v>0.19005676128516549</v>
      </c>
    </row>
    <row r="13" spans="1:11" x14ac:dyDescent="0.15">
      <c r="A13" s="5">
        <f t="shared" si="2"/>
        <v>0.2</v>
      </c>
      <c r="B13" s="22">
        <v>0.83625103095037345</v>
      </c>
      <c r="C13" s="32">
        <v>0.66963496771626552</v>
      </c>
      <c r="D13" s="32">
        <v>0.36608651653572921</v>
      </c>
      <c r="E13" s="32">
        <v>0.10437282640613273</v>
      </c>
      <c r="F13" s="23">
        <v>2.4488888020923479E-2</v>
      </c>
      <c r="G13" s="22">
        <v>0.97551111197907647</v>
      </c>
      <c r="H13" s="37">
        <v>0.89562717359386723</v>
      </c>
      <c r="I13" s="37">
        <v>0.63391348346427079</v>
      </c>
      <c r="J13" s="37">
        <v>0.33036503228373448</v>
      </c>
      <c r="K13" s="23">
        <v>0.16374896904962649</v>
      </c>
    </row>
    <row r="14" spans="1:11" x14ac:dyDescent="0.15">
      <c r="A14" s="3">
        <f t="shared" si="2"/>
        <v>0.25</v>
      </c>
      <c r="B14" s="16">
        <v>0.85724398285307279</v>
      </c>
      <c r="C14" s="27">
        <v>0.69730026642583964</v>
      </c>
      <c r="D14" s="27">
        <v>0.39196384246817362</v>
      </c>
      <c r="E14" s="27">
        <v>0.12062874109832181</v>
      </c>
      <c r="F14" s="17">
        <v>3.1459204547276916E-2</v>
      </c>
      <c r="G14" s="16">
        <v>0.96854079545272309</v>
      </c>
      <c r="H14" s="35">
        <v>0.87937125890167822</v>
      </c>
      <c r="I14" s="35">
        <v>0.60803615753182638</v>
      </c>
      <c r="J14" s="35">
        <v>0.30269973357416041</v>
      </c>
      <c r="K14" s="17">
        <v>0.14275601714692715</v>
      </c>
    </row>
    <row r="15" spans="1:11" x14ac:dyDescent="0.15">
      <c r="A15" s="4">
        <f t="shared" si="2"/>
        <v>0.3</v>
      </c>
      <c r="B15" s="19">
        <v>0.87478708292393292</v>
      </c>
      <c r="C15" s="31">
        <v>0.7214115686958128</v>
      </c>
      <c r="D15" s="31">
        <v>0.41560540435433119</v>
      </c>
      <c r="E15" s="31">
        <v>0.13649805370882523</v>
      </c>
      <c r="F15" s="20">
        <v>3.8855530963338429E-2</v>
      </c>
      <c r="G15" s="19">
        <v>0.96114446903666162</v>
      </c>
      <c r="H15" s="36">
        <v>0.86350194629117483</v>
      </c>
      <c r="I15" s="36">
        <v>0.58439459564566887</v>
      </c>
      <c r="J15" s="36">
        <v>0.2785884313041872</v>
      </c>
      <c r="K15" s="20">
        <v>0.12521291707606708</v>
      </c>
    </row>
    <row r="16" spans="1:11" x14ac:dyDescent="0.15">
      <c r="A16" s="4">
        <f t="shared" si="2"/>
        <v>0.35</v>
      </c>
      <c r="B16" s="19">
        <v>0.88989935873583959</v>
      </c>
      <c r="C16" s="31">
        <v>0.74304773246153955</v>
      </c>
      <c r="D16" s="31">
        <v>0.43778077686771455</v>
      </c>
      <c r="E16" s="31">
        <v>0.15226844147035193</v>
      </c>
      <c r="F16" s="20">
        <v>4.6737310451963755E-2</v>
      </c>
      <c r="G16" s="19">
        <v>0.95326268954803628</v>
      </c>
      <c r="H16" s="36">
        <v>0.8477315585296481</v>
      </c>
      <c r="I16" s="36">
        <v>0.56221922313228545</v>
      </c>
      <c r="J16" s="36">
        <v>0.25695226753846045</v>
      </c>
      <c r="K16" s="20">
        <v>0.11010064126416047</v>
      </c>
    </row>
    <row r="17" spans="1:11" x14ac:dyDescent="0.15">
      <c r="A17" s="4">
        <f t="shared" si="2"/>
        <v>0.39999999999999997</v>
      </c>
      <c r="B17" s="19">
        <v>0.90320107013668227</v>
      </c>
      <c r="C17" s="31">
        <v>0.76288382571588842</v>
      </c>
      <c r="D17" s="31">
        <v>0.45899971031104714</v>
      </c>
      <c r="E17" s="31">
        <v>0.16816430314840267</v>
      </c>
      <c r="F17" s="20">
        <v>5.5177691630814797E-2</v>
      </c>
      <c r="G17" s="19">
        <v>0.94482230836918524</v>
      </c>
      <c r="H17" s="36">
        <v>0.83183569685159731</v>
      </c>
      <c r="I17" s="36">
        <v>0.54100028968895286</v>
      </c>
      <c r="J17" s="36">
        <v>0.23711617428411155</v>
      </c>
      <c r="K17" s="20">
        <v>9.6798929863317756E-2</v>
      </c>
    </row>
    <row r="18" spans="1:11" x14ac:dyDescent="0.15">
      <c r="A18" s="5">
        <f t="shared" si="2"/>
        <v>0.44999999999999996</v>
      </c>
      <c r="B18" s="22">
        <v>0.91509895010936859</v>
      </c>
      <c r="C18" s="32">
        <v>0.78137910614066608</v>
      </c>
      <c r="D18" s="32">
        <v>0.47963757839104598</v>
      </c>
      <c r="E18" s="32">
        <v>0.1843854201733218</v>
      </c>
      <c r="F18" s="23">
        <v>6.4268154515216766E-2</v>
      </c>
      <c r="G18" s="22">
        <v>0.93573184548478328</v>
      </c>
      <c r="H18" s="37">
        <v>0.81561457982667818</v>
      </c>
      <c r="I18" s="37">
        <v>0.52036242160895396</v>
      </c>
      <c r="J18" s="37">
        <v>0.21862089385933389</v>
      </c>
      <c r="K18" s="23">
        <v>8.490104989063138E-2</v>
      </c>
    </row>
    <row r="19" spans="1:11" x14ac:dyDescent="0.15">
      <c r="A19" s="12">
        <f t="shared" si="2"/>
        <v>0.49999999999999994</v>
      </c>
      <c r="B19" s="16">
        <v>0.92587471228729046</v>
      </c>
      <c r="C19" s="27">
        <v>0.79886880739499011</v>
      </c>
      <c r="D19" s="27">
        <v>0.5</v>
      </c>
      <c r="E19" s="27">
        <v>0.20113119260500995</v>
      </c>
      <c r="F19" s="17">
        <v>7.4125287712709556E-2</v>
      </c>
      <c r="G19" s="16">
        <v>0.92587471228729046</v>
      </c>
      <c r="H19" s="35">
        <v>0.79886880739499011</v>
      </c>
      <c r="I19" s="35">
        <v>0.5</v>
      </c>
      <c r="J19" s="35">
        <v>0.20113119260500989</v>
      </c>
      <c r="K19" s="17">
        <v>7.4125287712709584E-2</v>
      </c>
    </row>
    <row r="20" spans="1:11" x14ac:dyDescent="0.15">
      <c r="A20" s="4">
        <f t="shared" si="2"/>
        <v>0.54999999999999993</v>
      </c>
      <c r="B20" s="19">
        <v>0.93573184548478316</v>
      </c>
      <c r="C20" s="31">
        <v>0.81561457982667818</v>
      </c>
      <c r="D20" s="31">
        <v>0.52036242160895396</v>
      </c>
      <c r="E20" s="31">
        <v>0.2186208938593337</v>
      </c>
      <c r="F20" s="20">
        <v>8.4901049890631353E-2</v>
      </c>
      <c r="G20" s="19">
        <v>0.9150989501093687</v>
      </c>
      <c r="H20" s="36">
        <v>0.7813791061406663</v>
      </c>
      <c r="I20" s="36">
        <v>0.47963757839104609</v>
      </c>
      <c r="J20" s="36">
        <v>0.18438542017332185</v>
      </c>
      <c r="K20" s="20">
        <v>6.426815451521678E-2</v>
      </c>
    </row>
    <row r="21" spans="1:11" x14ac:dyDescent="0.15">
      <c r="A21" s="4">
        <f t="shared" si="2"/>
        <v>0.6</v>
      </c>
      <c r="B21" s="19">
        <v>0.94482230836918524</v>
      </c>
      <c r="C21" s="31">
        <v>0.83183569685159731</v>
      </c>
      <c r="D21" s="31">
        <v>0.54100028968895275</v>
      </c>
      <c r="E21" s="31">
        <v>0.2371161742841115</v>
      </c>
      <c r="F21" s="20">
        <v>9.6798929863317756E-2</v>
      </c>
      <c r="G21" s="19">
        <v>0.90320107013668227</v>
      </c>
      <c r="H21" s="36">
        <v>0.76288382571588853</v>
      </c>
      <c r="I21" s="36">
        <v>0.45899971031104725</v>
      </c>
      <c r="J21" s="36">
        <v>0.16816430314840269</v>
      </c>
      <c r="K21" s="20">
        <v>5.5177691630814811E-2</v>
      </c>
    </row>
    <row r="22" spans="1:11" x14ac:dyDescent="0.15">
      <c r="A22" s="4">
        <f t="shared" si="2"/>
        <v>0.65</v>
      </c>
      <c r="B22" s="19">
        <v>0.95326268954803628</v>
      </c>
      <c r="C22" s="31">
        <v>0.8477315585296481</v>
      </c>
      <c r="D22" s="31">
        <v>0.56221922313228545</v>
      </c>
      <c r="E22" s="31">
        <v>0.25695226753846045</v>
      </c>
      <c r="F22" s="20">
        <v>0.11010064126416047</v>
      </c>
      <c r="G22" s="19">
        <v>0.88989935873583959</v>
      </c>
      <c r="H22" s="36">
        <v>0.74304773246153955</v>
      </c>
      <c r="I22" s="36">
        <v>0.43778077686771455</v>
      </c>
      <c r="J22" s="36">
        <v>0.15226844147035193</v>
      </c>
      <c r="K22" s="20">
        <v>4.6737310451963755E-2</v>
      </c>
    </row>
    <row r="23" spans="1:11" x14ac:dyDescent="0.15">
      <c r="A23" s="5">
        <f t="shared" si="2"/>
        <v>0.70000000000000007</v>
      </c>
      <c r="B23" s="22">
        <v>0.96114446903666162</v>
      </c>
      <c r="C23" s="32">
        <v>0.86350194629117483</v>
      </c>
      <c r="D23" s="32">
        <v>0.58439459564566887</v>
      </c>
      <c r="E23" s="32">
        <v>0.27858843130418726</v>
      </c>
      <c r="F23" s="23">
        <v>0.12521291707606708</v>
      </c>
      <c r="G23" s="22">
        <v>0.87478708292393292</v>
      </c>
      <c r="H23" s="37">
        <v>0.72141156869581269</v>
      </c>
      <c r="I23" s="37">
        <v>0.41560540435433119</v>
      </c>
      <c r="J23" s="37">
        <v>0.13649805370882523</v>
      </c>
      <c r="K23" s="23">
        <v>3.8855530963338422E-2</v>
      </c>
    </row>
    <row r="24" spans="1:11" x14ac:dyDescent="0.15">
      <c r="A24" s="3">
        <f t="shared" si="2"/>
        <v>0.75000000000000011</v>
      </c>
      <c r="B24" s="16">
        <v>0.96854079545272309</v>
      </c>
      <c r="C24" s="27">
        <v>0.87937125890167822</v>
      </c>
      <c r="D24" s="27">
        <v>0.60803615753182649</v>
      </c>
      <c r="E24" s="27">
        <v>0.30269973357416047</v>
      </c>
      <c r="F24" s="17">
        <v>0.14275601714692721</v>
      </c>
      <c r="G24" s="16">
        <v>0.85724398285307279</v>
      </c>
      <c r="H24" s="35">
        <v>0.69730026642583953</v>
      </c>
      <c r="I24" s="35">
        <v>0.39196384246817356</v>
      </c>
      <c r="J24" s="35">
        <v>0.12062874109832179</v>
      </c>
      <c r="K24" s="17">
        <v>3.1459204547276895E-2</v>
      </c>
    </row>
    <row r="25" spans="1:11" x14ac:dyDescent="0.15">
      <c r="A25" s="4">
        <f t="shared" si="2"/>
        <v>0.80000000000000016</v>
      </c>
      <c r="B25" s="19">
        <v>0.97551111197907658</v>
      </c>
      <c r="C25" s="31">
        <v>0.89562717359386734</v>
      </c>
      <c r="D25" s="31">
        <v>0.6339134834642709</v>
      </c>
      <c r="E25" s="31">
        <v>0.33036503228373471</v>
      </c>
      <c r="F25" s="20">
        <v>0.16374896904962655</v>
      </c>
      <c r="G25" s="19">
        <v>0.83625103095037345</v>
      </c>
      <c r="H25" s="36">
        <v>0.66963496771626529</v>
      </c>
      <c r="I25" s="36">
        <v>0.3660865165357291</v>
      </c>
      <c r="J25" s="36">
        <v>0.10437282640613266</v>
      </c>
      <c r="K25" s="20">
        <v>2.4488888020923451E-2</v>
      </c>
    </row>
    <row r="26" spans="1:11" x14ac:dyDescent="0.15">
      <c r="A26" s="4">
        <f t="shared" si="2"/>
        <v>0.8500000000000002</v>
      </c>
      <c r="B26" s="19">
        <v>0.98210440373185826</v>
      </c>
      <c r="C26" s="31">
        <v>0.91270005149423639</v>
      </c>
      <c r="D26" s="31">
        <v>0.66334488430439142</v>
      </c>
      <c r="E26" s="31">
        <v>0.36351341745738963</v>
      </c>
      <c r="F26" s="20">
        <v>0.19005676128516563</v>
      </c>
      <c r="G26" s="19">
        <v>0.80994323871483442</v>
      </c>
      <c r="H26" s="36">
        <v>0.63648658254261037</v>
      </c>
      <c r="I26" s="36">
        <v>0.33665511569560858</v>
      </c>
      <c r="J26" s="36">
        <v>8.7299948505763614E-2</v>
      </c>
      <c r="K26" s="20">
        <v>1.7895596268141727E-2</v>
      </c>
    </row>
    <row r="27" spans="1:11" x14ac:dyDescent="0.15">
      <c r="A27" s="4">
        <f t="shared" si="2"/>
        <v>0.90000000000000024</v>
      </c>
      <c r="B27" s="19">
        <v>0.98836153311574826</v>
      </c>
      <c r="C27" s="31">
        <v>0.93137395274717594</v>
      </c>
      <c r="D27" s="31">
        <v>0.69903123640678544</v>
      </c>
      <c r="E27" s="31">
        <v>0.40624549372092639</v>
      </c>
      <c r="F27" s="20">
        <v>0.22573631731887317</v>
      </c>
      <c r="G27" s="19">
        <v>0.77426368268112689</v>
      </c>
      <c r="H27" s="36">
        <v>0.59375450627907367</v>
      </c>
      <c r="I27" s="36">
        <v>0.30096876359321451</v>
      </c>
      <c r="J27" s="36">
        <v>6.8626047252824091E-2</v>
      </c>
      <c r="K27" s="20">
        <v>1.163846688425176E-2</v>
      </c>
    </row>
    <row r="28" spans="1:11" x14ac:dyDescent="0.15">
      <c r="A28" s="43">
        <f>A27+0.05</f>
        <v>0.95000000000000029</v>
      </c>
      <c r="B28" s="44">
        <v>0.99431695501195194</v>
      </c>
      <c r="C28" s="45">
        <v>0.95361073602038904</v>
      </c>
      <c r="D28" s="45">
        <v>0.74863237259182314</v>
      </c>
      <c r="E28" s="45">
        <v>0.47067940860113222</v>
      </c>
      <c r="F28" s="47">
        <v>0.28312883556311397</v>
      </c>
      <c r="G28" s="44">
        <v>0.71687116443688603</v>
      </c>
      <c r="H28" s="46">
        <v>0.52932059139886778</v>
      </c>
      <c r="I28" s="46">
        <v>0.25136762740817686</v>
      </c>
      <c r="J28" s="46">
        <v>4.6389263979610983E-2</v>
      </c>
      <c r="K28" s="47">
        <v>5.6830449880480149E-3</v>
      </c>
    </row>
    <row r="29" spans="1:11" x14ac:dyDescent="0.15">
      <c r="A29" s="43">
        <v>0.98</v>
      </c>
      <c r="B29" s="44">
        <v>0.9977577722990234</v>
      </c>
      <c r="C29" s="45">
        <v>0.9717128381601412</v>
      </c>
      <c r="D29" s="45">
        <v>0.79899384782657901</v>
      </c>
      <c r="E29" s="45">
        <v>0.54295266545944409</v>
      </c>
      <c r="F29" s="47">
        <v>0.35252119713047464</v>
      </c>
      <c r="G29" s="44">
        <v>0.64747880286952542</v>
      </c>
      <c r="H29" s="46">
        <v>0.45704733454055596</v>
      </c>
      <c r="I29" s="46">
        <v>0.20100615217342097</v>
      </c>
      <c r="J29" s="46">
        <v>2.8287161839858761E-2</v>
      </c>
      <c r="K29" s="47">
        <v>2.2422277009766412E-3</v>
      </c>
    </row>
    <row r="30" spans="1:11" x14ac:dyDescent="0.15">
      <c r="A30" s="5">
        <v>0.99</v>
      </c>
      <c r="B30" s="22">
        <v>0.99888391929814258</v>
      </c>
      <c r="C30" s="32">
        <v>0.9803421317674178</v>
      </c>
      <c r="D30" s="32">
        <v>0.82903489451754087</v>
      </c>
      <c r="E30" s="32">
        <v>0.58994200245888617</v>
      </c>
      <c r="F30" s="23">
        <v>0.40051574968105896</v>
      </c>
      <c r="G30" s="22">
        <v>0.59948425031894104</v>
      </c>
      <c r="H30" s="37">
        <v>0.41005799754111388</v>
      </c>
      <c r="I30" s="37">
        <v>0.17096510548245911</v>
      </c>
      <c r="J30" s="37">
        <v>1.9657868232582146E-2</v>
      </c>
      <c r="K30" s="23">
        <v>1.1160807018574554E-3</v>
      </c>
    </row>
    <row r="31" spans="1:11" x14ac:dyDescent="0.15">
      <c r="A31" s="3">
        <v>1</v>
      </c>
      <c r="B31" s="16">
        <v>1</v>
      </c>
      <c r="C31" s="27">
        <v>1</v>
      </c>
      <c r="D31" s="27">
        <v>1</v>
      </c>
      <c r="E31" s="27">
        <v>1</v>
      </c>
      <c r="F31" s="17">
        <v>1</v>
      </c>
      <c r="G31" s="16">
        <v>0</v>
      </c>
      <c r="H31" s="35">
        <v>0</v>
      </c>
      <c r="I31" s="35">
        <v>0</v>
      </c>
      <c r="J31" s="35">
        <v>0</v>
      </c>
      <c r="K31" s="17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70" r:id="rId4" name="Button 6">
              <controlPr defaultSize="0" print="0" autoFill="0" autoPict="0" macro="[0]!Start_IBetai">
                <anchor moveWithCells="1" sizeWithCells="1">
                  <from>
                    <xdr:col>1</xdr:col>
                    <xdr:colOff>9525</xdr:colOff>
                    <xdr:row>1</xdr:row>
                    <xdr:rowOff>47625</xdr:rowOff>
                  </from>
                  <to>
                    <xdr:col>2</xdr:col>
                    <xdr:colOff>9525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3" r:id="rId5" name="Button 9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47625</xdr:rowOff>
                  </from>
                  <to>
                    <xdr:col>4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DB066-E957-4E45-8365-AA976CEF37F5}">
  <sheetPr codeName="Sheet61"/>
  <dimension ref="A1:K35"/>
  <sheetViews>
    <sheetView workbookViewId="0"/>
  </sheetViews>
  <sheetFormatPr defaultColWidth="8.875" defaultRowHeight="13.5" x14ac:dyDescent="0.15"/>
  <cols>
    <col min="1" max="1" width="9.5" bestFit="1" customWidth="1"/>
    <col min="2" max="11" width="9" customWidth="1"/>
  </cols>
  <sheetData>
    <row r="1" spans="1:11" x14ac:dyDescent="0.15">
      <c r="A1" s="1" t="s">
        <v>136</v>
      </c>
    </row>
    <row r="2" spans="1:11" x14ac:dyDescent="0.15">
      <c r="A2" s="2"/>
    </row>
    <row r="4" spans="1:11" x14ac:dyDescent="0.15">
      <c r="A4" s="14" t="s">
        <v>0</v>
      </c>
      <c r="B4" s="50">
        <v>0.1</v>
      </c>
      <c r="C4" s="50">
        <v>0.3</v>
      </c>
      <c r="D4" s="50">
        <v>0.5</v>
      </c>
      <c r="E4" s="50">
        <v>0.7</v>
      </c>
      <c r="F4" s="50">
        <v>0.9</v>
      </c>
      <c r="G4" s="50">
        <v>0.1</v>
      </c>
      <c r="H4" s="50">
        <v>0.3</v>
      </c>
      <c r="I4" s="50">
        <v>0.5</v>
      </c>
      <c r="J4" s="50">
        <v>0.7</v>
      </c>
      <c r="K4" s="50">
        <v>0.9</v>
      </c>
    </row>
    <row r="5" spans="1:11" x14ac:dyDescent="0.15">
      <c r="A5" s="14" t="s">
        <v>87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  <c r="G5" s="50">
        <v>1</v>
      </c>
      <c r="H5" s="50">
        <v>1</v>
      </c>
      <c r="I5" s="50">
        <v>1</v>
      </c>
      <c r="J5" s="50">
        <v>1</v>
      </c>
      <c r="K5" s="50">
        <v>1</v>
      </c>
    </row>
    <row r="6" spans="1:11" x14ac:dyDescent="0.15">
      <c r="A6" s="6" t="s">
        <v>86</v>
      </c>
      <c r="B6" s="6" t="str">
        <f>_xlfn.CONCAT("Ix(a, ",B5,") (x=",B4,")")</f>
        <v>Ix(a, 1) (x=0.1)</v>
      </c>
      <c r="C6" s="6" t="str">
        <f t="shared" ref="C6:F6" si="0">_xlfn.CONCAT("Ix(a, ",C5,") (x=",C4,")")</f>
        <v>Ix(a, 1) (x=0.3)</v>
      </c>
      <c r="D6" s="6" t="str">
        <f t="shared" si="0"/>
        <v>Ix(a, 1) (x=0.5)</v>
      </c>
      <c r="E6" s="6" t="str">
        <f t="shared" si="0"/>
        <v>Ix(a, 1) (x=0.7)</v>
      </c>
      <c r="F6" s="6" t="str">
        <f t="shared" si="0"/>
        <v>Ix(a, 1) (x=0.9)</v>
      </c>
      <c r="G6" s="6" t="str">
        <f>_xlfn.CONCAT("Ixc(a, ",G5,") (x=",G4,")")</f>
        <v>Ixc(a, 1) (x=0.1)</v>
      </c>
      <c r="H6" s="6" t="str">
        <f t="shared" ref="H6:K6" si="1">_xlfn.CONCAT("Ixc(a, ",H5,") (x=",H4,")")</f>
        <v>Ixc(a, 1) (x=0.3)</v>
      </c>
      <c r="I6" s="6" t="str">
        <f t="shared" si="1"/>
        <v>Ixc(a, 1) (x=0.5)</v>
      </c>
      <c r="J6" s="6" t="str">
        <f t="shared" si="1"/>
        <v>Ixc(a, 1) (x=0.7)</v>
      </c>
      <c r="K6" s="6" t="str">
        <f t="shared" si="1"/>
        <v>Ixc(a, 1) (x=0.9)</v>
      </c>
    </row>
    <row r="7" spans="1:11" x14ac:dyDescent="0.15">
      <c r="A7" s="12">
        <v>9.9999999999999995E-7</v>
      </c>
      <c r="B7" s="16">
        <v>6.0000000000000018</v>
      </c>
      <c r="C7" s="27">
        <v>11.474935736359189</v>
      </c>
      <c r="D7" s="27">
        <v>19.931568569324174</v>
      </c>
      <c r="E7" s="27">
        <v>38.734177414877287</v>
      </c>
      <c r="F7" s="17">
        <v>131.126071960697</v>
      </c>
      <c r="G7" s="16">
        <v>4.3429469905063765E-7</v>
      </c>
      <c r="H7" s="35">
        <v>8.3058396037458675E-7</v>
      </c>
      <c r="I7" s="35">
        <v>1.4426957622369649E-6</v>
      </c>
      <c r="J7" s="35">
        <v>2.8036746538946894E-6</v>
      </c>
      <c r="K7" s="17">
        <v>9.4912263266438592E-6</v>
      </c>
    </row>
    <row r="8" spans="1:11" x14ac:dyDescent="0.15">
      <c r="A8" s="15">
        <v>1E-3</v>
      </c>
      <c r="B8" s="28">
        <v>3.0000000000000009</v>
      </c>
      <c r="C8" s="29">
        <v>5.7374678681795945</v>
      </c>
      <c r="D8" s="29">
        <v>9.965784284662087</v>
      </c>
      <c r="E8" s="29">
        <v>19.367088707438647</v>
      </c>
      <c r="F8" s="30">
        <v>65.563035980348502</v>
      </c>
      <c r="G8" s="28">
        <v>4.3451177401769136E-4</v>
      </c>
      <c r="H8" s="41">
        <v>8.3099911392407245E-4</v>
      </c>
      <c r="I8" s="41">
        <v>1.4434168696687176E-3</v>
      </c>
      <c r="J8" s="41">
        <v>2.8050760239423872E-3</v>
      </c>
      <c r="K8" s="30">
        <v>9.495970357935651E-3</v>
      </c>
    </row>
    <row r="9" spans="1:11" x14ac:dyDescent="0.15">
      <c r="A9" s="15">
        <v>2E-3</v>
      </c>
      <c r="B9" s="28">
        <v>2.6989700043360196</v>
      </c>
      <c r="C9" s="29">
        <v>5.1617512256861495</v>
      </c>
      <c r="D9" s="29">
        <v>8.965784284662087</v>
      </c>
      <c r="E9" s="29">
        <v>17.423730497563916</v>
      </c>
      <c r="F9" s="30">
        <v>58.98422250138794</v>
      </c>
      <c r="G9" s="28">
        <v>8.694587126288905E-4</v>
      </c>
      <c r="H9" s="41">
        <v>1.6628304754723517E-3</v>
      </c>
      <c r="I9" s="41">
        <v>2.8882793248265091E-3</v>
      </c>
      <c r="J9" s="41">
        <v>5.612961338313043E-3</v>
      </c>
      <c r="K9" s="30">
        <v>1.9001450953171815E-2</v>
      </c>
    </row>
    <row r="10" spans="1:11" x14ac:dyDescent="0.15">
      <c r="A10" s="15">
        <v>5.0000000000000001E-3</v>
      </c>
      <c r="B10" s="28">
        <v>2.3010299956639813</v>
      </c>
      <c r="C10" s="29">
        <v>4.4006952212798423</v>
      </c>
      <c r="D10" s="29">
        <v>7.6438561897747261</v>
      </c>
      <c r="E10" s="29">
        <v>14.854750681500493</v>
      </c>
      <c r="F10" s="30">
        <v>50.287504132526266</v>
      </c>
      <c r="G10" s="28">
        <v>2.1769192542745457E-3</v>
      </c>
      <c r="H10" s="41">
        <v>4.1633347576738962E-3</v>
      </c>
      <c r="I10" s="41">
        <v>7.2315692310758583E-3</v>
      </c>
      <c r="J10" s="41">
        <v>1.4053529435488765E-2</v>
      </c>
      <c r="K10" s="30">
        <v>4.7575145131438484E-2</v>
      </c>
    </row>
    <row r="11" spans="1:11" x14ac:dyDescent="0.15">
      <c r="A11" s="15">
        <v>0.01</v>
      </c>
      <c r="B11" s="28">
        <v>2.0000000000000004</v>
      </c>
      <c r="C11" s="29">
        <v>3.8249785787863968</v>
      </c>
      <c r="D11" s="29">
        <v>6.6438561897747253</v>
      </c>
      <c r="E11" s="29">
        <v>12.91139247162576</v>
      </c>
      <c r="F11" s="30">
        <v>43.708690653565682</v>
      </c>
      <c r="G11" s="28">
        <v>4.3648054024500857E-3</v>
      </c>
      <c r="H11" s="41">
        <v>8.3476435824713559E-3</v>
      </c>
      <c r="I11" s="41">
        <v>1.4499569695115079E-2</v>
      </c>
      <c r="J11" s="41">
        <v>2.8177857806652742E-2</v>
      </c>
      <c r="K11" s="30">
        <v>9.5389964549351475E-2</v>
      </c>
    </row>
    <row r="12" spans="1:11" x14ac:dyDescent="0.15">
      <c r="A12" s="4">
        <v>0.05</v>
      </c>
      <c r="B12" s="19">
        <v>1.3010299956639808</v>
      </c>
      <c r="C12" s="31">
        <v>2.4882059318866436</v>
      </c>
      <c r="D12" s="31">
        <v>4.3219280948873617</v>
      </c>
      <c r="E12" s="31">
        <v>8.3990544456876144</v>
      </c>
      <c r="F12" s="20">
        <v>28.433158805743425</v>
      </c>
      <c r="G12" s="19">
        <v>2.2276394711152232E-2</v>
      </c>
      <c r="H12" s="36">
        <v>4.2603366291373929E-2</v>
      </c>
      <c r="I12" s="36">
        <v>7.4000581443776858E-2</v>
      </c>
      <c r="J12" s="36">
        <v>0.14380963748426748</v>
      </c>
      <c r="K12" s="20">
        <v>0.48683602265323972</v>
      </c>
    </row>
    <row r="13" spans="1:11" x14ac:dyDescent="0.15">
      <c r="A13" s="4">
        <v>0.1</v>
      </c>
      <c r="B13" s="19">
        <v>1</v>
      </c>
      <c r="C13" s="31">
        <v>1.912489289393198</v>
      </c>
      <c r="D13" s="31">
        <v>3.3219280948873622</v>
      </c>
      <c r="E13" s="31">
        <v>6.45569623581288</v>
      </c>
      <c r="F13" s="20">
        <v>21.854345326782841</v>
      </c>
      <c r="G13" s="19">
        <v>4.5757490560675129E-2</v>
      </c>
      <c r="H13" s="36">
        <v>8.7510710606801545E-2</v>
      </c>
      <c r="I13" s="36">
        <v>0.15200309344504997</v>
      </c>
      <c r="J13" s="36">
        <v>0.29539645957279392</v>
      </c>
      <c r="K13" s="20">
        <v>1.0000000000000002</v>
      </c>
    </row>
    <row r="14" spans="1:11" x14ac:dyDescent="0.15">
      <c r="A14" s="4">
        <f t="shared" ref="A14:A29" si="2">A13+0.05</f>
        <v>0.15000000000000002</v>
      </c>
      <c r="B14" s="19">
        <v>0.82390874094431887</v>
      </c>
      <c r="C14" s="31">
        <v>1.5757166424934448</v>
      </c>
      <c r="D14" s="31">
        <v>2.7369655941662057</v>
      </c>
      <c r="E14" s="31">
        <v>5.3189045575675689</v>
      </c>
      <c r="F14" s="20">
        <v>18.005986142352</v>
      </c>
      <c r="G14" s="19">
        <v>7.0581074285707285E-2</v>
      </c>
      <c r="H14" s="36">
        <v>0.13498554860528086</v>
      </c>
      <c r="I14" s="36">
        <v>0.234465253637023</v>
      </c>
      <c r="J14" s="36">
        <v>0.45564997558586989</v>
      </c>
      <c r="K14" s="20">
        <v>1.5425031709751591</v>
      </c>
    </row>
    <row r="15" spans="1:11" x14ac:dyDescent="0.15">
      <c r="A15" s="5">
        <f t="shared" si="2"/>
        <v>0.2</v>
      </c>
      <c r="B15" s="22">
        <v>0.69897000433601875</v>
      </c>
      <c r="C15" s="32">
        <v>1.3367726468997536</v>
      </c>
      <c r="D15" s="32">
        <v>2.3219280948873622</v>
      </c>
      <c r="E15" s="32">
        <v>4.51233802593815</v>
      </c>
      <c r="F15" s="23">
        <v>15.275531847822251</v>
      </c>
      <c r="G15" s="22">
        <v>9.6910013008056434E-2</v>
      </c>
      <c r="H15" s="37">
        <v>0.18533936191286343</v>
      </c>
      <c r="I15" s="37">
        <v>0.3219280948873624</v>
      </c>
      <c r="J15" s="37">
        <v>0.62562160618868723</v>
      </c>
      <c r="K15" s="23">
        <v>2.1179048899010815</v>
      </c>
    </row>
    <row r="16" spans="1:11" x14ac:dyDescent="0.15">
      <c r="A16" s="3">
        <f t="shared" si="2"/>
        <v>0.25</v>
      </c>
      <c r="B16" s="16">
        <v>0.6020599913279624</v>
      </c>
      <c r="C16" s="27">
        <v>1.15143328498689</v>
      </c>
      <c r="D16" s="27">
        <v>2</v>
      </c>
      <c r="E16" s="27">
        <v>3.8867164197494626</v>
      </c>
      <c r="F16" s="17">
        <v>13.157626957921169</v>
      </c>
      <c r="G16" s="16">
        <v>0.12493873660829999</v>
      </c>
      <c r="H16" s="35">
        <v>0.23894399559369156</v>
      </c>
      <c r="I16" s="35">
        <v>0.41503749927884392</v>
      </c>
      <c r="J16" s="35">
        <v>0.80656653162941905</v>
      </c>
      <c r="K16" s="17">
        <v>2.7304542945297516</v>
      </c>
    </row>
    <row r="17" spans="1:11" x14ac:dyDescent="0.15">
      <c r="A17" s="4">
        <f t="shared" si="2"/>
        <v>0.3</v>
      </c>
      <c r="B17" s="19">
        <v>0.52287874528033762</v>
      </c>
      <c r="C17" s="31">
        <v>1</v>
      </c>
      <c r="D17" s="31">
        <v>1.7369655941662063</v>
      </c>
      <c r="E17" s="31">
        <v>3.3755463476928385</v>
      </c>
      <c r="F17" s="20">
        <v>11.427172663391419</v>
      </c>
      <c r="G17" s="19">
        <v>0.15490195998574319</v>
      </c>
      <c r="H17" s="36">
        <v>0.29624833937874756</v>
      </c>
      <c r="I17" s="36">
        <v>0.51457317282975823</v>
      </c>
      <c r="J17" s="36">
        <v>0.99999999999999978</v>
      </c>
      <c r="K17" s="20">
        <v>3.3852809253239284</v>
      </c>
    </row>
    <row r="18" spans="1:11" x14ac:dyDescent="0.15">
      <c r="A18" s="4">
        <f t="shared" si="2"/>
        <v>0.35</v>
      </c>
      <c r="B18" s="19">
        <v>0.45593195564972439</v>
      </c>
      <c r="C18" s="31">
        <v>0.87196498187219262</v>
      </c>
      <c r="D18" s="31">
        <v>1.514573172829758</v>
      </c>
      <c r="E18" s="31">
        <v>2.9433582098747308</v>
      </c>
      <c r="F18" s="20">
        <v>9.9640944042845145</v>
      </c>
      <c r="G18" s="19">
        <v>0.18708664335714448</v>
      </c>
      <c r="H18" s="36">
        <v>0.35780120160906392</v>
      </c>
      <c r="I18" s="36">
        <v>0.62148837674627022</v>
      </c>
      <c r="J18" s="36">
        <v>1.2077745392915844</v>
      </c>
      <c r="K18" s="20">
        <v>4.0886561099556964</v>
      </c>
    </row>
    <row r="19" spans="1:11" x14ac:dyDescent="0.15">
      <c r="A19" s="4">
        <f t="shared" si="2"/>
        <v>0.39999999999999997</v>
      </c>
      <c r="B19" s="19">
        <v>0.39794000867203766</v>
      </c>
      <c r="C19" s="31">
        <v>0.7610560044063085</v>
      </c>
      <c r="D19" s="31">
        <v>1.3219280948873624</v>
      </c>
      <c r="E19" s="31">
        <v>2.5689798160634183</v>
      </c>
      <c r="F19" s="20">
        <v>8.6967183688616672</v>
      </c>
      <c r="G19" s="19">
        <v>0.22184874961635642</v>
      </c>
      <c r="H19" s="36">
        <v>0.42428335750655488</v>
      </c>
      <c r="I19" s="36">
        <v>0.73696559416620633</v>
      </c>
      <c r="J19" s="36">
        <v>1.4321881378181063</v>
      </c>
      <c r="K19" s="20">
        <v>4.8483591844308327</v>
      </c>
    </row>
    <row r="20" spans="1:11" x14ac:dyDescent="0.15">
      <c r="A20" s="5">
        <f t="shared" si="2"/>
        <v>0.44999999999999996</v>
      </c>
      <c r="B20" s="22">
        <v>0.34678748622465638</v>
      </c>
      <c r="C20" s="32">
        <v>0.66322735310024661</v>
      </c>
      <c r="D20" s="32">
        <v>1.1520030934450503</v>
      </c>
      <c r="E20" s="32">
        <v>2.238754669447526</v>
      </c>
      <c r="F20" s="23">
        <v>7.5788134789605861</v>
      </c>
      <c r="G20" s="22">
        <v>0.25963731050575611</v>
      </c>
      <c r="H20" s="37">
        <v>0.49655357546911461</v>
      </c>
      <c r="I20" s="37">
        <v>0.86249647625006487</v>
      </c>
      <c r="J20" s="37">
        <v>1.67613960810859</v>
      </c>
      <c r="K20" s="23">
        <v>5.6742034435099349</v>
      </c>
    </row>
    <row r="21" spans="1:11" x14ac:dyDescent="0.15">
      <c r="A21" s="12">
        <f t="shared" si="2"/>
        <v>0.49999999999999994</v>
      </c>
      <c r="B21" s="16">
        <v>0.30102999566398125</v>
      </c>
      <c r="C21" s="27">
        <v>0.57571664249344512</v>
      </c>
      <c r="D21" s="27">
        <v>1.0000000000000002</v>
      </c>
      <c r="E21" s="27">
        <v>1.9433582098747317</v>
      </c>
      <c r="F21" s="17">
        <v>6.5788134789605861</v>
      </c>
      <c r="G21" s="16">
        <v>0.30102999566398114</v>
      </c>
      <c r="H21" s="35">
        <v>0.5757166424934449</v>
      </c>
      <c r="I21" s="35">
        <v>0.99999999999999967</v>
      </c>
      <c r="J21" s="35">
        <v>1.9433582098747315</v>
      </c>
      <c r="K21" s="17">
        <v>6.5788134789605834</v>
      </c>
    </row>
    <row r="22" spans="1:11" x14ac:dyDescent="0.15">
      <c r="A22" s="4">
        <f t="shared" si="2"/>
        <v>0.54999999999999993</v>
      </c>
      <c r="B22" s="19">
        <v>0.25963731050575622</v>
      </c>
      <c r="C22" s="31">
        <v>0.49655357546911483</v>
      </c>
      <c r="D22" s="31">
        <v>0.86249647625006531</v>
      </c>
      <c r="E22" s="31">
        <v>1.6761396081085909</v>
      </c>
      <c r="F22" s="20">
        <v>5.6742034435099384</v>
      </c>
      <c r="G22" s="19">
        <v>0.34678748622465627</v>
      </c>
      <c r="H22" s="36">
        <v>0.66322735310024639</v>
      </c>
      <c r="I22" s="36">
        <v>1.1520030934450498</v>
      </c>
      <c r="J22" s="36">
        <v>2.2387546694475251</v>
      </c>
      <c r="K22" s="20">
        <v>7.5788134789605843</v>
      </c>
    </row>
    <row r="23" spans="1:11" x14ac:dyDescent="0.15">
      <c r="A23" s="4">
        <f t="shared" si="2"/>
        <v>0.6</v>
      </c>
      <c r="B23" s="19">
        <v>0.22184874961635639</v>
      </c>
      <c r="C23" s="31">
        <v>0.42428335750655494</v>
      </c>
      <c r="D23" s="31">
        <v>0.73696559416620622</v>
      </c>
      <c r="E23" s="31">
        <v>1.4321881378181065</v>
      </c>
      <c r="F23" s="20">
        <v>4.8483591844308336</v>
      </c>
      <c r="G23" s="19">
        <v>0.3979400086720376</v>
      </c>
      <c r="H23" s="36">
        <v>0.76105600440630838</v>
      </c>
      <c r="I23" s="36">
        <v>1.3219280948873622</v>
      </c>
      <c r="J23" s="36">
        <v>2.5689798160634183</v>
      </c>
      <c r="K23" s="20">
        <v>8.6967183688616672</v>
      </c>
    </row>
    <row r="24" spans="1:11" x14ac:dyDescent="0.15">
      <c r="A24" s="4">
        <f t="shared" si="2"/>
        <v>0.65</v>
      </c>
      <c r="B24" s="19">
        <v>0.18708664335714448</v>
      </c>
      <c r="C24" s="31">
        <v>0.35780120160906392</v>
      </c>
      <c r="D24" s="31">
        <v>0.62148837674627022</v>
      </c>
      <c r="E24" s="31">
        <v>1.2077745392915844</v>
      </c>
      <c r="F24" s="20">
        <v>4.0886561099556964</v>
      </c>
      <c r="G24" s="19">
        <v>0.45593195564972439</v>
      </c>
      <c r="H24" s="36">
        <v>0.87196498187219262</v>
      </c>
      <c r="I24" s="36">
        <v>1.514573172829758</v>
      </c>
      <c r="J24" s="36">
        <v>2.9433582098747308</v>
      </c>
      <c r="K24" s="20">
        <v>9.9640944042845145</v>
      </c>
    </row>
    <row r="25" spans="1:11" x14ac:dyDescent="0.15">
      <c r="A25" s="5">
        <f t="shared" si="2"/>
        <v>0.70000000000000007</v>
      </c>
      <c r="B25" s="22">
        <v>0.15490195998574313</v>
      </c>
      <c r="C25" s="32">
        <v>0.29624833937874751</v>
      </c>
      <c r="D25" s="32">
        <v>0.51457317282975812</v>
      </c>
      <c r="E25" s="32">
        <v>0.99999999999999967</v>
      </c>
      <c r="F25" s="23">
        <v>3.385280925323928</v>
      </c>
      <c r="G25" s="22">
        <v>0.52287874528033773</v>
      </c>
      <c r="H25" s="37">
        <v>1.0000000000000002</v>
      </c>
      <c r="I25" s="37">
        <v>1.7369655941662066</v>
      </c>
      <c r="J25" s="37">
        <v>3.3755463476928389</v>
      </c>
      <c r="K25" s="23">
        <v>11.427172663391421</v>
      </c>
    </row>
    <row r="26" spans="1:11" x14ac:dyDescent="0.15">
      <c r="A26" s="3">
        <f t="shared" si="2"/>
        <v>0.75000000000000011</v>
      </c>
      <c r="B26" s="16">
        <v>0.12493873660829988</v>
      </c>
      <c r="C26" s="27">
        <v>0.23894399559369139</v>
      </c>
      <c r="D26" s="27">
        <v>0.41503749927884359</v>
      </c>
      <c r="E26" s="27">
        <v>0.8065665316294186</v>
      </c>
      <c r="F26" s="17">
        <v>2.7304542945297499</v>
      </c>
      <c r="G26" s="16">
        <v>0.60205999132796262</v>
      </c>
      <c r="H26" s="35">
        <v>1.1514332849868905</v>
      </c>
      <c r="I26" s="35">
        <v>2.0000000000000004</v>
      </c>
      <c r="J26" s="35">
        <v>3.8867164197494639</v>
      </c>
      <c r="K26" s="17">
        <v>13.157626957921174</v>
      </c>
    </row>
    <row r="27" spans="1:11" x14ac:dyDescent="0.15">
      <c r="A27" s="4">
        <f t="shared" si="2"/>
        <v>0.80000000000000016</v>
      </c>
      <c r="B27" s="19">
        <v>9.691001300805635E-2</v>
      </c>
      <c r="C27" s="31">
        <v>0.18533936191286321</v>
      </c>
      <c r="D27" s="31">
        <v>0.32192809488736202</v>
      </c>
      <c r="E27" s="31">
        <v>0.62562160618868679</v>
      </c>
      <c r="F27" s="20">
        <v>2.1179048899010797</v>
      </c>
      <c r="G27" s="19">
        <v>0.69897000433601897</v>
      </c>
      <c r="H27" s="36">
        <v>1.3367726468997541</v>
      </c>
      <c r="I27" s="36">
        <v>2.3219280948873635</v>
      </c>
      <c r="J27" s="36">
        <v>4.5123380259381527</v>
      </c>
      <c r="K27" s="20">
        <v>15.275531847822259</v>
      </c>
    </row>
    <row r="28" spans="1:11" x14ac:dyDescent="0.15">
      <c r="A28" s="4">
        <f t="shared" si="2"/>
        <v>0.8500000000000002</v>
      </c>
      <c r="B28" s="19">
        <v>7.0581074285707174E-2</v>
      </c>
      <c r="C28" s="31">
        <v>0.13498554860528064</v>
      </c>
      <c r="D28" s="31">
        <v>0.23446525363702261</v>
      </c>
      <c r="E28" s="31">
        <v>0.45564997558586917</v>
      </c>
      <c r="F28" s="20">
        <v>1.5425031709751567</v>
      </c>
      <c r="G28" s="19">
        <v>0.82390874094431932</v>
      </c>
      <c r="H28" s="36">
        <v>1.5757166424934461</v>
      </c>
      <c r="I28" s="36">
        <v>2.7369655941662074</v>
      </c>
      <c r="J28" s="36">
        <v>5.3189045575675733</v>
      </c>
      <c r="K28" s="20">
        <v>18.005986142352018</v>
      </c>
    </row>
    <row r="29" spans="1:11" x14ac:dyDescent="0.15">
      <c r="A29" s="4">
        <f t="shared" si="2"/>
        <v>0.90000000000000024</v>
      </c>
      <c r="B29" s="19">
        <v>4.5757490560675004E-2</v>
      </c>
      <c r="C29" s="31">
        <v>8.7510710606801295E-2</v>
      </c>
      <c r="D29" s="31">
        <v>0.15200309344504959</v>
      </c>
      <c r="E29" s="31">
        <v>0.29539645957279309</v>
      </c>
      <c r="F29" s="20">
        <v>0.99999999999999756</v>
      </c>
      <c r="G29" s="19">
        <v>1.0000000000000011</v>
      </c>
      <c r="H29" s="36">
        <v>1.9124892893932004</v>
      </c>
      <c r="I29" s="36">
        <v>3.3219280948873662</v>
      </c>
      <c r="J29" s="36">
        <v>6.455696235812888</v>
      </c>
      <c r="K29" s="20">
        <v>21.854345326782859</v>
      </c>
    </row>
    <row r="30" spans="1:11" x14ac:dyDescent="0.15">
      <c r="A30" s="43">
        <v>0.95</v>
      </c>
      <c r="B30" s="44">
        <v>2.2276394711152257E-2</v>
      </c>
      <c r="C30" s="45">
        <v>4.260336629137397E-2</v>
      </c>
      <c r="D30" s="45">
        <v>7.4000581443776914E-2</v>
      </c>
      <c r="E30" s="45">
        <v>0.14380963748426762</v>
      </c>
      <c r="F30" s="47">
        <v>0.48683602265324022</v>
      </c>
      <c r="G30" s="44">
        <v>1.3010299956639813</v>
      </c>
      <c r="H30" s="46">
        <v>2.4882059318866423</v>
      </c>
      <c r="I30" s="46">
        <v>4.3219280948873617</v>
      </c>
      <c r="J30" s="46">
        <v>8.3990544456876126</v>
      </c>
      <c r="K30" s="47">
        <v>28.433158805743421</v>
      </c>
    </row>
    <row r="31" spans="1:11" x14ac:dyDescent="0.15">
      <c r="A31" s="43">
        <v>0.99</v>
      </c>
      <c r="B31" s="44">
        <v>4.3648054024500891E-3</v>
      </c>
      <c r="C31" s="45">
        <v>8.3476435824713629E-3</v>
      </c>
      <c r="D31" s="45">
        <v>1.4499569695115091E-2</v>
      </c>
      <c r="E31" s="45">
        <v>2.8177857806652766E-2</v>
      </c>
      <c r="F31" s="47">
        <v>9.5389964549351572E-2</v>
      </c>
      <c r="G31" s="44">
        <v>1.9999999999999996</v>
      </c>
      <c r="H31" s="46">
        <v>3.8249785787863968</v>
      </c>
      <c r="I31" s="46">
        <v>6.6438561897747235</v>
      </c>
      <c r="J31" s="46">
        <v>12.911392471625764</v>
      </c>
      <c r="K31" s="47">
        <v>43.708690653565668</v>
      </c>
    </row>
    <row r="32" spans="1:11" x14ac:dyDescent="0.15">
      <c r="A32" s="43">
        <v>0.995</v>
      </c>
      <c r="B32" s="44">
        <v>2.1769192542745474E-3</v>
      </c>
      <c r="C32" s="45">
        <v>4.1633347576738996E-3</v>
      </c>
      <c r="D32" s="45">
        <v>7.2315692310758652E-3</v>
      </c>
      <c r="E32" s="45">
        <v>1.4053529435488783E-2</v>
      </c>
      <c r="F32" s="47">
        <v>4.7575145131438526E-2</v>
      </c>
      <c r="G32" s="44">
        <v>2.3010299956639813</v>
      </c>
      <c r="H32" s="46">
        <v>4.4006952212798405</v>
      </c>
      <c r="I32" s="46">
        <v>7.6438561897747235</v>
      </c>
      <c r="J32" s="46">
        <v>14.854750681500496</v>
      </c>
      <c r="K32" s="47">
        <v>50.287504132526237</v>
      </c>
    </row>
    <row r="33" spans="1:11" x14ac:dyDescent="0.15">
      <c r="A33" s="43">
        <v>0.998</v>
      </c>
      <c r="B33" s="44">
        <v>8.6945871262889137E-4</v>
      </c>
      <c r="C33" s="45">
        <v>1.662830475472353E-3</v>
      </c>
      <c r="D33" s="45">
        <v>2.8882793248265117E-3</v>
      </c>
      <c r="E33" s="45">
        <v>5.6129613383130482E-3</v>
      </c>
      <c r="F33" s="47">
        <v>1.9001450953171836E-2</v>
      </c>
      <c r="G33" s="44">
        <v>2.6989700043360187</v>
      </c>
      <c r="H33" s="46">
        <v>5.1617512256861477</v>
      </c>
      <c r="I33" s="46">
        <v>8.965784284662087</v>
      </c>
      <c r="J33" s="46">
        <v>17.423730497563909</v>
      </c>
      <c r="K33" s="47">
        <v>58.984222501387904</v>
      </c>
    </row>
    <row r="34" spans="1:11" x14ac:dyDescent="0.15">
      <c r="A34" s="5">
        <v>0.999</v>
      </c>
      <c r="B34" s="22">
        <v>4.3451177401769168E-4</v>
      </c>
      <c r="C34" s="32">
        <v>8.309991139240731E-4</v>
      </c>
      <c r="D34" s="32">
        <v>1.4434168696687189E-3</v>
      </c>
      <c r="E34" s="32">
        <v>2.8050760239423898E-3</v>
      </c>
      <c r="F34" s="23">
        <v>9.4959703579356597E-3</v>
      </c>
      <c r="G34" s="22">
        <v>3</v>
      </c>
      <c r="H34" s="37">
        <v>5.7374678681795928</v>
      </c>
      <c r="I34" s="37">
        <v>9.965784284662087</v>
      </c>
      <c r="J34" s="37">
        <v>19.36708870743864</v>
      </c>
      <c r="K34" s="23">
        <v>65.563035980348516</v>
      </c>
    </row>
    <row r="35" spans="1:11" x14ac:dyDescent="0.15">
      <c r="A35" s="3">
        <v>0.99999899999999997</v>
      </c>
      <c r="B35" s="16">
        <v>4.3429469906312604E-7</v>
      </c>
      <c r="C35" s="27">
        <v>8.3058396039847075E-7</v>
      </c>
      <c r="D35" s="27">
        <v>1.4426957622784505E-6</v>
      </c>
      <c r="E35" s="27">
        <v>2.8036746539753112E-6</v>
      </c>
      <c r="F35" s="17">
        <v>9.4912263269167868E-6</v>
      </c>
      <c r="G35" s="16">
        <v>5.9999999999875122</v>
      </c>
      <c r="H35" s="35">
        <v>11.474935736335308</v>
      </c>
      <c r="I35" s="35">
        <v>19.931568569282685</v>
      </c>
      <c r="J35" s="35">
        <v>38.734177414796676</v>
      </c>
      <c r="K35" s="17">
        <v>131.12607196042407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3281" r:id="rId4" name="Button 1">
              <controlPr defaultSize="0" print="0" autoFill="0" autoPict="0" macro="[0]!Start_IBetaia">
                <anchor moveWithCells="1" sizeWithCells="1">
                  <from>
                    <xdr:col>1</xdr:col>
                    <xdr:colOff>28575</xdr:colOff>
                    <xdr:row>1</xdr:row>
                    <xdr:rowOff>66675</xdr:rowOff>
                  </from>
                  <to>
                    <xdr:col>2</xdr:col>
                    <xdr:colOff>28575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8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66675</xdr:rowOff>
                  </from>
                  <to>
                    <xdr:col>4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87515-AFEA-4C0B-B8C4-4D136754E454}">
  <sheetPr codeName="Sheet62"/>
  <dimension ref="A1:K35"/>
  <sheetViews>
    <sheetView workbookViewId="0"/>
  </sheetViews>
  <sheetFormatPr defaultColWidth="8.875" defaultRowHeight="13.5" x14ac:dyDescent="0.15"/>
  <cols>
    <col min="1" max="1" width="9.5" bestFit="1" customWidth="1"/>
    <col min="2" max="11" width="9" customWidth="1"/>
  </cols>
  <sheetData>
    <row r="1" spans="1:11" x14ac:dyDescent="0.15">
      <c r="A1" s="1" t="s">
        <v>135</v>
      </c>
    </row>
    <row r="2" spans="1:11" x14ac:dyDescent="0.15">
      <c r="A2" s="2"/>
    </row>
    <row r="4" spans="1:11" x14ac:dyDescent="0.15">
      <c r="A4" s="14" t="s">
        <v>0</v>
      </c>
      <c r="B4" s="50">
        <v>0.1</v>
      </c>
      <c r="C4" s="50">
        <v>0.3</v>
      </c>
      <c r="D4" s="50">
        <v>0.5</v>
      </c>
      <c r="E4" s="50">
        <v>0.7</v>
      </c>
      <c r="F4" s="50">
        <v>0.9</v>
      </c>
      <c r="G4" s="50">
        <v>0.1</v>
      </c>
      <c r="H4" s="50">
        <v>0.3</v>
      </c>
      <c r="I4" s="50">
        <v>0.5</v>
      </c>
      <c r="J4" s="50">
        <v>0.7</v>
      </c>
      <c r="K4" s="50">
        <v>0.9</v>
      </c>
    </row>
    <row r="5" spans="1:11" x14ac:dyDescent="0.15">
      <c r="A5" s="14" t="s">
        <v>88</v>
      </c>
      <c r="B5" s="50">
        <v>1</v>
      </c>
      <c r="C5" s="50">
        <v>1</v>
      </c>
      <c r="D5" s="50">
        <v>1</v>
      </c>
      <c r="E5" s="50">
        <v>1</v>
      </c>
      <c r="F5" s="50">
        <v>1</v>
      </c>
      <c r="G5" s="50">
        <v>1</v>
      </c>
      <c r="H5" s="50">
        <v>1</v>
      </c>
      <c r="I5" s="50">
        <v>1</v>
      </c>
      <c r="J5" s="50">
        <v>1</v>
      </c>
      <c r="K5" s="50">
        <v>1</v>
      </c>
    </row>
    <row r="6" spans="1:11" x14ac:dyDescent="0.15">
      <c r="A6" s="6" t="s">
        <v>86</v>
      </c>
      <c r="B6" s="6" t="str">
        <f>_xlfn.CONCAT("Ix(",B5,", b) (x=",B4,")")</f>
        <v>Ix(1, b) (x=0.1)</v>
      </c>
      <c r="C6" s="6" t="str">
        <f t="shared" ref="C6:F6" si="0">_xlfn.CONCAT("Ix(",C5,", b) (x=",C4,")")</f>
        <v>Ix(1, b) (x=0.3)</v>
      </c>
      <c r="D6" s="6" t="str">
        <f t="shared" si="0"/>
        <v>Ix(1, b) (x=0.5)</v>
      </c>
      <c r="E6" s="6" t="str">
        <f t="shared" si="0"/>
        <v>Ix(1, b) (x=0.7)</v>
      </c>
      <c r="F6" s="6" t="str">
        <f t="shared" si="0"/>
        <v>Ix(1, b) (x=0.9)</v>
      </c>
      <c r="G6" s="6" t="str">
        <f>_xlfn.CONCAT("Ixc(",G5,", b) (x=",G4,")")</f>
        <v>Ixc(1, b) (x=0.1)</v>
      </c>
      <c r="H6" s="6" t="str">
        <f t="shared" ref="H6:K6" si="1">_xlfn.CONCAT("Ixc(",H5,", b) (x=",H4,")")</f>
        <v>Ixc(1, b) (x=0.3)</v>
      </c>
      <c r="I6" s="6" t="str">
        <f t="shared" si="1"/>
        <v>Ixc(1, b) (x=0.5)</v>
      </c>
      <c r="J6" s="6" t="str">
        <f t="shared" si="1"/>
        <v>Ixc(1, b) (x=0.7)</v>
      </c>
      <c r="K6" s="6" t="str">
        <f t="shared" si="1"/>
        <v>Ixc(1, b) (x=0.9)</v>
      </c>
    </row>
    <row r="7" spans="1:11" x14ac:dyDescent="0.15">
      <c r="A7" s="12">
        <v>9.9999999999999995E-7</v>
      </c>
      <c r="B7" s="16">
        <v>9.4912263266438576E-6</v>
      </c>
      <c r="C7" s="27">
        <v>2.8036746538946898E-6</v>
      </c>
      <c r="D7" s="27">
        <v>1.4426957622369649E-6</v>
      </c>
      <c r="E7" s="27">
        <v>8.3058396037458696E-7</v>
      </c>
      <c r="F7" s="17">
        <v>4.3429469905063749E-7</v>
      </c>
      <c r="G7" s="16">
        <v>131.126071960697</v>
      </c>
      <c r="H7" s="35">
        <v>38.734177414877294</v>
      </c>
      <c r="I7" s="35">
        <v>19.931568569324174</v>
      </c>
      <c r="J7" s="35">
        <v>11.474935736359189</v>
      </c>
      <c r="K7" s="17">
        <v>6</v>
      </c>
    </row>
    <row r="8" spans="1:11" x14ac:dyDescent="0.15">
      <c r="A8" s="15">
        <v>1E-3</v>
      </c>
      <c r="B8" s="28">
        <v>9.4959703579356493E-3</v>
      </c>
      <c r="C8" s="29">
        <v>2.8050760239423881E-3</v>
      </c>
      <c r="D8" s="29">
        <v>1.4434168696687176E-3</v>
      </c>
      <c r="E8" s="29">
        <v>8.3099911392407245E-4</v>
      </c>
      <c r="F8" s="30">
        <v>4.3451177401769125E-4</v>
      </c>
      <c r="G8" s="28">
        <v>65.563035980348502</v>
      </c>
      <c r="H8" s="41">
        <v>19.367088707438651</v>
      </c>
      <c r="I8" s="41">
        <v>9.965784284662087</v>
      </c>
      <c r="J8" s="41">
        <v>5.7374678681795945</v>
      </c>
      <c r="K8" s="30">
        <v>3</v>
      </c>
    </row>
    <row r="9" spans="1:11" x14ac:dyDescent="0.15">
      <c r="A9" s="15">
        <v>2E-3</v>
      </c>
      <c r="B9" s="28">
        <v>1.9001450953171808E-2</v>
      </c>
      <c r="C9" s="29">
        <v>5.6129613383130439E-3</v>
      </c>
      <c r="D9" s="29">
        <v>2.8882793248265091E-3</v>
      </c>
      <c r="E9" s="29">
        <v>1.6628304754723522E-3</v>
      </c>
      <c r="F9" s="30">
        <v>8.694587126288905E-4</v>
      </c>
      <c r="G9" s="28">
        <v>58.984222501387897</v>
      </c>
      <c r="H9" s="41">
        <v>17.42373049756392</v>
      </c>
      <c r="I9" s="41">
        <v>8.965784284662087</v>
      </c>
      <c r="J9" s="41">
        <v>5.1617512256861495</v>
      </c>
      <c r="K9" s="30">
        <v>2.6989700043360179</v>
      </c>
    </row>
    <row r="10" spans="1:11" x14ac:dyDescent="0.15">
      <c r="A10" s="15">
        <v>5.0000000000000001E-3</v>
      </c>
      <c r="B10" s="28">
        <v>4.757514513143847E-2</v>
      </c>
      <c r="C10" s="29">
        <v>1.4053529435488767E-2</v>
      </c>
      <c r="D10" s="29">
        <v>7.2315692310758583E-3</v>
      </c>
      <c r="E10" s="29">
        <v>4.163334757673897E-3</v>
      </c>
      <c r="F10" s="30">
        <v>2.1769192542745452E-3</v>
      </c>
      <c r="G10" s="28">
        <v>50.287504132526252</v>
      </c>
      <c r="H10" s="41">
        <v>14.8547506815005</v>
      </c>
      <c r="I10" s="41">
        <v>7.6438561897747261</v>
      </c>
      <c r="J10" s="41">
        <v>4.4006952212798431</v>
      </c>
      <c r="K10" s="30">
        <v>2.3010299956639813</v>
      </c>
    </row>
    <row r="11" spans="1:11" x14ac:dyDescent="0.15">
      <c r="A11" s="15">
        <v>0.01</v>
      </c>
      <c r="B11" s="28">
        <v>9.5389964549351475E-2</v>
      </c>
      <c r="C11" s="29">
        <v>2.8177857806652752E-2</v>
      </c>
      <c r="D11" s="29">
        <v>1.4499569695115079E-2</v>
      </c>
      <c r="E11" s="29">
        <v>8.3476435824713577E-3</v>
      </c>
      <c r="F11" s="30">
        <v>4.3648054024500848E-3</v>
      </c>
      <c r="G11" s="28">
        <v>43.708690653565668</v>
      </c>
      <c r="H11" s="41">
        <v>12.911392471625767</v>
      </c>
      <c r="I11" s="41">
        <v>6.6438561897747253</v>
      </c>
      <c r="J11" s="41">
        <v>3.8249785787863981</v>
      </c>
      <c r="K11" s="30">
        <v>1.9999999999999996</v>
      </c>
    </row>
    <row r="12" spans="1:11" x14ac:dyDescent="0.15">
      <c r="A12" s="4">
        <v>0.05</v>
      </c>
      <c r="B12" s="19">
        <v>0.48683602265323961</v>
      </c>
      <c r="C12" s="31">
        <v>0.14380963748426748</v>
      </c>
      <c r="D12" s="31">
        <v>7.4000581443776858E-2</v>
      </c>
      <c r="E12" s="31">
        <v>4.2603366291373942E-2</v>
      </c>
      <c r="F12" s="20">
        <v>2.2276394711152229E-2</v>
      </c>
      <c r="G12" s="19">
        <v>28.433158805743417</v>
      </c>
      <c r="H12" s="36">
        <v>8.3990544456876162</v>
      </c>
      <c r="I12" s="36">
        <v>4.3219280948873617</v>
      </c>
      <c r="J12" s="36">
        <v>2.4882059318866441</v>
      </c>
      <c r="K12" s="20">
        <v>1.301029995663981</v>
      </c>
    </row>
    <row r="13" spans="1:11" x14ac:dyDescent="0.15">
      <c r="A13" s="4">
        <v>0.1</v>
      </c>
      <c r="B13" s="19">
        <v>1</v>
      </c>
      <c r="C13" s="31">
        <v>0.29539645957279398</v>
      </c>
      <c r="D13" s="31">
        <v>0.15200309344504997</v>
      </c>
      <c r="E13" s="31">
        <v>8.7510710606801559E-2</v>
      </c>
      <c r="F13" s="20">
        <v>4.5757490560675122E-2</v>
      </c>
      <c r="G13" s="19">
        <v>21.854345326782834</v>
      </c>
      <c r="H13" s="36">
        <v>6.4556962358128835</v>
      </c>
      <c r="I13" s="36">
        <v>3.3219280948873622</v>
      </c>
      <c r="J13" s="36">
        <v>1.9124892893931986</v>
      </c>
      <c r="K13" s="20">
        <v>0.99999999999999989</v>
      </c>
    </row>
    <row r="14" spans="1:11" x14ac:dyDescent="0.15">
      <c r="A14" s="4">
        <f t="shared" ref="A14:A29" si="2">A13+0.05</f>
        <v>0.15000000000000002</v>
      </c>
      <c r="B14" s="19">
        <v>1.5425031709751584</v>
      </c>
      <c r="C14" s="31">
        <v>0.45564997558586995</v>
      </c>
      <c r="D14" s="31">
        <v>0.234465253637023</v>
      </c>
      <c r="E14" s="31">
        <v>0.13498554860528086</v>
      </c>
      <c r="F14" s="20">
        <v>7.0581074285707271E-2</v>
      </c>
      <c r="G14" s="19">
        <v>18.005986142351997</v>
      </c>
      <c r="H14" s="36">
        <v>5.3189045575675697</v>
      </c>
      <c r="I14" s="36">
        <v>2.7369655941662057</v>
      </c>
      <c r="J14" s="36">
        <v>1.575716642493445</v>
      </c>
      <c r="K14" s="20">
        <v>0.82390874094431865</v>
      </c>
    </row>
    <row r="15" spans="1:11" x14ac:dyDescent="0.15">
      <c r="A15" s="5">
        <f t="shared" si="2"/>
        <v>0.2</v>
      </c>
      <c r="B15" s="22">
        <v>2.1179048899010811</v>
      </c>
      <c r="C15" s="32">
        <v>0.62562160618868734</v>
      </c>
      <c r="D15" s="32">
        <v>0.3219280948873624</v>
      </c>
      <c r="E15" s="32">
        <v>0.18533936191286349</v>
      </c>
      <c r="F15" s="23">
        <v>9.691001300805642E-2</v>
      </c>
      <c r="G15" s="22">
        <v>15.275531847822247</v>
      </c>
      <c r="H15" s="37">
        <v>4.5123380259381509</v>
      </c>
      <c r="I15" s="37">
        <v>2.3219280948873622</v>
      </c>
      <c r="J15" s="37">
        <v>1.3367726468997536</v>
      </c>
      <c r="K15" s="23">
        <v>0.69897000433601852</v>
      </c>
    </row>
    <row r="16" spans="1:11" x14ac:dyDescent="0.15">
      <c r="A16" s="3">
        <f t="shared" si="2"/>
        <v>0.25</v>
      </c>
      <c r="B16" s="16">
        <v>2.7304542945297507</v>
      </c>
      <c r="C16" s="27">
        <v>0.80656653162941916</v>
      </c>
      <c r="D16" s="27">
        <v>0.41503749927884392</v>
      </c>
      <c r="E16" s="27">
        <v>0.23894399559369162</v>
      </c>
      <c r="F16" s="17">
        <v>0.12493873660829996</v>
      </c>
      <c r="G16" s="16">
        <v>13.157626957921165</v>
      </c>
      <c r="H16" s="35">
        <v>3.8867164197494635</v>
      </c>
      <c r="I16" s="35">
        <v>2</v>
      </c>
      <c r="J16" s="35">
        <v>1.15143328498689</v>
      </c>
      <c r="K16" s="17">
        <v>0.60205999132796229</v>
      </c>
    </row>
    <row r="17" spans="1:11" x14ac:dyDescent="0.15">
      <c r="A17" s="4">
        <f t="shared" si="2"/>
        <v>0.3</v>
      </c>
      <c r="B17" s="19">
        <v>3.3852809253239275</v>
      </c>
      <c r="C17" s="31">
        <v>1</v>
      </c>
      <c r="D17" s="31">
        <v>0.51457317282975823</v>
      </c>
      <c r="E17" s="31">
        <v>0.29624833937874762</v>
      </c>
      <c r="F17" s="20">
        <v>0.15490195998574316</v>
      </c>
      <c r="G17" s="19">
        <v>11.427172663391417</v>
      </c>
      <c r="H17" s="36">
        <v>3.3755463476928389</v>
      </c>
      <c r="I17" s="36">
        <v>1.7369655941662063</v>
      </c>
      <c r="J17" s="36">
        <v>1.0000000000000002</v>
      </c>
      <c r="K17" s="20">
        <v>0.52287874528033751</v>
      </c>
    </row>
    <row r="18" spans="1:11" x14ac:dyDescent="0.15">
      <c r="A18" s="4">
        <f t="shared" si="2"/>
        <v>0.35</v>
      </c>
      <c r="B18" s="19">
        <v>4.0886561099556955</v>
      </c>
      <c r="C18" s="31">
        <v>1.2077745392915846</v>
      </c>
      <c r="D18" s="31">
        <v>0.62148837674627022</v>
      </c>
      <c r="E18" s="31">
        <v>0.35780120160906392</v>
      </c>
      <c r="F18" s="20">
        <v>0.18708664335714442</v>
      </c>
      <c r="G18" s="19">
        <v>9.964094404284511</v>
      </c>
      <c r="H18" s="36">
        <v>2.9433582098747317</v>
      </c>
      <c r="I18" s="36">
        <v>1.514573172829758</v>
      </c>
      <c r="J18" s="36">
        <v>0.87196498187219273</v>
      </c>
      <c r="K18" s="20">
        <v>0.45593195564972433</v>
      </c>
    </row>
    <row r="19" spans="1:11" x14ac:dyDescent="0.15">
      <c r="A19" s="4">
        <f t="shared" si="2"/>
        <v>0.39999999999999997</v>
      </c>
      <c r="B19" s="19">
        <v>4.8483591844308318</v>
      </c>
      <c r="C19" s="31">
        <v>1.4321881378181067</v>
      </c>
      <c r="D19" s="31">
        <v>0.73696559416620633</v>
      </c>
      <c r="E19" s="31">
        <v>0.4242833575065551</v>
      </c>
      <c r="F19" s="20">
        <v>0.22184874961635637</v>
      </c>
      <c r="G19" s="19">
        <v>8.6967183688616636</v>
      </c>
      <c r="H19" s="36">
        <v>2.5689798160634192</v>
      </c>
      <c r="I19" s="36">
        <v>1.3219280948873624</v>
      </c>
      <c r="J19" s="36">
        <v>0.76105600440630861</v>
      </c>
      <c r="K19" s="20">
        <v>0.3979400086720376</v>
      </c>
    </row>
    <row r="20" spans="1:11" x14ac:dyDescent="0.15">
      <c r="A20" s="5">
        <f t="shared" si="2"/>
        <v>0.44999999999999996</v>
      </c>
      <c r="B20" s="22">
        <v>5.6742034435099349</v>
      </c>
      <c r="C20" s="32">
        <v>1.6761396081085902</v>
      </c>
      <c r="D20" s="32">
        <v>0.86249647625006487</v>
      </c>
      <c r="E20" s="32">
        <v>0.49655357546911472</v>
      </c>
      <c r="F20" s="23">
        <v>0.25963731050575611</v>
      </c>
      <c r="G20" s="22">
        <v>7.5788134789605843</v>
      </c>
      <c r="H20" s="37">
        <v>2.238754669447526</v>
      </c>
      <c r="I20" s="37">
        <v>1.1520030934450503</v>
      </c>
      <c r="J20" s="37">
        <v>0.66322735310024672</v>
      </c>
      <c r="K20" s="23">
        <v>0.34678748622465633</v>
      </c>
    </row>
    <row r="21" spans="1:11" x14ac:dyDescent="0.15">
      <c r="A21" s="12">
        <f t="shared" si="2"/>
        <v>0.49999999999999994</v>
      </c>
      <c r="B21" s="16">
        <v>6.5788134789605817</v>
      </c>
      <c r="C21" s="27">
        <v>1.943358209874732</v>
      </c>
      <c r="D21" s="27">
        <v>0.99999999999999967</v>
      </c>
      <c r="E21" s="27">
        <v>0.57571664249344479</v>
      </c>
      <c r="F21" s="17">
        <v>0.30102999566398103</v>
      </c>
      <c r="G21" s="16">
        <v>6.5788134789605843</v>
      </c>
      <c r="H21" s="35">
        <v>1.943358209874732</v>
      </c>
      <c r="I21" s="35">
        <v>1.0000000000000002</v>
      </c>
      <c r="J21" s="35">
        <v>0.57571664249344512</v>
      </c>
      <c r="K21" s="17">
        <v>0.3010299956639812</v>
      </c>
    </row>
    <row r="22" spans="1:11" x14ac:dyDescent="0.15">
      <c r="A22" s="4">
        <f t="shared" si="2"/>
        <v>0.54999999999999993</v>
      </c>
      <c r="B22" s="19">
        <v>7.5788134789605834</v>
      </c>
      <c r="C22" s="31">
        <v>2.2387546694475255</v>
      </c>
      <c r="D22" s="31">
        <v>1.1520030934450498</v>
      </c>
      <c r="E22" s="31">
        <v>0.66322735310024639</v>
      </c>
      <c r="F22" s="20">
        <v>0.34678748622465622</v>
      </c>
      <c r="G22" s="19">
        <v>5.6742034435099358</v>
      </c>
      <c r="H22" s="36">
        <v>1.6761396081085909</v>
      </c>
      <c r="I22" s="36">
        <v>0.86249647625006531</v>
      </c>
      <c r="J22" s="36">
        <v>0.49655357546911499</v>
      </c>
      <c r="K22" s="20">
        <v>0.25963731050575622</v>
      </c>
    </row>
    <row r="23" spans="1:11" x14ac:dyDescent="0.15">
      <c r="A23" s="4">
        <f t="shared" si="2"/>
        <v>0.6</v>
      </c>
      <c r="B23" s="19">
        <v>8.6967183688616636</v>
      </c>
      <c r="C23" s="31">
        <v>2.5689798160634183</v>
      </c>
      <c r="D23" s="31">
        <v>1.3219280948873622</v>
      </c>
      <c r="E23" s="31">
        <v>0.7610560044063085</v>
      </c>
      <c r="F23" s="20">
        <v>0.39794000867203755</v>
      </c>
      <c r="G23" s="19">
        <v>4.8483591844308327</v>
      </c>
      <c r="H23" s="36">
        <v>1.4321881378181065</v>
      </c>
      <c r="I23" s="36">
        <v>0.73696559416620622</v>
      </c>
      <c r="J23" s="36">
        <v>0.4242833575065551</v>
      </c>
      <c r="K23" s="20">
        <v>0.22184874961635637</v>
      </c>
    </row>
    <row r="24" spans="1:11" x14ac:dyDescent="0.15">
      <c r="A24" s="4">
        <f t="shared" si="2"/>
        <v>0.65</v>
      </c>
      <c r="B24" s="19">
        <v>9.964094404284511</v>
      </c>
      <c r="C24" s="31">
        <v>2.9433582098747317</v>
      </c>
      <c r="D24" s="31">
        <v>1.514573172829758</v>
      </c>
      <c r="E24" s="31">
        <v>0.87196498187219273</v>
      </c>
      <c r="F24" s="20">
        <v>0.45593195564972433</v>
      </c>
      <c r="G24" s="19">
        <v>4.0886561099556955</v>
      </c>
      <c r="H24" s="36">
        <v>1.2077745392915846</v>
      </c>
      <c r="I24" s="36">
        <v>0.62148837674627022</v>
      </c>
      <c r="J24" s="36">
        <v>0.35780120160906392</v>
      </c>
      <c r="K24" s="20">
        <v>0.18708664335714442</v>
      </c>
    </row>
    <row r="25" spans="1:11" x14ac:dyDescent="0.15">
      <c r="A25" s="5">
        <f t="shared" si="2"/>
        <v>0.70000000000000007</v>
      </c>
      <c r="B25" s="22">
        <v>11.427172663391417</v>
      </c>
      <c r="C25" s="32">
        <v>3.3755463476928398</v>
      </c>
      <c r="D25" s="32">
        <v>1.7369655941662066</v>
      </c>
      <c r="E25" s="32">
        <v>1.0000000000000004</v>
      </c>
      <c r="F25" s="23">
        <v>0.52287874528033762</v>
      </c>
      <c r="G25" s="22">
        <v>3.3852809253239271</v>
      </c>
      <c r="H25" s="37">
        <v>0.99999999999999967</v>
      </c>
      <c r="I25" s="37">
        <v>0.51457317282975812</v>
      </c>
      <c r="J25" s="37">
        <v>0.29624833937874756</v>
      </c>
      <c r="K25" s="23">
        <v>0.1549019599857431</v>
      </c>
    </row>
    <row r="26" spans="1:11" x14ac:dyDescent="0.15">
      <c r="A26" s="3">
        <f t="shared" si="2"/>
        <v>0.75000000000000011</v>
      </c>
      <c r="B26" s="16">
        <v>13.15762695792117</v>
      </c>
      <c r="C26" s="27">
        <v>3.8867164197494648</v>
      </c>
      <c r="D26" s="27">
        <v>2.0000000000000004</v>
      </c>
      <c r="E26" s="27">
        <v>1.1514332849868907</v>
      </c>
      <c r="F26" s="17">
        <v>0.60205999132796251</v>
      </c>
      <c r="G26" s="16">
        <v>2.7304542945297499</v>
      </c>
      <c r="H26" s="35">
        <v>0.80656653162941883</v>
      </c>
      <c r="I26" s="35">
        <v>0.41503749927884359</v>
      </c>
      <c r="J26" s="35">
        <v>0.23894399559369139</v>
      </c>
      <c r="K26" s="17">
        <v>0.12493873660829986</v>
      </c>
    </row>
    <row r="27" spans="1:11" x14ac:dyDescent="0.15">
      <c r="A27" s="4">
        <f t="shared" si="2"/>
        <v>0.80000000000000016</v>
      </c>
      <c r="B27" s="19">
        <v>15.275531847822256</v>
      </c>
      <c r="C27" s="31">
        <v>4.5123380259381536</v>
      </c>
      <c r="D27" s="31">
        <v>2.3219280948873635</v>
      </c>
      <c r="E27" s="31">
        <v>1.3367726468997545</v>
      </c>
      <c r="F27" s="20">
        <v>0.69897000433601908</v>
      </c>
      <c r="G27" s="19">
        <v>2.1179048899010793</v>
      </c>
      <c r="H27" s="36">
        <v>0.62562160618868701</v>
      </c>
      <c r="I27" s="36">
        <v>0.32192809488736202</v>
      </c>
      <c r="J27" s="36">
        <v>0.18533936191286327</v>
      </c>
      <c r="K27" s="20">
        <v>9.6910013008056309E-2</v>
      </c>
    </row>
    <row r="28" spans="1:11" x14ac:dyDescent="0.15">
      <c r="A28" s="4">
        <f t="shared" si="2"/>
        <v>0.8500000000000002</v>
      </c>
      <c r="B28" s="19">
        <v>18.005986142352011</v>
      </c>
      <c r="C28" s="31">
        <v>5.3189045575675742</v>
      </c>
      <c r="D28" s="31">
        <v>2.7369655941662074</v>
      </c>
      <c r="E28" s="31">
        <v>1.5757166424934463</v>
      </c>
      <c r="F28" s="20">
        <v>0.82390874094431932</v>
      </c>
      <c r="G28" s="19">
        <v>1.5425031709751562</v>
      </c>
      <c r="H28" s="36">
        <v>0.45564997558586928</v>
      </c>
      <c r="I28" s="36">
        <v>0.23446525363702261</v>
      </c>
      <c r="J28" s="36">
        <v>0.13498554860528067</v>
      </c>
      <c r="K28" s="20">
        <v>7.058107428570716E-2</v>
      </c>
    </row>
    <row r="29" spans="1:11" x14ac:dyDescent="0.15">
      <c r="A29" s="4">
        <f t="shared" si="2"/>
        <v>0.90000000000000024</v>
      </c>
      <c r="B29" s="19">
        <v>21.854345326782855</v>
      </c>
      <c r="C29" s="31">
        <v>6.4556962358128898</v>
      </c>
      <c r="D29" s="31">
        <v>3.3219280948873662</v>
      </c>
      <c r="E29" s="31">
        <v>1.9124892893932011</v>
      </c>
      <c r="F29" s="20">
        <v>1.0000000000000011</v>
      </c>
      <c r="G29" s="19">
        <v>0.99999999999999734</v>
      </c>
      <c r="H29" s="36">
        <v>0.29539645957279315</v>
      </c>
      <c r="I29" s="36">
        <v>0.15200309344504959</v>
      </c>
      <c r="J29" s="36">
        <v>8.7510710606801323E-2</v>
      </c>
      <c r="K29" s="20">
        <v>4.5757490560674997E-2</v>
      </c>
    </row>
    <row r="30" spans="1:11" x14ac:dyDescent="0.15">
      <c r="A30" s="43">
        <v>0.95</v>
      </c>
      <c r="B30" s="44">
        <v>28.4331588057434</v>
      </c>
      <c r="C30" s="45">
        <v>8.3990544456876126</v>
      </c>
      <c r="D30" s="45">
        <v>4.3219280948873617</v>
      </c>
      <c r="E30" s="45">
        <v>2.4882059318866427</v>
      </c>
      <c r="F30" s="47">
        <v>1.3010299956639808</v>
      </c>
      <c r="G30" s="44">
        <v>0.48683602265324011</v>
      </c>
      <c r="H30" s="46">
        <v>0.14380963748426764</v>
      </c>
      <c r="I30" s="46">
        <v>7.4000581443776914E-2</v>
      </c>
      <c r="J30" s="46">
        <v>4.260336629137397E-2</v>
      </c>
      <c r="K30" s="47">
        <v>2.2276394711152246E-2</v>
      </c>
    </row>
    <row r="31" spans="1:11" x14ac:dyDescent="0.15">
      <c r="A31" s="43">
        <v>0.99</v>
      </c>
      <c r="B31" s="44">
        <v>43.708690653565654</v>
      </c>
      <c r="C31" s="45">
        <v>12.911392471625764</v>
      </c>
      <c r="D31" s="45">
        <v>6.6438561897747235</v>
      </c>
      <c r="E31" s="45">
        <v>3.8249785787863959</v>
      </c>
      <c r="F31" s="47">
        <v>1.9999999999999996</v>
      </c>
      <c r="G31" s="44">
        <v>9.5389964549351544E-2</v>
      </c>
      <c r="H31" s="46">
        <v>2.8177857806652773E-2</v>
      </c>
      <c r="I31" s="46">
        <v>1.4499569695115091E-2</v>
      </c>
      <c r="J31" s="46">
        <v>8.3476435824713646E-3</v>
      </c>
      <c r="K31" s="47">
        <v>4.3648054024500883E-3</v>
      </c>
    </row>
    <row r="32" spans="1:11" x14ac:dyDescent="0.15">
      <c r="A32" s="43">
        <v>0.995</v>
      </c>
      <c r="B32" s="44">
        <v>50.287504132526252</v>
      </c>
      <c r="C32" s="45">
        <v>14.854750681500498</v>
      </c>
      <c r="D32" s="45">
        <v>7.6438561897747235</v>
      </c>
      <c r="E32" s="45">
        <v>4.4006952212798423</v>
      </c>
      <c r="F32" s="47">
        <v>2.3010299956639808</v>
      </c>
      <c r="G32" s="44">
        <v>4.7575145131438526E-2</v>
      </c>
      <c r="H32" s="46">
        <v>1.4053529435488784E-2</v>
      </c>
      <c r="I32" s="46">
        <v>7.2315692310758652E-3</v>
      </c>
      <c r="J32" s="46">
        <v>4.1633347576739005E-3</v>
      </c>
      <c r="K32" s="47">
        <v>2.176919254274547E-3</v>
      </c>
    </row>
    <row r="33" spans="1:11" x14ac:dyDescent="0.15">
      <c r="A33" s="43">
        <v>0.998</v>
      </c>
      <c r="B33" s="44">
        <v>58.984222501387912</v>
      </c>
      <c r="C33" s="45">
        <v>17.423730497563916</v>
      </c>
      <c r="D33" s="45">
        <v>8.965784284662087</v>
      </c>
      <c r="E33" s="45">
        <v>5.1617512256861495</v>
      </c>
      <c r="F33" s="47">
        <v>2.6989700043360179</v>
      </c>
      <c r="G33" s="44">
        <v>1.9001450953171829E-2</v>
      </c>
      <c r="H33" s="46">
        <v>5.6129613383130491E-3</v>
      </c>
      <c r="I33" s="46">
        <v>2.8882793248265117E-3</v>
      </c>
      <c r="J33" s="46">
        <v>1.6628304754723535E-3</v>
      </c>
      <c r="K33" s="47">
        <v>8.6945871262889126E-4</v>
      </c>
    </row>
    <row r="34" spans="1:11" x14ac:dyDescent="0.15">
      <c r="A34" s="5">
        <v>0.999</v>
      </c>
      <c r="B34" s="22">
        <v>65.563035980348474</v>
      </c>
      <c r="C34" s="32">
        <v>19.367088707438647</v>
      </c>
      <c r="D34" s="32">
        <v>9.965784284662087</v>
      </c>
      <c r="E34" s="32">
        <v>5.7374678681795945</v>
      </c>
      <c r="F34" s="23">
        <v>2.9999999999999991</v>
      </c>
      <c r="G34" s="22">
        <v>9.495970357935658E-3</v>
      </c>
      <c r="H34" s="37">
        <v>2.8050760239423903E-3</v>
      </c>
      <c r="I34" s="37">
        <v>1.4434168696687189E-3</v>
      </c>
      <c r="J34" s="37">
        <v>8.3099911392407332E-4</v>
      </c>
      <c r="K34" s="23">
        <v>4.3451177401769168E-4</v>
      </c>
    </row>
    <row r="35" spans="1:11" x14ac:dyDescent="0.15">
      <c r="A35" s="3">
        <v>0.99999899999999997</v>
      </c>
      <c r="B35" s="16">
        <v>131.12607196042404</v>
      </c>
      <c r="C35" s="27">
        <v>38.734177414796683</v>
      </c>
      <c r="D35" s="27">
        <v>19.931568569282685</v>
      </c>
      <c r="E35" s="27">
        <v>11.474935736335311</v>
      </c>
      <c r="F35" s="17">
        <v>5.9999999999875104</v>
      </c>
      <c r="G35" s="16">
        <v>9.4912263269167834E-6</v>
      </c>
      <c r="H35" s="35">
        <v>2.8036746539753112E-6</v>
      </c>
      <c r="I35" s="35">
        <v>1.4426957622784505E-6</v>
      </c>
      <c r="J35" s="35">
        <v>8.3058396039847086E-7</v>
      </c>
      <c r="K35" s="17">
        <v>4.3429469906312593E-7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Start_IBetaib">
                <anchor moveWithCells="1" sizeWithCells="1">
                  <from>
                    <xdr:col>1</xdr:col>
                    <xdr:colOff>9525</xdr:colOff>
                    <xdr:row>1</xdr:row>
                    <xdr:rowOff>85725</xdr:rowOff>
                  </from>
                  <to>
                    <xdr:col>2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676275</xdr:colOff>
                    <xdr:row>1</xdr:row>
                    <xdr:rowOff>66675</xdr:rowOff>
                  </from>
                  <to>
                    <xdr:col>3</xdr:col>
                    <xdr:colOff>676275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F2E11-39E0-4AD2-BA10-653589DD0A96}">
  <sheetPr codeName="Sheet11"/>
  <dimension ref="A1:B116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2" x14ac:dyDescent="0.15">
      <c r="A1" s="1" t="s">
        <v>134</v>
      </c>
    </row>
    <row r="3" spans="1:2" x14ac:dyDescent="0.15">
      <c r="A3" s="2"/>
    </row>
    <row r="6" spans="1:2" x14ac:dyDescent="0.15">
      <c r="A6" s="6" t="s">
        <v>0</v>
      </c>
      <c r="B6" s="6" t="s">
        <v>72</v>
      </c>
    </row>
    <row r="7" spans="1:2" x14ac:dyDescent="0.15">
      <c r="A7" s="3">
        <v>-20</v>
      </c>
      <c r="B7" s="18">
        <v>0</v>
      </c>
    </row>
    <row r="8" spans="1:2" x14ac:dyDescent="0.15">
      <c r="A8" s="4">
        <f>A7+0.25</f>
        <v>-19.75</v>
      </c>
      <c r="B8" s="21">
        <v>24.014725934183367</v>
      </c>
    </row>
    <row r="9" spans="1:2" x14ac:dyDescent="0.15">
      <c r="A9" s="4">
        <f t="shared" ref="A9:A31" si="0">A8+0.25</f>
        <v>-19.5</v>
      </c>
      <c r="B9" s="21">
        <v>33.168325785694648</v>
      </c>
    </row>
    <row r="10" spans="1:2" x14ac:dyDescent="0.15">
      <c r="A10" s="4">
        <f t="shared" si="0"/>
        <v>-19.25</v>
      </c>
      <c r="B10" s="21">
        <v>32.494615345674809</v>
      </c>
    </row>
    <row r="11" spans="1:2" x14ac:dyDescent="0.15">
      <c r="A11" s="5">
        <f t="shared" si="0"/>
        <v>-19</v>
      </c>
      <c r="B11" s="24">
        <v>26.456212121212122</v>
      </c>
    </row>
    <row r="12" spans="1:2" x14ac:dyDescent="0.15">
      <c r="A12" s="3">
        <f t="shared" si="0"/>
        <v>-18.75</v>
      </c>
      <c r="B12" s="18">
        <v>18.444476558961771</v>
      </c>
    </row>
    <row r="13" spans="1:2" x14ac:dyDescent="0.15">
      <c r="A13" s="4">
        <f t="shared" si="0"/>
        <v>-18.5</v>
      </c>
      <c r="B13" s="21">
        <v>10.687327069022006</v>
      </c>
    </row>
    <row r="14" spans="1:2" x14ac:dyDescent="0.15">
      <c r="A14" s="4">
        <f t="shared" si="0"/>
        <v>-18.25</v>
      </c>
      <c r="B14" s="21">
        <v>4.3932427198581347</v>
      </c>
    </row>
    <row r="15" spans="1:2" x14ac:dyDescent="0.15">
      <c r="A15" s="4">
        <f t="shared" si="0"/>
        <v>-18</v>
      </c>
      <c r="B15" s="21">
        <v>0</v>
      </c>
    </row>
    <row r="16" spans="1:2" x14ac:dyDescent="0.15">
      <c r="A16" s="5">
        <f t="shared" si="0"/>
        <v>-17.75</v>
      </c>
      <c r="B16" s="24">
        <v>-2.5601755081533444</v>
      </c>
    </row>
    <row r="17" spans="1:2" x14ac:dyDescent="0.15">
      <c r="A17" s="3">
        <f t="shared" si="0"/>
        <v>-17.5</v>
      </c>
      <c r="B17" s="18">
        <v>-3.6297592997745767</v>
      </c>
    </row>
    <row r="18" spans="1:2" x14ac:dyDescent="0.15">
      <c r="A18" s="4">
        <f t="shared" si="0"/>
        <v>-17.25</v>
      </c>
      <c r="B18" s="21">
        <v>-3.6515611685710412</v>
      </c>
    </row>
    <row r="19" spans="1:2" x14ac:dyDescent="0.15">
      <c r="A19" s="4">
        <f t="shared" si="0"/>
        <v>-17</v>
      </c>
      <c r="B19" s="21">
        <v>-3.0539543302701198</v>
      </c>
    </row>
    <row r="20" spans="1:2" x14ac:dyDescent="0.15">
      <c r="A20" s="4">
        <f t="shared" si="0"/>
        <v>-16.75</v>
      </c>
      <c r="B20" s="21">
        <v>-2.187902280559773</v>
      </c>
    </row>
    <row r="21" spans="1:2" x14ac:dyDescent="0.15">
      <c r="A21" s="5">
        <f t="shared" si="0"/>
        <v>-16.5</v>
      </c>
      <c r="B21" s="24">
        <v>-1.3032292507051146</v>
      </c>
    </row>
    <row r="22" spans="1:2" x14ac:dyDescent="0.15">
      <c r="A22" s="3">
        <f t="shared" si="0"/>
        <v>-16.25</v>
      </c>
      <c r="B22" s="18">
        <v>-0.55092827053673665</v>
      </c>
    </row>
    <row r="23" spans="1:2" x14ac:dyDescent="0.15">
      <c r="A23" s="4">
        <f t="shared" si="0"/>
        <v>-16</v>
      </c>
      <c r="B23" s="21">
        <v>0</v>
      </c>
    </row>
    <row r="24" spans="1:2" x14ac:dyDescent="0.15">
      <c r="A24" s="4">
        <f t="shared" si="0"/>
        <v>-15.75</v>
      </c>
      <c r="B24" s="21">
        <v>0.33995330346203206</v>
      </c>
    </row>
    <row r="25" spans="1:2" x14ac:dyDescent="0.15">
      <c r="A25" s="4">
        <f t="shared" si="0"/>
        <v>-15.5</v>
      </c>
      <c r="B25" s="21">
        <v>0.49627121991205786</v>
      </c>
    </row>
    <row r="26" spans="1:2" x14ac:dyDescent="0.15">
      <c r="A26" s="5">
        <f t="shared" si="0"/>
        <v>-15.25</v>
      </c>
      <c r="B26" s="24">
        <v>0.51428047723410564</v>
      </c>
    </row>
    <row r="27" spans="1:2" x14ac:dyDescent="0.15">
      <c r="A27" s="3">
        <f t="shared" si="0"/>
        <v>-15</v>
      </c>
      <c r="B27" s="18">
        <v>0.44325980392156861</v>
      </c>
    </row>
    <row r="28" spans="1:2" x14ac:dyDescent="0.15">
      <c r="A28" s="4">
        <f t="shared" si="0"/>
        <v>-14.75</v>
      </c>
      <c r="B28" s="21">
        <v>0.32741472746521838</v>
      </c>
    </row>
    <row r="29" spans="1:2" x14ac:dyDescent="0.15">
      <c r="A29" s="4">
        <f t="shared" si="0"/>
        <v>-14.5</v>
      </c>
      <c r="B29" s="21">
        <v>0.20117404938422703</v>
      </c>
    </row>
    <row r="30" spans="1:2" x14ac:dyDescent="0.15">
      <c r="A30" s="4">
        <f t="shared" si="0"/>
        <v>-14.25</v>
      </c>
      <c r="B30" s="21">
        <v>8.7768760568378457E-2</v>
      </c>
    </row>
    <row r="31" spans="1:2" x14ac:dyDescent="0.15">
      <c r="A31" s="5">
        <f t="shared" si="0"/>
        <v>-14</v>
      </c>
      <c r="B31" s="24">
        <v>0</v>
      </c>
    </row>
    <row r="32" spans="1:2" x14ac:dyDescent="0.15">
      <c r="A32" s="3">
        <f>A31+0.5</f>
        <v>-13.5</v>
      </c>
      <c r="B32" s="18">
        <v>-8.7175255906217289E-2</v>
      </c>
    </row>
    <row r="33" spans="1:2" x14ac:dyDescent="0.15">
      <c r="A33" s="4">
        <f t="shared" ref="A33:A48" si="1">A32+0.5</f>
        <v>-13</v>
      </c>
      <c r="B33" s="21">
        <v>-8.3333333333333343E-2</v>
      </c>
    </row>
    <row r="34" spans="1:2" x14ac:dyDescent="0.15">
      <c r="A34" s="4">
        <f>A33+1</f>
        <v>-12</v>
      </c>
      <c r="B34" s="21">
        <v>0</v>
      </c>
    </row>
    <row r="35" spans="1:2" x14ac:dyDescent="0.15">
      <c r="A35" s="4">
        <f t="shared" ref="A35:A42" si="2">A34+1</f>
        <v>-11</v>
      </c>
      <c r="B35" s="21">
        <v>2.1092796092796091E-2</v>
      </c>
    </row>
    <row r="36" spans="1:2" x14ac:dyDescent="0.15">
      <c r="A36" s="5">
        <f t="shared" si="2"/>
        <v>-10</v>
      </c>
      <c r="B36" s="24">
        <v>0</v>
      </c>
    </row>
    <row r="37" spans="1:2" x14ac:dyDescent="0.15">
      <c r="A37" s="3">
        <f t="shared" si="2"/>
        <v>-9</v>
      </c>
      <c r="B37" s="18">
        <v>-7.575757575757576E-3</v>
      </c>
    </row>
    <row r="38" spans="1:2" x14ac:dyDescent="0.15">
      <c r="A38" s="4">
        <f t="shared" si="2"/>
        <v>-8</v>
      </c>
      <c r="B38" s="21">
        <v>0</v>
      </c>
    </row>
    <row r="39" spans="1:2" x14ac:dyDescent="0.15">
      <c r="A39" s="4">
        <f t="shared" si="2"/>
        <v>-7</v>
      </c>
      <c r="B39" s="21">
        <v>4.1666666666666666E-3</v>
      </c>
    </row>
    <row r="40" spans="1:2" x14ac:dyDescent="0.15">
      <c r="A40" s="4">
        <f t="shared" si="2"/>
        <v>-6</v>
      </c>
      <c r="B40" s="21">
        <v>0</v>
      </c>
    </row>
    <row r="41" spans="1:2" x14ac:dyDescent="0.15">
      <c r="A41" s="5">
        <f t="shared" si="2"/>
        <v>-5</v>
      </c>
      <c r="B41" s="24">
        <v>-3.968253968253968E-3</v>
      </c>
    </row>
    <row r="42" spans="1:2" x14ac:dyDescent="0.15">
      <c r="A42" s="3">
        <f t="shared" si="2"/>
        <v>-4</v>
      </c>
      <c r="B42" s="18">
        <v>0</v>
      </c>
    </row>
    <row r="43" spans="1:2" x14ac:dyDescent="0.15">
      <c r="A43" s="4">
        <f>A42+0.5</f>
        <v>-3.5</v>
      </c>
      <c r="B43" s="21">
        <v>4.4410113354794341E-3</v>
      </c>
    </row>
    <row r="44" spans="1:2" x14ac:dyDescent="0.15">
      <c r="A44" s="4">
        <f t="shared" ref="A44:A46" si="3">A43+0.5</f>
        <v>-3</v>
      </c>
      <c r="B44" s="21">
        <v>8.3333333333333332E-3</v>
      </c>
    </row>
    <row r="45" spans="1:2" x14ac:dyDescent="0.15">
      <c r="A45" s="4">
        <f t="shared" si="3"/>
        <v>-2.5</v>
      </c>
      <c r="B45" s="21">
        <v>8.5169287778503293E-3</v>
      </c>
    </row>
    <row r="46" spans="1:2" x14ac:dyDescent="0.15">
      <c r="A46" s="5">
        <f t="shared" si="3"/>
        <v>-2</v>
      </c>
      <c r="B46" s="24">
        <v>0</v>
      </c>
    </row>
    <row r="47" spans="1:2" x14ac:dyDescent="0.15">
      <c r="A47" s="3">
        <f t="shared" si="1"/>
        <v>-1.5</v>
      </c>
      <c r="B47" s="18">
        <v>-2.5485201889833047E-2</v>
      </c>
    </row>
    <row r="48" spans="1:2" x14ac:dyDescent="0.15">
      <c r="A48" s="4">
        <f t="shared" si="1"/>
        <v>-1</v>
      </c>
      <c r="B48" s="21">
        <v>-8.3333333333333329E-2</v>
      </c>
    </row>
    <row r="49" spans="1:2" x14ac:dyDescent="0.15">
      <c r="A49" s="4">
        <f>A48+0.1</f>
        <v>-0.9</v>
      </c>
      <c r="B49" s="21">
        <v>-0.10119350398535192</v>
      </c>
    </row>
    <row r="50" spans="1:2" x14ac:dyDescent="0.15">
      <c r="A50" s="4">
        <f t="shared" ref="A50:A55" si="4">A49+0.1</f>
        <v>-0.8</v>
      </c>
      <c r="B50" s="21">
        <v>-0.12198707766977117</v>
      </c>
    </row>
    <row r="51" spans="1:2" x14ac:dyDescent="0.15">
      <c r="A51" s="5">
        <f t="shared" si="4"/>
        <v>-0.70000000000000007</v>
      </c>
      <c r="B51" s="24">
        <v>-0.14623719172590802</v>
      </c>
    </row>
    <row r="52" spans="1:2" x14ac:dyDescent="0.15">
      <c r="A52" s="3">
        <f t="shared" si="4"/>
        <v>-0.60000000000000009</v>
      </c>
      <c r="B52" s="18">
        <v>-0.1745957119380134</v>
      </c>
    </row>
    <row r="53" spans="1:2" x14ac:dyDescent="0.15">
      <c r="A53" s="4">
        <f t="shared" si="4"/>
        <v>-0.50000000000000011</v>
      </c>
      <c r="B53" s="21">
        <v>-0.20788622497735454</v>
      </c>
    </row>
    <row r="54" spans="1:2" x14ac:dyDescent="0.15">
      <c r="A54" s="4">
        <f t="shared" si="4"/>
        <v>-0.40000000000000013</v>
      </c>
      <c r="B54" s="21">
        <v>-0.24716546083171465</v>
      </c>
    </row>
    <row r="55" spans="1:2" x14ac:dyDescent="0.15">
      <c r="A55" s="4">
        <f t="shared" si="4"/>
        <v>-0.30000000000000016</v>
      </c>
      <c r="B55" s="21">
        <v>-0.29381306812972091</v>
      </c>
    </row>
    <row r="56" spans="1:2" x14ac:dyDescent="0.15">
      <c r="A56" s="5">
        <f>A55+0.05</f>
        <v>-0.25000000000000017</v>
      </c>
      <c r="B56" s="24">
        <v>-0.32045126422857728</v>
      </c>
    </row>
    <row r="57" spans="1:2" x14ac:dyDescent="0.15">
      <c r="A57" s="3">
        <f t="shared" ref="A57:A80" si="5">A56+0.05</f>
        <v>-0.20000000000000018</v>
      </c>
      <c r="B57" s="18">
        <v>-0.34966628059831401</v>
      </c>
    </row>
    <row r="58" spans="1:2" x14ac:dyDescent="0.15">
      <c r="A58" s="4">
        <f t="shared" si="5"/>
        <v>-0.15000000000000019</v>
      </c>
      <c r="B58" s="21">
        <v>-0.38179323627131073</v>
      </c>
    </row>
    <row r="59" spans="1:2" x14ac:dyDescent="0.15">
      <c r="A59" s="4">
        <f t="shared" si="5"/>
        <v>-0.10000000000000019</v>
      </c>
      <c r="B59" s="21">
        <v>-0.41722804076736714</v>
      </c>
    </row>
    <row r="60" spans="1:2" x14ac:dyDescent="0.15">
      <c r="A60" s="4">
        <f t="shared" si="5"/>
        <v>-5.0000000000000183E-2</v>
      </c>
      <c r="B60" s="21">
        <v>-0.45644187238633027</v>
      </c>
    </row>
    <row r="61" spans="1:2" x14ac:dyDescent="0.15">
      <c r="A61" s="5">
        <f t="shared" si="5"/>
        <v>-1.8041124150158794E-16</v>
      </c>
      <c r="B61" s="24">
        <v>-0.49999999999999983</v>
      </c>
    </row>
    <row r="62" spans="1:2" x14ac:dyDescent="0.15">
      <c r="A62" s="3">
        <f t="shared" si="5"/>
        <v>4.9999999999999822E-2</v>
      </c>
      <c r="B62" s="18">
        <v>-0.54858654857304578</v>
      </c>
    </row>
    <row r="63" spans="1:2" x14ac:dyDescent="0.15">
      <c r="A63" s="4">
        <f t="shared" si="5"/>
        <v>9.9999999999999825E-2</v>
      </c>
      <c r="B63" s="21">
        <v>-0.60303751985624154</v>
      </c>
    </row>
    <row r="64" spans="1:2" x14ac:dyDescent="0.15">
      <c r="A64" s="4">
        <f t="shared" si="5"/>
        <v>0.14999999999999983</v>
      </c>
      <c r="B64" s="21">
        <v>-0.66438546743361959</v>
      </c>
    </row>
    <row r="65" spans="1:2" x14ac:dyDescent="0.15">
      <c r="A65" s="4">
        <f t="shared" si="5"/>
        <v>0.19999999999999984</v>
      </c>
      <c r="B65" s="21">
        <v>-0.7339209248963402</v>
      </c>
    </row>
    <row r="66" spans="1:2" x14ac:dyDescent="0.15">
      <c r="A66" s="5">
        <f t="shared" si="5"/>
        <v>0.24999999999999983</v>
      </c>
      <c r="B66" s="24">
        <v>-0.8132784052618911</v>
      </c>
    </row>
    <row r="67" spans="1:2" x14ac:dyDescent="0.15">
      <c r="A67" s="3">
        <f t="shared" si="5"/>
        <v>0.29999999999999982</v>
      </c>
      <c r="B67" s="18">
        <v>-0.90455925725398367</v>
      </c>
    </row>
    <row r="68" spans="1:2" x14ac:dyDescent="0.15">
      <c r="A68" s="4">
        <f t="shared" si="5"/>
        <v>0.34999999999999981</v>
      </c>
      <c r="B68" s="21">
        <v>-1.0105112244375911</v>
      </c>
    </row>
    <row r="69" spans="1:2" x14ac:dyDescent="0.15">
      <c r="A69" s="4">
        <f t="shared" si="5"/>
        <v>0.3999999999999998</v>
      </c>
      <c r="B69" s="21">
        <v>-1.1347977838669812</v>
      </c>
    </row>
    <row r="70" spans="1:2" x14ac:dyDescent="0.15">
      <c r="A70" s="4">
        <f t="shared" si="5"/>
        <v>0.44999999999999979</v>
      </c>
      <c r="B70" s="21">
        <v>-1.2824143966562049</v>
      </c>
    </row>
    <row r="71" spans="1:2" x14ac:dyDescent="0.15">
      <c r="A71" s="5">
        <f t="shared" si="5"/>
        <v>0.49999999999999978</v>
      </c>
      <c r="B71" s="24">
        <v>-1.4603545088095859</v>
      </c>
    </row>
    <row r="72" spans="1:2" x14ac:dyDescent="0.15">
      <c r="A72" s="3">
        <f t="shared" si="5"/>
        <v>0.54999999999999982</v>
      </c>
      <c r="B72" s="18">
        <v>-1.6787195525058738</v>
      </c>
    </row>
    <row r="73" spans="1:2" x14ac:dyDescent="0.15">
      <c r="A73" s="4">
        <f t="shared" si="5"/>
        <v>0.59999999999999987</v>
      </c>
      <c r="B73" s="21">
        <v>-1.9526614482240001</v>
      </c>
    </row>
    <row r="74" spans="1:2" x14ac:dyDescent="0.15">
      <c r="A74" s="4">
        <f t="shared" si="5"/>
        <v>0.64999999999999991</v>
      </c>
      <c r="B74" s="21">
        <v>-2.3059901085423755</v>
      </c>
    </row>
    <row r="75" spans="1:2" x14ac:dyDescent="0.15">
      <c r="A75" s="4">
        <f t="shared" si="5"/>
        <v>0.7</v>
      </c>
      <c r="B75" s="21">
        <v>-2.7783884455536954</v>
      </c>
    </row>
    <row r="76" spans="1:2" x14ac:dyDescent="0.15">
      <c r="A76" s="5">
        <f t="shared" si="5"/>
        <v>0.75</v>
      </c>
      <c r="B76" s="24">
        <v>-3.4412853869452231</v>
      </c>
    </row>
    <row r="77" spans="1:2" x14ac:dyDescent="0.15">
      <c r="A77" s="3">
        <f t="shared" si="5"/>
        <v>0.8</v>
      </c>
      <c r="B77" s="18">
        <v>-4.4375384158955518</v>
      </c>
    </row>
    <row r="78" spans="1:2" x14ac:dyDescent="0.15">
      <c r="A78" s="4">
        <f t="shared" si="5"/>
        <v>0.85000000000000009</v>
      </c>
      <c r="B78" s="21">
        <v>-6.1004811903429053</v>
      </c>
    </row>
    <row r="79" spans="1:2" x14ac:dyDescent="0.15">
      <c r="A79" s="4">
        <f t="shared" si="5"/>
        <v>0.90000000000000013</v>
      </c>
      <c r="B79" s="21">
        <v>-9.4301140194022661</v>
      </c>
    </row>
    <row r="80" spans="1:2" x14ac:dyDescent="0.15">
      <c r="A80" s="4">
        <f t="shared" si="5"/>
        <v>0.95000000000000018</v>
      </c>
      <c r="B80" s="21">
        <v>-19.42643719693087</v>
      </c>
    </row>
    <row r="81" spans="1:2" x14ac:dyDescent="0.15">
      <c r="A81" s="5">
        <f>A80+0.02</f>
        <v>0.9700000000000002</v>
      </c>
      <c r="B81" s="24">
        <v>-32.758306495139067</v>
      </c>
    </row>
    <row r="82" spans="1:2" x14ac:dyDescent="0.15">
      <c r="A82" s="3">
        <f>A81+0.01</f>
        <v>0.9800000000000002</v>
      </c>
      <c r="B82" s="18">
        <v>-49.424242587327321</v>
      </c>
    </row>
    <row r="83" spans="1:2" x14ac:dyDescent="0.15">
      <c r="A83" s="4">
        <f>A82+0.01</f>
        <v>0.99000000000000021</v>
      </c>
      <c r="B83" s="21">
        <v>-99.423512977730326</v>
      </c>
    </row>
    <row r="84" spans="1:2" x14ac:dyDescent="0.15">
      <c r="A84" s="4">
        <v>1</v>
      </c>
      <c r="B84" s="21"/>
    </row>
    <row r="85" spans="1:2" x14ac:dyDescent="0.15">
      <c r="A85" s="4">
        <f>A84+0.01</f>
        <v>1.01</v>
      </c>
      <c r="B85" s="21">
        <v>100.57794333849678</v>
      </c>
    </row>
    <row r="86" spans="1:2" x14ac:dyDescent="0.15">
      <c r="A86" s="5">
        <f>A85+0.01</f>
        <v>1.02</v>
      </c>
      <c r="B86" s="24">
        <v>50.578670041015563</v>
      </c>
    </row>
    <row r="87" spans="1:2" x14ac:dyDescent="0.15">
      <c r="A87" s="3">
        <f>A86+0.03</f>
        <v>1.05</v>
      </c>
      <c r="B87" s="18">
        <v>20.580844302036986</v>
      </c>
    </row>
    <row r="88" spans="1:2" x14ac:dyDescent="0.15">
      <c r="A88" s="4">
        <f>A87+0.02</f>
        <v>1.07</v>
      </c>
      <c r="B88" s="21">
        <v>14.868003203314162</v>
      </c>
    </row>
    <row r="89" spans="1:2" x14ac:dyDescent="0.15">
      <c r="A89" s="4">
        <f>A88+0.04</f>
        <v>1.1100000000000001</v>
      </c>
      <c r="B89" s="21">
        <v>9.6760754305862555</v>
      </c>
    </row>
    <row r="90" spans="1:2" x14ac:dyDescent="0.15">
      <c r="A90" s="4">
        <f t="shared" ref="A90:A105" si="6">A89+0.05</f>
        <v>1.1600000000000001</v>
      </c>
      <c r="B90" s="21">
        <v>6.8387408242453516</v>
      </c>
    </row>
    <row r="91" spans="1:2" x14ac:dyDescent="0.15">
      <c r="A91" s="5">
        <f t="shared" si="6"/>
        <v>1.2100000000000002</v>
      </c>
      <c r="B91" s="24">
        <v>5.3541950974628856</v>
      </c>
    </row>
    <row r="92" spans="1:2" x14ac:dyDescent="0.15">
      <c r="A92" s="3">
        <f t="shared" si="6"/>
        <v>1.2600000000000002</v>
      </c>
      <c r="B92" s="18">
        <v>4.4419685150565087</v>
      </c>
    </row>
    <row r="93" spans="1:2" x14ac:dyDescent="0.15">
      <c r="A93" s="4">
        <f t="shared" si="6"/>
        <v>1.3100000000000003</v>
      </c>
      <c r="B93" s="21">
        <v>3.8251200846430247</v>
      </c>
    </row>
    <row r="94" spans="1:2" x14ac:dyDescent="0.15">
      <c r="A94" s="4">
        <f t="shared" si="6"/>
        <v>1.3600000000000003</v>
      </c>
      <c r="B94" s="21">
        <v>3.3805648276723463</v>
      </c>
    </row>
    <row r="95" spans="1:2" x14ac:dyDescent="0.15">
      <c r="A95" s="4">
        <f t="shared" si="6"/>
        <v>1.4100000000000004</v>
      </c>
      <c r="B95" s="21">
        <v>3.0452591446340498</v>
      </c>
    </row>
    <row r="96" spans="1:2" x14ac:dyDescent="0.15">
      <c r="A96" s="5">
        <f t="shared" si="6"/>
        <v>1.4600000000000004</v>
      </c>
      <c r="B96" s="24">
        <v>2.7835696375650598</v>
      </c>
    </row>
    <row r="97" spans="1:2" x14ac:dyDescent="0.15">
      <c r="A97" s="3">
        <f t="shared" si="6"/>
        <v>1.5100000000000005</v>
      </c>
      <c r="B97" s="18">
        <v>2.5738367426903541</v>
      </c>
    </row>
    <row r="98" spans="1:2" x14ac:dyDescent="0.15">
      <c r="A98" s="4">
        <f t="shared" si="6"/>
        <v>1.5600000000000005</v>
      </c>
      <c r="B98" s="21">
        <v>2.4021364168631645</v>
      </c>
    </row>
    <row r="99" spans="1:2" x14ac:dyDescent="0.15">
      <c r="A99" s="4">
        <f t="shared" si="6"/>
        <v>1.6100000000000005</v>
      </c>
      <c r="B99" s="21">
        <v>2.2591098469359401</v>
      </c>
    </row>
    <row r="100" spans="1:2" x14ac:dyDescent="0.15">
      <c r="A100" s="4">
        <f t="shared" si="6"/>
        <v>1.6600000000000006</v>
      </c>
      <c r="B100" s="21">
        <v>2.1382342002048627</v>
      </c>
    </row>
    <row r="101" spans="1:2" x14ac:dyDescent="0.15">
      <c r="A101" s="5">
        <f t="shared" si="6"/>
        <v>1.7100000000000006</v>
      </c>
      <c r="B101" s="24">
        <v>2.0348240435678759</v>
      </c>
    </row>
    <row r="102" spans="1:2" x14ac:dyDescent="0.15">
      <c r="A102" s="3">
        <f t="shared" si="6"/>
        <v>1.7600000000000007</v>
      </c>
      <c r="B102" s="18">
        <v>1.9454269392258103</v>
      </c>
    </row>
    <row r="103" spans="1:2" x14ac:dyDescent="0.15">
      <c r="A103" s="4">
        <f t="shared" si="6"/>
        <v>1.8100000000000007</v>
      </c>
      <c r="B103" s="21">
        <v>1.8674428937293452</v>
      </c>
    </row>
    <row r="104" spans="1:2" x14ac:dyDescent="0.15">
      <c r="A104" s="4">
        <f t="shared" si="6"/>
        <v>1.8600000000000008</v>
      </c>
      <c r="B104" s="21">
        <v>1.798876557266414</v>
      </c>
    </row>
    <row r="105" spans="1:2" x14ac:dyDescent="0.15">
      <c r="A105" s="4">
        <f t="shared" si="6"/>
        <v>1.9100000000000008</v>
      </c>
      <c r="B105" s="21">
        <v>1.7381711154057884</v>
      </c>
    </row>
    <row r="106" spans="1:2" x14ac:dyDescent="0.15">
      <c r="A106" s="5">
        <f>A105+0.09</f>
        <v>2.0000000000000009</v>
      </c>
      <c r="B106" s="24">
        <v>1.6449340668482255</v>
      </c>
    </row>
    <row r="107" spans="1:2" x14ac:dyDescent="0.15">
      <c r="A107" s="3">
        <f>A106+0.5</f>
        <v>2.5000000000000009</v>
      </c>
      <c r="B107" s="18">
        <v>1.3414872572509169</v>
      </c>
    </row>
    <row r="108" spans="1:2" x14ac:dyDescent="0.15">
      <c r="A108" s="4">
        <f t="shared" ref="A108:A110" si="7">A107+0.5</f>
        <v>3.0000000000000009</v>
      </c>
      <c r="B108" s="21">
        <v>1.202056903159594</v>
      </c>
    </row>
    <row r="109" spans="1:2" x14ac:dyDescent="0.15">
      <c r="A109" s="4">
        <f t="shared" si="7"/>
        <v>3.5000000000000009</v>
      </c>
      <c r="B109" s="21">
        <v>1.1267338673170566</v>
      </c>
    </row>
    <row r="110" spans="1:2" x14ac:dyDescent="0.15">
      <c r="A110" s="4">
        <f t="shared" si="7"/>
        <v>4.0000000000000009</v>
      </c>
      <c r="B110" s="21">
        <v>1.0823232337111381</v>
      </c>
    </row>
    <row r="111" spans="1:2" x14ac:dyDescent="0.15">
      <c r="A111" s="5">
        <f>A110+1</f>
        <v>5.0000000000000009</v>
      </c>
      <c r="B111" s="24">
        <v>1.03692775514337</v>
      </c>
    </row>
    <row r="112" spans="1:2" x14ac:dyDescent="0.15">
      <c r="A112" s="3">
        <f t="shared" ref="A112:A116" si="8">A111+1</f>
        <v>6.0000000000000009</v>
      </c>
      <c r="B112" s="18">
        <v>1.0173430619844492</v>
      </c>
    </row>
    <row r="113" spans="1:2" x14ac:dyDescent="0.15">
      <c r="A113" s="4">
        <f t="shared" si="8"/>
        <v>7.0000000000000009</v>
      </c>
      <c r="B113" s="21">
        <v>1.0083492773819227</v>
      </c>
    </row>
    <row r="114" spans="1:2" x14ac:dyDescent="0.15">
      <c r="A114" s="4">
        <f t="shared" si="8"/>
        <v>8</v>
      </c>
      <c r="B114" s="21">
        <v>1.0040773561979439</v>
      </c>
    </row>
    <row r="115" spans="1:2" x14ac:dyDescent="0.15">
      <c r="A115" s="4">
        <f t="shared" si="8"/>
        <v>9</v>
      </c>
      <c r="B115" s="21">
        <v>1.0020083928260821</v>
      </c>
    </row>
    <row r="116" spans="1:2" x14ac:dyDescent="0.15">
      <c r="A116" s="5">
        <f t="shared" si="8"/>
        <v>10</v>
      </c>
      <c r="B116" s="24">
        <v>1.0009945751278178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art_Zet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FC41-3AE8-441C-8C9A-8071080EE596}">
  <sheetPr codeName="Sheet64"/>
  <dimension ref="A1:D67"/>
  <sheetViews>
    <sheetView workbookViewId="0"/>
  </sheetViews>
  <sheetFormatPr defaultColWidth="8.875" defaultRowHeight="13.5" x14ac:dyDescent="0.15"/>
  <cols>
    <col min="1" max="1" width="9" customWidth="1"/>
    <col min="2" max="4" width="10.625" customWidth="1"/>
  </cols>
  <sheetData>
    <row r="1" spans="1:4" x14ac:dyDescent="0.15">
      <c r="A1" s="1" t="s">
        <v>133</v>
      </c>
    </row>
    <row r="2" spans="1:4" x14ac:dyDescent="0.15">
      <c r="A2" s="2"/>
    </row>
    <row r="3" spans="1:4" x14ac:dyDescent="0.15">
      <c r="A3" s="2"/>
    </row>
    <row r="6" spans="1:4" x14ac:dyDescent="0.15">
      <c r="A6" s="6" t="s">
        <v>0</v>
      </c>
      <c r="B6" s="6" t="s">
        <v>91</v>
      </c>
      <c r="C6" s="6" t="s">
        <v>92</v>
      </c>
      <c r="D6" s="6"/>
    </row>
    <row r="7" spans="1:4" x14ac:dyDescent="0.15">
      <c r="A7" s="12">
        <v>-3</v>
      </c>
      <c r="B7" s="16">
        <v>-0.99997790950300136</v>
      </c>
      <c r="C7" s="17">
        <v>1.9999779095030012</v>
      </c>
    </row>
    <row r="8" spans="1:4" x14ac:dyDescent="0.15">
      <c r="A8" s="4">
        <f>A7+0.1</f>
        <v>-2.9</v>
      </c>
      <c r="B8" s="19">
        <v>-0.99995890212190053</v>
      </c>
      <c r="C8" s="20">
        <v>1.9999589021219006</v>
      </c>
    </row>
    <row r="9" spans="1:4" x14ac:dyDescent="0.15">
      <c r="A9" s="4">
        <f t="shared" ref="A9:A46" si="0">A8+0.1</f>
        <v>-2.8</v>
      </c>
      <c r="B9" s="19">
        <v>-0.99992498680533459</v>
      </c>
      <c r="C9" s="20">
        <v>1.9999249868053346</v>
      </c>
    </row>
    <row r="10" spans="1:4" x14ac:dyDescent="0.15">
      <c r="A10" s="4">
        <f t="shared" si="0"/>
        <v>-2.6999999999999997</v>
      </c>
      <c r="B10" s="19">
        <v>-0.99986566726005943</v>
      </c>
      <c r="C10" s="20">
        <v>1.9998656672600594</v>
      </c>
    </row>
    <row r="11" spans="1:4" x14ac:dyDescent="0.15">
      <c r="A11" s="5">
        <f t="shared" si="0"/>
        <v>-2.5999999999999996</v>
      </c>
      <c r="B11" s="22">
        <v>-0.99976396558347069</v>
      </c>
      <c r="C11" s="23">
        <v>1.9997639655834707</v>
      </c>
    </row>
    <row r="12" spans="1:4" x14ac:dyDescent="0.15">
      <c r="A12" s="3">
        <f t="shared" si="0"/>
        <v>-2.4999999999999996</v>
      </c>
      <c r="B12" s="16">
        <v>-0.99959304798255499</v>
      </c>
      <c r="C12" s="17">
        <v>1.999593047982555</v>
      </c>
    </row>
    <row r="13" spans="1:4" x14ac:dyDescent="0.15">
      <c r="A13" s="4">
        <f t="shared" si="0"/>
        <v>-2.3999999999999995</v>
      </c>
      <c r="B13" s="19">
        <v>-0.99931148610335496</v>
      </c>
      <c r="C13" s="20">
        <v>1.999311486103355</v>
      </c>
    </row>
    <row r="14" spans="1:4" x14ac:dyDescent="0.15">
      <c r="A14" s="4">
        <f t="shared" si="0"/>
        <v>-2.2999999999999994</v>
      </c>
      <c r="B14" s="19">
        <v>-0.99885682340264337</v>
      </c>
      <c r="C14" s="20">
        <v>1.9988568234026434</v>
      </c>
    </row>
    <row r="15" spans="1:4" x14ac:dyDescent="0.15">
      <c r="A15" s="4">
        <f t="shared" si="0"/>
        <v>-2.1999999999999993</v>
      </c>
      <c r="B15" s="19">
        <v>-0.99813715370201805</v>
      </c>
      <c r="C15" s="20">
        <v>1.9981371537020181</v>
      </c>
    </row>
    <row r="16" spans="1:4" x14ac:dyDescent="0.15">
      <c r="A16" s="5">
        <f t="shared" si="0"/>
        <v>-2.0999999999999992</v>
      </c>
      <c r="B16" s="22">
        <v>-0.99702053334366703</v>
      </c>
      <c r="C16" s="23">
        <v>1.997020533343667</v>
      </c>
    </row>
    <row r="17" spans="1:3" x14ac:dyDescent="0.15">
      <c r="A17" s="12">
        <f t="shared" si="0"/>
        <v>-1.9999999999999991</v>
      </c>
      <c r="B17" s="16">
        <v>-0.99532226501895271</v>
      </c>
      <c r="C17" s="17">
        <v>1.9953222650189528</v>
      </c>
    </row>
    <row r="18" spans="1:3" x14ac:dyDescent="0.15">
      <c r="A18" s="4">
        <f t="shared" si="0"/>
        <v>-1.899999999999999</v>
      </c>
      <c r="B18" s="19">
        <v>-0.9927904292352574</v>
      </c>
      <c r="C18" s="20">
        <v>1.9927904292352574</v>
      </c>
    </row>
    <row r="19" spans="1:3" x14ac:dyDescent="0.15">
      <c r="A19" s="4">
        <f t="shared" si="0"/>
        <v>-1.7999999999999989</v>
      </c>
      <c r="B19" s="19">
        <v>-0.98909050163573065</v>
      </c>
      <c r="C19" s="20">
        <v>1.9890905016357308</v>
      </c>
    </row>
    <row r="20" spans="1:3" x14ac:dyDescent="0.15">
      <c r="A20" s="4">
        <f t="shared" si="0"/>
        <v>-1.6999999999999988</v>
      </c>
      <c r="B20" s="19">
        <v>-0.98379045859077452</v>
      </c>
      <c r="C20" s="20">
        <v>1.9837904585907746</v>
      </c>
    </row>
    <row r="21" spans="1:3" x14ac:dyDescent="0.15">
      <c r="A21" s="5">
        <f t="shared" si="0"/>
        <v>-1.5999999999999988</v>
      </c>
      <c r="B21" s="22">
        <v>-0.97634838334464391</v>
      </c>
      <c r="C21" s="23">
        <v>1.9763483833446438</v>
      </c>
    </row>
    <row r="22" spans="1:3" x14ac:dyDescent="0.15">
      <c r="A22" s="3">
        <f t="shared" si="0"/>
        <v>-1.4999999999999987</v>
      </c>
      <c r="B22" s="16">
        <v>-0.96610514647531054</v>
      </c>
      <c r="C22" s="17">
        <v>1.9661051464753105</v>
      </c>
    </row>
    <row r="23" spans="1:3" x14ac:dyDescent="0.15">
      <c r="A23" s="4">
        <f t="shared" si="0"/>
        <v>-1.3999999999999986</v>
      </c>
      <c r="B23" s="19">
        <v>-0.95228511976264851</v>
      </c>
      <c r="C23" s="20">
        <v>1.9522851197626485</v>
      </c>
    </row>
    <row r="24" spans="1:3" x14ac:dyDescent="0.15">
      <c r="A24" s="4">
        <f t="shared" si="0"/>
        <v>-1.2999999999999985</v>
      </c>
      <c r="B24" s="19">
        <v>-0.93400794494065231</v>
      </c>
      <c r="C24" s="20">
        <v>1.9340079449406522</v>
      </c>
    </row>
    <row r="25" spans="1:3" x14ac:dyDescent="0.15">
      <c r="A25" s="43">
        <f t="shared" si="0"/>
        <v>-1.1999999999999984</v>
      </c>
      <c r="B25" s="44">
        <v>-0.91031397822963489</v>
      </c>
      <c r="C25" s="47">
        <v>1.910313978229635</v>
      </c>
    </row>
    <row r="26" spans="1:3" x14ac:dyDescent="0.15">
      <c r="A26" s="5">
        <f t="shared" si="0"/>
        <v>-1.0999999999999983</v>
      </c>
      <c r="B26" s="22">
        <v>-0.88020506957408118</v>
      </c>
      <c r="C26" s="23">
        <v>1.8802050695740813</v>
      </c>
    </row>
    <row r="27" spans="1:3" x14ac:dyDescent="0.15">
      <c r="A27" s="3">
        <f t="shared" si="0"/>
        <v>-0.99999999999999833</v>
      </c>
      <c r="B27" s="16">
        <v>-0.84270079294971412</v>
      </c>
      <c r="C27" s="17">
        <v>1.8427007929497141</v>
      </c>
    </row>
    <row r="28" spans="1:3" x14ac:dyDescent="0.15">
      <c r="A28" s="4">
        <f t="shared" si="0"/>
        <v>-0.89999999999999836</v>
      </c>
      <c r="B28" s="19">
        <v>-0.79690821242283139</v>
      </c>
      <c r="C28" s="20">
        <v>1.7969082124228315</v>
      </c>
    </row>
    <row r="29" spans="1:3" x14ac:dyDescent="0.15">
      <c r="A29" s="4">
        <f t="shared" si="0"/>
        <v>-0.79999999999999838</v>
      </c>
      <c r="B29" s="19">
        <v>-0.74210096470765952</v>
      </c>
      <c r="C29" s="20">
        <v>1.7421009647076595</v>
      </c>
    </row>
    <row r="30" spans="1:3" x14ac:dyDescent="0.15">
      <c r="A30" s="4">
        <f t="shared" si="0"/>
        <v>-0.6999999999999984</v>
      </c>
      <c r="B30" s="19">
        <v>-0.67780119383741733</v>
      </c>
      <c r="C30" s="20">
        <v>1.6778011938374173</v>
      </c>
    </row>
    <row r="31" spans="1:3" x14ac:dyDescent="0.15">
      <c r="A31" s="5">
        <f t="shared" si="0"/>
        <v>-0.59999999999999842</v>
      </c>
      <c r="B31" s="22">
        <v>-0.60385609084792458</v>
      </c>
      <c r="C31" s="23">
        <v>1.6038560908479247</v>
      </c>
    </row>
    <row r="32" spans="1:3" x14ac:dyDescent="0.15">
      <c r="A32" s="3">
        <f t="shared" si="0"/>
        <v>-0.49999999999999845</v>
      </c>
      <c r="B32" s="16">
        <v>-0.52049987781304519</v>
      </c>
      <c r="C32" s="17">
        <v>1.5204998778130452</v>
      </c>
    </row>
    <row r="33" spans="1:3" x14ac:dyDescent="0.15">
      <c r="A33" s="4">
        <f t="shared" si="0"/>
        <v>-0.39999999999999847</v>
      </c>
      <c r="B33" s="19">
        <v>-0.42839235504666695</v>
      </c>
      <c r="C33" s="20">
        <v>1.4283923550466668</v>
      </c>
    </row>
    <row r="34" spans="1:3" x14ac:dyDescent="0.15">
      <c r="A34" s="4">
        <f t="shared" si="0"/>
        <v>-0.29999999999999849</v>
      </c>
      <c r="B34" s="19">
        <v>-0.32862675945912589</v>
      </c>
      <c r="C34" s="20">
        <v>1.3286267594591259</v>
      </c>
    </row>
    <row r="35" spans="1:3" x14ac:dyDescent="0.15">
      <c r="A35" s="4">
        <f t="shared" si="0"/>
        <v>-0.19999999999999848</v>
      </c>
      <c r="B35" s="19">
        <v>-0.22270258921047681</v>
      </c>
      <c r="C35" s="20">
        <v>1.2227025892104768</v>
      </c>
    </row>
    <row r="36" spans="1:3" x14ac:dyDescent="0.15">
      <c r="A36" s="5">
        <f t="shared" si="0"/>
        <v>-9.9999999999998479E-2</v>
      </c>
      <c r="B36" s="22">
        <v>-0.1124629160182832</v>
      </c>
      <c r="C36" s="23">
        <v>1.1124629160182833</v>
      </c>
    </row>
    <row r="37" spans="1:3" x14ac:dyDescent="0.15">
      <c r="A37" s="12">
        <f t="shared" si="0"/>
        <v>1.5265566588595902E-15</v>
      </c>
      <c r="B37" s="16">
        <v>1.7225347312480929E-15</v>
      </c>
      <c r="C37" s="17">
        <v>0.99999999999999822</v>
      </c>
    </row>
    <row r="38" spans="1:3" x14ac:dyDescent="0.15">
      <c r="A38" s="4">
        <f t="shared" si="0"/>
        <v>0.10000000000000153</v>
      </c>
      <c r="B38" s="19">
        <v>0.11246291601828659</v>
      </c>
      <c r="C38" s="20">
        <v>0.88753708398171338</v>
      </c>
    </row>
    <row r="39" spans="1:3" x14ac:dyDescent="0.15">
      <c r="A39" s="4">
        <f t="shared" si="0"/>
        <v>0.20000000000000154</v>
      </c>
      <c r="B39" s="19">
        <v>0.22270258921048011</v>
      </c>
      <c r="C39" s="20">
        <v>0.77729741078951986</v>
      </c>
    </row>
    <row r="40" spans="1:3" x14ac:dyDescent="0.15">
      <c r="A40" s="4">
        <f t="shared" si="0"/>
        <v>0.30000000000000154</v>
      </c>
      <c r="B40" s="19">
        <v>0.328626759459129</v>
      </c>
      <c r="C40" s="20">
        <v>0.671373240540871</v>
      </c>
    </row>
    <row r="41" spans="1:3" x14ac:dyDescent="0.15">
      <c r="A41" s="5">
        <f t="shared" si="0"/>
        <v>0.40000000000000158</v>
      </c>
      <c r="B41" s="22">
        <v>0.42839235504666995</v>
      </c>
      <c r="C41" s="23">
        <v>0.57160764495333005</v>
      </c>
    </row>
    <row r="42" spans="1:3" x14ac:dyDescent="0.15">
      <c r="A42" s="3">
        <f t="shared" si="0"/>
        <v>0.50000000000000155</v>
      </c>
      <c r="B42" s="16">
        <v>0.52049987781304785</v>
      </c>
      <c r="C42" s="17">
        <v>0.47950012218695209</v>
      </c>
    </row>
    <row r="43" spans="1:3" x14ac:dyDescent="0.15">
      <c r="A43" s="4">
        <f t="shared" si="0"/>
        <v>0.60000000000000153</v>
      </c>
      <c r="B43" s="19">
        <v>0.60385609084792702</v>
      </c>
      <c r="C43" s="20">
        <v>0.39614390915207287</v>
      </c>
    </row>
    <row r="44" spans="1:3" x14ac:dyDescent="0.15">
      <c r="A44" s="4">
        <f t="shared" si="0"/>
        <v>0.70000000000000151</v>
      </c>
      <c r="B44" s="19">
        <v>0.67780119383741944</v>
      </c>
      <c r="C44" s="20">
        <v>0.32219880616258045</v>
      </c>
    </row>
    <row r="45" spans="1:3" x14ac:dyDescent="0.15">
      <c r="A45" s="43">
        <f t="shared" si="0"/>
        <v>0.80000000000000149</v>
      </c>
      <c r="B45" s="44">
        <v>0.74210096470766129</v>
      </c>
      <c r="C45" s="47">
        <v>0.25789903529233865</v>
      </c>
    </row>
    <row r="46" spans="1:3" x14ac:dyDescent="0.15">
      <c r="A46" s="5">
        <f t="shared" si="0"/>
        <v>0.90000000000000147</v>
      </c>
      <c r="B46" s="22">
        <v>0.79690821242283283</v>
      </c>
      <c r="C46" s="23">
        <v>0.20309178757716714</v>
      </c>
    </row>
    <row r="47" spans="1:3" x14ac:dyDescent="0.15">
      <c r="A47" s="3">
        <f t="shared" ref="A47:A67" si="1">A46+0.1</f>
        <v>1.0000000000000016</v>
      </c>
      <c r="B47" s="16">
        <v>0.84270079294971556</v>
      </c>
      <c r="C47" s="17">
        <v>0.15729920705028447</v>
      </c>
    </row>
    <row r="48" spans="1:3" x14ac:dyDescent="0.15">
      <c r="A48" s="4">
        <f t="shared" si="1"/>
        <v>1.1000000000000016</v>
      </c>
      <c r="B48" s="19">
        <v>0.88020506957408207</v>
      </c>
      <c r="C48" s="20">
        <v>0.11979493042591775</v>
      </c>
    </row>
    <row r="49" spans="1:3" x14ac:dyDescent="0.15">
      <c r="A49" s="4">
        <f t="shared" si="1"/>
        <v>1.2000000000000017</v>
      </c>
      <c r="B49" s="19">
        <v>0.91031397822963578</v>
      </c>
      <c r="C49" s="20">
        <v>8.9686021770364138E-2</v>
      </c>
    </row>
    <row r="50" spans="1:3" x14ac:dyDescent="0.15">
      <c r="A50" s="4">
        <f t="shared" si="1"/>
        <v>1.3000000000000018</v>
      </c>
      <c r="B50" s="19">
        <v>0.93400794494065298</v>
      </c>
      <c r="C50" s="20">
        <v>6.5992055059347174E-2</v>
      </c>
    </row>
    <row r="51" spans="1:3" x14ac:dyDescent="0.15">
      <c r="A51" s="5">
        <f t="shared" si="1"/>
        <v>1.4000000000000019</v>
      </c>
      <c r="B51" s="22">
        <v>0.95228511976264896</v>
      </c>
      <c r="C51" s="23">
        <v>4.7714880237350883E-2</v>
      </c>
    </row>
    <row r="52" spans="1:3" x14ac:dyDescent="0.15">
      <c r="A52" s="3">
        <f t="shared" si="1"/>
        <v>1.500000000000002</v>
      </c>
      <c r="B52" s="16">
        <v>0.96610514647531109</v>
      </c>
      <c r="C52" s="17">
        <v>3.3894853524689031E-2</v>
      </c>
    </row>
    <row r="53" spans="1:3" x14ac:dyDescent="0.15">
      <c r="A53" s="4">
        <f t="shared" si="1"/>
        <v>1.6000000000000021</v>
      </c>
      <c r="B53" s="19">
        <v>0.97634838334464424</v>
      </c>
      <c r="C53" s="20">
        <v>2.3651616655355808E-2</v>
      </c>
    </row>
    <row r="54" spans="1:3" x14ac:dyDescent="0.15">
      <c r="A54" s="4">
        <f t="shared" si="1"/>
        <v>1.7000000000000022</v>
      </c>
      <c r="B54" s="19">
        <v>0.98379045859077474</v>
      </c>
      <c r="C54" s="20">
        <v>1.6209541409225297E-2</v>
      </c>
    </row>
    <row r="55" spans="1:3" x14ac:dyDescent="0.15">
      <c r="A55" s="4">
        <f t="shared" si="1"/>
        <v>1.8000000000000023</v>
      </c>
      <c r="B55" s="19">
        <v>0.98909050163573076</v>
      </c>
      <c r="C55" s="20">
        <v>1.0909498364269186E-2</v>
      </c>
    </row>
    <row r="56" spans="1:3" x14ac:dyDescent="0.15">
      <c r="A56" s="5">
        <f t="shared" si="1"/>
        <v>1.9000000000000024</v>
      </c>
      <c r="B56" s="22">
        <v>0.99279042923525751</v>
      </c>
      <c r="C56" s="23">
        <v>7.2095707647424579E-3</v>
      </c>
    </row>
    <row r="57" spans="1:3" x14ac:dyDescent="0.15">
      <c r="A57" s="12">
        <f t="shared" si="1"/>
        <v>2.0000000000000022</v>
      </c>
      <c r="B57" s="16">
        <v>0.99532226501895282</v>
      </c>
      <c r="C57" s="17">
        <v>4.6777349810472203E-3</v>
      </c>
    </row>
    <row r="58" spans="1:3" x14ac:dyDescent="0.15">
      <c r="A58" s="4">
        <f t="shared" si="1"/>
        <v>2.1000000000000023</v>
      </c>
      <c r="B58" s="19">
        <v>0.99702053334366703</v>
      </c>
      <c r="C58" s="20">
        <v>2.9794666563329546E-3</v>
      </c>
    </row>
    <row r="59" spans="1:3" x14ac:dyDescent="0.15">
      <c r="A59" s="4">
        <f t="shared" si="1"/>
        <v>2.2000000000000024</v>
      </c>
      <c r="B59" s="19">
        <v>0.99813715370201817</v>
      </c>
      <c r="C59" s="20">
        <v>1.8628462979818699E-3</v>
      </c>
    </row>
    <row r="60" spans="1:3" x14ac:dyDescent="0.15">
      <c r="A60" s="4">
        <f t="shared" si="1"/>
        <v>2.3000000000000025</v>
      </c>
      <c r="B60" s="19">
        <v>0.99885682340264337</v>
      </c>
      <c r="C60" s="20">
        <v>1.1431765973566373E-3</v>
      </c>
    </row>
    <row r="61" spans="1:3" x14ac:dyDescent="0.15">
      <c r="A61" s="5">
        <f t="shared" si="1"/>
        <v>2.4000000000000026</v>
      </c>
      <c r="B61" s="22">
        <v>0.99931148610335496</v>
      </c>
      <c r="C61" s="23">
        <v>6.8851389664506925E-4</v>
      </c>
    </row>
    <row r="62" spans="1:3" x14ac:dyDescent="0.15">
      <c r="A62" s="3">
        <f t="shared" si="1"/>
        <v>2.5000000000000027</v>
      </c>
      <c r="B62" s="16">
        <v>0.99959304798255499</v>
      </c>
      <c r="C62" s="17">
        <v>4.0695201744495312E-4</v>
      </c>
    </row>
    <row r="63" spans="1:3" x14ac:dyDescent="0.15">
      <c r="A63" s="4">
        <f t="shared" si="1"/>
        <v>2.6000000000000028</v>
      </c>
      <c r="B63" s="19">
        <v>0.99976396558347069</v>
      </c>
      <c r="C63" s="20">
        <v>2.3603441652934553E-4</v>
      </c>
    </row>
    <row r="64" spans="1:3" x14ac:dyDescent="0.15">
      <c r="A64" s="4">
        <f t="shared" si="1"/>
        <v>2.7000000000000028</v>
      </c>
      <c r="B64" s="19">
        <v>0.99986566726005943</v>
      </c>
      <c r="C64" s="20">
        <v>1.3433273994052213E-4</v>
      </c>
    </row>
    <row r="65" spans="1:3" x14ac:dyDescent="0.15">
      <c r="A65" s="43">
        <f t="shared" si="1"/>
        <v>2.8000000000000029</v>
      </c>
      <c r="B65" s="44">
        <v>0.99992498680533459</v>
      </c>
      <c r="C65" s="47">
        <v>7.5013194665457739E-5</v>
      </c>
    </row>
    <row r="66" spans="1:3" x14ac:dyDescent="0.15">
      <c r="A66" s="5">
        <f t="shared" si="1"/>
        <v>2.900000000000003</v>
      </c>
      <c r="B66" s="22">
        <v>0.99995890212190053</v>
      </c>
      <c r="C66" s="23">
        <v>4.1097878099458078E-5</v>
      </c>
    </row>
    <row r="67" spans="1:3" x14ac:dyDescent="0.15">
      <c r="A67" s="3">
        <f t="shared" si="1"/>
        <v>3.0000000000000031</v>
      </c>
      <c r="B67" s="16">
        <v>0.99997790950300136</v>
      </c>
      <c r="C67" s="17">
        <v>2.2090496998585004E-5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4" name="Button 1">
              <controlPr defaultSize="0" print="0" autoFill="0" autoPict="0" macro="[0]!Start_Er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E4B6C-19DD-4E9E-B829-584DE871F1F0}">
  <sheetPr codeName="Sheet63"/>
  <dimension ref="A1:D75"/>
  <sheetViews>
    <sheetView workbookViewId="0"/>
  </sheetViews>
  <sheetFormatPr defaultColWidth="8.875" defaultRowHeight="13.5" x14ac:dyDescent="0.15"/>
  <cols>
    <col min="1" max="1" width="9" customWidth="1"/>
    <col min="2" max="4" width="10.625" customWidth="1"/>
  </cols>
  <sheetData>
    <row r="1" spans="1:4" x14ac:dyDescent="0.15">
      <c r="A1" s="1" t="s">
        <v>132</v>
      </c>
    </row>
    <row r="2" spans="1:4" x14ac:dyDescent="0.15">
      <c r="A2" s="2"/>
    </row>
    <row r="3" spans="1:4" x14ac:dyDescent="0.15">
      <c r="A3" s="2"/>
    </row>
    <row r="6" spans="1:4" x14ac:dyDescent="0.15">
      <c r="A6" s="6" t="s">
        <v>0</v>
      </c>
      <c r="B6" s="6" t="s">
        <v>89</v>
      </c>
      <c r="C6" s="6" t="s">
        <v>90</v>
      </c>
      <c r="D6" s="6"/>
    </row>
    <row r="7" spans="1:4" x14ac:dyDescent="0.15">
      <c r="A7" s="12">
        <f>-1+0.000001</f>
        <v>-0.99999899999999997</v>
      </c>
      <c r="B7" s="16">
        <v>-3.4589107372754988</v>
      </c>
      <c r="C7" s="17"/>
    </row>
    <row r="8" spans="1:4" x14ac:dyDescent="0.15">
      <c r="A8" s="15">
        <v>-0.995</v>
      </c>
      <c r="B8" s="28">
        <v>-1.9848726126155321</v>
      </c>
      <c r="C8" s="30"/>
    </row>
    <row r="9" spans="1:4" x14ac:dyDescent="0.15">
      <c r="A9" s="15">
        <v>-0.99</v>
      </c>
      <c r="B9" s="28">
        <v>-1.8213863677184496</v>
      </c>
      <c r="C9" s="30"/>
    </row>
    <row r="10" spans="1:4" x14ac:dyDescent="0.15">
      <c r="A10" s="4">
        <v>-0.95</v>
      </c>
      <c r="B10" s="19">
        <v>-1.3859038243496775</v>
      </c>
      <c r="C10" s="20"/>
    </row>
    <row r="11" spans="1:4" x14ac:dyDescent="0.15">
      <c r="A11" s="4">
        <f t="shared" ref="A11:A28" si="0">A10+0.05</f>
        <v>-0.89999999999999991</v>
      </c>
      <c r="B11" s="19">
        <v>-1.1630871536766738</v>
      </c>
      <c r="C11" s="20"/>
    </row>
    <row r="12" spans="1:4" x14ac:dyDescent="0.15">
      <c r="A12" s="4">
        <f t="shared" si="0"/>
        <v>-0.84999999999999987</v>
      </c>
      <c r="B12" s="19">
        <v>-1.0179024648320274</v>
      </c>
      <c r="C12" s="20"/>
    </row>
    <row r="13" spans="1:4" x14ac:dyDescent="0.15">
      <c r="A13" s="5">
        <f t="shared" si="0"/>
        <v>-0.79999999999999982</v>
      </c>
      <c r="B13" s="22">
        <v>-0.9061938024368229</v>
      </c>
      <c r="C13" s="23"/>
    </row>
    <row r="14" spans="1:4" x14ac:dyDescent="0.15">
      <c r="A14" s="3">
        <f t="shared" si="0"/>
        <v>-0.74999999999999978</v>
      </c>
      <c r="B14" s="16">
        <v>-0.8134198475976181</v>
      </c>
      <c r="C14" s="17"/>
    </row>
    <row r="15" spans="1:4" x14ac:dyDescent="0.15">
      <c r="A15" s="4">
        <f t="shared" si="0"/>
        <v>-0.69999999999999973</v>
      </c>
      <c r="B15" s="19">
        <v>-0.73286907795921641</v>
      </c>
      <c r="C15" s="20"/>
    </row>
    <row r="16" spans="1:4" x14ac:dyDescent="0.15">
      <c r="A16" s="4">
        <f t="shared" si="0"/>
        <v>-0.64999999999999969</v>
      </c>
      <c r="B16" s="19">
        <v>-0.66085442534238537</v>
      </c>
      <c r="C16" s="20"/>
    </row>
    <row r="17" spans="1:3" x14ac:dyDescent="0.15">
      <c r="A17" s="4">
        <f t="shared" si="0"/>
        <v>-0.59999999999999964</v>
      </c>
      <c r="B17" s="19">
        <v>-0.59511608144999451</v>
      </c>
      <c r="C17" s="20"/>
    </row>
    <row r="18" spans="1:3" x14ac:dyDescent="0.15">
      <c r="A18" s="5">
        <f t="shared" si="0"/>
        <v>-0.5499999999999996</v>
      </c>
      <c r="B18" s="22">
        <v>-0.534159087749702</v>
      </c>
      <c r="C18" s="23"/>
    </row>
    <row r="19" spans="1:3" x14ac:dyDescent="0.15">
      <c r="A19" s="12">
        <f t="shared" si="0"/>
        <v>-0.49999999999999961</v>
      </c>
      <c r="B19" s="16">
        <v>-0.47693627620446943</v>
      </c>
      <c r="C19" s="17"/>
    </row>
    <row r="20" spans="1:3" x14ac:dyDescent="0.15">
      <c r="A20" s="4">
        <f t="shared" si="0"/>
        <v>-0.44999999999999962</v>
      </c>
      <c r="B20" s="19">
        <v>-0.42268023864756149</v>
      </c>
      <c r="C20" s="20"/>
    </row>
    <row r="21" spans="1:3" x14ac:dyDescent="0.15">
      <c r="A21" s="4">
        <f t="shared" si="0"/>
        <v>-0.39999999999999963</v>
      </c>
      <c r="B21" s="19">
        <v>-0.37080715859355762</v>
      </c>
      <c r="C21" s="20"/>
    </row>
    <row r="22" spans="1:3" x14ac:dyDescent="0.15">
      <c r="A22" s="4">
        <f t="shared" si="0"/>
        <v>-0.34999999999999964</v>
      </c>
      <c r="B22" s="19">
        <v>-0.32085832171518114</v>
      </c>
      <c r="C22" s="20"/>
    </row>
    <row r="23" spans="1:3" x14ac:dyDescent="0.15">
      <c r="A23" s="5">
        <f t="shared" si="0"/>
        <v>-0.29999999999999966</v>
      </c>
      <c r="B23" s="22">
        <v>-0.27246271472675404</v>
      </c>
      <c r="C23" s="23"/>
    </row>
    <row r="24" spans="1:3" x14ac:dyDescent="0.15">
      <c r="A24" s="3">
        <f t="shared" si="0"/>
        <v>-0.24999999999999967</v>
      </c>
      <c r="B24" s="16">
        <v>-0.2253120550121778</v>
      </c>
      <c r="C24" s="17"/>
    </row>
    <row r="25" spans="1:3" x14ac:dyDescent="0.15">
      <c r="A25" s="4">
        <f t="shared" si="0"/>
        <v>-0.19999999999999968</v>
      </c>
      <c r="B25" s="19">
        <v>-0.17914345462129136</v>
      </c>
      <c r="C25" s="20"/>
    </row>
    <row r="26" spans="1:3" x14ac:dyDescent="0.15">
      <c r="A26" s="4">
        <f t="shared" si="0"/>
        <v>-0.14999999999999969</v>
      </c>
      <c r="B26" s="19">
        <v>-0.13372692166481942</v>
      </c>
      <c r="C26" s="20"/>
    </row>
    <row r="27" spans="1:3" x14ac:dyDescent="0.15">
      <c r="A27" s="43">
        <f t="shared" si="0"/>
        <v>-9.9999999999999686E-2</v>
      </c>
      <c r="B27" s="44">
        <v>-8.8855990494257422E-2</v>
      </c>
      <c r="C27" s="47"/>
    </row>
    <row r="28" spans="1:3" x14ac:dyDescent="0.15">
      <c r="A28" s="5">
        <f t="shared" si="0"/>
        <v>-4.9999999999999684E-2</v>
      </c>
      <c r="B28" s="22">
        <v>-4.4340387910005205E-2</v>
      </c>
      <c r="C28" s="23"/>
    </row>
    <row r="29" spans="1:3" x14ac:dyDescent="0.15">
      <c r="A29" s="3">
        <v>9.9999999999999995E-7</v>
      </c>
      <c r="B29" s="16">
        <v>8.8622692545298986E-7</v>
      </c>
      <c r="C29" s="17">
        <v>3.4589107372794996</v>
      </c>
    </row>
    <row r="30" spans="1:3" x14ac:dyDescent="0.15">
      <c r="A30" s="49">
        <v>5.0000000000000001E-3</v>
      </c>
      <c r="B30" s="28">
        <v>4.4311636293707275E-3</v>
      </c>
      <c r="C30" s="30">
        <v>1.9848726126155321</v>
      </c>
    </row>
    <row r="31" spans="1:3" x14ac:dyDescent="0.15">
      <c r="A31" s="49">
        <v>0.01</v>
      </c>
      <c r="B31" s="28">
        <v>8.8625012809505962E-3</v>
      </c>
      <c r="C31" s="30">
        <v>1.8213863677184496</v>
      </c>
    </row>
    <row r="32" spans="1:3" x14ac:dyDescent="0.15">
      <c r="A32" s="4">
        <v>0.05</v>
      </c>
      <c r="B32" s="19">
        <v>4.4340387910005497E-2</v>
      </c>
      <c r="C32" s="20">
        <v>1.3859038243496782</v>
      </c>
    </row>
    <row r="33" spans="1:3" x14ac:dyDescent="0.15">
      <c r="A33" s="4">
        <f t="shared" ref="A33:A50" si="1">A32+0.05</f>
        <v>0.1</v>
      </c>
      <c r="B33" s="19">
        <v>8.8855990494257686E-2</v>
      </c>
      <c r="C33" s="20">
        <v>1.1630871536766738</v>
      </c>
    </row>
    <row r="34" spans="1:3" x14ac:dyDescent="0.15">
      <c r="A34" s="4">
        <f t="shared" si="1"/>
        <v>0.15000000000000002</v>
      </c>
      <c r="B34" s="19">
        <v>0.13372692166481973</v>
      </c>
      <c r="C34" s="20">
        <v>1.0179024648320276</v>
      </c>
    </row>
    <row r="35" spans="1:3" x14ac:dyDescent="0.15">
      <c r="A35" s="5">
        <f t="shared" si="1"/>
        <v>0.2</v>
      </c>
      <c r="B35" s="22">
        <v>0.17914345462129169</v>
      </c>
      <c r="C35" s="23">
        <v>0.90619380243682324</v>
      </c>
    </row>
    <row r="36" spans="1:3" x14ac:dyDescent="0.15">
      <c r="A36" s="3">
        <f t="shared" si="1"/>
        <v>0.25</v>
      </c>
      <c r="B36" s="16">
        <v>0.2253120550121781</v>
      </c>
      <c r="C36" s="17">
        <v>0.81341984759761843</v>
      </c>
    </row>
    <row r="37" spans="1:3" x14ac:dyDescent="0.15">
      <c r="A37" s="4">
        <f t="shared" si="1"/>
        <v>0.3</v>
      </c>
      <c r="B37" s="19">
        <v>0.27246271472675437</v>
      </c>
      <c r="C37" s="20">
        <v>0.73286907795921685</v>
      </c>
    </row>
    <row r="38" spans="1:3" x14ac:dyDescent="0.15">
      <c r="A38" s="4">
        <f t="shared" si="1"/>
        <v>0.35</v>
      </c>
      <c r="B38" s="19">
        <v>0.32085832171518147</v>
      </c>
      <c r="C38" s="20">
        <v>0.66085442534238592</v>
      </c>
    </row>
    <row r="39" spans="1:3" x14ac:dyDescent="0.15">
      <c r="A39" s="4">
        <f t="shared" si="1"/>
        <v>0.39999999999999997</v>
      </c>
      <c r="B39" s="19">
        <v>0.37080715859355795</v>
      </c>
      <c r="C39" s="20">
        <v>0.59511608144999495</v>
      </c>
    </row>
    <row r="40" spans="1:3" x14ac:dyDescent="0.15">
      <c r="A40" s="5">
        <f t="shared" si="1"/>
        <v>0.44999999999999996</v>
      </c>
      <c r="B40" s="22">
        <v>0.42268023864756177</v>
      </c>
      <c r="C40" s="23">
        <v>0.53415908774970244</v>
      </c>
    </row>
    <row r="41" spans="1:3" x14ac:dyDescent="0.15">
      <c r="A41" s="12">
        <f t="shared" si="1"/>
        <v>0.49999999999999994</v>
      </c>
      <c r="B41" s="16">
        <v>0.47693627620446982</v>
      </c>
      <c r="C41" s="17">
        <v>0.47693627620446988</v>
      </c>
    </row>
    <row r="42" spans="1:3" x14ac:dyDescent="0.15">
      <c r="A42" s="4">
        <f t="shared" si="1"/>
        <v>0.54999999999999993</v>
      </c>
      <c r="B42" s="19">
        <v>0.53415908774970233</v>
      </c>
      <c r="C42" s="20">
        <v>0.42268023864756193</v>
      </c>
    </row>
    <row r="43" spans="1:3" x14ac:dyDescent="0.15">
      <c r="A43" s="4">
        <f t="shared" si="1"/>
        <v>0.6</v>
      </c>
      <c r="B43" s="19">
        <v>0.59511608144999484</v>
      </c>
      <c r="C43" s="20">
        <v>0.37080715859355795</v>
      </c>
    </row>
    <row r="44" spans="1:3" x14ac:dyDescent="0.15">
      <c r="A44" s="4">
        <f t="shared" si="1"/>
        <v>0.65</v>
      </c>
      <c r="B44" s="19">
        <v>0.66085442534238592</v>
      </c>
      <c r="C44" s="20">
        <v>0.32085832171518147</v>
      </c>
    </row>
    <row r="45" spans="1:3" x14ac:dyDescent="0.15">
      <c r="A45" s="5">
        <f t="shared" si="1"/>
        <v>0.70000000000000007</v>
      </c>
      <c r="B45" s="22">
        <v>0.73286907795921685</v>
      </c>
      <c r="C45" s="23">
        <v>0.27246271472675432</v>
      </c>
    </row>
    <row r="46" spans="1:3" x14ac:dyDescent="0.15">
      <c r="A46" s="3">
        <f t="shared" si="1"/>
        <v>0.75000000000000011</v>
      </c>
      <c r="B46" s="16">
        <v>0.81341984759761887</v>
      </c>
      <c r="C46" s="17">
        <v>0.22531205501217799</v>
      </c>
    </row>
    <row r="47" spans="1:3" x14ac:dyDescent="0.15">
      <c r="A47" s="4">
        <f t="shared" si="1"/>
        <v>0.80000000000000016</v>
      </c>
      <c r="B47" s="19">
        <v>0.90619380243682357</v>
      </c>
      <c r="C47" s="20">
        <v>0.17914345462129153</v>
      </c>
    </row>
    <row r="48" spans="1:3" x14ac:dyDescent="0.15">
      <c r="A48" s="4">
        <f t="shared" si="1"/>
        <v>0.8500000000000002</v>
      </c>
      <c r="B48" s="19">
        <v>1.0179024648320281</v>
      </c>
      <c r="C48" s="20">
        <v>0.13372692166481953</v>
      </c>
    </row>
    <row r="49" spans="1:3" x14ac:dyDescent="0.15">
      <c r="A49" s="43">
        <f t="shared" si="1"/>
        <v>0.90000000000000024</v>
      </c>
      <c r="B49" s="44">
        <v>1.1630871536766749</v>
      </c>
      <c r="C49" s="47">
        <v>8.8855990494257464E-2</v>
      </c>
    </row>
    <row r="50" spans="1:3" x14ac:dyDescent="0.15">
      <c r="A50" s="43">
        <f t="shared" si="1"/>
        <v>0.95000000000000029</v>
      </c>
      <c r="B50" s="44">
        <v>1.3859038243496795</v>
      </c>
      <c r="C50" s="47">
        <v>4.434038791000524E-2</v>
      </c>
    </row>
    <row r="51" spans="1:3" x14ac:dyDescent="0.15">
      <c r="A51" s="43">
        <v>0.99</v>
      </c>
      <c r="B51" s="44">
        <v>1.8213863677184496</v>
      </c>
      <c r="C51" s="47">
        <v>8.8625012809506049E-3</v>
      </c>
    </row>
    <row r="52" spans="1:3" x14ac:dyDescent="0.15">
      <c r="A52" s="5">
        <v>0.995</v>
      </c>
      <c r="B52" s="22">
        <v>1.9848726126155321</v>
      </c>
      <c r="C52" s="23">
        <v>4.431163629370731E-3</v>
      </c>
    </row>
    <row r="53" spans="1:3" x14ac:dyDescent="0.15">
      <c r="A53" s="3">
        <v>0.99999899999999997</v>
      </c>
      <c r="B53" s="16">
        <v>3.4589107372754988</v>
      </c>
      <c r="C53" s="17">
        <v>8.8622692547847401E-7</v>
      </c>
    </row>
    <row r="54" spans="1:3" x14ac:dyDescent="0.15">
      <c r="A54" s="4">
        <v>1.05</v>
      </c>
      <c r="B54" s="19"/>
      <c r="C54" s="20">
        <v>-4.4340387910005538E-2</v>
      </c>
    </row>
    <row r="55" spans="1:3" x14ac:dyDescent="0.15">
      <c r="A55" s="4">
        <f t="shared" ref="A55:A62" si="2">A54+0.05</f>
        <v>1.1000000000000001</v>
      </c>
      <c r="B55" s="19"/>
      <c r="C55" s="20">
        <v>-8.8855990494257769E-2</v>
      </c>
    </row>
    <row r="56" spans="1:3" x14ac:dyDescent="0.15">
      <c r="A56" s="4">
        <f t="shared" si="2"/>
        <v>1.1500000000000001</v>
      </c>
      <c r="B56" s="19"/>
      <c r="C56" s="20">
        <v>-0.13372692166481981</v>
      </c>
    </row>
    <row r="57" spans="1:3" x14ac:dyDescent="0.15">
      <c r="A57" s="5">
        <f t="shared" si="2"/>
        <v>1.2000000000000002</v>
      </c>
      <c r="B57" s="22"/>
      <c r="C57" s="23">
        <v>-0.17914345462129186</v>
      </c>
    </row>
    <row r="58" spans="1:3" x14ac:dyDescent="0.15">
      <c r="A58" s="12">
        <f t="shared" si="2"/>
        <v>1.2500000000000002</v>
      </c>
      <c r="B58" s="16"/>
      <c r="C58" s="17">
        <v>-0.2253120550121783</v>
      </c>
    </row>
    <row r="59" spans="1:3" x14ac:dyDescent="0.15">
      <c r="A59" s="4">
        <f t="shared" si="2"/>
        <v>1.3000000000000003</v>
      </c>
      <c r="B59" s="19"/>
      <c r="C59" s="20">
        <v>-0.2724627147267546</v>
      </c>
    </row>
    <row r="60" spans="1:3" x14ac:dyDescent="0.15">
      <c r="A60" s="4">
        <f t="shared" si="2"/>
        <v>1.3500000000000003</v>
      </c>
      <c r="B60" s="19"/>
      <c r="C60" s="20">
        <v>-0.32085832171518175</v>
      </c>
    </row>
    <row r="61" spans="1:3" x14ac:dyDescent="0.15">
      <c r="A61" s="4">
        <f t="shared" si="2"/>
        <v>1.4000000000000004</v>
      </c>
      <c r="B61" s="19"/>
      <c r="C61" s="20">
        <v>-0.37080715859355823</v>
      </c>
    </row>
    <row r="62" spans="1:3" x14ac:dyDescent="0.15">
      <c r="A62" s="5">
        <f t="shared" si="2"/>
        <v>1.4500000000000004</v>
      </c>
      <c r="B62" s="22"/>
      <c r="C62" s="23">
        <v>-0.42268023864756232</v>
      </c>
    </row>
    <row r="63" spans="1:3" x14ac:dyDescent="0.15">
      <c r="A63" s="12">
        <f t="shared" ref="A63:A72" si="3">A62+0.05</f>
        <v>1.5000000000000004</v>
      </c>
      <c r="B63" s="16"/>
      <c r="C63" s="17">
        <v>-0.47693627620447032</v>
      </c>
    </row>
    <row r="64" spans="1:3" x14ac:dyDescent="0.15">
      <c r="A64" s="4">
        <f t="shared" si="3"/>
        <v>1.5500000000000005</v>
      </c>
      <c r="B64" s="19"/>
      <c r="C64" s="20">
        <v>-0.53415908774970289</v>
      </c>
    </row>
    <row r="65" spans="1:3" x14ac:dyDescent="0.15">
      <c r="A65" s="4">
        <f t="shared" si="3"/>
        <v>1.6000000000000005</v>
      </c>
      <c r="B65" s="19"/>
      <c r="C65" s="20">
        <v>-0.5951160814499955</v>
      </c>
    </row>
    <row r="66" spans="1:3" x14ac:dyDescent="0.15">
      <c r="A66" s="4">
        <f t="shared" si="3"/>
        <v>1.6500000000000006</v>
      </c>
      <c r="B66" s="19"/>
      <c r="C66" s="20">
        <v>-0.6608544253423867</v>
      </c>
    </row>
    <row r="67" spans="1:3" x14ac:dyDescent="0.15">
      <c r="A67" s="5">
        <f t="shared" si="3"/>
        <v>1.7000000000000006</v>
      </c>
      <c r="B67" s="22"/>
      <c r="C67" s="23">
        <v>-0.73286907795921785</v>
      </c>
    </row>
    <row r="68" spans="1:3" x14ac:dyDescent="0.15">
      <c r="A68" s="12">
        <f t="shared" si="3"/>
        <v>1.7500000000000007</v>
      </c>
      <c r="B68" s="16"/>
      <c r="C68" s="17">
        <v>-0.81341984759761965</v>
      </c>
    </row>
    <row r="69" spans="1:3" x14ac:dyDescent="0.15">
      <c r="A69" s="4">
        <f t="shared" si="3"/>
        <v>1.8000000000000007</v>
      </c>
      <c r="B69" s="19"/>
      <c r="C69" s="20">
        <v>-0.90619380243682468</v>
      </c>
    </row>
    <row r="70" spans="1:3" x14ac:dyDescent="0.15">
      <c r="A70" s="4">
        <f t="shared" si="3"/>
        <v>1.8500000000000008</v>
      </c>
      <c r="B70" s="19"/>
      <c r="C70" s="20">
        <v>-1.0179024648320296</v>
      </c>
    </row>
    <row r="71" spans="1:3" x14ac:dyDescent="0.15">
      <c r="A71" s="4">
        <f t="shared" si="3"/>
        <v>1.9000000000000008</v>
      </c>
      <c r="B71" s="19"/>
      <c r="C71" s="20">
        <v>-1.1630871536766769</v>
      </c>
    </row>
    <row r="72" spans="1:3" x14ac:dyDescent="0.15">
      <c r="A72" s="4">
        <f t="shared" si="3"/>
        <v>1.9500000000000008</v>
      </c>
      <c r="B72" s="44"/>
      <c r="C72" s="47">
        <v>-1.3859038243496831</v>
      </c>
    </row>
    <row r="73" spans="1:3" x14ac:dyDescent="0.15">
      <c r="A73" s="43">
        <v>1.99</v>
      </c>
      <c r="B73" s="44"/>
      <c r="C73" s="47">
        <v>-1.8213863677184496</v>
      </c>
    </row>
    <row r="74" spans="1:3" x14ac:dyDescent="0.15">
      <c r="A74" s="5">
        <v>1.9950000000000001</v>
      </c>
      <c r="B74" s="22"/>
      <c r="C74" s="23">
        <v>-1.9848726126155372</v>
      </c>
    </row>
    <row r="75" spans="1:3" x14ac:dyDescent="0.15">
      <c r="A75" s="12">
        <v>1.9999990000000001</v>
      </c>
      <c r="B75" s="16"/>
      <c r="C75" s="17">
        <v>-3.4589107372909473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21" r:id="rId4" name="Button 1">
              <controlPr defaultSize="0" print="0" autoFill="0" autoPict="0" macro="[0]!Start_Erf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2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E07E-2232-43AF-B39E-645C93C4078C}">
  <sheetPr codeName="Sheet12"/>
  <dimension ref="A1:C76"/>
  <sheetViews>
    <sheetView workbookViewId="0"/>
  </sheetViews>
  <sheetFormatPr defaultColWidth="8.875" defaultRowHeight="13.5" x14ac:dyDescent="0.15"/>
  <cols>
    <col min="1" max="1" width="9" customWidth="1"/>
    <col min="2" max="4" width="12.625" customWidth="1"/>
  </cols>
  <sheetData>
    <row r="1" spans="1:3" x14ac:dyDescent="0.15">
      <c r="A1" s="1" t="s">
        <v>131</v>
      </c>
    </row>
    <row r="3" spans="1:3" x14ac:dyDescent="0.15">
      <c r="A3" s="2"/>
    </row>
    <row r="6" spans="1:3" x14ac:dyDescent="0.15">
      <c r="A6" s="6" t="s">
        <v>0</v>
      </c>
      <c r="B6" s="6" t="s">
        <v>69</v>
      </c>
      <c r="C6" s="6" t="s">
        <v>70</v>
      </c>
    </row>
    <row r="7" spans="1:3" x14ac:dyDescent="0.15">
      <c r="A7" s="3">
        <f t="shared" ref="A7:A29" si="0">A8-0.2</f>
        <v>-5.0000000000000018</v>
      </c>
      <c r="B7" s="16">
        <v>-0.56363118870401219</v>
      </c>
      <c r="C7" s="17">
        <v>-0.4991913819171187</v>
      </c>
    </row>
    <row r="8" spans="1:3" x14ac:dyDescent="0.15">
      <c r="A8" s="4">
        <f t="shared" si="0"/>
        <v>-4.8000000000000016</v>
      </c>
      <c r="B8" s="19">
        <v>-0.43379658162299617</v>
      </c>
      <c r="C8" s="20">
        <v>-0.49675021895894506</v>
      </c>
    </row>
    <row r="9" spans="1:3" x14ac:dyDescent="0.15">
      <c r="A9" s="4">
        <f t="shared" si="0"/>
        <v>-4.6000000000000014</v>
      </c>
      <c r="B9" s="19">
        <v>-0.56723668228574731</v>
      </c>
      <c r="C9" s="20">
        <v>-0.51619233694905631</v>
      </c>
    </row>
    <row r="10" spans="1:3" x14ac:dyDescent="0.15">
      <c r="A10" s="4">
        <f t="shared" si="0"/>
        <v>-4.4000000000000012</v>
      </c>
      <c r="B10" s="19">
        <v>-0.43833294083767954</v>
      </c>
      <c r="C10" s="20">
        <v>-0.46226801641104387</v>
      </c>
    </row>
    <row r="11" spans="1:3" x14ac:dyDescent="0.15">
      <c r="A11" s="5">
        <f t="shared" si="0"/>
        <v>-4.2000000000000011</v>
      </c>
      <c r="B11" s="22">
        <v>-0.54171920316341471</v>
      </c>
      <c r="C11" s="23">
        <v>-0.5631988883966117</v>
      </c>
    </row>
    <row r="12" spans="1:3" x14ac:dyDescent="0.15">
      <c r="A12" s="3">
        <f t="shared" si="0"/>
        <v>-4.0000000000000009</v>
      </c>
      <c r="B12" s="16">
        <v>-0.4984260330381784</v>
      </c>
      <c r="C12" s="17">
        <v>-0.42051575424692844</v>
      </c>
    </row>
    <row r="13" spans="1:3" x14ac:dyDescent="0.15">
      <c r="A13" s="4">
        <f t="shared" si="0"/>
        <v>-3.8000000000000012</v>
      </c>
      <c r="B13" s="19">
        <v>-0.44809494701281871</v>
      </c>
      <c r="C13" s="20">
        <v>-0.565618739795132</v>
      </c>
    </row>
    <row r="14" spans="1:3" x14ac:dyDescent="0.15">
      <c r="A14" s="4">
        <f t="shared" si="0"/>
        <v>-3.600000000000001</v>
      </c>
      <c r="B14" s="19">
        <v>-0.58795325967341561</v>
      </c>
      <c r="C14" s="20">
        <v>-0.49230948911100225</v>
      </c>
    </row>
    <row r="15" spans="1:3" x14ac:dyDescent="0.15">
      <c r="A15" s="4">
        <f t="shared" si="0"/>
        <v>-3.4000000000000008</v>
      </c>
      <c r="B15" s="19">
        <v>-0.43849170336380344</v>
      </c>
      <c r="C15" s="20">
        <v>-0.42964946444392643</v>
      </c>
    </row>
    <row r="16" spans="1:3" x14ac:dyDescent="0.15">
      <c r="A16" s="5">
        <f t="shared" si="0"/>
        <v>-3.2000000000000006</v>
      </c>
      <c r="B16" s="22">
        <v>-0.46632034695203706</v>
      </c>
      <c r="C16" s="23">
        <v>-0.59334946461860327</v>
      </c>
    </row>
    <row r="17" spans="1:3" x14ac:dyDescent="0.15">
      <c r="A17" s="3">
        <f t="shared" si="0"/>
        <v>-3.0000000000000004</v>
      </c>
      <c r="B17" s="16">
        <v>-0.60572078929768569</v>
      </c>
      <c r="C17" s="17">
        <v>-0.49631299896737552</v>
      </c>
    </row>
    <row r="18" spans="1:3" x14ac:dyDescent="0.15">
      <c r="A18" s="4">
        <f t="shared" si="0"/>
        <v>-2.8000000000000003</v>
      </c>
      <c r="B18" s="19">
        <v>-0.46749165169890627</v>
      </c>
      <c r="C18" s="20">
        <v>-0.39152844354317173</v>
      </c>
    </row>
    <row r="19" spans="1:3" x14ac:dyDescent="0.15">
      <c r="A19" s="4">
        <f t="shared" si="0"/>
        <v>-2.6</v>
      </c>
      <c r="B19" s="19">
        <v>-0.38893749619196905</v>
      </c>
      <c r="C19" s="20">
        <v>-0.54998932315271953</v>
      </c>
    </row>
    <row r="20" spans="1:3" x14ac:dyDescent="0.15">
      <c r="A20" s="4">
        <f t="shared" si="0"/>
        <v>-2.4</v>
      </c>
      <c r="B20" s="19">
        <v>-0.55496140585642817</v>
      </c>
      <c r="C20" s="20">
        <v>-0.61968996494568362</v>
      </c>
    </row>
    <row r="21" spans="1:3" x14ac:dyDescent="0.15">
      <c r="A21" s="5">
        <f t="shared" si="0"/>
        <v>-2.1999999999999997</v>
      </c>
      <c r="B21" s="22">
        <v>-0.63628604490331941</v>
      </c>
      <c r="C21" s="23">
        <v>-0.45570461212465668</v>
      </c>
    </row>
    <row r="22" spans="1:3" x14ac:dyDescent="0.15">
      <c r="A22" s="3">
        <f t="shared" si="0"/>
        <v>-1.9999999999999998</v>
      </c>
      <c r="B22" s="16">
        <v>-0.48825340607534046</v>
      </c>
      <c r="C22" s="17">
        <v>-0.34341567836369824</v>
      </c>
    </row>
    <row r="23" spans="1:3" x14ac:dyDescent="0.15">
      <c r="A23" s="4">
        <f t="shared" si="0"/>
        <v>-1.7999999999999998</v>
      </c>
      <c r="B23" s="19">
        <v>-0.33363292722155702</v>
      </c>
      <c r="C23" s="20">
        <v>-0.45093876926758336</v>
      </c>
    </row>
    <row r="24" spans="1:3" x14ac:dyDescent="0.15">
      <c r="A24" s="4">
        <f t="shared" si="0"/>
        <v>-1.5999999999999999</v>
      </c>
      <c r="B24" s="19">
        <v>-0.36546168344048779</v>
      </c>
      <c r="C24" s="20">
        <v>-0.63888768350938097</v>
      </c>
    </row>
    <row r="25" spans="1:3" x14ac:dyDescent="0.15">
      <c r="A25" s="4">
        <f t="shared" si="0"/>
        <v>-1.4</v>
      </c>
      <c r="B25" s="19">
        <v>-0.54309578354625665</v>
      </c>
      <c r="C25" s="20">
        <v>-0.71352507736341209</v>
      </c>
    </row>
    <row r="26" spans="1:3" x14ac:dyDescent="0.15">
      <c r="A26" s="5">
        <f t="shared" si="0"/>
        <v>-1.2</v>
      </c>
      <c r="B26" s="22">
        <v>-0.7154377229230735</v>
      </c>
      <c r="C26" s="23">
        <v>-0.62340091854624979</v>
      </c>
    </row>
    <row r="27" spans="1:3" x14ac:dyDescent="0.15">
      <c r="A27" s="3">
        <f t="shared" si="0"/>
        <v>-1</v>
      </c>
      <c r="B27" s="16">
        <v>-0.77989340037682298</v>
      </c>
      <c r="C27" s="17">
        <v>-0.43825914739035471</v>
      </c>
    </row>
    <row r="28" spans="1:3" x14ac:dyDescent="0.15">
      <c r="A28" s="4">
        <f t="shared" si="0"/>
        <v>-0.8</v>
      </c>
      <c r="B28" s="19">
        <v>-0.72284417189635608</v>
      </c>
      <c r="C28" s="20">
        <v>-0.24934139305391786</v>
      </c>
    </row>
    <row r="29" spans="1:3" x14ac:dyDescent="0.15">
      <c r="A29" s="4">
        <f t="shared" si="0"/>
        <v>-0.60000000000000009</v>
      </c>
      <c r="B29" s="19">
        <v>-0.5810954469916525</v>
      </c>
      <c r="C29" s="20">
        <v>-0.11054020735938702</v>
      </c>
    </row>
    <row r="30" spans="1:3" x14ac:dyDescent="0.15">
      <c r="A30" s="4">
        <f>A31-0.2</f>
        <v>-0.4</v>
      </c>
      <c r="B30" s="19">
        <v>-0.39748075917235948</v>
      </c>
      <c r="C30" s="20">
        <v>-3.3359432660613184E-2</v>
      </c>
    </row>
    <row r="31" spans="1:3" x14ac:dyDescent="0.15">
      <c r="A31" s="5">
        <f>A32-0.1</f>
        <v>-0.2</v>
      </c>
      <c r="B31" s="22">
        <v>-0.19992105759445308</v>
      </c>
      <c r="C31" s="23">
        <v>-4.1876091616567628E-3</v>
      </c>
    </row>
    <row r="32" spans="1:3" x14ac:dyDescent="0.15">
      <c r="A32" s="3">
        <f t="shared" ref="A32:A40" si="1">A33-0.01</f>
        <v>-9.9999999999999992E-2</v>
      </c>
      <c r="B32" s="16">
        <v>-9.9997532627085051E-2</v>
      </c>
      <c r="C32" s="17">
        <v>-5.2358954761221044E-4</v>
      </c>
    </row>
    <row r="33" spans="1:3" x14ac:dyDescent="0.15">
      <c r="A33" s="4">
        <f t="shared" si="1"/>
        <v>-0.09</v>
      </c>
      <c r="B33" s="19">
        <v>-8.9998543035243905E-2</v>
      </c>
      <c r="C33" s="20">
        <v>-3.8169909368210395E-4</v>
      </c>
    </row>
    <row r="34" spans="1:3" x14ac:dyDescent="0.15">
      <c r="A34" s="4">
        <f t="shared" si="1"/>
        <v>-0.08</v>
      </c>
      <c r="B34" s="19">
        <v>-7.9999191485790447E-2</v>
      </c>
      <c r="C34" s="20">
        <v>-2.6808063784841088E-4</v>
      </c>
    </row>
    <row r="35" spans="1:3" x14ac:dyDescent="0.15">
      <c r="A35" s="4">
        <f t="shared" si="1"/>
        <v>-7.0000000000000007E-2</v>
      </c>
      <c r="B35" s="19">
        <v>-6.9999585305034473E-2</v>
      </c>
      <c r="C35" s="20">
        <v>-1.7959362006134802E-4</v>
      </c>
    </row>
    <row r="36" spans="1:3" x14ac:dyDescent="0.15">
      <c r="A36" s="5">
        <f t="shared" si="1"/>
        <v>-6.0000000000000005E-2</v>
      </c>
      <c r="B36" s="22">
        <v>-5.9999808135174491E-2</v>
      </c>
      <c r="C36" s="23">
        <v>-1.1309707720291602E-4</v>
      </c>
    </row>
    <row r="37" spans="1:3" x14ac:dyDescent="0.15">
      <c r="A37" s="3">
        <f t="shared" si="1"/>
        <v>-0.05</v>
      </c>
      <c r="B37" s="16">
        <v>-4.9999922893770664E-2</v>
      </c>
      <c r="C37" s="17">
        <v>-6.5449774855615438E-5</v>
      </c>
    </row>
    <row r="38" spans="1:3" x14ac:dyDescent="0.15">
      <c r="A38" s="4">
        <f t="shared" si="1"/>
        <v>-0.04</v>
      </c>
      <c r="B38" s="19">
        <v>-3.9999974733820123E-2</v>
      </c>
      <c r="C38" s="20">
        <v>-3.3510306519043067E-5</v>
      </c>
    </row>
    <row r="39" spans="1:3" x14ac:dyDescent="0.15">
      <c r="A39" s="4">
        <f t="shared" si="1"/>
        <v>-0.03</v>
      </c>
      <c r="B39" s="19">
        <v>-2.999999400421588E-2</v>
      </c>
      <c r="C39" s="20">
        <v>-1.4137164922977797E-5</v>
      </c>
    </row>
    <row r="40" spans="1:3" x14ac:dyDescent="0.15">
      <c r="A40" s="4">
        <f t="shared" si="1"/>
        <v>-0.02</v>
      </c>
      <c r="B40" s="19">
        <v>-1.9999999210431659E-2</v>
      </c>
      <c r="C40" s="20">
        <v>-4.1887900866672437E-6</v>
      </c>
    </row>
    <row r="41" spans="1:3" x14ac:dyDescent="0.15">
      <c r="A41" s="5">
        <f>-0.01</f>
        <v>-0.01</v>
      </c>
      <c r="B41" s="22">
        <v>-9.9999999753259908E-3</v>
      </c>
      <c r="C41" s="23">
        <v>-5.2359877467549316E-7</v>
      </c>
    </row>
    <row r="42" spans="1:3" x14ac:dyDescent="0.15">
      <c r="A42" s="3">
        <v>1.0000000000000001E-15</v>
      </c>
      <c r="B42" s="16">
        <v>1.0000000000000001E-15</v>
      </c>
      <c r="C42" s="17">
        <v>5.2359877559829899E-46</v>
      </c>
    </row>
    <row r="43" spans="1:3" x14ac:dyDescent="0.15">
      <c r="A43" s="4">
        <v>0.01</v>
      </c>
      <c r="B43" s="19">
        <v>9.9999999753259908E-3</v>
      </c>
      <c r="C43" s="20">
        <v>5.2359877467549316E-7</v>
      </c>
    </row>
    <row r="44" spans="1:3" x14ac:dyDescent="0.15">
      <c r="A44" s="4">
        <f>A43+0.01</f>
        <v>0.02</v>
      </c>
      <c r="B44" s="19">
        <v>1.9999999210431659E-2</v>
      </c>
      <c r="C44" s="20">
        <v>4.1887900866672437E-6</v>
      </c>
    </row>
    <row r="45" spans="1:3" x14ac:dyDescent="0.15">
      <c r="A45" s="4">
        <f t="shared" ref="A45:A52" si="2">A44+0.01</f>
        <v>0.03</v>
      </c>
      <c r="B45" s="19">
        <v>2.999999400421588E-2</v>
      </c>
      <c r="C45" s="20">
        <v>1.4137164922977797E-5</v>
      </c>
    </row>
    <row r="46" spans="1:3" x14ac:dyDescent="0.15">
      <c r="A46" s="5">
        <f t="shared" si="2"/>
        <v>0.04</v>
      </c>
      <c r="B46" s="22">
        <v>3.9999974733820123E-2</v>
      </c>
      <c r="C46" s="23">
        <v>3.3510306519043067E-5</v>
      </c>
    </row>
    <row r="47" spans="1:3" x14ac:dyDescent="0.15">
      <c r="A47" s="3">
        <f t="shared" si="2"/>
        <v>0.05</v>
      </c>
      <c r="B47" s="16">
        <v>4.9999922893770664E-2</v>
      </c>
      <c r="C47" s="17">
        <v>6.5449774855615438E-5</v>
      </c>
    </row>
    <row r="48" spans="1:3" x14ac:dyDescent="0.15">
      <c r="A48" s="4">
        <f t="shared" si="2"/>
        <v>6.0000000000000005E-2</v>
      </c>
      <c r="B48" s="19">
        <v>5.9999808135174491E-2</v>
      </c>
      <c r="C48" s="20">
        <v>1.1309707720291602E-4</v>
      </c>
    </row>
    <row r="49" spans="1:3" x14ac:dyDescent="0.15">
      <c r="A49" s="4">
        <f t="shared" si="2"/>
        <v>7.0000000000000007E-2</v>
      </c>
      <c r="B49" s="19">
        <v>6.9999585305034473E-2</v>
      </c>
      <c r="C49" s="20">
        <v>1.7959362006134802E-4</v>
      </c>
    </row>
    <row r="50" spans="1:3" x14ac:dyDescent="0.15">
      <c r="A50" s="4">
        <f t="shared" si="2"/>
        <v>0.08</v>
      </c>
      <c r="B50" s="19">
        <v>7.9999191485790447E-2</v>
      </c>
      <c r="C50" s="20">
        <v>2.6808063784841088E-4</v>
      </c>
    </row>
    <row r="51" spans="1:3" x14ac:dyDescent="0.15">
      <c r="A51" s="5">
        <f t="shared" si="2"/>
        <v>0.09</v>
      </c>
      <c r="B51" s="22">
        <v>8.9998543035243905E-2</v>
      </c>
      <c r="C51" s="23">
        <v>3.8169909368210395E-4</v>
      </c>
    </row>
    <row r="52" spans="1:3" x14ac:dyDescent="0.15">
      <c r="A52" s="3">
        <f t="shared" si="2"/>
        <v>9.9999999999999992E-2</v>
      </c>
      <c r="B52" s="16">
        <v>9.9997532627085051E-2</v>
      </c>
      <c r="C52" s="17">
        <v>5.2358954761221044E-4</v>
      </c>
    </row>
    <row r="53" spans="1:3" x14ac:dyDescent="0.15">
      <c r="A53" s="4">
        <f>A52+0.1</f>
        <v>0.2</v>
      </c>
      <c r="B53" s="19">
        <v>0.19992105759445308</v>
      </c>
      <c r="C53" s="20">
        <v>4.1876091616567628E-3</v>
      </c>
    </row>
    <row r="54" spans="1:3" x14ac:dyDescent="0.15">
      <c r="A54" s="4">
        <f t="shared" ref="A54:A74" si="3">A53+0.2</f>
        <v>0.4</v>
      </c>
      <c r="B54" s="19">
        <v>0.39748075917235948</v>
      </c>
      <c r="C54" s="20">
        <v>3.3359432660613184E-2</v>
      </c>
    </row>
    <row r="55" spans="1:3" x14ac:dyDescent="0.15">
      <c r="A55" s="4">
        <f t="shared" si="3"/>
        <v>0.60000000000000009</v>
      </c>
      <c r="B55" s="19">
        <v>0.5810954469916525</v>
      </c>
      <c r="C55" s="20">
        <v>0.11054020735938702</v>
      </c>
    </row>
    <row r="56" spans="1:3" x14ac:dyDescent="0.15">
      <c r="A56" s="5">
        <f t="shared" si="3"/>
        <v>0.8</v>
      </c>
      <c r="B56" s="22">
        <v>0.72284417189635608</v>
      </c>
      <c r="C56" s="23">
        <v>0.24934139305391786</v>
      </c>
    </row>
    <row r="57" spans="1:3" x14ac:dyDescent="0.15">
      <c r="A57" s="3">
        <f t="shared" si="3"/>
        <v>1</v>
      </c>
      <c r="B57" s="16">
        <v>0.77989340037682298</v>
      </c>
      <c r="C57" s="17">
        <v>0.43825914739035471</v>
      </c>
    </row>
    <row r="58" spans="1:3" x14ac:dyDescent="0.15">
      <c r="A58" s="4">
        <f t="shared" si="3"/>
        <v>1.2</v>
      </c>
      <c r="B58" s="19">
        <v>0.7154377229230735</v>
      </c>
      <c r="C58" s="20">
        <v>0.62340091854624979</v>
      </c>
    </row>
    <row r="59" spans="1:3" x14ac:dyDescent="0.15">
      <c r="A59" s="4">
        <f t="shared" si="3"/>
        <v>1.4</v>
      </c>
      <c r="B59" s="19">
        <v>0.54309578354625665</v>
      </c>
      <c r="C59" s="20">
        <v>0.71352507736341209</v>
      </c>
    </row>
    <row r="60" spans="1:3" x14ac:dyDescent="0.15">
      <c r="A60" s="4">
        <f t="shared" si="3"/>
        <v>1.5999999999999999</v>
      </c>
      <c r="B60" s="19">
        <v>0.36546168344048779</v>
      </c>
      <c r="C60" s="20">
        <v>0.63888768350938097</v>
      </c>
    </row>
    <row r="61" spans="1:3" x14ac:dyDescent="0.15">
      <c r="A61" s="5">
        <f t="shared" si="3"/>
        <v>1.7999999999999998</v>
      </c>
      <c r="B61" s="22">
        <v>0.33363292722155702</v>
      </c>
      <c r="C61" s="23">
        <v>0.45093876926758336</v>
      </c>
    </row>
    <row r="62" spans="1:3" x14ac:dyDescent="0.15">
      <c r="A62" s="3">
        <f t="shared" si="3"/>
        <v>1.9999999999999998</v>
      </c>
      <c r="B62" s="16">
        <v>0.48825340607534046</v>
      </c>
      <c r="C62" s="17">
        <v>0.34341567836369824</v>
      </c>
    </row>
    <row r="63" spans="1:3" x14ac:dyDescent="0.15">
      <c r="A63" s="4">
        <f t="shared" si="3"/>
        <v>2.1999999999999997</v>
      </c>
      <c r="B63" s="19">
        <v>0.63628604490331941</v>
      </c>
      <c r="C63" s="20">
        <v>0.45570461212465668</v>
      </c>
    </row>
    <row r="64" spans="1:3" x14ac:dyDescent="0.15">
      <c r="A64" s="4">
        <f t="shared" si="3"/>
        <v>2.4</v>
      </c>
      <c r="B64" s="19">
        <v>0.55496140585642817</v>
      </c>
      <c r="C64" s="20">
        <v>0.61968996494568362</v>
      </c>
    </row>
    <row r="65" spans="1:3" x14ac:dyDescent="0.15">
      <c r="A65" s="4">
        <f t="shared" si="3"/>
        <v>2.6</v>
      </c>
      <c r="B65" s="19">
        <v>0.38893749619196905</v>
      </c>
      <c r="C65" s="20">
        <v>0.54998932315271953</v>
      </c>
    </row>
    <row r="66" spans="1:3" x14ac:dyDescent="0.15">
      <c r="A66" s="5">
        <f t="shared" si="3"/>
        <v>2.8000000000000003</v>
      </c>
      <c r="B66" s="22">
        <v>0.46749165169890627</v>
      </c>
      <c r="C66" s="23">
        <v>0.39152844354317173</v>
      </c>
    </row>
    <row r="67" spans="1:3" x14ac:dyDescent="0.15">
      <c r="A67" s="3">
        <f t="shared" si="3"/>
        <v>3.0000000000000004</v>
      </c>
      <c r="B67" s="16">
        <v>0.60572078929768569</v>
      </c>
      <c r="C67" s="17">
        <v>0.49631299896737552</v>
      </c>
    </row>
    <row r="68" spans="1:3" x14ac:dyDescent="0.15">
      <c r="A68" s="4">
        <f t="shared" si="3"/>
        <v>3.2000000000000006</v>
      </c>
      <c r="B68" s="19">
        <v>0.46632034695203706</v>
      </c>
      <c r="C68" s="20">
        <v>0.59334946461860327</v>
      </c>
    </row>
    <row r="69" spans="1:3" x14ac:dyDescent="0.15">
      <c r="A69" s="4">
        <f t="shared" si="3"/>
        <v>3.4000000000000008</v>
      </c>
      <c r="B69" s="19">
        <v>0.43849170336380344</v>
      </c>
      <c r="C69" s="20">
        <v>0.42964946444392643</v>
      </c>
    </row>
    <row r="70" spans="1:3" x14ac:dyDescent="0.15">
      <c r="A70" s="4">
        <f t="shared" si="3"/>
        <v>3.600000000000001</v>
      </c>
      <c r="B70" s="19">
        <v>0.58795325967341561</v>
      </c>
      <c r="C70" s="20">
        <v>0.49230948911100225</v>
      </c>
    </row>
    <row r="71" spans="1:3" x14ac:dyDescent="0.15">
      <c r="A71" s="5">
        <f t="shared" si="3"/>
        <v>3.8000000000000012</v>
      </c>
      <c r="B71" s="22">
        <v>0.44809494701281871</v>
      </c>
      <c r="C71" s="23">
        <v>0.565618739795132</v>
      </c>
    </row>
    <row r="72" spans="1:3" x14ac:dyDescent="0.15">
      <c r="A72" s="3">
        <f t="shared" si="3"/>
        <v>4.0000000000000009</v>
      </c>
      <c r="B72" s="16">
        <v>0.4984260330381784</v>
      </c>
      <c r="C72" s="17">
        <v>0.42051575424692844</v>
      </c>
    </row>
    <row r="73" spans="1:3" x14ac:dyDescent="0.15">
      <c r="A73" s="4">
        <f t="shared" si="3"/>
        <v>4.2000000000000011</v>
      </c>
      <c r="B73" s="19">
        <v>0.54171920316341471</v>
      </c>
      <c r="C73" s="20">
        <v>0.5631988883966117</v>
      </c>
    </row>
    <row r="74" spans="1:3" x14ac:dyDescent="0.15">
      <c r="A74" s="4">
        <f t="shared" si="3"/>
        <v>4.4000000000000012</v>
      </c>
      <c r="B74" s="19">
        <v>0.43833294083767954</v>
      </c>
      <c r="C74" s="20">
        <v>0.46226801641104387</v>
      </c>
    </row>
    <row r="75" spans="1:3" x14ac:dyDescent="0.15">
      <c r="A75" s="4">
        <f>A74+0.3</f>
        <v>4.7000000000000011</v>
      </c>
      <c r="B75" s="19">
        <v>0.49142649060102461</v>
      </c>
      <c r="C75" s="20">
        <v>0.56714546901226282</v>
      </c>
    </row>
    <row r="76" spans="1:3" x14ac:dyDescent="0.15">
      <c r="A76" s="5">
        <f>A75+0.3</f>
        <v>5.0000000000000009</v>
      </c>
      <c r="B76" s="22">
        <v>0.56363118870401219</v>
      </c>
      <c r="C76" s="23">
        <v>0.49919138191711782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tart_Fres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2543D-3677-4214-8C6A-26999943E0E2}">
  <sheetPr codeName="Sheet13"/>
  <dimension ref="A1:B92"/>
  <sheetViews>
    <sheetView workbookViewId="0"/>
  </sheetViews>
  <sheetFormatPr defaultColWidth="8.875" defaultRowHeight="13.5" x14ac:dyDescent="0.15"/>
  <cols>
    <col min="2" max="2" width="12.625" customWidth="1"/>
    <col min="4" max="4" width="12.625" customWidth="1"/>
  </cols>
  <sheetData>
    <row r="1" spans="1:2" x14ac:dyDescent="0.15">
      <c r="A1" s="1" t="s">
        <v>130</v>
      </c>
    </row>
    <row r="2" spans="1:2" x14ac:dyDescent="0.15">
      <c r="A2" s="2"/>
    </row>
    <row r="3" spans="1:2" x14ac:dyDescent="0.15">
      <c r="A3" s="2"/>
    </row>
    <row r="6" spans="1:2" x14ac:dyDescent="0.15">
      <c r="A6" s="6" t="s">
        <v>0</v>
      </c>
      <c r="B6" s="6" t="s">
        <v>71</v>
      </c>
    </row>
    <row r="7" spans="1:2" x14ac:dyDescent="0.15">
      <c r="A7" s="3">
        <v>-10</v>
      </c>
      <c r="B7" s="18">
        <v>-5.0253847187598531E-2</v>
      </c>
    </row>
    <row r="8" spans="1:2" x14ac:dyDescent="0.15">
      <c r="A8" s="4">
        <f>A7+0.25</f>
        <v>-9.75</v>
      </c>
      <c r="B8" s="21">
        <v>-5.1556151683026297E-2</v>
      </c>
    </row>
    <row r="9" spans="1:2" x14ac:dyDescent="0.15">
      <c r="A9" s="4">
        <f t="shared" ref="A9:A72" si="0">A8+0.25</f>
        <v>-9.5</v>
      </c>
      <c r="B9" s="21">
        <v>-5.2928152705625647E-2</v>
      </c>
    </row>
    <row r="10" spans="1:2" x14ac:dyDescent="0.15">
      <c r="A10" s="4">
        <f t="shared" si="0"/>
        <v>-9.25</v>
      </c>
      <c r="B10" s="21">
        <v>-5.4375635134938372E-2</v>
      </c>
    </row>
    <row r="11" spans="1:2" x14ac:dyDescent="0.15">
      <c r="A11" s="5">
        <f t="shared" si="0"/>
        <v>-9</v>
      </c>
      <c r="B11" s="24">
        <v>-5.5905046724350455E-2</v>
      </c>
    </row>
    <row r="12" spans="1:2" x14ac:dyDescent="0.15">
      <c r="A12" s="3">
        <f t="shared" si="0"/>
        <v>-8.75</v>
      </c>
      <c r="B12" s="18">
        <v>-5.7523596564578366E-2</v>
      </c>
    </row>
    <row r="13" spans="1:2" x14ac:dyDescent="0.15">
      <c r="A13" s="4">
        <f t="shared" si="0"/>
        <v>-8.5</v>
      </c>
      <c r="B13" s="21">
        <v>-5.9239371779972141E-2</v>
      </c>
    </row>
    <row r="14" spans="1:2" x14ac:dyDescent="0.15">
      <c r="A14" s="4">
        <f t="shared" si="0"/>
        <v>-8.25</v>
      </c>
      <c r="B14" s="21">
        <v>-6.1061476557527881E-2</v>
      </c>
    </row>
    <row r="15" spans="1:2" x14ac:dyDescent="0.15">
      <c r="A15" s="4">
        <f t="shared" si="0"/>
        <v>-8</v>
      </c>
      <c r="B15" s="21">
        <v>-6.3000198707553384E-2</v>
      </c>
    </row>
    <row r="16" spans="1:2" x14ac:dyDescent="0.15">
      <c r="A16" s="5">
        <f t="shared" si="0"/>
        <v>-7.75</v>
      </c>
      <c r="B16" s="24">
        <v>-6.5067210400572423E-2</v>
      </c>
    </row>
    <row r="17" spans="1:2" x14ac:dyDescent="0.15">
      <c r="A17" s="3">
        <f t="shared" si="0"/>
        <v>-7.5</v>
      </c>
      <c r="B17" s="18">
        <v>-6.7275811644630618E-2</v>
      </c>
    </row>
    <row r="18" spans="1:2" x14ac:dyDescent="0.15">
      <c r="A18" s="4">
        <f t="shared" si="0"/>
        <v>-7.25</v>
      </c>
      <c r="B18" s="21">
        <v>-6.9641227642170705E-2</v>
      </c>
    </row>
    <row r="19" spans="1:2" x14ac:dyDescent="0.15">
      <c r="A19" s="4">
        <f t="shared" si="0"/>
        <v>-7</v>
      </c>
      <c r="B19" s="21">
        <v>-7.2180974658236294E-2</v>
      </c>
    </row>
    <row r="20" spans="1:2" x14ac:dyDescent="0.15">
      <c r="A20" s="4">
        <f t="shared" si="0"/>
        <v>-6.75</v>
      </c>
      <c r="B20" s="21">
        <v>-7.4915313826215621E-2</v>
      </c>
    </row>
    <row r="21" spans="1:2" x14ac:dyDescent="0.15">
      <c r="A21" s="5">
        <f t="shared" si="0"/>
        <v>-6.5</v>
      </c>
      <c r="B21" s="24">
        <v>-7.7867818986069884E-2</v>
      </c>
    </row>
    <row r="22" spans="1:2" x14ac:dyDescent="0.15">
      <c r="A22" s="3">
        <f t="shared" si="0"/>
        <v>-6.25</v>
      </c>
      <c r="B22" s="18">
        <v>-8.1066094061011715E-2</v>
      </c>
    </row>
    <row r="23" spans="1:2" x14ac:dyDescent="0.15">
      <c r="A23" s="4">
        <f t="shared" si="0"/>
        <v>-6</v>
      </c>
      <c r="B23" s="21">
        <v>-8.4542688974543853E-2</v>
      </c>
    </row>
    <row r="24" spans="1:2" x14ac:dyDescent="0.15">
      <c r="A24" s="4">
        <f t="shared" si="0"/>
        <v>-5.75</v>
      </c>
      <c r="B24" s="21">
        <v>-8.8336282814475323E-2</v>
      </c>
    </row>
    <row r="25" spans="1:2" x14ac:dyDescent="0.15">
      <c r="A25" s="4">
        <f t="shared" si="0"/>
        <v>-5.5</v>
      </c>
      <c r="B25" s="21">
        <v>-9.249323231075475E-2</v>
      </c>
    </row>
    <row r="26" spans="1:2" x14ac:dyDescent="0.15">
      <c r="A26" s="5">
        <f t="shared" si="0"/>
        <v>-5.25</v>
      </c>
      <c r="B26" s="24">
        <v>-9.7069628473201885E-2</v>
      </c>
    </row>
    <row r="27" spans="1:2" x14ac:dyDescent="0.15">
      <c r="A27" s="3">
        <f t="shared" si="0"/>
        <v>-5</v>
      </c>
      <c r="B27" s="18">
        <v>-0.10213407442427684</v>
      </c>
    </row>
    <row r="28" spans="1:2" x14ac:dyDescent="0.15">
      <c r="A28" s="4">
        <f t="shared" si="0"/>
        <v>-4.75</v>
      </c>
      <c r="B28" s="21">
        <v>-0.10777151118024449</v>
      </c>
    </row>
    <row r="29" spans="1:2" x14ac:dyDescent="0.15">
      <c r="A29" s="4">
        <f t="shared" si="0"/>
        <v>-4.5</v>
      </c>
      <c r="B29" s="21">
        <v>-0.11408861022682497</v>
      </c>
    </row>
    <row r="30" spans="1:2" x14ac:dyDescent="0.15">
      <c r="A30" s="4">
        <f t="shared" si="0"/>
        <v>-4.25</v>
      </c>
      <c r="B30" s="21">
        <v>-0.12122159429432366</v>
      </c>
    </row>
    <row r="31" spans="1:2" x14ac:dyDescent="0.15">
      <c r="A31" s="5">
        <f t="shared" si="0"/>
        <v>-4</v>
      </c>
      <c r="B31" s="24">
        <v>-0.12934800123600498</v>
      </c>
    </row>
    <row r="32" spans="1:2" x14ac:dyDescent="0.15">
      <c r="A32" s="3">
        <f t="shared" si="0"/>
        <v>-3.75</v>
      </c>
      <c r="B32" s="18">
        <v>-0.1387052395935911</v>
      </c>
    </row>
    <row r="33" spans="1:2" x14ac:dyDescent="0.15">
      <c r="A33" s="4">
        <f t="shared" si="0"/>
        <v>-3.5</v>
      </c>
      <c r="B33" s="21">
        <v>-0.14962159308075651</v>
      </c>
    </row>
    <row r="34" spans="1:2" x14ac:dyDescent="0.15">
      <c r="A34" s="4">
        <f t="shared" si="0"/>
        <v>-3.25</v>
      </c>
      <c r="B34" s="21">
        <v>-0.16257091456068698</v>
      </c>
    </row>
    <row r="35" spans="1:2" x14ac:dyDescent="0.15">
      <c r="A35" s="4">
        <f t="shared" si="0"/>
        <v>-3</v>
      </c>
      <c r="B35" s="21">
        <v>-0.17827103061055821</v>
      </c>
    </row>
    <row r="36" spans="1:2" x14ac:dyDescent="0.15">
      <c r="A36" s="5">
        <f t="shared" si="0"/>
        <v>-2.75</v>
      </c>
      <c r="B36" s="24">
        <v>-0.1978509471741545</v>
      </c>
    </row>
    <row r="37" spans="1:2" x14ac:dyDescent="0.15">
      <c r="A37" s="3">
        <f t="shared" si="0"/>
        <v>-2.5</v>
      </c>
      <c r="B37" s="18">
        <v>-0.22308372216743547</v>
      </c>
    </row>
    <row r="38" spans="1:2" x14ac:dyDescent="0.15">
      <c r="A38" s="4">
        <f t="shared" si="0"/>
        <v>-2.25</v>
      </c>
      <c r="B38" s="21">
        <v>-0.25655426284484917</v>
      </c>
    </row>
    <row r="39" spans="1:2" x14ac:dyDescent="0.15">
      <c r="A39" s="4">
        <f t="shared" si="0"/>
        <v>-2</v>
      </c>
      <c r="B39" s="21">
        <v>-0.30134038892379195</v>
      </c>
    </row>
    <row r="40" spans="1:2" x14ac:dyDescent="0.15">
      <c r="A40" s="4">
        <f t="shared" si="0"/>
        <v>-1.75</v>
      </c>
      <c r="B40" s="21">
        <v>-0.35943642067174286</v>
      </c>
    </row>
    <row r="41" spans="1:2" x14ac:dyDescent="0.15">
      <c r="A41" s="5">
        <f t="shared" si="0"/>
        <v>-1.5</v>
      </c>
      <c r="B41" s="24">
        <v>-0.42824907108539856</v>
      </c>
    </row>
    <row r="42" spans="1:2" x14ac:dyDescent="0.15">
      <c r="A42" s="3">
        <f t="shared" si="0"/>
        <v>-1.25</v>
      </c>
      <c r="B42" s="18">
        <v>-0.49582707396432613</v>
      </c>
    </row>
    <row r="43" spans="1:2" x14ac:dyDescent="0.15">
      <c r="A43" s="4">
        <f t="shared" si="0"/>
        <v>-1</v>
      </c>
      <c r="B43" s="21">
        <v>-0.5380795069127684</v>
      </c>
    </row>
    <row r="44" spans="1:2" x14ac:dyDescent="0.15">
      <c r="A44" s="4">
        <f t="shared" si="0"/>
        <v>-0.75</v>
      </c>
      <c r="B44" s="21">
        <v>-0.52301276774451821</v>
      </c>
    </row>
    <row r="45" spans="1:2" x14ac:dyDescent="0.15">
      <c r="A45" s="4">
        <f t="shared" si="0"/>
        <v>-0.5</v>
      </c>
      <c r="B45" s="21">
        <v>-0.42443638350202229</v>
      </c>
    </row>
    <row r="46" spans="1:2" x14ac:dyDescent="0.15">
      <c r="A46" s="5">
        <f t="shared" si="0"/>
        <v>-0.25</v>
      </c>
      <c r="B46" s="24">
        <v>-0.23983916356289822</v>
      </c>
    </row>
    <row r="47" spans="1:2" x14ac:dyDescent="0.15">
      <c r="A47" s="3">
        <f t="shared" si="0"/>
        <v>0</v>
      </c>
      <c r="B47" s="18">
        <v>0</v>
      </c>
    </row>
    <row r="48" spans="1:2" x14ac:dyDescent="0.15">
      <c r="A48" s="4">
        <f t="shared" si="0"/>
        <v>0.25</v>
      </c>
      <c r="B48" s="21">
        <v>0.23983916356289822</v>
      </c>
    </row>
    <row r="49" spans="1:2" x14ac:dyDescent="0.15">
      <c r="A49" s="4">
        <f t="shared" si="0"/>
        <v>0.5</v>
      </c>
      <c r="B49" s="21">
        <v>0.42443638350202229</v>
      </c>
    </row>
    <row r="50" spans="1:2" x14ac:dyDescent="0.15">
      <c r="A50" s="4">
        <f t="shared" si="0"/>
        <v>0.75</v>
      </c>
      <c r="B50" s="21">
        <v>0.52301276774451821</v>
      </c>
    </row>
    <row r="51" spans="1:2" x14ac:dyDescent="0.15">
      <c r="A51" s="5">
        <f t="shared" si="0"/>
        <v>1</v>
      </c>
      <c r="B51" s="24">
        <v>0.5380795069127684</v>
      </c>
    </row>
    <row r="52" spans="1:2" x14ac:dyDescent="0.15">
      <c r="A52" s="3">
        <f t="shared" si="0"/>
        <v>1.25</v>
      </c>
      <c r="B52" s="18">
        <v>0.49582707396432613</v>
      </c>
    </row>
    <row r="53" spans="1:2" x14ac:dyDescent="0.15">
      <c r="A53" s="4">
        <f t="shared" si="0"/>
        <v>1.5</v>
      </c>
      <c r="B53" s="21">
        <v>0.42824907108539856</v>
      </c>
    </row>
    <row r="54" spans="1:2" x14ac:dyDescent="0.15">
      <c r="A54" s="4">
        <f t="shared" si="0"/>
        <v>1.75</v>
      </c>
      <c r="B54" s="21">
        <v>0.35943642067174286</v>
      </c>
    </row>
    <row r="55" spans="1:2" x14ac:dyDescent="0.15">
      <c r="A55" s="4">
        <f t="shared" si="0"/>
        <v>2</v>
      </c>
      <c r="B55" s="21">
        <v>0.30134038892379195</v>
      </c>
    </row>
    <row r="56" spans="1:2" x14ac:dyDescent="0.15">
      <c r="A56" s="5">
        <f t="shared" si="0"/>
        <v>2.25</v>
      </c>
      <c r="B56" s="24">
        <v>0.25655426284484917</v>
      </c>
    </row>
    <row r="57" spans="1:2" x14ac:dyDescent="0.15">
      <c r="A57" s="3">
        <f t="shared" si="0"/>
        <v>2.5</v>
      </c>
      <c r="B57" s="18">
        <v>0.22308372216743547</v>
      </c>
    </row>
    <row r="58" spans="1:2" x14ac:dyDescent="0.15">
      <c r="A58" s="4">
        <f t="shared" si="0"/>
        <v>2.75</v>
      </c>
      <c r="B58" s="21">
        <v>0.1978509471741545</v>
      </c>
    </row>
    <row r="59" spans="1:2" x14ac:dyDescent="0.15">
      <c r="A59" s="4">
        <f t="shared" si="0"/>
        <v>3</v>
      </c>
      <c r="B59" s="21">
        <v>0.17827103061055821</v>
      </c>
    </row>
    <row r="60" spans="1:2" x14ac:dyDescent="0.15">
      <c r="A60" s="4">
        <f t="shared" si="0"/>
        <v>3.25</v>
      </c>
      <c r="B60" s="21">
        <v>0.16257091456068698</v>
      </c>
    </row>
    <row r="61" spans="1:2" x14ac:dyDescent="0.15">
      <c r="A61" s="5">
        <f t="shared" si="0"/>
        <v>3.5</v>
      </c>
      <c r="B61" s="24">
        <v>0.14962159308075651</v>
      </c>
    </row>
    <row r="62" spans="1:2" x14ac:dyDescent="0.15">
      <c r="A62" s="3">
        <f t="shared" si="0"/>
        <v>3.75</v>
      </c>
      <c r="B62" s="18">
        <v>0.1387052395935911</v>
      </c>
    </row>
    <row r="63" spans="1:2" x14ac:dyDescent="0.15">
      <c r="A63" s="4">
        <f t="shared" si="0"/>
        <v>4</v>
      </c>
      <c r="B63" s="21">
        <v>0.12934800123600498</v>
      </c>
    </row>
    <row r="64" spans="1:2" x14ac:dyDescent="0.15">
      <c r="A64" s="4">
        <f t="shared" si="0"/>
        <v>4.25</v>
      </c>
      <c r="B64" s="21">
        <v>0.12122159429432366</v>
      </c>
    </row>
    <row r="65" spans="1:2" x14ac:dyDescent="0.15">
      <c r="A65" s="4">
        <f t="shared" si="0"/>
        <v>4.5</v>
      </c>
      <c r="B65" s="21">
        <v>0.11408861022682497</v>
      </c>
    </row>
    <row r="66" spans="1:2" x14ac:dyDescent="0.15">
      <c r="A66" s="5">
        <f t="shared" si="0"/>
        <v>4.75</v>
      </c>
      <c r="B66" s="24">
        <v>0.10777151118024449</v>
      </c>
    </row>
    <row r="67" spans="1:2" x14ac:dyDescent="0.15">
      <c r="A67" s="3">
        <f t="shared" si="0"/>
        <v>5</v>
      </c>
      <c r="B67" s="18">
        <v>0.10213407442427684</v>
      </c>
    </row>
    <row r="68" spans="1:2" x14ac:dyDescent="0.15">
      <c r="A68" s="4">
        <f t="shared" si="0"/>
        <v>5.25</v>
      </c>
      <c r="B68" s="21">
        <v>9.7069628473201885E-2</v>
      </c>
    </row>
    <row r="69" spans="1:2" x14ac:dyDescent="0.15">
      <c r="A69" s="4">
        <f t="shared" si="0"/>
        <v>5.5</v>
      </c>
      <c r="B69" s="21">
        <v>9.249323231075475E-2</v>
      </c>
    </row>
    <row r="70" spans="1:2" x14ac:dyDescent="0.15">
      <c r="A70" s="4">
        <f t="shared" si="0"/>
        <v>5.75</v>
      </c>
      <c r="B70" s="21">
        <v>8.8336282814475323E-2</v>
      </c>
    </row>
    <row r="71" spans="1:2" x14ac:dyDescent="0.15">
      <c r="A71" s="5">
        <f t="shared" si="0"/>
        <v>6</v>
      </c>
      <c r="B71" s="24">
        <v>8.4542688974543853E-2</v>
      </c>
    </row>
    <row r="72" spans="1:2" x14ac:dyDescent="0.15">
      <c r="A72" s="3">
        <f t="shared" si="0"/>
        <v>6.25</v>
      </c>
      <c r="B72" s="18">
        <v>8.1066094061011715E-2</v>
      </c>
    </row>
    <row r="73" spans="1:2" x14ac:dyDescent="0.15">
      <c r="A73" s="4">
        <f t="shared" ref="A73:A91" si="1">A72+0.25</f>
        <v>6.5</v>
      </c>
      <c r="B73" s="21">
        <v>7.7867818986069884E-2</v>
      </c>
    </row>
    <row r="74" spans="1:2" x14ac:dyDescent="0.15">
      <c r="A74" s="4">
        <f t="shared" si="1"/>
        <v>6.75</v>
      </c>
      <c r="B74" s="21">
        <v>7.4915313826215621E-2</v>
      </c>
    </row>
    <row r="75" spans="1:2" x14ac:dyDescent="0.15">
      <c r="A75" s="4">
        <f t="shared" si="1"/>
        <v>7</v>
      </c>
      <c r="B75" s="21">
        <v>7.2180974658236294E-2</v>
      </c>
    </row>
    <row r="76" spans="1:2" x14ac:dyDescent="0.15">
      <c r="A76" s="5">
        <f t="shared" si="1"/>
        <v>7.25</v>
      </c>
      <c r="B76" s="24">
        <v>6.9641227642170705E-2</v>
      </c>
    </row>
    <row r="77" spans="1:2" x14ac:dyDescent="0.15">
      <c r="A77" s="3">
        <f t="shared" si="1"/>
        <v>7.5</v>
      </c>
      <c r="B77" s="18">
        <v>6.7275811644630618E-2</v>
      </c>
    </row>
    <row r="78" spans="1:2" x14ac:dyDescent="0.15">
      <c r="A78" s="4">
        <f t="shared" si="1"/>
        <v>7.75</v>
      </c>
      <c r="B78" s="21">
        <v>6.5067210400572423E-2</v>
      </c>
    </row>
    <row r="79" spans="1:2" x14ac:dyDescent="0.15">
      <c r="A79" s="4">
        <f t="shared" si="1"/>
        <v>8</v>
      </c>
      <c r="B79" s="21">
        <v>6.3000198707553384E-2</v>
      </c>
    </row>
    <row r="80" spans="1:2" x14ac:dyDescent="0.15">
      <c r="A80" s="4">
        <f t="shared" si="1"/>
        <v>8.25</v>
      </c>
      <c r="B80" s="21">
        <v>6.1061476557527881E-2</v>
      </c>
    </row>
    <row r="81" spans="1:2" x14ac:dyDescent="0.15">
      <c r="A81" s="5">
        <f t="shared" si="1"/>
        <v>8.5</v>
      </c>
      <c r="B81" s="24">
        <v>5.9239371779972141E-2</v>
      </c>
    </row>
    <row r="82" spans="1:2" x14ac:dyDescent="0.15">
      <c r="A82" s="3">
        <f t="shared" si="1"/>
        <v>8.75</v>
      </c>
      <c r="B82" s="18">
        <v>5.7523596564578366E-2</v>
      </c>
    </row>
    <row r="83" spans="1:2" x14ac:dyDescent="0.15">
      <c r="A83" s="4">
        <f t="shared" si="1"/>
        <v>9</v>
      </c>
      <c r="B83" s="21">
        <v>5.5905046724350455E-2</v>
      </c>
    </row>
    <row r="84" spans="1:2" x14ac:dyDescent="0.15">
      <c r="A84" s="4">
        <f t="shared" si="1"/>
        <v>9.25</v>
      </c>
      <c r="B84" s="21">
        <v>5.4375635134938372E-2</v>
      </c>
    </row>
    <row r="85" spans="1:2" x14ac:dyDescent="0.15">
      <c r="A85" s="4">
        <f t="shared" si="1"/>
        <v>9.5</v>
      </c>
      <c r="B85" s="21">
        <v>5.2928152705625647E-2</v>
      </c>
    </row>
    <row r="86" spans="1:2" x14ac:dyDescent="0.15">
      <c r="A86" s="5">
        <f t="shared" si="1"/>
        <v>9.75</v>
      </c>
      <c r="B86" s="24">
        <v>5.1556151683026297E-2</v>
      </c>
    </row>
    <row r="87" spans="1:2" x14ac:dyDescent="0.15">
      <c r="A87" s="3">
        <f t="shared" si="1"/>
        <v>10</v>
      </c>
      <c r="B87" s="18">
        <v>5.0253847187598531E-2</v>
      </c>
    </row>
    <row r="88" spans="1:2" x14ac:dyDescent="0.15">
      <c r="A88" s="4">
        <f t="shared" si="1"/>
        <v>10.25</v>
      </c>
      <c r="B88" s="21">
        <v>4.901603372601171E-2</v>
      </c>
    </row>
    <row r="89" spans="1:2" x14ac:dyDescent="0.15">
      <c r="A89" s="4">
        <f t="shared" si="1"/>
        <v>10.5</v>
      </c>
      <c r="B89" s="21">
        <v>4.7838014074213439E-2</v>
      </c>
    </row>
    <row r="90" spans="1:2" x14ac:dyDescent="0.15">
      <c r="A90" s="4">
        <f t="shared" si="1"/>
        <v>10.75</v>
      </c>
      <c r="B90" s="21">
        <v>4.6715538433949537E-2</v>
      </c>
    </row>
    <row r="91" spans="1:2" x14ac:dyDescent="0.15">
      <c r="A91" s="5">
        <f t="shared" si="1"/>
        <v>11</v>
      </c>
      <c r="B91" s="24">
        <v>4.5644752164116016E-2</v>
      </c>
    </row>
    <row r="92" spans="1:2" x14ac:dyDescent="0.15">
      <c r="B92" s="3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tart_Dawson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27B0B-D2D5-45E2-B9D2-3D9A85E958CF}">
  <sheetPr codeName="Sheet14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129</v>
      </c>
    </row>
    <row r="3" spans="1:5" x14ac:dyDescent="0.15">
      <c r="A3" s="2"/>
    </row>
    <row r="6" spans="1:5" x14ac:dyDescent="0.15">
      <c r="A6" s="6" t="s">
        <v>0</v>
      </c>
      <c r="B6" s="6" t="s">
        <v>24</v>
      </c>
      <c r="C6" s="6" t="s">
        <v>25</v>
      </c>
      <c r="D6" s="6" t="s">
        <v>26</v>
      </c>
      <c r="E6" s="6" t="s">
        <v>27</v>
      </c>
    </row>
    <row r="7" spans="1:5" x14ac:dyDescent="0.15">
      <c r="A7" s="3">
        <v>-10</v>
      </c>
      <c r="B7" s="16">
        <v>-0.24593576445134827</v>
      </c>
      <c r="C7" s="27">
        <v>-4.3472746168861452E-2</v>
      </c>
      <c r="D7" s="27">
        <v>0.25463031368512057</v>
      </c>
      <c r="E7" s="17">
        <v>-5.8379379305186781E-2</v>
      </c>
    </row>
    <row r="8" spans="1:5" x14ac:dyDescent="0.15">
      <c r="A8" s="4">
        <f>A7+0.25</f>
        <v>-9.75</v>
      </c>
      <c r="B8" s="19">
        <v>-0.22733329951184827</v>
      </c>
      <c r="C8" s="31">
        <v>-0.10483850125849749</v>
      </c>
      <c r="D8" s="31">
        <v>0.24883863310333493</v>
      </c>
      <c r="E8" s="20">
        <v>2.7508569084113699E-3</v>
      </c>
    </row>
    <row r="9" spans="1:5" x14ac:dyDescent="0.15">
      <c r="A9" s="4">
        <f t="shared" ref="A9:A72" si="0">A8+0.25</f>
        <v>-9.5</v>
      </c>
      <c r="B9" s="19">
        <v>-0.19392874768742235</v>
      </c>
      <c r="C9" s="31">
        <v>-0.16126443075752986</v>
      </c>
      <c r="D9" s="31">
        <v>0.2278791541626918</v>
      </c>
      <c r="E9" s="20">
        <v>6.531531321534384E-2</v>
      </c>
    </row>
    <row r="10" spans="1:5" x14ac:dyDescent="0.15">
      <c r="A10" s="4">
        <f t="shared" si="0"/>
        <v>-9.25</v>
      </c>
      <c r="B10" s="19">
        <v>-0.14741426284123629</v>
      </c>
      <c r="C10" s="31">
        <v>-0.2091466504701211</v>
      </c>
      <c r="D10" s="31">
        <v>0.1926351602401814</v>
      </c>
      <c r="E10" s="20">
        <v>0.12584495955544805</v>
      </c>
    </row>
    <row r="11" spans="1:5" x14ac:dyDescent="0.15">
      <c r="A11" s="5">
        <f t="shared" si="0"/>
        <v>-9</v>
      </c>
      <c r="B11" s="22">
        <v>-9.0333611182876097E-2</v>
      </c>
      <c r="C11" s="32">
        <v>-0.24531178657332536</v>
      </c>
      <c r="D11" s="32">
        <v>0.14484734153250395</v>
      </c>
      <c r="E11" s="23">
        <v>0.18093519033665695</v>
      </c>
    </row>
    <row r="12" spans="1:5" x14ac:dyDescent="0.15">
      <c r="A12" s="3">
        <f t="shared" si="0"/>
        <v>-8.75</v>
      </c>
      <c r="B12" s="16">
        <v>-2.5948856094629952E-2</v>
      </c>
      <c r="C12" s="27">
        <v>-0.26721789148628161</v>
      </c>
      <c r="D12" s="27">
        <v>8.7027231291494325E-2</v>
      </c>
      <c r="E12" s="17">
        <v>0.22743401432445565</v>
      </c>
    </row>
    <row r="13" spans="1:5" x14ac:dyDescent="0.15">
      <c r="A13" s="4">
        <f t="shared" si="0"/>
        <v>-8.5</v>
      </c>
      <c r="B13" s="19">
        <v>4.1939251842934483E-2</v>
      </c>
      <c r="C13" s="31">
        <v>-0.27312196367405372</v>
      </c>
      <c r="D13" s="31">
        <v>2.2324739609784039E-2</v>
      </c>
      <c r="E13" s="20">
        <v>0.26261620385768475</v>
      </c>
    </row>
    <row r="14" spans="1:5" x14ac:dyDescent="0.15">
      <c r="A14" s="4">
        <f t="shared" si="0"/>
        <v>-8.25</v>
      </c>
      <c r="B14" s="19">
        <v>0.10920747150610138</v>
      </c>
      <c r="C14" s="31">
        <v>-0.26220355199274376</v>
      </c>
      <c r="D14" s="31">
        <v>-4.5642974053315022E-2</v>
      </c>
      <c r="E14" s="20">
        <v>0.28433347880647225</v>
      </c>
    </row>
    <row r="15" spans="1:5" x14ac:dyDescent="0.15">
      <c r="A15" s="4">
        <f t="shared" si="0"/>
        <v>-8</v>
      </c>
      <c r="B15" s="19">
        <v>0.17165080713755387</v>
      </c>
      <c r="C15" s="31">
        <v>-0.23463634685391455</v>
      </c>
      <c r="D15" s="31">
        <v>-0.11299172042407524</v>
      </c>
      <c r="E15" s="20">
        <v>0.29113220706595216</v>
      </c>
    </row>
    <row r="16" spans="1:5" x14ac:dyDescent="0.15">
      <c r="A16" s="5">
        <f t="shared" si="0"/>
        <v>-7.75</v>
      </c>
      <c r="B16" s="22">
        <v>0.22523406912010668</v>
      </c>
      <c r="C16" s="32">
        <v>-0.19160259218911815</v>
      </c>
      <c r="D16" s="32">
        <v>-0.17578823887775361</v>
      </c>
      <c r="E16" s="23">
        <v>0.28233200580344259</v>
      </c>
    </row>
    <row r="17" spans="1:5" x14ac:dyDescent="0.15">
      <c r="A17" s="3">
        <f t="shared" si="0"/>
        <v>-7.5</v>
      </c>
      <c r="B17" s="16">
        <v>0.26633965788037833</v>
      </c>
      <c r="C17" s="27">
        <v>-0.13524842757970532</v>
      </c>
      <c r="D17" s="27">
        <v>-0.23027341052579026</v>
      </c>
      <c r="E17" s="17">
        <v>0.25806091319346014</v>
      </c>
    </row>
    <row r="18" spans="1:5" x14ac:dyDescent="0.15">
      <c r="A18" s="4">
        <f t="shared" si="0"/>
        <v>-7.25</v>
      </c>
      <c r="B18" s="19">
        <v>0.29199692419177903</v>
      </c>
      <c r="C18" s="31">
        <v>-6.8581700653131752E-2</v>
      </c>
      <c r="D18" s="31">
        <v>-0.27307783435643235</v>
      </c>
      <c r="E18" s="20">
        <v>0.2192453334015082</v>
      </c>
    </row>
    <row r="19" spans="1:5" x14ac:dyDescent="0.15">
      <c r="A19" s="4">
        <f t="shared" si="0"/>
        <v>-7</v>
      </c>
      <c r="B19" s="19">
        <v>0.30007927051955563</v>
      </c>
      <c r="C19" s="31">
        <v>4.6828234823458265E-3</v>
      </c>
      <c r="D19" s="31">
        <v>-0.30141722008594013</v>
      </c>
      <c r="E19" s="20">
        <v>0.16755558799533424</v>
      </c>
    </row>
    <row r="20" spans="1:5" x14ac:dyDescent="0.15">
      <c r="A20" s="4">
        <f t="shared" si="0"/>
        <v>-6.75</v>
      </c>
      <c r="B20" s="19">
        <v>0.28945678978455658</v>
      </c>
      <c r="C20" s="31">
        <v>8.0322785255277127E-2</v>
      </c>
      <c r="D20" s="31">
        <v>-0.31325613356389792</v>
      </c>
      <c r="E20" s="20">
        <v>0.10531047907888459</v>
      </c>
    </row>
    <row r="21" spans="1:5" x14ac:dyDescent="0.15">
      <c r="A21" s="5">
        <f t="shared" si="0"/>
        <v>-6.5</v>
      </c>
      <c r="B21" s="22">
        <v>0.26009460558160635</v>
      </c>
      <c r="C21" s="32">
        <v>0.15384130140997182</v>
      </c>
      <c r="D21" s="32">
        <v>-0.30743039063082844</v>
      </c>
      <c r="E21" s="23">
        <v>3.5346631285922608E-2</v>
      </c>
    </row>
    <row r="22" spans="1:5" x14ac:dyDescent="0.15">
      <c r="A22" s="3">
        <f t="shared" si="0"/>
        <v>-6.25</v>
      </c>
      <c r="B22" s="16">
        <v>0.21309005307666071</v>
      </c>
      <c r="C22" s="27">
        <v>0.22072087753923719</v>
      </c>
      <c r="D22" s="27">
        <v>-0.28372073388921659</v>
      </c>
      <c r="E22" s="17">
        <v>-3.9139607850138564E-2</v>
      </c>
    </row>
    <row r="23" spans="1:5" x14ac:dyDescent="0.15">
      <c r="A23" s="4">
        <f t="shared" si="0"/>
        <v>-6</v>
      </c>
      <c r="B23" s="19">
        <v>0.15064525725099692</v>
      </c>
      <c r="C23" s="31">
        <v>0.27668385812756563</v>
      </c>
      <c r="D23" s="31">
        <v>-0.24287320996018547</v>
      </c>
      <c r="E23" s="20">
        <v>-0.11476838482077534</v>
      </c>
    </row>
    <row r="24" spans="1:5" x14ac:dyDescent="0.15">
      <c r="A24" s="4">
        <f t="shared" si="0"/>
        <v>-5.75</v>
      </c>
      <c r="B24" s="19">
        <v>7.597533201690107E-2</v>
      </c>
      <c r="C24" s="31">
        <v>0.31794452391933276</v>
      </c>
      <c r="D24" s="31">
        <v>-0.18656473164101681</v>
      </c>
      <c r="E24" s="20">
        <v>-0.18816036277775586</v>
      </c>
    </row>
    <row r="25" spans="1:5" x14ac:dyDescent="0.15">
      <c r="A25" s="4">
        <f t="shared" si="0"/>
        <v>-5.5</v>
      </c>
      <c r="B25" s="19">
        <v>-6.8438694178191957E-3</v>
      </c>
      <c r="C25" s="31">
        <v>0.34143821542904346</v>
      </c>
      <c r="D25" s="31">
        <v>-0.11731548164728751</v>
      </c>
      <c r="E25" s="20">
        <v>-0.25611786514010709</v>
      </c>
    </row>
    <row r="26" spans="1:5" x14ac:dyDescent="0.15">
      <c r="A26" s="5">
        <f t="shared" si="0"/>
        <v>-5.25</v>
      </c>
      <c r="B26" s="22">
        <v>-9.3080989639317852E-2</v>
      </c>
      <c r="C26" s="32">
        <v>0.34501397857943733</v>
      </c>
      <c r="D26" s="32">
        <v>-3.8352906962372563E-2</v>
      </c>
      <c r="E26" s="23">
        <v>-0.3157927161319154</v>
      </c>
    </row>
    <row r="27" spans="1:5" x14ac:dyDescent="0.15">
      <c r="A27" s="3">
        <f t="shared" si="0"/>
        <v>-5</v>
      </c>
      <c r="B27" s="16">
        <v>-0.17759677131433826</v>
      </c>
      <c r="C27" s="27">
        <v>0.32757913759146506</v>
      </c>
      <c r="D27" s="27">
        <v>4.6565116277752228E-2</v>
      </c>
      <c r="E27" s="17">
        <v>-0.36483123061366685</v>
      </c>
    </row>
    <row r="28" spans="1:5" x14ac:dyDescent="0.15">
      <c r="A28" s="4">
        <f t="shared" si="0"/>
        <v>-4.75</v>
      </c>
      <c r="B28" s="19">
        <v>-0.25512082749137388</v>
      </c>
      <c r="C28" s="31">
        <v>0.28918679864711022</v>
      </c>
      <c r="D28" s="31">
        <v>0.13335796490311697</v>
      </c>
      <c r="E28" s="20">
        <v>-0.40148824277605083</v>
      </c>
    </row>
    <row r="29" spans="1:5" x14ac:dyDescent="0.15">
      <c r="A29" s="4">
        <f t="shared" si="0"/>
        <v>-4.5</v>
      </c>
      <c r="B29" s="19">
        <v>-0.32054250898512138</v>
      </c>
      <c r="C29" s="31">
        <v>0.23106043192337059</v>
      </c>
      <c r="D29" s="31">
        <v>0.21784898368584557</v>
      </c>
      <c r="E29" s="20">
        <v>-0.42470397297745555</v>
      </c>
    </row>
    <row r="30" spans="1:5" x14ac:dyDescent="0.15">
      <c r="A30" s="4">
        <f t="shared" si="0"/>
        <v>-4.25</v>
      </c>
      <c r="B30" s="19">
        <v>-0.36919977029989531</v>
      </c>
      <c r="C30" s="31">
        <v>0.15555319297834264</v>
      </c>
      <c r="D30" s="31">
        <v>0.29599826772185173</v>
      </c>
      <c r="E30" s="20">
        <v>-0.43413979789302659</v>
      </c>
    </row>
    <row r="31" spans="1:5" x14ac:dyDescent="0.15">
      <c r="A31" s="5">
        <f t="shared" si="0"/>
        <v>-4</v>
      </c>
      <c r="B31" s="22">
        <v>-0.39714980986384757</v>
      </c>
      <c r="C31" s="32">
        <v>6.6043328023549133E-2</v>
      </c>
      <c r="D31" s="32">
        <v>0.36412814585207298</v>
      </c>
      <c r="E31" s="23">
        <v>-0.4301714738756221</v>
      </c>
    </row>
    <row r="32" spans="1:5" x14ac:dyDescent="0.15">
      <c r="A32" s="3">
        <f t="shared" si="0"/>
        <v>-3.75</v>
      </c>
      <c r="B32" s="16">
        <v>-0.40140605493617448</v>
      </c>
      <c r="C32" s="27">
        <v>-3.3229349129679724E-2</v>
      </c>
      <c r="D32" s="27">
        <v>0.41912837447200368</v>
      </c>
      <c r="E32" s="17">
        <v>-0.41384091697379088</v>
      </c>
    </row>
    <row r="33" spans="1:5" x14ac:dyDescent="0.15">
      <c r="A33" s="4">
        <f t="shared" si="0"/>
        <v>-3.5</v>
      </c>
      <c r="B33" s="19">
        <v>-0.3801277399872634</v>
      </c>
      <c r="C33" s="31">
        <v>-0.13737752736232714</v>
      </c>
      <c r="D33" s="31">
        <v>0.45862918419430748</v>
      </c>
      <c r="E33" s="20">
        <v>-0.38677011171688136</v>
      </c>
    </row>
    <row r="34" spans="1:5" x14ac:dyDescent="0.15">
      <c r="A34" s="4">
        <f t="shared" si="0"/>
        <v>-3.25</v>
      </c>
      <c r="B34" s="19">
        <v>-0.33275080217061159</v>
      </c>
      <c r="C34" s="31">
        <v>-0.24111968801520378</v>
      </c>
      <c r="D34" s="31">
        <v>0.48113214864150622</v>
      </c>
      <c r="E34" s="20">
        <v>-0.35104295646665007</v>
      </c>
    </row>
    <row r="35" spans="1:5" x14ac:dyDescent="0.15">
      <c r="A35" s="4">
        <f t="shared" si="0"/>
        <v>-3</v>
      </c>
      <c r="B35" s="19">
        <v>-0.26005195490193345</v>
      </c>
      <c r="C35" s="31">
        <v>-0.33905895852593643</v>
      </c>
      <c r="D35" s="31">
        <v>0.48609126058589103</v>
      </c>
      <c r="E35" s="20">
        <v>-0.30906272225525161</v>
      </c>
    </row>
    <row r="36" spans="1:5" x14ac:dyDescent="0.15">
      <c r="A36" s="5">
        <f t="shared" si="0"/>
        <v>-2.75</v>
      </c>
      <c r="B36" s="22">
        <v>-0.16414142780851365</v>
      </c>
      <c r="C36" s="32">
        <v>-0.42597230295790223</v>
      </c>
      <c r="D36" s="32">
        <v>0.47393946632335165</v>
      </c>
      <c r="E36" s="23">
        <v>-0.26339419351242749</v>
      </c>
    </row>
    <row r="37" spans="1:5" x14ac:dyDescent="0.15">
      <c r="A37" s="3">
        <f t="shared" si="0"/>
        <v>-2.5</v>
      </c>
      <c r="B37" s="16">
        <v>-4.8383776468197998E-2</v>
      </c>
      <c r="C37" s="27">
        <v>-0.49709410246427393</v>
      </c>
      <c r="D37" s="27">
        <v>0.44605905843961713</v>
      </c>
      <c r="E37" s="17">
        <v>-0.21660039103911355</v>
      </c>
    </row>
    <row r="38" spans="1:5" x14ac:dyDescent="0.15">
      <c r="A38" s="4">
        <f t="shared" si="0"/>
        <v>-2.25</v>
      </c>
      <c r="B38" s="19">
        <v>8.2749851288734036E-2</v>
      </c>
      <c r="C38" s="31">
        <v>-0.54837835664696</v>
      </c>
      <c r="D38" s="31">
        <v>0.40469757684189706</v>
      </c>
      <c r="E38" s="20">
        <v>-0.17108400218307931</v>
      </c>
    </row>
    <row r="39" spans="1:5" x14ac:dyDescent="0.15">
      <c r="A39" s="4">
        <f t="shared" si="0"/>
        <v>-2</v>
      </c>
      <c r="B39" s="19">
        <v>0.2238907791412357</v>
      </c>
      <c r="C39" s="31">
        <v>-0.57672480775687318</v>
      </c>
      <c r="D39" s="31">
        <v>0.35283402861563773</v>
      </c>
      <c r="E39" s="20">
        <v>-0.12894324947440206</v>
      </c>
    </row>
    <row r="40" spans="1:5" x14ac:dyDescent="0.15">
      <c r="A40" s="4">
        <f t="shared" si="0"/>
        <v>-1.75</v>
      </c>
      <c r="B40" s="19">
        <v>0.3690325301851507</v>
      </c>
      <c r="C40" s="31">
        <v>-0.58015619763899251</v>
      </c>
      <c r="D40" s="31">
        <v>0.29400312425941216</v>
      </c>
      <c r="E40" s="20">
        <v>-9.1850943525377995E-2</v>
      </c>
    </row>
    <row r="41" spans="1:5" x14ac:dyDescent="0.15">
      <c r="A41" s="5">
        <f t="shared" si="0"/>
        <v>-1.5</v>
      </c>
      <c r="B41" s="22">
        <v>0.51182767173591803</v>
      </c>
      <c r="C41" s="32">
        <v>-0.55793650791009963</v>
      </c>
      <c r="D41" s="32">
        <v>0.23208767214421472</v>
      </c>
      <c r="E41" s="23">
        <v>-6.0963951141139637E-2</v>
      </c>
    </row>
    <row r="42" spans="1:5" x14ac:dyDescent="0.15">
      <c r="A42" s="3">
        <f t="shared" si="0"/>
        <v>-1.25</v>
      </c>
      <c r="B42" s="16">
        <v>0.64590608527128535</v>
      </c>
      <c r="C42" s="27">
        <v>-0.51062326031988026</v>
      </c>
      <c r="D42" s="27">
        <v>0.1710911312405235</v>
      </c>
      <c r="E42" s="17">
        <v>-3.6868359649794673E-2</v>
      </c>
    </row>
    <row r="43" spans="1:5" x14ac:dyDescent="0.15">
      <c r="A43" s="4">
        <f t="shared" si="0"/>
        <v>-1</v>
      </c>
      <c r="B43" s="19">
        <v>0.76519768655796661</v>
      </c>
      <c r="C43" s="31">
        <v>-0.4400505857449335</v>
      </c>
      <c r="D43" s="31">
        <v>0.11490348493190047</v>
      </c>
      <c r="E43" s="20">
        <v>-1.9563353982668407E-2</v>
      </c>
    </row>
    <row r="44" spans="1:5" x14ac:dyDescent="0.15">
      <c r="A44" s="4">
        <f t="shared" si="0"/>
        <v>-0.75</v>
      </c>
      <c r="B44" s="19">
        <v>0.86424227516664853</v>
      </c>
      <c r="C44" s="31">
        <v>-0.34924360217486211</v>
      </c>
      <c r="D44" s="31">
        <v>6.7073997299650551E-2</v>
      </c>
      <c r="E44" s="20">
        <v>-8.4843834232741083E-3</v>
      </c>
    </row>
    <row r="45" spans="1:5" x14ac:dyDescent="0.15">
      <c r="A45" s="4">
        <f t="shared" si="0"/>
        <v>-0.5</v>
      </c>
      <c r="B45" s="19">
        <v>0.93846980724081286</v>
      </c>
      <c r="C45" s="31">
        <v>-0.24226845767487384</v>
      </c>
      <c r="D45" s="31">
        <v>3.0604023458682638E-2</v>
      </c>
      <c r="E45" s="20">
        <v>-2.563729994587244E-3</v>
      </c>
    </row>
    <row r="46" spans="1:5" x14ac:dyDescent="0.15">
      <c r="A46" s="5">
        <f t="shared" si="0"/>
        <v>-0.25</v>
      </c>
      <c r="B46" s="22">
        <v>0.98443592929585266</v>
      </c>
      <c r="C46" s="32">
        <v>-0.1240259773227269</v>
      </c>
      <c r="D46" s="32">
        <v>7.771889285962676E-3</v>
      </c>
      <c r="E46" s="23">
        <v>-3.2425125267590815E-4</v>
      </c>
    </row>
    <row r="47" spans="1:5" x14ac:dyDescent="0.15">
      <c r="A47" s="3">
        <f t="shared" si="0"/>
        <v>0</v>
      </c>
      <c r="B47" s="16">
        <v>1</v>
      </c>
      <c r="C47" s="27">
        <v>0</v>
      </c>
      <c r="D47" s="27">
        <v>0</v>
      </c>
      <c r="E47" s="17">
        <v>0</v>
      </c>
    </row>
    <row r="48" spans="1:5" x14ac:dyDescent="0.15">
      <c r="A48" s="4">
        <f t="shared" si="0"/>
        <v>0.25</v>
      </c>
      <c r="B48" s="19">
        <v>0.98443592929585266</v>
      </c>
      <c r="C48" s="31">
        <v>0.1240259773227269</v>
      </c>
      <c r="D48" s="31">
        <v>7.771889285962676E-3</v>
      </c>
      <c r="E48" s="20">
        <v>3.2425125267590815E-4</v>
      </c>
    </row>
    <row r="49" spans="1:5" x14ac:dyDescent="0.15">
      <c r="A49" s="4">
        <f t="shared" si="0"/>
        <v>0.5</v>
      </c>
      <c r="B49" s="19">
        <v>0.93846980724081286</v>
      </c>
      <c r="C49" s="31">
        <v>0.24226845767487384</v>
      </c>
      <c r="D49" s="31">
        <v>3.0604023458682638E-2</v>
      </c>
      <c r="E49" s="20">
        <v>2.563729994587244E-3</v>
      </c>
    </row>
    <row r="50" spans="1:5" x14ac:dyDescent="0.15">
      <c r="A50" s="4">
        <f t="shared" si="0"/>
        <v>0.75</v>
      </c>
      <c r="B50" s="19">
        <v>0.86424227516664853</v>
      </c>
      <c r="C50" s="31">
        <v>0.34924360217486211</v>
      </c>
      <c r="D50" s="31">
        <v>6.7073997299650551E-2</v>
      </c>
      <c r="E50" s="20">
        <v>8.4843834232741083E-3</v>
      </c>
    </row>
    <row r="51" spans="1:5" x14ac:dyDescent="0.15">
      <c r="A51" s="5">
        <f t="shared" si="0"/>
        <v>1</v>
      </c>
      <c r="B51" s="22">
        <v>0.76519768655796661</v>
      </c>
      <c r="C51" s="32">
        <v>0.4400505857449335</v>
      </c>
      <c r="D51" s="32">
        <v>0.11490348493190047</v>
      </c>
      <c r="E51" s="23">
        <v>1.9563353982668407E-2</v>
      </c>
    </row>
    <row r="52" spans="1:5" x14ac:dyDescent="0.15">
      <c r="A52" s="3">
        <f t="shared" si="0"/>
        <v>1.25</v>
      </c>
      <c r="B52" s="16">
        <v>0.64590608527128535</v>
      </c>
      <c r="C52" s="27">
        <v>0.51062326031988026</v>
      </c>
      <c r="D52" s="27">
        <v>0.1710911312405235</v>
      </c>
      <c r="E52" s="17">
        <v>3.6868359649794673E-2</v>
      </c>
    </row>
    <row r="53" spans="1:5" x14ac:dyDescent="0.15">
      <c r="A53" s="4">
        <f t="shared" si="0"/>
        <v>1.5</v>
      </c>
      <c r="B53" s="19">
        <v>0.51182767173591803</v>
      </c>
      <c r="C53" s="31">
        <v>0.55793650791009963</v>
      </c>
      <c r="D53" s="31">
        <v>0.23208767214421472</v>
      </c>
      <c r="E53" s="20">
        <v>6.0963951141139637E-2</v>
      </c>
    </row>
    <row r="54" spans="1:5" x14ac:dyDescent="0.15">
      <c r="A54" s="4">
        <f t="shared" si="0"/>
        <v>1.75</v>
      </c>
      <c r="B54" s="19">
        <v>0.3690325301851507</v>
      </c>
      <c r="C54" s="31">
        <v>0.58015619763899251</v>
      </c>
      <c r="D54" s="31">
        <v>0.29400312425941216</v>
      </c>
      <c r="E54" s="20">
        <v>9.1850943525377995E-2</v>
      </c>
    </row>
    <row r="55" spans="1:5" x14ac:dyDescent="0.15">
      <c r="A55" s="4">
        <f t="shared" si="0"/>
        <v>2</v>
      </c>
      <c r="B55" s="19">
        <v>0.2238907791412357</v>
      </c>
      <c r="C55" s="31">
        <v>0.57672480775687318</v>
      </c>
      <c r="D55" s="31">
        <v>0.35283402861563773</v>
      </c>
      <c r="E55" s="20">
        <v>0.12894324947440206</v>
      </c>
    </row>
    <row r="56" spans="1:5" x14ac:dyDescent="0.15">
      <c r="A56" s="5">
        <f t="shared" si="0"/>
        <v>2.25</v>
      </c>
      <c r="B56" s="22">
        <v>8.2749851288734036E-2</v>
      </c>
      <c r="C56" s="32">
        <v>0.54837835664696</v>
      </c>
      <c r="D56" s="32">
        <v>0.40469757684189706</v>
      </c>
      <c r="E56" s="23">
        <v>0.17108400218307931</v>
      </c>
    </row>
    <row r="57" spans="1:5" x14ac:dyDescent="0.15">
      <c r="A57" s="3">
        <f t="shared" si="0"/>
        <v>2.5</v>
      </c>
      <c r="B57" s="16">
        <v>-4.8383776468197998E-2</v>
      </c>
      <c r="C57" s="27">
        <v>0.49709410246427393</v>
      </c>
      <c r="D57" s="27">
        <v>0.44605905843961713</v>
      </c>
      <c r="E57" s="17">
        <v>0.21660039103911355</v>
      </c>
    </row>
    <row r="58" spans="1:5" x14ac:dyDescent="0.15">
      <c r="A58" s="4">
        <f t="shared" si="0"/>
        <v>2.75</v>
      </c>
      <c r="B58" s="19">
        <v>-0.16414142780851365</v>
      </c>
      <c r="C58" s="31">
        <v>0.42597230295790223</v>
      </c>
      <c r="D58" s="31">
        <v>0.47393946632335165</v>
      </c>
      <c r="E58" s="20">
        <v>0.26339419351242749</v>
      </c>
    </row>
    <row r="59" spans="1:5" x14ac:dyDescent="0.15">
      <c r="A59" s="4">
        <f t="shared" si="0"/>
        <v>3</v>
      </c>
      <c r="B59" s="19">
        <v>-0.26005195490193345</v>
      </c>
      <c r="C59" s="31">
        <v>0.33905895852593643</v>
      </c>
      <c r="D59" s="31">
        <v>0.48609126058589103</v>
      </c>
      <c r="E59" s="20">
        <v>0.30906272225525161</v>
      </c>
    </row>
    <row r="60" spans="1:5" x14ac:dyDescent="0.15">
      <c r="A60" s="4">
        <f t="shared" si="0"/>
        <v>3.25</v>
      </c>
      <c r="B60" s="19">
        <v>-0.33275080217061159</v>
      </c>
      <c r="C60" s="31">
        <v>0.24111968801520378</v>
      </c>
      <c r="D60" s="31">
        <v>0.48113214864150622</v>
      </c>
      <c r="E60" s="20">
        <v>0.35104295646665007</v>
      </c>
    </row>
    <row r="61" spans="1:5" x14ac:dyDescent="0.15">
      <c r="A61" s="5">
        <f t="shared" si="0"/>
        <v>3.5</v>
      </c>
      <c r="B61" s="22">
        <v>-0.3801277399872634</v>
      </c>
      <c r="C61" s="32">
        <v>0.13737752736232714</v>
      </c>
      <c r="D61" s="32">
        <v>0.45862918419430748</v>
      </c>
      <c r="E61" s="23">
        <v>0.38677011171688136</v>
      </c>
    </row>
    <row r="62" spans="1:5" x14ac:dyDescent="0.15">
      <c r="A62" s="3">
        <f t="shared" si="0"/>
        <v>3.75</v>
      </c>
      <c r="B62" s="16">
        <v>-0.40140605493617448</v>
      </c>
      <c r="C62" s="27">
        <v>3.3229349129679724E-2</v>
      </c>
      <c r="D62" s="27">
        <v>0.41912837447200368</v>
      </c>
      <c r="E62" s="17">
        <v>0.41384091697379088</v>
      </c>
    </row>
    <row r="63" spans="1:5" x14ac:dyDescent="0.15">
      <c r="A63" s="4">
        <f t="shared" si="0"/>
        <v>4</v>
      </c>
      <c r="B63" s="19">
        <v>-0.39714980986384757</v>
      </c>
      <c r="C63" s="31">
        <v>-6.6043328023549133E-2</v>
      </c>
      <c r="D63" s="31">
        <v>0.36412814585207298</v>
      </c>
      <c r="E63" s="20">
        <v>0.4301714738756221</v>
      </c>
    </row>
    <row r="64" spans="1:5" x14ac:dyDescent="0.15">
      <c r="A64" s="4">
        <f t="shared" si="0"/>
        <v>4.25</v>
      </c>
      <c r="B64" s="19">
        <v>-0.36919977029989531</v>
      </c>
      <c r="C64" s="31">
        <v>-0.15555319297834264</v>
      </c>
      <c r="D64" s="31">
        <v>0.29599826772185173</v>
      </c>
      <c r="E64" s="20">
        <v>0.43413979789302659</v>
      </c>
    </row>
    <row r="65" spans="1:5" x14ac:dyDescent="0.15">
      <c r="A65" s="4">
        <f t="shared" si="0"/>
        <v>4.5</v>
      </c>
      <c r="B65" s="19">
        <v>-0.32054250898512138</v>
      </c>
      <c r="C65" s="31">
        <v>-0.23106043192337059</v>
      </c>
      <c r="D65" s="31">
        <v>0.21784898368584557</v>
      </c>
      <c r="E65" s="20">
        <v>0.42470397297745555</v>
      </c>
    </row>
    <row r="66" spans="1:5" x14ac:dyDescent="0.15">
      <c r="A66" s="5">
        <f t="shared" si="0"/>
        <v>4.75</v>
      </c>
      <c r="B66" s="22">
        <v>-0.25512082749137388</v>
      </c>
      <c r="C66" s="32">
        <v>-0.28918679864711022</v>
      </c>
      <c r="D66" s="32">
        <v>0.13335796490311697</v>
      </c>
      <c r="E66" s="23">
        <v>0.40148824277605083</v>
      </c>
    </row>
    <row r="67" spans="1:5" x14ac:dyDescent="0.15">
      <c r="A67" s="3">
        <f t="shared" si="0"/>
        <v>5</v>
      </c>
      <c r="B67" s="16">
        <v>-0.17759677131433826</v>
      </c>
      <c r="C67" s="27">
        <v>-0.32757913759146506</v>
      </c>
      <c r="D67" s="27">
        <v>4.6565116277752228E-2</v>
      </c>
      <c r="E67" s="17">
        <v>0.36483123061366685</v>
      </c>
    </row>
    <row r="68" spans="1:5" x14ac:dyDescent="0.15">
      <c r="A68" s="4">
        <f t="shared" si="0"/>
        <v>5.25</v>
      </c>
      <c r="B68" s="19">
        <v>-9.3080989639317852E-2</v>
      </c>
      <c r="C68" s="31">
        <v>-0.34501397857943733</v>
      </c>
      <c r="D68" s="31">
        <v>-3.8352906962372563E-2</v>
      </c>
      <c r="E68" s="20">
        <v>0.3157927161319154</v>
      </c>
    </row>
    <row r="69" spans="1:5" x14ac:dyDescent="0.15">
      <c r="A69" s="4">
        <f t="shared" si="0"/>
        <v>5.5</v>
      </c>
      <c r="B69" s="19">
        <v>-6.8438694178191957E-3</v>
      </c>
      <c r="C69" s="31">
        <v>-0.34143821542904346</v>
      </c>
      <c r="D69" s="31">
        <v>-0.11731548164728751</v>
      </c>
      <c r="E69" s="20">
        <v>0.25611786514010709</v>
      </c>
    </row>
    <row r="70" spans="1:5" x14ac:dyDescent="0.15">
      <c r="A70" s="4">
        <f t="shared" si="0"/>
        <v>5.75</v>
      </c>
      <c r="B70" s="19">
        <v>7.597533201690107E-2</v>
      </c>
      <c r="C70" s="31">
        <v>-0.31794452391933276</v>
      </c>
      <c r="D70" s="31">
        <v>-0.18656473164101681</v>
      </c>
      <c r="E70" s="20">
        <v>0.18816036277775586</v>
      </c>
    </row>
    <row r="71" spans="1:5" x14ac:dyDescent="0.15">
      <c r="A71" s="5">
        <f t="shared" si="0"/>
        <v>6</v>
      </c>
      <c r="B71" s="22">
        <v>0.15064525725099692</v>
      </c>
      <c r="C71" s="32">
        <v>-0.27668385812756563</v>
      </c>
      <c r="D71" s="32">
        <v>-0.24287320996018547</v>
      </c>
      <c r="E71" s="23">
        <v>0.11476838482077534</v>
      </c>
    </row>
    <row r="72" spans="1:5" x14ac:dyDescent="0.15">
      <c r="A72" s="3">
        <f t="shared" si="0"/>
        <v>6.25</v>
      </c>
      <c r="B72" s="16">
        <v>0.21309005307666071</v>
      </c>
      <c r="C72" s="27">
        <v>-0.22072087753923719</v>
      </c>
      <c r="D72" s="27">
        <v>-0.28372073388921659</v>
      </c>
      <c r="E72" s="17">
        <v>3.9139607850138564E-2</v>
      </c>
    </row>
    <row r="73" spans="1:5" x14ac:dyDescent="0.15">
      <c r="A73" s="4">
        <f t="shared" ref="A73:A91" si="1">A72+0.25</f>
        <v>6.5</v>
      </c>
      <c r="B73" s="19">
        <v>0.26009460558160635</v>
      </c>
      <c r="C73" s="31">
        <v>-0.15384130140997182</v>
      </c>
      <c r="D73" s="31">
        <v>-0.30743039063082844</v>
      </c>
      <c r="E73" s="20">
        <v>-3.5346631285922608E-2</v>
      </c>
    </row>
    <row r="74" spans="1:5" x14ac:dyDescent="0.15">
      <c r="A74" s="4">
        <f t="shared" si="1"/>
        <v>6.75</v>
      </c>
      <c r="B74" s="19">
        <v>0.28945678978455658</v>
      </c>
      <c r="C74" s="31">
        <v>-8.0322785255277127E-2</v>
      </c>
      <c r="D74" s="31">
        <v>-0.31325613356389792</v>
      </c>
      <c r="E74" s="20">
        <v>-0.10531047907888459</v>
      </c>
    </row>
    <row r="75" spans="1:5" x14ac:dyDescent="0.15">
      <c r="A75" s="4">
        <f t="shared" si="1"/>
        <v>7</v>
      </c>
      <c r="B75" s="19">
        <v>0.30007927051955563</v>
      </c>
      <c r="C75" s="31">
        <v>-4.6828234823458265E-3</v>
      </c>
      <c r="D75" s="31">
        <v>-0.30141722008594013</v>
      </c>
      <c r="E75" s="20">
        <v>-0.16755558799533424</v>
      </c>
    </row>
    <row r="76" spans="1:5" x14ac:dyDescent="0.15">
      <c r="A76" s="5">
        <f t="shared" si="1"/>
        <v>7.25</v>
      </c>
      <c r="B76" s="22">
        <v>0.29199692419177903</v>
      </c>
      <c r="C76" s="32">
        <v>6.8581700653131752E-2</v>
      </c>
      <c r="D76" s="32">
        <v>-0.27307783435643235</v>
      </c>
      <c r="E76" s="23">
        <v>-0.2192453334015082</v>
      </c>
    </row>
    <row r="77" spans="1:5" x14ac:dyDescent="0.15">
      <c r="A77" s="3">
        <f t="shared" si="1"/>
        <v>7.5</v>
      </c>
      <c r="B77" s="16">
        <v>0.26633965788037833</v>
      </c>
      <c r="C77" s="27">
        <v>0.13524842757970532</v>
      </c>
      <c r="D77" s="27">
        <v>-0.23027341052579026</v>
      </c>
      <c r="E77" s="17">
        <v>-0.25806091319346014</v>
      </c>
    </row>
    <row r="78" spans="1:5" x14ac:dyDescent="0.15">
      <c r="A78" s="4">
        <f t="shared" si="1"/>
        <v>7.75</v>
      </c>
      <c r="B78" s="19">
        <v>0.22523406912010668</v>
      </c>
      <c r="C78" s="31">
        <v>0.19160259218911815</v>
      </c>
      <c r="D78" s="31">
        <v>-0.17578823887775361</v>
      </c>
      <c r="E78" s="20">
        <v>-0.28233200580344259</v>
      </c>
    </row>
    <row r="79" spans="1:5" x14ac:dyDescent="0.15">
      <c r="A79" s="4">
        <f t="shared" si="1"/>
        <v>8</v>
      </c>
      <c r="B79" s="19">
        <v>0.17165080713755387</v>
      </c>
      <c r="C79" s="31">
        <v>0.23463634685391455</v>
      </c>
      <c r="D79" s="31">
        <v>-0.11299172042407524</v>
      </c>
      <c r="E79" s="20">
        <v>-0.29113220706595216</v>
      </c>
    </row>
    <row r="80" spans="1:5" x14ac:dyDescent="0.15">
      <c r="A80" s="4">
        <f t="shared" si="1"/>
        <v>8.25</v>
      </c>
      <c r="B80" s="19">
        <v>0.10920747150610138</v>
      </c>
      <c r="C80" s="31">
        <v>0.26220355199274376</v>
      </c>
      <c r="D80" s="31">
        <v>-4.5642974053315022E-2</v>
      </c>
      <c r="E80" s="20">
        <v>-0.28433347880647225</v>
      </c>
    </row>
    <row r="81" spans="1:5" x14ac:dyDescent="0.15">
      <c r="A81" s="5">
        <f t="shared" si="1"/>
        <v>8.5</v>
      </c>
      <c r="B81" s="22">
        <v>4.1939251842934483E-2</v>
      </c>
      <c r="C81" s="32">
        <v>0.27312196367405372</v>
      </c>
      <c r="D81" s="32">
        <v>2.2324739609784039E-2</v>
      </c>
      <c r="E81" s="23">
        <v>-0.26261620385768475</v>
      </c>
    </row>
    <row r="82" spans="1:5" x14ac:dyDescent="0.15">
      <c r="A82" s="3">
        <f t="shared" si="1"/>
        <v>8.75</v>
      </c>
      <c r="B82" s="16">
        <v>-2.5948856094629952E-2</v>
      </c>
      <c r="C82" s="27">
        <v>0.26721789148628161</v>
      </c>
      <c r="D82" s="27">
        <v>8.7027231291494325E-2</v>
      </c>
      <c r="E82" s="17">
        <v>-0.22743401432445565</v>
      </c>
    </row>
    <row r="83" spans="1:5" x14ac:dyDescent="0.15">
      <c r="A83" s="4">
        <f t="shared" si="1"/>
        <v>9</v>
      </c>
      <c r="B83" s="19">
        <v>-9.0333611182876097E-2</v>
      </c>
      <c r="C83" s="31">
        <v>0.24531178657332536</v>
      </c>
      <c r="D83" s="31">
        <v>0.14484734153250395</v>
      </c>
      <c r="E83" s="20">
        <v>-0.18093519033665695</v>
      </c>
    </row>
    <row r="84" spans="1:5" x14ac:dyDescent="0.15">
      <c r="A84" s="4">
        <f t="shared" si="1"/>
        <v>9.25</v>
      </c>
      <c r="B84" s="19">
        <v>-0.14741426284123629</v>
      </c>
      <c r="C84" s="31">
        <v>0.2091466504701211</v>
      </c>
      <c r="D84" s="31">
        <v>0.1926351602401814</v>
      </c>
      <c r="E84" s="20">
        <v>-0.12584495955544805</v>
      </c>
    </row>
    <row r="85" spans="1:5" x14ac:dyDescent="0.15">
      <c r="A85" s="4">
        <f t="shared" si="1"/>
        <v>9.5</v>
      </c>
      <c r="B85" s="19">
        <v>-0.19392874768742235</v>
      </c>
      <c r="C85" s="31">
        <v>0.16126443075752986</v>
      </c>
      <c r="D85" s="31">
        <v>0.2278791541626918</v>
      </c>
      <c r="E85" s="20">
        <v>-6.531531321534384E-2</v>
      </c>
    </row>
    <row r="86" spans="1:5" x14ac:dyDescent="0.15">
      <c r="A86" s="5">
        <f t="shared" si="1"/>
        <v>9.75</v>
      </c>
      <c r="B86" s="22">
        <v>-0.22733329951184827</v>
      </c>
      <c r="C86" s="32">
        <v>0.10483850125849749</v>
      </c>
      <c r="D86" s="32">
        <v>0.24883863310333493</v>
      </c>
      <c r="E86" s="23">
        <v>-2.7508569084113699E-3</v>
      </c>
    </row>
    <row r="87" spans="1:5" x14ac:dyDescent="0.15">
      <c r="A87" s="3">
        <f t="shared" si="1"/>
        <v>10</v>
      </c>
      <c r="B87" s="16">
        <v>-0.24593576445134827</v>
      </c>
      <c r="C87" s="27">
        <v>4.3472746168861452E-2</v>
      </c>
      <c r="D87" s="27">
        <v>0.25463031368512057</v>
      </c>
      <c r="E87" s="17">
        <v>5.8379379305186781E-2</v>
      </c>
    </row>
    <row r="88" spans="1:5" x14ac:dyDescent="0.15">
      <c r="A88" s="4">
        <f t="shared" si="1"/>
        <v>10.25</v>
      </c>
      <c r="B88" s="19">
        <v>-0.24897577978284943</v>
      </c>
      <c r="C88" s="31">
        <v>-1.9020455696868575E-2</v>
      </c>
      <c r="D88" s="31">
        <v>0.24526447135419216</v>
      </c>
      <c r="E88" s="20">
        <v>0.11473342012777282</v>
      </c>
    </row>
    <row r="89" spans="1:5" x14ac:dyDescent="0.15">
      <c r="A89" s="4">
        <f t="shared" si="1"/>
        <v>10.5</v>
      </c>
      <c r="B89" s="19">
        <v>-0.23664819446234708</v>
      </c>
      <c r="C89" s="31">
        <v>-7.8850014227331483E-2</v>
      </c>
      <c r="D89" s="31">
        <v>0.22162914413333157</v>
      </c>
      <c r="E89" s="20">
        <v>0.16328016437336257</v>
      </c>
    </row>
    <row r="90" spans="1:5" x14ac:dyDescent="0.15">
      <c r="A90" s="4">
        <f t="shared" si="1"/>
        <v>10.75</v>
      </c>
      <c r="B90" s="19">
        <v>-0.21006948984951079</v>
      </c>
      <c r="C90" s="31">
        <v>-0.13247010254299021</v>
      </c>
      <c r="D90" s="31">
        <v>0.18542388937639634</v>
      </c>
      <c r="E90" s="20">
        <v>0.20146503812490513</v>
      </c>
    </row>
    <row r="91" spans="1:5" x14ac:dyDescent="0.15">
      <c r="A91" s="5">
        <f t="shared" si="1"/>
        <v>11</v>
      </c>
      <c r="B91" s="22">
        <v>-0.1711903004071961</v>
      </c>
      <c r="C91" s="32">
        <v>-0.17678529895672149</v>
      </c>
      <c r="D91" s="32">
        <v>0.13904751877870128</v>
      </c>
      <c r="E91" s="23">
        <v>0.22734803305806742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tart_Bes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DDB4-6C32-49BF-B1C0-605CB3F60670}">
  <sheetPr codeName="Sheet1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128</v>
      </c>
    </row>
    <row r="3" spans="1:5" x14ac:dyDescent="0.15">
      <c r="A3" s="2"/>
    </row>
    <row r="6" spans="1:5" x14ac:dyDescent="0.15">
      <c r="A6" s="6" t="s">
        <v>0</v>
      </c>
      <c r="B6" s="6" t="s">
        <v>28</v>
      </c>
      <c r="C6" s="6" t="s">
        <v>29</v>
      </c>
      <c r="D6" s="6" t="s">
        <v>30</v>
      </c>
      <c r="E6" s="6" t="s">
        <v>31</v>
      </c>
    </row>
    <row r="7" spans="1:5" x14ac:dyDescent="0.15">
      <c r="A7" s="3">
        <v>1E-3</v>
      </c>
      <c r="B7" s="16">
        <v>-4.4714166113759237</v>
      </c>
      <c r="C7" s="27">
        <v>-636.62216723113954</v>
      </c>
      <c r="D7" s="27">
        <v>-1273239.8630456675</v>
      </c>
      <c r="E7" s="17">
        <v>-5092958815.560503</v>
      </c>
    </row>
    <row r="8" spans="1:5" x14ac:dyDescent="0.15">
      <c r="A8" s="4">
        <v>0.25</v>
      </c>
      <c r="B8" s="19">
        <v>-0.93157302493005845</v>
      </c>
      <c r="C8" s="31">
        <v>-2.704105229315283</v>
      </c>
      <c r="D8" s="31">
        <v>-20.701268809592204</v>
      </c>
      <c r="E8" s="20">
        <v>-328.51619572415996</v>
      </c>
    </row>
    <row r="9" spans="1:5" x14ac:dyDescent="0.15">
      <c r="A9" s="4">
        <f t="shared" ref="A9:A72" si="0">A8+0.25</f>
        <v>0.5</v>
      </c>
      <c r="B9" s="19">
        <v>-0.44451873350670656</v>
      </c>
      <c r="C9" s="31">
        <v>-1.4714723926702431</v>
      </c>
      <c r="D9" s="31">
        <v>-5.441370837174266</v>
      </c>
      <c r="E9" s="20">
        <v>-42.059494304723884</v>
      </c>
    </row>
    <row r="10" spans="1:5" x14ac:dyDescent="0.15">
      <c r="A10" s="4">
        <f t="shared" si="0"/>
        <v>0.75</v>
      </c>
      <c r="B10" s="19">
        <v>-0.13717276938577239</v>
      </c>
      <c r="C10" s="31">
        <v>-1.0375945507692854</v>
      </c>
      <c r="D10" s="31">
        <v>-2.629746032665655</v>
      </c>
      <c r="E10" s="20">
        <v>-12.987717623447542</v>
      </c>
    </row>
    <row r="11" spans="1:5" x14ac:dyDescent="0.15">
      <c r="A11" s="5">
        <f t="shared" si="0"/>
        <v>1</v>
      </c>
      <c r="B11" s="22">
        <v>8.8256964215677011E-2</v>
      </c>
      <c r="C11" s="32">
        <v>-0.78121282130028868</v>
      </c>
      <c r="D11" s="32">
        <v>-1.6506826068162543</v>
      </c>
      <c r="E11" s="23">
        <v>-5.8215176059647282</v>
      </c>
    </row>
    <row r="12" spans="1:5" x14ac:dyDescent="0.15">
      <c r="A12" s="3">
        <f t="shared" si="0"/>
        <v>1.25</v>
      </c>
      <c r="B12" s="16">
        <v>0.25821685159454077</v>
      </c>
      <c r="C12" s="27">
        <v>-0.58436403661500824</v>
      </c>
      <c r="D12" s="27">
        <v>-1.1931993101785539</v>
      </c>
      <c r="E12" s="17">
        <v>-3.2338737559563642</v>
      </c>
    </row>
    <row r="13" spans="1:5" x14ac:dyDescent="0.15">
      <c r="A13" s="4">
        <f t="shared" si="0"/>
        <v>1.5</v>
      </c>
      <c r="B13" s="19">
        <v>0.3824489237977588</v>
      </c>
      <c r="C13" s="31">
        <v>-0.41230862697391146</v>
      </c>
      <c r="D13" s="31">
        <v>-0.93219375976297414</v>
      </c>
      <c r="E13" s="20">
        <v>-2.0735413990606864</v>
      </c>
    </row>
    <row r="14" spans="1:5" x14ac:dyDescent="0.15">
      <c r="A14" s="4">
        <f t="shared" si="0"/>
        <v>1.75</v>
      </c>
      <c r="B14" s="19">
        <v>0.4654926286469061</v>
      </c>
      <c r="C14" s="31">
        <v>-0.25397298594624568</v>
      </c>
      <c r="D14" s="31">
        <v>-0.75574746972832973</v>
      </c>
      <c r="E14" s="20">
        <v>-1.4734498020042222</v>
      </c>
    </row>
    <row r="15" spans="1:5" x14ac:dyDescent="0.15">
      <c r="A15" s="4">
        <f t="shared" si="0"/>
        <v>2</v>
      </c>
      <c r="B15" s="19">
        <v>0.51037567264974515</v>
      </c>
      <c r="C15" s="31">
        <v>-0.10703243154093758</v>
      </c>
      <c r="D15" s="31">
        <v>-0.6174081041906827</v>
      </c>
      <c r="E15" s="20">
        <v>-1.1277837768404277</v>
      </c>
    </row>
    <row r="16" spans="1:5" x14ac:dyDescent="0.15">
      <c r="A16" s="5">
        <f t="shared" si="0"/>
        <v>2.25</v>
      </c>
      <c r="B16" s="22">
        <v>0.52006476245727851</v>
      </c>
      <c r="C16" s="32">
        <v>2.7192057738017122E-2</v>
      </c>
      <c r="D16" s="32">
        <v>-0.49589404446792995</v>
      </c>
      <c r="E16" s="23">
        <v>-0.90878147012544808</v>
      </c>
    </row>
    <row r="17" spans="1:5" x14ac:dyDescent="0.15">
      <c r="A17" s="3">
        <f t="shared" si="0"/>
        <v>2.5</v>
      </c>
      <c r="B17" s="16">
        <v>0.49807035961523205</v>
      </c>
      <c r="C17" s="27">
        <v>0.14591813796678577</v>
      </c>
      <c r="D17" s="27">
        <v>-0.38133584924180342</v>
      </c>
      <c r="E17" s="17">
        <v>-0.75605549675367123</v>
      </c>
    </row>
    <row r="18" spans="1:5" x14ac:dyDescent="0.15">
      <c r="A18" s="4">
        <f t="shared" si="0"/>
        <v>2.75</v>
      </c>
      <c r="B18" s="19">
        <v>0.44865872156913184</v>
      </c>
      <c r="C18" s="31">
        <v>0.24601900149738393</v>
      </c>
      <c r="D18" s="31">
        <v>-0.26973581138921621</v>
      </c>
      <c r="E18" s="20">
        <v>-0.63836199988169839</v>
      </c>
    </row>
    <row r="19" spans="1:5" x14ac:dyDescent="0.15">
      <c r="A19" s="4">
        <f t="shared" si="0"/>
        <v>3</v>
      </c>
      <c r="B19" s="19">
        <v>0.37685001001279028</v>
      </c>
      <c r="C19" s="31">
        <v>0.32467442479180009</v>
      </c>
      <c r="D19" s="31">
        <v>-0.16040039348492358</v>
      </c>
      <c r="E19" s="20">
        <v>-0.53854161610503148</v>
      </c>
    </row>
    <row r="20" spans="1:5" x14ac:dyDescent="0.15">
      <c r="A20" s="4">
        <f t="shared" si="0"/>
        <v>3.25</v>
      </c>
      <c r="B20" s="19">
        <v>0.28828690267308715</v>
      </c>
      <c r="C20" s="31">
        <v>0.37977777371708354</v>
      </c>
      <c r="D20" s="31">
        <v>-5.4577503462574201E-2</v>
      </c>
      <c r="E20" s="20">
        <v>-0.44695008567102101</v>
      </c>
    </row>
    <row r="21" spans="1:5" x14ac:dyDescent="0.15">
      <c r="A21" s="5">
        <f t="shared" si="0"/>
        <v>3.5</v>
      </c>
      <c r="B21" s="22">
        <v>0.1890219439208265</v>
      </c>
      <c r="C21" s="32">
        <v>0.41018841788751192</v>
      </c>
      <c r="D21" s="32">
        <v>4.5371437729180314E-2</v>
      </c>
      <c r="E21" s="23">
        <v>-0.35833534619702012</v>
      </c>
    </row>
    <row r="22" spans="1:5" x14ac:dyDescent="0.15">
      <c r="A22" s="3">
        <f t="shared" si="0"/>
        <v>3.75</v>
      </c>
      <c r="B22" s="16">
        <v>8.5256756977362735E-2</v>
      </c>
      <c r="C22" s="27">
        <v>0.41586877934522715</v>
      </c>
      <c r="D22" s="27">
        <v>0.13653992534009174</v>
      </c>
      <c r="E22" s="17">
        <v>-0.27022619231579592</v>
      </c>
    </row>
    <row r="23" spans="1:5" x14ac:dyDescent="0.15">
      <c r="A23" s="4">
        <f t="shared" si="0"/>
        <v>4</v>
      </c>
      <c r="B23" s="19">
        <v>-1.6940739325065009E-2</v>
      </c>
      <c r="C23" s="31">
        <v>0.39792571055710002</v>
      </c>
      <c r="D23" s="31">
        <v>0.21590359460361502</v>
      </c>
      <c r="E23" s="20">
        <v>-0.182022115953485</v>
      </c>
    </row>
    <row r="24" spans="1:5" x14ac:dyDescent="0.15">
      <c r="A24" s="4">
        <f t="shared" si="0"/>
        <v>4.25</v>
      </c>
      <c r="B24" s="19">
        <v>-0.11191885116160748</v>
      </c>
      <c r="C24" s="31">
        <v>0.35856889308385093</v>
      </c>
      <c r="D24" s="31">
        <v>0.28065715378930201</v>
      </c>
      <c r="E24" s="20">
        <v>-9.4420983635096101E-2</v>
      </c>
    </row>
    <row r="25" spans="1:5" x14ac:dyDescent="0.15">
      <c r="A25" s="4">
        <f t="shared" si="0"/>
        <v>4.5</v>
      </c>
      <c r="B25" s="19">
        <v>-0.19470500862950457</v>
      </c>
      <c r="C25" s="31">
        <v>0.3009973230696546</v>
      </c>
      <c r="D25" s="31">
        <v>0.32848159666046217</v>
      </c>
      <c r="E25" s="20">
        <v>-9.0136815936882608E-3</v>
      </c>
    </row>
    <row r="26" spans="1:5" x14ac:dyDescent="0.15">
      <c r="A26" s="5">
        <f t="shared" si="0"/>
        <v>4.75</v>
      </c>
      <c r="B26" s="22">
        <v>-0.2612325032349756</v>
      </c>
      <c r="C26" s="32">
        <v>0.22922559673872223</v>
      </c>
      <c r="D26" s="32">
        <v>0.35774854396706918</v>
      </c>
      <c r="E26" s="23">
        <v>7.2036335023020204E-2</v>
      </c>
    </row>
    <row r="27" spans="1:5" x14ac:dyDescent="0.15">
      <c r="A27" s="3">
        <f t="shared" si="0"/>
        <v>5</v>
      </c>
      <c r="B27" s="16">
        <v>-0.3085176252490337</v>
      </c>
      <c r="C27" s="27">
        <v>0.14786314339122678</v>
      </c>
      <c r="D27" s="27">
        <v>0.36766288260552443</v>
      </c>
      <c r="E27" s="17">
        <v>0.14626716269319276</v>
      </c>
    </row>
    <row r="28" spans="1:5" x14ac:dyDescent="0.15">
      <c r="A28" s="4">
        <f t="shared" si="0"/>
        <v>5.25</v>
      </c>
      <c r="B28" s="19">
        <v>-0.33477723515498109</v>
      </c>
      <c r="C28" s="31">
        <v>6.186100089894371E-2</v>
      </c>
      <c r="D28" s="31">
        <v>0.3583433307355311</v>
      </c>
      <c r="E28" s="20">
        <v>0.21116248918527047</v>
      </c>
    </row>
    <row r="29" spans="1:5" x14ac:dyDescent="0.15">
      <c r="A29" s="4">
        <f t="shared" si="0"/>
        <v>5.5</v>
      </c>
      <c r="B29" s="19">
        <v>-0.33948059288191096</v>
      </c>
      <c r="C29" s="31">
        <v>-2.3758238956389652E-2</v>
      </c>
      <c r="D29" s="31">
        <v>0.33084123326140563</v>
      </c>
      <c r="E29" s="20">
        <v>0.26437004496468469</v>
      </c>
    </row>
    <row r="30" spans="1:5" x14ac:dyDescent="0.15">
      <c r="A30" s="4">
        <f t="shared" si="0"/>
        <v>5.75</v>
      </c>
      <c r="B30" s="19">
        <v>-0.32333323801254155</v>
      </c>
      <c r="C30" s="31">
        <v>-0.10417130815472241</v>
      </c>
      <c r="D30" s="31">
        <v>0.28709973952394247</v>
      </c>
      <c r="E30" s="20">
        <v>0.30389286608442151</v>
      </c>
    </row>
    <row r="31" spans="1:5" x14ac:dyDescent="0.15">
      <c r="A31" s="5">
        <f t="shared" si="0"/>
        <v>6</v>
      </c>
      <c r="B31" s="22">
        <v>-0.28819468398157921</v>
      </c>
      <c r="C31" s="32">
        <v>-0.17501034430039836</v>
      </c>
      <c r="D31" s="32">
        <v>0.22985790254811311</v>
      </c>
      <c r="E31" s="23">
        <v>0.32824894599914045</v>
      </c>
    </row>
    <row r="32" spans="1:5" x14ac:dyDescent="0.15">
      <c r="A32" s="3">
        <f t="shared" si="0"/>
        <v>6.25</v>
      </c>
      <c r="B32" s="16">
        <v>-0.23693546237904975</v>
      </c>
      <c r="C32" s="27">
        <v>-0.23258974169251215</v>
      </c>
      <c r="D32" s="27">
        <v>0.16250674503744586</v>
      </c>
      <c r="E32" s="17">
        <v>0.3365940585164775</v>
      </c>
    </row>
    <row r="33" spans="1:5" x14ac:dyDescent="0.15">
      <c r="A33" s="4">
        <f t="shared" si="0"/>
        <v>6.5</v>
      </c>
      <c r="B33" s="19">
        <v>-0.17324243491898234</v>
      </c>
      <c r="C33" s="31">
        <v>-0.27409127395927552</v>
      </c>
      <c r="D33" s="31">
        <v>8.8906658316128331E-2</v>
      </c>
      <c r="E33" s="20">
        <v>0.32880306369227758</v>
      </c>
    </row>
    <row r="34" spans="1:5" x14ac:dyDescent="0.15">
      <c r="A34" s="4">
        <f t="shared" si="0"/>
        <v>6.75</v>
      </c>
      <c r="B34" s="19">
        <v>-0.10138410327184663</v>
      </c>
      <c r="C34" s="31">
        <v>-0.29769758332318408</v>
      </c>
      <c r="D34" s="31">
        <v>1.3177411916829126E-2</v>
      </c>
      <c r="E34" s="20">
        <v>0.3055064200146384</v>
      </c>
    </row>
    <row r="35" spans="1:5" x14ac:dyDescent="0.15">
      <c r="A35" s="4">
        <f t="shared" si="0"/>
        <v>7</v>
      </c>
      <c r="B35" s="19">
        <v>-2.5949743967209268E-2</v>
      </c>
      <c r="C35" s="31">
        <v>-0.30266723702418491</v>
      </c>
      <c r="D35" s="31">
        <v>-6.0526609468272125E-2</v>
      </c>
      <c r="E35" s="20">
        <v>0.26808060304231512</v>
      </c>
    </row>
    <row r="36" spans="1:5" x14ac:dyDescent="0.15">
      <c r="A36" s="5">
        <f t="shared" si="0"/>
        <v>7.25</v>
      </c>
      <c r="B36" s="22">
        <v>4.8422529865202853E-2</v>
      </c>
      <c r="C36" s="32">
        <v>-0.28934799419758711</v>
      </c>
      <c r="D36" s="32">
        <v>-0.1282426661955717</v>
      </c>
      <c r="E36" s="23">
        <v>0.21859341974485791</v>
      </c>
    </row>
    <row r="37" spans="1:5" x14ac:dyDescent="0.15">
      <c r="A37" s="3">
        <f t="shared" si="0"/>
        <v>7.5</v>
      </c>
      <c r="B37" s="16">
        <v>0.11731328614820871</v>
      </c>
      <c r="C37" s="27">
        <v>-0.25912851048611629</v>
      </c>
      <c r="D37" s="27">
        <v>-0.18641422227783971</v>
      </c>
      <c r="E37" s="17">
        <v>0.1597075919379351</v>
      </c>
    </row>
    <row r="38" spans="1:5" x14ac:dyDescent="0.15">
      <c r="A38" s="4">
        <f t="shared" si="0"/>
        <v>7.75</v>
      </c>
      <c r="B38" s="19">
        <v>0.17676987751364717</v>
      </c>
      <c r="C38" s="31">
        <v>-0.21433222865940821</v>
      </c>
      <c r="D38" s="31">
        <v>-0.23208142039349444</v>
      </c>
      <c r="E38" s="20">
        <v>9.4548269746636882E-2</v>
      </c>
    </row>
    <row r="39" spans="1:5" x14ac:dyDescent="0.15">
      <c r="A39" s="4">
        <f t="shared" si="0"/>
        <v>8</v>
      </c>
      <c r="B39" s="19">
        <v>0.22352148938756639</v>
      </c>
      <c r="C39" s="31">
        <v>-0.15806046173124766</v>
      </c>
      <c r="D39" s="31">
        <v>-0.26303660482037827</v>
      </c>
      <c r="E39" s="20">
        <v>2.6542159321058523E-2</v>
      </c>
    </row>
    <row r="40" spans="1:5" x14ac:dyDescent="0.15">
      <c r="A40" s="4">
        <f t="shared" si="0"/>
        <v>8.25</v>
      </c>
      <c r="B40" s="19">
        <v>0.25514960509864493</v>
      </c>
      <c r="C40" s="31">
        <v>-9.3994487064634452E-2</v>
      </c>
      <c r="D40" s="31">
        <v>-0.27793614741734418</v>
      </c>
      <c r="E40" s="20">
        <v>-4.0762432895289996E-2</v>
      </c>
    </row>
    <row r="41" spans="1:5" x14ac:dyDescent="0.15">
      <c r="A41" s="5">
        <f t="shared" si="0"/>
        <v>8.5</v>
      </c>
      <c r="B41" s="22">
        <v>0.27020510536578735</v>
      </c>
      <c r="C41" s="32">
        <v>-2.6168679398537464E-2</v>
      </c>
      <c r="D41" s="32">
        <v>-0.27636244169485497</v>
      </c>
      <c r="E41" s="23">
        <v>-0.1038842343402178</v>
      </c>
    </row>
    <row r="42" spans="1:5" x14ac:dyDescent="0.15">
      <c r="A42" s="3">
        <f t="shared" si="0"/>
        <v>8.75</v>
      </c>
      <c r="B42" s="16">
        <v>0.26826642837431375</v>
      </c>
      <c r="C42" s="27">
        <v>4.1271802610203877E-2</v>
      </c>
      <c r="D42" s="27">
        <v>-0.25883287349198142</v>
      </c>
      <c r="E42" s="17">
        <v>-0.15959540192082394</v>
      </c>
    </row>
    <row r="43" spans="1:5" x14ac:dyDescent="0.15">
      <c r="A43" s="4">
        <f t="shared" si="0"/>
        <v>9</v>
      </c>
      <c r="B43" s="19">
        <v>0.2499366982850246</v>
      </c>
      <c r="C43" s="31">
        <v>0.10431457519671589</v>
      </c>
      <c r="D43" s="31">
        <v>-0.22675568157464329</v>
      </c>
      <c r="E43" s="20">
        <v>-0.20509487811877958</v>
      </c>
    </row>
    <row r="44" spans="1:5" x14ac:dyDescent="0.15">
      <c r="A44" s="4">
        <f t="shared" si="0"/>
        <v>9.25</v>
      </c>
      <c r="B44" s="19">
        <v>0.21678127961896876</v>
      </c>
      <c r="C44" s="31">
        <v>0.15931077634755314</v>
      </c>
      <c r="D44" s="31">
        <v>-0.18233570635463295</v>
      </c>
      <c r="E44" s="20">
        <v>-0.2381586493657728</v>
      </c>
    </row>
    <row r="45" spans="1:5" x14ac:dyDescent="0.15">
      <c r="A45" s="4">
        <f t="shared" si="0"/>
        <v>9.5</v>
      </c>
      <c r="B45" s="19">
        <v>0.17121062620272384</v>
      </c>
      <c r="C45" s="31">
        <v>0.20317989938720768</v>
      </c>
      <c r="D45" s="31">
        <v>-0.12843591054225906</v>
      </c>
      <c r="E45" s="20">
        <v>-0.25725817751026414</v>
      </c>
    </row>
    <row r="46" spans="1:5" x14ac:dyDescent="0.15">
      <c r="A46" s="5">
        <f t="shared" si="0"/>
        <v>9.75</v>
      </c>
      <c r="B46" s="22">
        <v>0.11631637041489998</v>
      </c>
      <c r="C46" s="32">
        <v>0.23357731487353173</v>
      </c>
      <c r="D46" s="32">
        <v>-6.8403075056226809E-2</v>
      </c>
      <c r="E46" s="23">
        <v>-0.26164011489659911</v>
      </c>
    </row>
    <row r="47" spans="1:5" x14ac:dyDescent="0.15">
      <c r="A47" s="3">
        <f t="shared" si="0"/>
        <v>10</v>
      </c>
      <c r="B47" s="16">
        <v>5.5671167283599388E-2</v>
      </c>
      <c r="C47" s="27">
        <v>0.24901542420695386</v>
      </c>
      <c r="D47" s="27">
        <v>-5.8680824422086136E-3</v>
      </c>
      <c r="E47" s="17">
        <v>-0.25136265718383732</v>
      </c>
    </row>
    <row r="48" spans="1:5" x14ac:dyDescent="0.15">
      <c r="A48" s="4">
        <f t="shared" si="0"/>
        <v>10.25</v>
      </c>
      <c r="B48" s="19">
        <v>-6.8952738387493802E-3</v>
      </c>
      <c r="C48" s="31">
        <v>0.24893222500650522</v>
      </c>
      <c r="D48" s="31">
        <v>5.5467415303433333E-2</v>
      </c>
      <c r="E48" s="20">
        <v>-0.22728640440028733</v>
      </c>
    </row>
    <row r="49" spans="1:5" x14ac:dyDescent="0.15">
      <c r="A49" s="4">
        <f t="shared" si="0"/>
        <v>10.5</v>
      </c>
      <c r="B49" s="19">
        <v>-6.7530372497876384E-2</v>
      </c>
      <c r="C49" s="31">
        <v>0.23370422835726859</v>
      </c>
      <c r="D49" s="31">
        <v>0.11204546361354659</v>
      </c>
      <c r="E49" s="20">
        <v>-0.19102024221877464</v>
      </c>
    </row>
    <row r="50" spans="1:5" x14ac:dyDescent="0.15">
      <c r="A50" s="4">
        <f t="shared" si="0"/>
        <v>10.75</v>
      </c>
      <c r="B50" s="19">
        <v>-0.12258912384497742</v>
      </c>
      <c r="C50" s="31">
        <v>0.20460396302938408</v>
      </c>
      <c r="D50" s="31">
        <v>0.16065497743183957</v>
      </c>
      <c r="E50" s="20">
        <v>-0.14482536677567634</v>
      </c>
    </row>
    <row r="51" spans="1:5" x14ac:dyDescent="0.15">
      <c r="A51" s="5">
        <f t="shared" si="0"/>
        <v>11</v>
      </c>
      <c r="B51" s="22">
        <v>-0.16884732389207957</v>
      </c>
      <c r="C51" s="32">
        <v>0.16370553741494284</v>
      </c>
      <c r="D51" s="32">
        <v>0.19861196705843281</v>
      </c>
      <c r="E51" s="23">
        <v>-9.1483003939149085E-2</v>
      </c>
    </row>
    <row r="52" spans="1:5" x14ac:dyDescent="0.15">
      <c r="A52" s="3">
        <f t="shared" si="0"/>
        <v>11.25</v>
      </c>
      <c r="B52" s="16">
        <v>-0.20368533656076093</v>
      </c>
      <c r="C52" s="27">
        <v>0.11374471754971634</v>
      </c>
      <c r="D52" s="27">
        <v>0.22390661968071052</v>
      </c>
      <c r="E52" s="17">
        <v>-3.413347499657482E-2</v>
      </c>
    </row>
    <row r="53" spans="1:5" x14ac:dyDescent="0.15">
      <c r="A53" s="4">
        <f t="shared" si="0"/>
        <v>11.5</v>
      </c>
      <c r="B53" s="19">
        <v>-0.22523211169118784</v>
      </c>
      <c r="C53" s="31">
        <v>5.7942547143000817E-2</v>
      </c>
      <c r="D53" s="31">
        <v>0.23530907641170973</v>
      </c>
      <c r="E53" s="20">
        <v>2.3904088130637352E-2</v>
      </c>
    </row>
    <row r="54" spans="1:5" x14ac:dyDescent="0.15">
      <c r="A54" s="4">
        <f t="shared" si="0"/>
        <v>11.75</v>
      </c>
      <c r="B54" s="19">
        <v>-0.23246168299404663</v>
      </c>
      <c r="C54" s="31">
        <v>-1.9646242619873356E-4</v>
      </c>
      <c r="D54" s="31">
        <v>0.23242824258107664</v>
      </c>
      <c r="E54" s="20">
        <v>7.9320970538905675E-2</v>
      </c>
    </row>
    <row r="55" spans="1:5" x14ac:dyDescent="0.15">
      <c r="A55" s="4">
        <f t="shared" si="0"/>
        <v>12</v>
      </c>
      <c r="B55" s="19">
        <v>-0.22523731263436148</v>
      </c>
      <c r="C55" s="31">
        <v>-5.7099218260896513E-2</v>
      </c>
      <c r="D55" s="31">
        <v>0.21572077625754538</v>
      </c>
      <c r="E55" s="20">
        <v>0.12900614368007829</v>
      </c>
    </row>
    <row r="56" spans="1:5" x14ac:dyDescent="0.15">
      <c r="A56" s="5">
        <f t="shared" si="0"/>
        <v>12.25</v>
      </c>
      <c r="B56" s="22">
        <v>-0.20430162610894728</v>
      </c>
      <c r="C56" s="32">
        <v>-0.10933907409580196</v>
      </c>
      <c r="D56" s="32">
        <v>0.18645034870555105</v>
      </c>
      <c r="E56" s="23">
        <v>0.17022082061190025</v>
      </c>
    </row>
    <row r="57" spans="1:5" x14ac:dyDescent="0.15">
      <c r="A57" s="3">
        <f t="shared" si="0"/>
        <v>12.5</v>
      </c>
      <c r="B57" s="16">
        <v>-0.17121430684466932</v>
      </c>
      <c r="C57" s="27">
        <v>-0.15383825653750116</v>
      </c>
      <c r="D57" s="27">
        <v>0.14660018579866912</v>
      </c>
      <c r="E57" s="17">
        <v>0.20075031599307527</v>
      </c>
    </row>
    <row r="58" spans="1:5" x14ac:dyDescent="0.15">
      <c r="A58" s="4">
        <f t="shared" si="0"/>
        <v>12.75</v>
      </c>
      <c r="B58" s="19">
        <v>-0.12824200354074158</v>
      </c>
      <c r="C58" s="31">
        <v>-0.18804588535941155</v>
      </c>
      <c r="D58" s="31">
        <v>9.87446097588731E-2</v>
      </c>
      <c r="E58" s="20">
        <v>0.21902458646023448</v>
      </c>
    </row>
    <row r="59" spans="1:5" x14ac:dyDescent="0.15">
      <c r="A59" s="4">
        <f t="shared" si="0"/>
        <v>13</v>
      </c>
      <c r="B59" s="19">
        <v>-7.8207864527875912E-2</v>
      </c>
      <c r="C59" s="31">
        <v>-0.21008140842069348</v>
      </c>
      <c r="D59" s="31">
        <v>4.588764784776922E-2</v>
      </c>
      <c r="E59" s="20">
        <v>0.22420068468154555</v>
      </c>
    </row>
    <row r="60" spans="1:5" x14ac:dyDescent="0.15">
      <c r="A60" s="4">
        <f t="shared" si="0"/>
        <v>13.25</v>
      </c>
      <c r="B60" s="19">
        <v>-2.4310393447878373E-2</v>
      </c>
      <c r="C60" s="31">
        <v>-0.21883547649186952</v>
      </c>
      <c r="D60" s="31">
        <v>-8.7213765886302308E-3</v>
      </c>
      <c r="E60" s="20">
        <v>0.21620260808775474</v>
      </c>
    </row>
    <row r="61" spans="1:5" x14ac:dyDescent="0.15">
      <c r="A61" s="5">
        <f t="shared" si="0"/>
        <v>13.5</v>
      </c>
      <c r="B61" s="22">
        <v>3.0077009046785584E-2</v>
      </c>
      <c r="C61" s="32">
        <v>-0.21402293034002887</v>
      </c>
      <c r="D61" s="32">
        <v>-6.1784109837900968E-2</v>
      </c>
      <c r="E61" s="23">
        <v>0.19571652742509524</v>
      </c>
    </row>
    <row r="62" spans="1:5" x14ac:dyDescent="0.15">
      <c r="A62" s="3">
        <f t="shared" si="0"/>
        <v>13.75</v>
      </c>
      <c r="B62" s="16">
        <v>8.161348281901766E-2</v>
      </c>
      <c r="C62" s="27">
        <v>-0.19618549947461031</v>
      </c>
      <c r="D62" s="27">
        <v>-0.11014955546987007</v>
      </c>
      <c r="E62" s="17">
        <v>0.16414199242882993</v>
      </c>
    </row>
    <row r="63" spans="1:5" x14ac:dyDescent="0.15">
      <c r="A63" s="4">
        <f t="shared" si="0"/>
        <v>14</v>
      </c>
      <c r="B63" s="19">
        <v>0.1271925685821837</v>
      </c>
      <c r="C63" s="31">
        <v>-0.16664484185617223</v>
      </c>
      <c r="D63" s="31">
        <v>-0.15099897456163686</v>
      </c>
      <c r="E63" s="20">
        <v>0.12350227769570457</v>
      </c>
    </row>
    <row r="64" spans="1:5" x14ac:dyDescent="0.15">
      <c r="A64" s="4">
        <f t="shared" si="0"/>
        <v>14.25</v>
      </c>
      <c r="B64" s="19">
        <v>0.16412646439253295</v>
      </c>
      <c r="C64" s="31">
        <v>-0.12740950541574134</v>
      </c>
      <c r="D64" s="31">
        <v>-0.18200850024035631</v>
      </c>
      <c r="E64" s="20">
        <v>7.6319400085115008E-2</v>
      </c>
    </row>
    <row r="65" spans="1:5" x14ac:dyDescent="0.15">
      <c r="A65" s="4">
        <f t="shared" si="0"/>
        <v>14.5</v>
      </c>
      <c r="B65" s="19">
        <v>0.19030189118784449</v>
      </c>
      <c r="C65" s="31">
        <v>-8.1042090928738736E-2</v>
      </c>
      <c r="D65" s="31">
        <v>-0.2014801106262912</v>
      </c>
      <c r="E65" s="20">
        <v>2.546137075596875E-2</v>
      </c>
    </row>
    <row r="66" spans="1:5" x14ac:dyDescent="0.15">
      <c r="A66" s="5">
        <f t="shared" si="0"/>
        <v>14.75</v>
      </c>
      <c r="B66" s="22">
        <v>0.20429864622546551</v>
      </c>
      <c r="C66" s="32">
        <v>-3.0495184158956062E-2</v>
      </c>
      <c r="D66" s="32">
        <v>-0.20843358645040871</v>
      </c>
      <c r="E66" s="23">
        <v>-2.6029178268273421E-2</v>
      </c>
    </row>
    <row r="67" spans="1:5" x14ac:dyDescent="0.15">
      <c r="A67" s="3">
        <f t="shared" si="0"/>
        <v>15</v>
      </c>
      <c r="B67" s="16">
        <v>0.20546429603891825</v>
      </c>
      <c r="C67" s="27">
        <v>2.1073628036873519E-2</v>
      </c>
      <c r="D67" s="27">
        <v>-0.2026544789673351</v>
      </c>
      <c r="E67" s="17">
        <v>-7.5114822428162878E-2</v>
      </c>
    </row>
    <row r="68" spans="1:5" x14ac:dyDescent="0.15">
      <c r="A68" s="4">
        <f t="shared" si="0"/>
        <v>15.25</v>
      </c>
      <c r="B68" s="19">
        <v>0.19394119174159624</v>
      </c>
      <c r="C68" s="31">
        <v>7.0496235300957569E-2</v>
      </c>
      <c r="D68" s="31">
        <v>-0.18469578383327392</v>
      </c>
      <c r="E68" s="20">
        <v>-0.11894103106050483</v>
      </c>
    </row>
    <row r="69" spans="1:5" x14ac:dyDescent="0.15">
      <c r="A69" s="4">
        <f t="shared" si="0"/>
        <v>15.5</v>
      </c>
      <c r="B69" s="19">
        <v>0.17064491122943459</v>
      </c>
      <c r="C69" s="31">
        <v>0.11478614251334228</v>
      </c>
      <c r="D69" s="31">
        <v>-0.1558337960664227</v>
      </c>
      <c r="E69" s="20">
        <v>-0.15500131569177394</v>
      </c>
    </row>
    <row r="70" spans="1:5" x14ac:dyDescent="0.15">
      <c r="A70" s="4">
        <f t="shared" si="0"/>
        <v>15.75</v>
      </c>
      <c r="B70" s="19">
        <v>0.1371961678079523</v>
      </c>
      <c r="C70" s="31">
        <v>0.15131674041947818</v>
      </c>
      <c r="D70" s="31">
        <v>-0.1179813436277011</v>
      </c>
      <c r="E70" s="20">
        <v>-0.18128025626143401</v>
      </c>
    </row>
    <row r="71" spans="1:5" x14ac:dyDescent="0.15">
      <c r="A71" s="5">
        <f t="shared" si="0"/>
        <v>16</v>
      </c>
      <c r="B71" s="22">
        <v>9.581099708071239E-2</v>
      </c>
      <c r="C71" s="32">
        <v>0.17797516893941684</v>
      </c>
      <c r="D71" s="32">
        <v>-7.3564100963285278E-2</v>
      </c>
      <c r="E71" s="23">
        <v>-0.19636619418023815</v>
      </c>
    </row>
    <row r="72" spans="1:5" x14ac:dyDescent="0.15">
      <c r="A72" s="3">
        <f t="shared" si="0"/>
        <v>16.25</v>
      </c>
      <c r="B72" s="16">
        <v>4.9156479520301041E-2</v>
      </c>
      <c r="C72" s="27">
        <v>0.19328284327848572</v>
      </c>
      <c r="D72" s="27">
        <v>-2.5367821886025876E-2</v>
      </c>
      <c r="E72" s="17">
        <v>-0.19952723020427671</v>
      </c>
    </row>
    <row r="73" spans="1:5" x14ac:dyDescent="0.15">
      <c r="A73" s="4">
        <f t="shared" ref="A73:A91" si="1">A72+0.25</f>
        <v>16.5</v>
      </c>
      <c r="B73" s="19">
        <v>1.8123245754096822E-4</v>
      </c>
      <c r="C73" s="31">
        <v>0.1964758377859096</v>
      </c>
      <c r="D73" s="31">
        <v>2.3634020607417774E-2</v>
      </c>
      <c r="E73" s="20">
        <v>-0.19074637824471741</v>
      </c>
    </row>
    <row r="74" spans="1:5" x14ac:dyDescent="0.15">
      <c r="A74" s="4">
        <f t="shared" si="1"/>
        <v>16.75</v>
      </c>
      <c r="B74" s="19">
        <v>-4.8068700457684077E-2</v>
      </c>
      <c r="C74" s="31">
        <v>0.18754082934977687</v>
      </c>
      <c r="D74" s="31">
        <v>7.046163530541863E-2</v>
      </c>
      <c r="E74" s="20">
        <v>-0.17071417017236346</v>
      </c>
    </row>
    <row r="75" spans="1:5" x14ac:dyDescent="0.15">
      <c r="A75" s="4">
        <f t="shared" si="1"/>
        <v>17</v>
      </c>
      <c r="B75" s="19">
        <v>-9.2637198442323695E-2</v>
      </c>
      <c r="C75" s="31">
        <v>0.16720503607723369</v>
      </c>
      <c r="D75" s="31">
        <v>0.11230837915729236</v>
      </c>
      <c r="E75" s="20">
        <v>-0.14077953509904725</v>
      </c>
    </row>
    <row r="76" spans="1:5" x14ac:dyDescent="0.15">
      <c r="A76" s="5">
        <f t="shared" si="1"/>
        <v>17.25</v>
      </c>
      <c r="B76" s="22">
        <v>-0.13083724626447651</v>
      </c>
      <c r="C76" s="32">
        <v>0.13688138127709584</v>
      </c>
      <c r="D76" s="32">
        <v>0.14670755134008184</v>
      </c>
      <c r="E76" s="23">
        <v>-0.10286223893736672</v>
      </c>
    </row>
    <row r="77" spans="1:5" x14ac:dyDescent="0.15">
      <c r="A77" s="3">
        <f t="shared" si="1"/>
        <v>17.5</v>
      </c>
      <c r="B77" s="16">
        <v>-0.16041119250501118</v>
      </c>
      <c r="C77" s="27">
        <v>9.8572798734216038E-2</v>
      </c>
      <c r="D77" s="27">
        <v>0.17167665521749301</v>
      </c>
      <c r="E77" s="17">
        <v>-5.9332420398789068E-2</v>
      </c>
    </row>
    <row r="78" spans="1:5" x14ac:dyDescent="0.15">
      <c r="A78" s="4">
        <f t="shared" si="1"/>
        <v>17.75</v>
      </c>
      <c r="B78" s="19">
        <v>-0.1796626138126565</v>
      </c>
      <c r="C78" s="31">
        <v>5.4742012675024397E-2</v>
      </c>
      <c r="D78" s="31">
        <v>0.1858307279168846</v>
      </c>
      <c r="E78" s="20">
        <v>-1.2864665538825051E-2</v>
      </c>
    </row>
    <row r="79" spans="1:5" x14ac:dyDescent="0.15">
      <c r="A79" s="4">
        <f t="shared" si="1"/>
        <v>18</v>
      </c>
      <c r="B79" s="19">
        <v>-0.18755215961141064</v>
      </c>
      <c r="C79" s="31">
        <v>8.1551322782214466E-3</v>
      </c>
      <c r="D79" s="31">
        <v>0.1884582854201019</v>
      </c>
      <c r="E79" s="20">
        <v>3.3724486704023414E-2</v>
      </c>
    </row>
    <row r="80" spans="1:5" x14ac:dyDescent="0.15">
      <c r="A80" s="4">
        <f t="shared" si="1"/>
        <v>18.25</v>
      </c>
      <c r="B80" s="19">
        <v>-0.18375203358571765</v>
      </c>
      <c r="C80" s="31">
        <v>-3.8291120066476662E-2</v>
      </c>
      <c r="D80" s="31">
        <v>0.17955574645514485</v>
      </c>
      <c r="E80" s="20">
        <v>7.7645804221028958E-2</v>
      </c>
    </row>
    <row r="81" spans="1:5" x14ac:dyDescent="0.15">
      <c r="A81" s="5">
        <f t="shared" si="1"/>
        <v>18.5</v>
      </c>
      <c r="B81" s="22">
        <v>-0.16865634504032309</v>
      </c>
      <c r="C81" s="32">
        <v>-8.1747858496809475E-2</v>
      </c>
      <c r="D81" s="32">
        <v>0.15981873871634369</v>
      </c>
      <c r="E81" s="23">
        <v>0.11630326146250541</v>
      </c>
    </row>
    <row r="82" spans="1:5" x14ac:dyDescent="0.15">
      <c r="A82" s="3">
        <f t="shared" si="1"/>
        <v>18.75</v>
      </c>
      <c r="B82" s="16">
        <v>-0.14334727582083223</v>
      </c>
      <c r="C82" s="27">
        <v>-0.11958725996570845</v>
      </c>
      <c r="D82" s="27">
        <v>0.13059130142448999</v>
      </c>
      <c r="E82" s="17">
        <v>0.14744673760293298</v>
      </c>
    </row>
    <row r="83" spans="1:5" x14ac:dyDescent="0.15">
      <c r="A83" s="4">
        <f t="shared" si="1"/>
        <v>19</v>
      </c>
      <c r="B83" s="19">
        <v>-0.10951969138534147</v>
      </c>
      <c r="C83" s="31">
        <v>-0.14956011386265328</v>
      </c>
      <c r="D83" s="31">
        <v>9.3776521505062174E-2</v>
      </c>
      <c r="E83" s="20">
        <v>0.16930253944266638</v>
      </c>
    </row>
    <row r="84" spans="1:5" x14ac:dyDescent="0.15">
      <c r="A84" s="4">
        <f t="shared" si="1"/>
        <v>19.25</v>
      </c>
      <c r="B84" s="19">
        <v>-6.9369315961057443E-2</v>
      </c>
      <c r="C84" s="31">
        <v>-0.16992831704675243</v>
      </c>
      <c r="D84" s="31">
        <v>5.1714425878277973E-2</v>
      </c>
      <c r="E84" s="20">
        <v>0.18067417177470629</v>
      </c>
    </row>
    <row r="85" spans="1:5" x14ac:dyDescent="0.15">
      <c r="A85" s="4">
        <f t="shared" si="1"/>
        <v>19.5</v>
      </c>
      <c r="B85" s="19">
        <v>-2.5451742976154462E-2</v>
      </c>
      <c r="C85" s="31">
        <v>-0.17956456689631786</v>
      </c>
      <c r="D85" s="31">
        <v>7.0348643201218614E-3</v>
      </c>
      <c r="E85" s="20">
        <v>0.18100761598762491</v>
      </c>
    </row>
    <row r="86" spans="1:5" x14ac:dyDescent="0.15">
      <c r="A86" s="5">
        <f t="shared" si="1"/>
        <v>19.75</v>
      </c>
      <c r="B86" s="22">
        <v>1.9478763228014916E-2</v>
      </c>
      <c r="C86" s="32">
        <v>-0.17801358614613996</v>
      </c>
      <c r="D86" s="32">
        <v>-3.750545549597846E-2</v>
      </c>
      <c r="E86" s="23">
        <v>0.1704175445267013</v>
      </c>
    </row>
    <row r="87" spans="1:5" x14ac:dyDescent="0.15">
      <c r="A87" s="3">
        <f t="shared" si="1"/>
        <v>20</v>
      </c>
      <c r="B87" s="16">
        <v>6.2640596809383817E-2</v>
      </c>
      <c r="C87" s="27">
        <v>-0.16551161436252132</v>
      </c>
      <c r="D87" s="27">
        <v>-7.9191758245635957E-2</v>
      </c>
      <c r="E87" s="17">
        <v>0.14967326271339412</v>
      </c>
    </row>
    <row r="88" spans="1:5" x14ac:dyDescent="0.15">
      <c r="A88" s="4">
        <f t="shared" si="1"/>
        <v>20.25</v>
      </c>
      <c r="B88" s="19">
        <v>0.10139569667320203</v>
      </c>
      <c r="C88" s="31">
        <v>-0.14296347318040761</v>
      </c>
      <c r="D88" s="31">
        <v>-0.11551554587620524</v>
      </c>
      <c r="E88" s="20">
        <v>0.12014558757523128</v>
      </c>
    </row>
    <row r="89" spans="1:5" x14ac:dyDescent="0.15">
      <c r="A89" s="4">
        <f t="shared" si="1"/>
        <v>20.5</v>
      </c>
      <c r="B89" s="19">
        <v>0.13340956665759049</v>
      </c>
      <c r="C89" s="31">
        <v>-0.11187909834450975</v>
      </c>
      <c r="D89" s="31">
        <v>-0.1443246006424207</v>
      </c>
      <c r="E89" s="20">
        <v>8.3718200658183764E-2</v>
      </c>
    </row>
    <row r="90" spans="1:5" x14ac:dyDescent="0.15">
      <c r="A90" s="4">
        <f t="shared" si="1"/>
        <v>20.75</v>
      </c>
      <c r="B90" s="19">
        <v>0.15679078993141279</v>
      </c>
      <c r="C90" s="31">
        <v>-7.4273874373388296E-2</v>
      </c>
      <c r="D90" s="31">
        <v>-0.16394971758185986</v>
      </c>
      <c r="E90" s="20">
        <v>4.2669109538330974E-2</v>
      </c>
    </row>
    <row r="91" spans="1:5" x14ac:dyDescent="0.15">
      <c r="A91" s="5">
        <f t="shared" si="1"/>
        <v>21</v>
      </c>
      <c r="B91" s="22">
        <v>0.17020175842215574</v>
      </c>
      <c r="C91" s="32">
        <v>-3.253926075586535E-2</v>
      </c>
      <c r="D91" s="32">
        <v>-0.17330073563700005</v>
      </c>
      <c r="E91" s="23">
        <v>-4.7040317499180001E-4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rt_Bes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0B2DA-0AB5-416E-A387-E1122657BA17}">
  <sheetPr codeName="Sheet16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127</v>
      </c>
    </row>
    <row r="3" spans="1:5" x14ac:dyDescent="0.15">
      <c r="A3" s="2"/>
    </row>
    <row r="6" spans="1:5" x14ac:dyDescent="0.15">
      <c r="A6" s="6" t="s">
        <v>0</v>
      </c>
      <c r="B6" s="6" t="s">
        <v>44</v>
      </c>
      <c r="C6" s="6" t="s">
        <v>45</v>
      </c>
      <c r="D6" s="6" t="s">
        <v>46</v>
      </c>
      <c r="E6" s="6" t="s">
        <v>47</v>
      </c>
    </row>
    <row r="7" spans="1:5" x14ac:dyDescent="0.15">
      <c r="A7" s="3">
        <v>-10</v>
      </c>
      <c r="B7" s="16">
        <v>4.3472746168861452E-2</v>
      </c>
      <c r="C7" s="27">
        <v>-0.2502830390682344</v>
      </c>
      <c r="D7" s="27">
        <v>7.4533165681626642E-3</v>
      </c>
      <c r="E7" s="17">
        <v>0.23711649989356454</v>
      </c>
    </row>
    <row r="8" spans="1:5" x14ac:dyDescent="0.15">
      <c r="A8" s="4">
        <f>A7+0.25</f>
        <v>-9.75</v>
      </c>
      <c r="B8" s="19">
        <v>0.10483850125849749</v>
      </c>
      <c r="C8" s="31">
        <v>-0.2380859663075916</v>
      </c>
      <c r="D8" s="31">
        <v>-5.3794679083454429E-2</v>
      </c>
      <c r="E8" s="20">
        <v>0.24968505061361534</v>
      </c>
    </row>
    <row r="9" spans="1:5" x14ac:dyDescent="0.15">
      <c r="A9" s="4">
        <f t="shared" ref="A9:A72" si="0">A8+0.25</f>
        <v>-9.5</v>
      </c>
      <c r="B9" s="19">
        <v>0.16126443075752986</v>
      </c>
      <c r="C9" s="31">
        <v>-0.21090395092505709</v>
      </c>
      <c r="D9" s="31">
        <v>-0.11328987198643685</v>
      </c>
      <c r="E9" s="20">
        <v>0.24850504254648459</v>
      </c>
    </row>
    <row r="10" spans="1:5" x14ac:dyDescent="0.15">
      <c r="A10" s="4">
        <f t="shared" si="0"/>
        <v>-9.25</v>
      </c>
      <c r="B10" s="19">
        <v>0.2091466504701211</v>
      </c>
      <c r="C10" s="31">
        <v>-0.17002471154070886</v>
      </c>
      <c r="D10" s="31">
        <v>-0.16749580501278458</v>
      </c>
      <c r="E10" s="20">
        <v>0.23344974171762403</v>
      </c>
    </row>
    <row r="11" spans="1:5" x14ac:dyDescent="0.15">
      <c r="A11" s="5">
        <f t="shared" si="0"/>
        <v>-9</v>
      </c>
      <c r="B11" s="22">
        <v>0.24531178657332536</v>
      </c>
      <c r="C11" s="32">
        <v>-0.11759047635769002</v>
      </c>
      <c r="D11" s="32">
        <v>-0.21312348845499116</v>
      </c>
      <c r="E11" s="23">
        <v>0.20515907164472294</v>
      </c>
    </row>
    <row r="12" spans="1:5" x14ac:dyDescent="0.15">
      <c r="A12" s="3">
        <f t="shared" si="0"/>
        <v>-8.75</v>
      </c>
      <c r="B12" s="16">
        <v>0.26721789148628161</v>
      </c>
      <c r="C12" s="27">
        <v>-5.6488043693062137E-2</v>
      </c>
      <c r="D12" s="27">
        <v>-0.24732595290536863</v>
      </c>
      <c r="E12" s="17">
        <v>0.16500460763130767</v>
      </c>
    </row>
    <row r="13" spans="1:5" x14ac:dyDescent="0.15">
      <c r="A13" s="4">
        <f t="shared" si="0"/>
        <v>-8.5</v>
      </c>
      <c r="B13" s="19">
        <v>0.27312196367405372</v>
      </c>
      <c r="C13" s="31">
        <v>9.807256116575222E-3</v>
      </c>
      <c r="D13" s="31">
        <v>-0.26786908376586926</v>
      </c>
      <c r="E13" s="20">
        <v>0.11501281155955513</v>
      </c>
    </row>
    <row r="14" spans="1:5" x14ac:dyDescent="0.15">
      <c r="A14" s="4">
        <f t="shared" si="0"/>
        <v>-8.25</v>
      </c>
      <c r="B14" s="19">
        <v>0.26220355199274376</v>
      </c>
      <c r="C14" s="31">
        <v>7.7425222779708203E-2</v>
      </c>
      <c r="D14" s="31">
        <v>-0.273268515399608</v>
      </c>
      <c r="E14" s="20">
        <v>5.7751018239947619E-2</v>
      </c>
    </row>
    <row r="15" spans="1:5" x14ac:dyDescent="0.15">
      <c r="A15" s="4">
        <f t="shared" si="0"/>
        <v>-8</v>
      </c>
      <c r="B15" s="19">
        <v>0.23463634685391455</v>
      </c>
      <c r="C15" s="31">
        <v>0.14232126378081456</v>
      </c>
      <c r="D15" s="31">
        <v>-0.26288427695993333</v>
      </c>
      <c r="E15" s="20">
        <v>-3.8171427743431685E-3</v>
      </c>
    </row>
    <row r="16" spans="1:5" x14ac:dyDescent="0.15">
      <c r="A16" s="5">
        <f t="shared" si="0"/>
        <v>-7.75</v>
      </c>
      <c r="B16" s="22">
        <v>0.19160259218911815</v>
      </c>
      <c r="C16" s="32">
        <v>0.20051115399893016</v>
      </c>
      <c r="D16" s="32">
        <v>-0.23696729899628038</v>
      </c>
      <c r="E16" s="23">
        <v>-6.6498430179646795E-2</v>
      </c>
    </row>
    <row r="17" spans="1:5" x14ac:dyDescent="0.15">
      <c r="A17" s="3">
        <f t="shared" si="0"/>
        <v>-7.5</v>
      </c>
      <c r="B17" s="16">
        <v>0.13524842757970532</v>
      </c>
      <c r="C17" s="27">
        <v>0.24830653420308429</v>
      </c>
      <c r="D17" s="27">
        <v>-0.19665467038658274</v>
      </c>
      <c r="E17" s="17">
        <v>-0.12704904524840621</v>
      </c>
    </row>
    <row r="18" spans="1:5" x14ac:dyDescent="0.15">
      <c r="A18" s="4">
        <f t="shared" si="0"/>
        <v>-7.25</v>
      </c>
      <c r="B18" s="19">
        <v>6.8581700653131752E-2</v>
      </c>
      <c r="C18" s="31">
        <v>0.28253737927410572</v>
      </c>
      <c r="D18" s="31">
        <v>-0.14391351702731997</v>
      </c>
      <c r="E18" s="20">
        <v>-0.18235562743167033</v>
      </c>
    </row>
    <row r="19" spans="1:5" x14ac:dyDescent="0.15">
      <c r="A19" s="4">
        <f t="shared" si="0"/>
        <v>-7</v>
      </c>
      <c r="B19" s="19">
        <v>-4.6828234823458265E-3</v>
      </c>
      <c r="C19" s="31">
        <v>0.30074824530274791</v>
      </c>
      <c r="D19" s="31">
        <v>-8.1436382256494202E-2</v>
      </c>
      <c r="E19" s="20">
        <v>-0.22960768237365403</v>
      </c>
    </row>
    <row r="20" spans="1:5" x14ac:dyDescent="0.15">
      <c r="A20" s="4">
        <f t="shared" si="0"/>
        <v>-6.75</v>
      </c>
      <c r="B20" s="19">
        <v>-8.0322785255277127E-2</v>
      </c>
      <c r="C20" s="31">
        <v>0.30135646167422725</v>
      </c>
      <c r="D20" s="31">
        <v>-1.2493846911803733E-2</v>
      </c>
      <c r="E20" s="20">
        <v>-0.2664514761955048</v>
      </c>
    </row>
    <row r="21" spans="1:5" x14ac:dyDescent="0.15">
      <c r="A21" s="5">
        <f t="shared" si="0"/>
        <v>-6.5</v>
      </c>
      <c r="B21" s="22">
        <v>-0.15384130140997182</v>
      </c>
      <c r="C21" s="32">
        <v>0.2837624981062174</v>
      </c>
      <c r="D21" s="32">
        <v>5.9247335062024606E-2</v>
      </c>
      <c r="E21" s="23">
        <v>-0.29111656080655646</v>
      </c>
    </row>
    <row r="22" spans="1:5" x14ac:dyDescent="0.15">
      <c r="A22" s="3">
        <f t="shared" si="0"/>
        <v>-6.25</v>
      </c>
      <c r="B22" s="16">
        <v>-0.22072087753923719</v>
      </c>
      <c r="C22" s="27">
        <v>0.24840539348293866</v>
      </c>
      <c r="D22" s="27">
        <v>0.12993024269468789</v>
      </c>
      <c r="E22" s="17">
        <v>-0.30250774565728311</v>
      </c>
    </row>
    <row r="23" spans="1:5" x14ac:dyDescent="0.15">
      <c r="A23" s="4">
        <f t="shared" si="0"/>
        <v>-6</v>
      </c>
      <c r="B23" s="19">
        <v>-0.27668385812756563</v>
      </c>
      <c r="C23" s="31">
        <v>0.19675923360559119</v>
      </c>
      <c r="D23" s="31">
        <v>0.19572612147417048</v>
      </c>
      <c r="E23" s="20">
        <v>-0.30025740237057313</v>
      </c>
    </row>
    <row r="24" spans="1:5" x14ac:dyDescent="0.15">
      <c r="A24" s="4">
        <f t="shared" si="0"/>
        <v>-5.75</v>
      </c>
      <c r="B24" s="19">
        <v>-0.31794452391933276</v>
      </c>
      <c r="C24" s="31">
        <v>0.13127003182895894</v>
      </c>
      <c r="D24" s="31">
        <v>0.25305244334854432</v>
      </c>
      <c r="E24" s="20">
        <v>-0.2847353556989764</v>
      </c>
    </row>
    <row r="25" spans="1:5" x14ac:dyDescent="0.15">
      <c r="A25" s="4">
        <f t="shared" si="0"/>
        <v>-5.5</v>
      </c>
      <c r="B25" s="19">
        <v>-0.34143821542904346</v>
      </c>
      <c r="C25" s="31">
        <v>5.5235806114734158E-2</v>
      </c>
      <c r="D25" s="31">
        <v>0.29877804028457527</v>
      </c>
      <c r="E25" s="20">
        <v>-0.25701613536007317</v>
      </c>
    </row>
    <row r="26" spans="1:5" x14ac:dyDescent="0.15">
      <c r="A26" s="5">
        <f t="shared" si="0"/>
        <v>-5.25</v>
      </c>
      <c r="B26" s="22">
        <v>-0.34501397857943733</v>
      </c>
      <c r="C26" s="32">
        <v>-2.7364041338472644E-2</v>
      </c>
      <c r="D26" s="32">
        <v>0.33040334735567634</v>
      </c>
      <c r="E26" s="23">
        <v>-0.21880588760918135</v>
      </c>
    </row>
    <row r="27" spans="1:5" x14ac:dyDescent="0.15">
      <c r="A27" s="3">
        <f t="shared" si="0"/>
        <v>-5</v>
      </c>
      <c r="B27" s="16">
        <v>-0.32757913759146506</v>
      </c>
      <c r="C27" s="27">
        <v>-0.11208094379604525</v>
      </c>
      <c r="D27" s="27">
        <v>0.34620518410256595</v>
      </c>
      <c r="E27" s="17">
        <v>-0.17233362209044786</v>
      </c>
    </row>
    <row r="28" spans="1:5" x14ac:dyDescent="0.15">
      <c r="A28" s="4">
        <f t="shared" si="0"/>
        <v>-4.75</v>
      </c>
      <c r="B28" s="19">
        <v>-0.28918679864710978</v>
      </c>
      <c r="C28" s="31">
        <v>-0.19423939619724573</v>
      </c>
      <c r="D28" s="31">
        <v>0.3453375207115808</v>
      </c>
      <c r="E28" s="20">
        <v>-0.12021355685017864</v>
      </c>
    </row>
    <row r="29" spans="1:5" x14ac:dyDescent="0.15">
      <c r="A29" s="4">
        <f t="shared" si="0"/>
        <v>-4.5</v>
      </c>
      <c r="B29" s="19">
        <v>-0.23106043192337067</v>
      </c>
      <c r="C29" s="31">
        <v>-0.26919574633548365</v>
      </c>
      <c r="D29" s="31">
        <v>0.32788220245041333</v>
      </c>
      <c r="E29" s="20">
        <v>-6.5286998299124932E-2</v>
      </c>
    </row>
    <row r="30" spans="1:5" x14ac:dyDescent="0.15">
      <c r="A30" s="4">
        <f t="shared" si="0"/>
        <v>-4.25</v>
      </c>
      <c r="B30" s="19">
        <v>-0.15555319297834252</v>
      </c>
      <c r="C30" s="31">
        <v>-0.33259901901087374</v>
      </c>
      <c r="D30" s="31">
        <v>0.29484649543568453</v>
      </c>
      <c r="E30" s="20">
        <v>-1.0453354320284703E-2</v>
      </c>
    </row>
    <row r="31" spans="1:5" x14ac:dyDescent="0.15">
      <c r="A31" s="5">
        <f t="shared" si="0"/>
        <v>-4</v>
      </c>
      <c r="B31" s="22">
        <v>-6.604332802354923E-2</v>
      </c>
      <c r="C31" s="32">
        <v>-0.38063897785796014</v>
      </c>
      <c r="D31" s="32">
        <v>0.24810740094958533</v>
      </c>
      <c r="E31" s="23">
        <v>4.149954044535642E-2</v>
      </c>
    </row>
    <row r="32" spans="1:5" x14ac:dyDescent="0.15">
      <c r="A32" s="3">
        <f t="shared" si="0"/>
        <v>-3.75</v>
      </c>
      <c r="B32" s="16">
        <v>3.3229349129679724E-2</v>
      </c>
      <c r="C32" s="27">
        <v>-0.41026721470408894</v>
      </c>
      <c r="D32" s="27">
        <v>0.19030578392205549</v>
      </c>
      <c r="E32" s="17">
        <v>8.8055640892970938E-2</v>
      </c>
    </row>
    <row r="33" spans="1:5" x14ac:dyDescent="0.15">
      <c r="A33" s="4">
        <f t="shared" si="0"/>
        <v>-3.5</v>
      </c>
      <c r="B33" s="19">
        <v>0.13737752736232722</v>
      </c>
      <c r="C33" s="31">
        <v>-0.41937846209078561</v>
      </c>
      <c r="D33" s="31">
        <v>0.12469629217727692</v>
      </c>
      <c r="E33" s="20">
        <v>0.12711194557983779</v>
      </c>
    </row>
    <row r="34" spans="1:5" x14ac:dyDescent="0.15">
      <c r="A34" s="4">
        <f t="shared" si="0"/>
        <v>-3.25</v>
      </c>
      <c r="B34" s="19">
        <v>0.24111968801520398</v>
      </c>
      <c r="C34" s="31">
        <v>-0.40694147540605863</v>
      </c>
      <c r="D34" s="31">
        <v>5.4961634225723061E-2</v>
      </c>
      <c r="E34" s="20">
        <v>0.15709249651844479</v>
      </c>
    </row>
    <row r="35" spans="1:5" x14ac:dyDescent="0.15">
      <c r="A35" s="4">
        <f t="shared" si="0"/>
        <v>-3</v>
      </c>
      <c r="B35" s="19">
        <v>0.33905895852593648</v>
      </c>
      <c r="C35" s="31">
        <v>-0.37307160774391218</v>
      </c>
      <c r="D35" s="31">
        <v>-1.4998118135342412E-2</v>
      </c>
      <c r="E35" s="20">
        <v>0.17702853833063945</v>
      </c>
    </row>
    <row r="36" spans="1:5" x14ac:dyDescent="0.15">
      <c r="A36" s="5">
        <f t="shared" si="0"/>
        <v>-2.75</v>
      </c>
      <c r="B36" s="22">
        <v>0.42597230295790228</v>
      </c>
      <c r="C36" s="32">
        <v>-0.31904044706593254</v>
      </c>
      <c r="D36" s="32">
        <v>-8.1289054722737439E-2</v>
      </c>
      <c r="E36" s="23">
        <v>0.18660034612797635</v>
      </c>
    </row>
    <row r="37" spans="1:5" x14ac:dyDescent="0.15">
      <c r="A37" s="3">
        <f t="shared" si="0"/>
        <v>-2.5</v>
      </c>
      <c r="B37" s="16">
        <v>0.49709410246427393</v>
      </c>
      <c r="C37" s="27">
        <v>-0.2472214174539076</v>
      </c>
      <c r="D37" s="27">
        <v>-0.14024685571258025</v>
      </c>
      <c r="E37" s="17">
        <v>0.186138589192681</v>
      </c>
    </row>
    <row r="38" spans="1:5" x14ac:dyDescent="0.15">
      <c r="A38" s="4">
        <f t="shared" si="0"/>
        <v>-2.25</v>
      </c>
      <c r="B38" s="19">
        <v>0.54837835664696011</v>
      </c>
      <c r="C38" s="31">
        <v>-0.1609738627765816</v>
      </c>
      <c r="D38" s="31">
        <v>-0.18864717723194038</v>
      </c>
      <c r="E38" s="20">
        <v>0.17658557393112476</v>
      </c>
    </row>
    <row r="39" spans="1:5" x14ac:dyDescent="0.15">
      <c r="A39" s="4">
        <f t="shared" si="0"/>
        <v>-2</v>
      </c>
      <c r="B39" s="19">
        <v>0.57672480775687363</v>
      </c>
      <c r="C39" s="31">
        <v>-6.4471624737201041E-2</v>
      </c>
      <c r="D39" s="31">
        <v>-0.22389077914123567</v>
      </c>
      <c r="E39" s="20">
        <v>0.15941915440403465</v>
      </c>
    </row>
    <row r="40" spans="1:5" x14ac:dyDescent="0.15">
      <c r="A40" s="4">
        <f t="shared" si="0"/>
        <v>-1.75</v>
      </c>
      <c r="B40" s="19">
        <v>0.5801561976389924</v>
      </c>
      <c r="C40" s="31">
        <v>3.7514702962869309E-2</v>
      </c>
      <c r="D40" s="31">
        <v>-0.24415262705680729</v>
      </c>
      <c r="E40" s="20">
        <v>0.13654436393019265</v>
      </c>
    </row>
    <row r="41" spans="1:5" x14ac:dyDescent="0.15">
      <c r="A41" s="5">
        <f t="shared" si="0"/>
        <v>-1.5</v>
      </c>
      <c r="B41" s="22">
        <v>0.55793650791009952</v>
      </c>
      <c r="C41" s="32">
        <v>0.13986999979585171</v>
      </c>
      <c r="D41" s="32">
        <v>-0.24848627838448001</v>
      </c>
      <c r="E41" s="23">
        <v>0.11015976986193549</v>
      </c>
    </row>
    <row r="42" spans="1:5" x14ac:dyDescent="0.15">
      <c r="A42" s="3">
        <f t="shared" si="0"/>
        <v>-1.25</v>
      </c>
      <c r="B42" s="16">
        <v>0.51062326031988048</v>
      </c>
      <c r="C42" s="27">
        <v>0.23740747701538092</v>
      </c>
      <c r="D42" s="27">
        <v>-0.2368774503350429</v>
      </c>
      <c r="E42" s="17">
        <v>8.2607068081016269E-2</v>
      </c>
    </row>
    <row r="43" spans="1:5" x14ac:dyDescent="0.15">
      <c r="A43" s="4">
        <f t="shared" si="0"/>
        <v>-1</v>
      </c>
      <c r="B43" s="19">
        <v>0.44005058574493355</v>
      </c>
      <c r="C43" s="31">
        <v>0.32514710081303305</v>
      </c>
      <c r="D43" s="31">
        <v>-0.21024361588113258</v>
      </c>
      <c r="E43" s="20">
        <v>5.6213422983895242E-2</v>
      </c>
    </row>
    <row r="44" spans="1:5" x14ac:dyDescent="0.15">
      <c r="A44" s="4">
        <f t="shared" si="0"/>
        <v>-0.75</v>
      </c>
      <c r="B44" s="19">
        <v>0.34924360217486222</v>
      </c>
      <c r="C44" s="31">
        <v>0.39858413893349909</v>
      </c>
      <c r="D44" s="31">
        <v>-0.17037960937579402</v>
      </c>
      <c r="E44" s="20">
        <v>3.3136463606554117E-2</v>
      </c>
    </row>
    <row r="45" spans="1:5" x14ac:dyDescent="0.15">
      <c r="A45" s="4">
        <f t="shared" si="0"/>
        <v>-0.5</v>
      </c>
      <c r="B45" s="19">
        <v>0.2422684576748739</v>
      </c>
      <c r="C45" s="31">
        <v>0.45393289189106512</v>
      </c>
      <c r="D45" s="31">
        <v>-0.11985236384014333</v>
      </c>
      <c r="E45" s="20">
        <v>1.5221643491159172E-2</v>
      </c>
    </row>
    <row r="46" spans="1:5" x14ac:dyDescent="0.15">
      <c r="A46" s="5">
        <f t="shared" si="0"/>
        <v>-0.25</v>
      </c>
      <c r="B46" s="22">
        <v>0.12402597732272694</v>
      </c>
      <c r="C46" s="32">
        <v>0.48833202000494497</v>
      </c>
      <c r="D46" s="32">
        <v>-6.1850863035025509E-2</v>
      </c>
      <c r="E46" s="23">
        <v>3.8808742538517793E-3</v>
      </c>
    </row>
    <row r="47" spans="1:5" x14ac:dyDescent="0.15">
      <c r="A47" s="3">
        <f t="shared" si="0"/>
        <v>0</v>
      </c>
      <c r="B47" s="16">
        <v>0</v>
      </c>
      <c r="C47" s="27">
        <v>0.5</v>
      </c>
      <c r="D47" s="27">
        <v>0</v>
      </c>
      <c r="E47" s="17">
        <v>0</v>
      </c>
    </row>
    <row r="48" spans="1:5" x14ac:dyDescent="0.15">
      <c r="A48" s="4">
        <f t="shared" si="0"/>
        <v>0.25</v>
      </c>
      <c r="B48" s="19">
        <v>-0.12402597732272694</v>
      </c>
      <c r="C48" s="31">
        <v>0.48833202000494497</v>
      </c>
      <c r="D48" s="31">
        <v>6.1850863035025509E-2</v>
      </c>
      <c r="E48" s="20">
        <v>3.8808742538517793E-3</v>
      </c>
    </row>
    <row r="49" spans="1:5" x14ac:dyDescent="0.15">
      <c r="A49" s="4">
        <f t="shared" si="0"/>
        <v>0.5</v>
      </c>
      <c r="B49" s="19">
        <v>-0.2422684576748739</v>
      </c>
      <c r="C49" s="31">
        <v>0.45393289189106512</v>
      </c>
      <c r="D49" s="31">
        <v>0.11985236384014333</v>
      </c>
      <c r="E49" s="20">
        <v>1.5221643491159172E-2</v>
      </c>
    </row>
    <row r="50" spans="1:5" x14ac:dyDescent="0.15">
      <c r="A50" s="4">
        <f t="shared" si="0"/>
        <v>0.75</v>
      </c>
      <c r="B50" s="19">
        <v>-0.34924360217486222</v>
      </c>
      <c r="C50" s="31">
        <v>0.39858413893349909</v>
      </c>
      <c r="D50" s="31">
        <v>0.17037960937579402</v>
      </c>
      <c r="E50" s="20">
        <v>3.3136463606554117E-2</v>
      </c>
    </row>
    <row r="51" spans="1:5" x14ac:dyDescent="0.15">
      <c r="A51" s="5">
        <f t="shared" si="0"/>
        <v>1</v>
      </c>
      <c r="B51" s="22">
        <v>-0.44005058574493355</v>
      </c>
      <c r="C51" s="32">
        <v>0.32514710081303305</v>
      </c>
      <c r="D51" s="32">
        <v>0.21024361588113258</v>
      </c>
      <c r="E51" s="23">
        <v>5.6213422983895242E-2</v>
      </c>
    </row>
    <row r="52" spans="1:5" x14ac:dyDescent="0.15">
      <c r="A52" s="3">
        <f t="shared" si="0"/>
        <v>1.25</v>
      </c>
      <c r="B52" s="16">
        <v>-0.51062326031988048</v>
      </c>
      <c r="C52" s="27">
        <v>0.23740747701538092</v>
      </c>
      <c r="D52" s="27">
        <v>0.2368774503350429</v>
      </c>
      <c r="E52" s="17">
        <v>8.2607068081016269E-2</v>
      </c>
    </row>
    <row r="53" spans="1:5" x14ac:dyDescent="0.15">
      <c r="A53" s="4">
        <f t="shared" si="0"/>
        <v>1.5</v>
      </c>
      <c r="B53" s="19">
        <v>-0.55793650791009952</v>
      </c>
      <c r="C53" s="31">
        <v>0.13986999979585171</v>
      </c>
      <c r="D53" s="31">
        <v>0.24848627838448001</v>
      </c>
      <c r="E53" s="20">
        <v>0.11015976986193549</v>
      </c>
    </row>
    <row r="54" spans="1:5" x14ac:dyDescent="0.15">
      <c r="A54" s="4">
        <f t="shared" si="0"/>
        <v>1.75</v>
      </c>
      <c r="B54" s="19">
        <v>-0.5801561976389924</v>
      </c>
      <c r="C54" s="31">
        <v>3.7514702962869309E-2</v>
      </c>
      <c r="D54" s="31">
        <v>0.24415262705680729</v>
      </c>
      <c r="E54" s="20">
        <v>0.13654436393019265</v>
      </c>
    </row>
    <row r="55" spans="1:5" x14ac:dyDescent="0.15">
      <c r="A55" s="4">
        <f t="shared" si="0"/>
        <v>2</v>
      </c>
      <c r="B55" s="19">
        <v>-0.57672480775687363</v>
      </c>
      <c r="C55" s="31">
        <v>-6.4471624737201041E-2</v>
      </c>
      <c r="D55" s="31">
        <v>0.22389077914123567</v>
      </c>
      <c r="E55" s="20">
        <v>0.15941915440403465</v>
      </c>
    </row>
    <row r="56" spans="1:5" x14ac:dyDescent="0.15">
      <c r="A56" s="5">
        <f t="shared" si="0"/>
        <v>2.25</v>
      </c>
      <c r="B56" s="22">
        <v>-0.54837835664696011</v>
      </c>
      <c r="C56" s="32">
        <v>-0.1609738627765816</v>
      </c>
      <c r="D56" s="32">
        <v>0.18864717723194038</v>
      </c>
      <c r="E56" s="23">
        <v>0.17658557393112476</v>
      </c>
    </row>
    <row r="57" spans="1:5" x14ac:dyDescent="0.15">
      <c r="A57" s="3">
        <f t="shared" si="0"/>
        <v>2.5</v>
      </c>
      <c r="B57" s="16">
        <v>-0.49709410246427393</v>
      </c>
      <c r="C57" s="27">
        <v>-0.2472214174539076</v>
      </c>
      <c r="D57" s="27">
        <v>0.14024685571258025</v>
      </c>
      <c r="E57" s="17">
        <v>0.186138589192681</v>
      </c>
    </row>
    <row r="58" spans="1:5" x14ac:dyDescent="0.15">
      <c r="A58" s="4">
        <f t="shared" si="0"/>
        <v>2.75</v>
      </c>
      <c r="B58" s="19">
        <v>-0.42597230295790228</v>
      </c>
      <c r="C58" s="31">
        <v>-0.31904044706593254</v>
      </c>
      <c r="D58" s="31">
        <v>8.1289054722737439E-2</v>
      </c>
      <c r="E58" s="20">
        <v>0.18660034612797635</v>
      </c>
    </row>
    <row r="59" spans="1:5" x14ac:dyDescent="0.15">
      <c r="A59" s="4">
        <f t="shared" si="0"/>
        <v>3</v>
      </c>
      <c r="B59" s="19">
        <v>-0.33905895852593648</v>
      </c>
      <c r="C59" s="31">
        <v>-0.37307160774391218</v>
      </c>
      <c r="D59" s="31">
        <v>1.4998118135342412E-2</v>
      </c>
      <c r="E59" s="20">
        <v>0.17702853833063945</v>
      </c>
    </row>
    <row r="60" spans="1:5" x14ac:dyDescent="0.15">
      <c r="A60" s="4">
        <f t="shared" si="0"/>
        <v>3.25</v>
      </c>
      <c r="B60" s="19">
        <v>-0.24111968801520398</v>
      </c>
      <c r="C60" s="31">
        <v>-0.40694147540605863</v>
      </c>
      <c r="D60" s="31">
        <v>-5.4961634225723061E-2</v>
      </c>
      <c r="E60" s="20">
        <v>0.15709249651844479</v>
      </c>
    </row>
    <row r="61" spans="1:5" x14ac:dyDescent="0.15">
      <c r="A61" s="5">
        <f t="shared" si="0"/>
        <v>3.5</v>
      </c>
      <c r="B61" s="22">
        <v>-0.13737752736232722</v>
      </c>
      <c r="C61" s="32">
        <v>-0.41937846209078561</v>
      </c>
      <c r="D61" s="32">
        <v>-0.12469629217727692</v>
      </c>
      <c r="E61" s="23">
        <v>0.12711194557983779</v>
      </c>
    </row>
    <row r="62" spans="1:5" x14ac:dyDescent="0.15">
      <c r="A62" s="3">
        <f t="shared" si="0"/>
        <v>3.75</v>
      </c>
      <c r="B62" s="16">
        <v>-3.3229349129679724E-2</v>
      </c>
      <c r="C62" s="27">
        <v>-0.41026721470408894</v>
      </c>
      <c r="D62" s="27">
        <v>-0.19030578392205549</v>
      </c>
      <c r="E62" s="17">
        <v>8.8055640892970938E-2</v>
      </c>
    </row>
    <row r="63" spans="1:5" x14ac:dyDescent="0.15">
      <c r="A63" s="4">
        <f t="shared" si="0"/>
        <v>4</v>
      </c>
      <c r="B63" s="19">
        <v>6.604332802354923E-2</v>
      </c>
      <c r="C63" s="31">
        <v>-0.38063897785796014</v>
      </c>
      <c r="D63" s="31">
        <v>-0.24810740094958533</v>
      </c>
      <c r="E63" s="20">
        <v>4.149954044535642E-2</v>
      </c>
    </row>
    <row r="64" spans="1:5" x14ac:dyDescent="0.15">
      <c r="A64" s="4">
        <f t="shared" si="0"/>
        <v>4.25</v>
      </c>
      <c r="B64" s="19">
        <v>0.15555319297834252</v>
      </c>
      <c r="C64" s="31">
        <v>-0.33259901901087374</v>
      </c>
      <c r="D64" s="31">
        <v>-0.29484649543568453</v>
      </c>
      <c r="E64" s="20">
        <v>-1.0453354320284703E-2</v>
      </c>
    </row>
    <row r="65" spans="1:5" x14ac:dyDescent="0.15">
      <c r="A65" s="4">
        <f t="shared" si="0"/>
        <v>4.5</v>
      </c>
      <c r="B65" s="19">
        <v>0.23106043192337067</v>
      </c>
      <c r="C65" s="31">
        <v>-0.26919574633548365</v>
      </c>
      <c r="D65" s="31">
        <v>-0.32788220245041333</v>
      </c>
      <c r="E65" s="20">
        <v>-6.5286998299124932E-2</v>
      </c>
    </row>
    <row r="66" spans="1:5" x14ac:dyDescent="0.15">
      <c r="A66" s="5">
        <f t="shared" si="0"/>
        <v>4.75</v>
      </c>
      <c r="B66" s="22">
        <v>0.28918679864710978</v>
      </c>
      <c r="C66" s="32">
        <v>-0.19423939619724573</v>
      </c>
      <c r="D66" s="32">
        <v>-0.3453375207115808</v>
      </c>
      <c r="E66" s="23">
        <v>-0.12021355685017864</v>
      </c>
    </row>
    <row r="67" spans="1:5" x14ac:dyDescent="0.15">
      <c r="A67" s="3">
        <f t="shared" si="0"/>
        <v>5</v>
      </c>
      <c r="B67" s="16">
        <v>0.32757913759146506</v>
      </c>
      <c r="C67" s="27">
        <v>-0.11208094379604525</v>
      </c>
      <c r="D67" s="27">
        <v>-0.34620518410256595</v>
      </c>
      <c r="E67" s="17">
        <v>-0.17233362209044786</v>
      </c>
    </row>
    <row r="68" spans="1:5" x14ac:dyDescent="0.15">
      <c r="A68" s="4">
        <f t="shared" si="0"/>
        <v>5.25</v>
      </c>
      <c r="B68" s="19">
        <v>0.34501397857943733</v>
      </c>
      <c r="C68" s="31">
        <v>-2.7364041338472644E-2</v>
      </c>
      <c r="D68" s="31">
        <v>-0.33040334735567634</v>
      </c>
      <c r="E68" s="20">
        <v>-0.21880588760918135</v>
      </c>
    </row>
    <row r="69" spans="1:5" x14ac:dyDescent="0.15">
      <c r="A69" s="4">
        <f t="shared" si="0"/>
        <v>5.5</v>
      </c>
      <c r="B69" s="19">
        <v>0.34143821542904346</v>
      </c>
      <c r="C69" s="31">
        <v>5.5235806114734158E-2</v>
      </c>
      <c r="D69" s="31">
        <v>-0.29877804028457527</v>
      </c>
      <c r="E69" s="20">
        <v>-0.25701613536007317</v>
      </c>
    </row>
    <row r="70" spans="1:5" x14ac:dyDescent="0.15">
      <c r="A70" s="4">
        <f t="shared" si="0"/>
        <v>5.75</v>
      </c>
      <c r="B70" s="19">
        <v>0.31794452391933276</v>
      </c>
      <c r="C70" s="31">
        <v>0.13127003182895894</v>
      </c>
      <c r="D70" s="31">
        <v>-0.25305244334854432</v>
      </c>
      <c r="E70" s="20">
        <v>-0.2847353556989764</v>
      </c>
    </row>
    <row r="71" spans="1:5" x14ac:dyDescent="0.15">
      <c r="A71" s="5">
        <f t="shared" si="0"/>
        <v>6</v>
      </c>
      <c r="B71" s="22">
        <v>0.27668385812756563</v>
      </c>
      <c r="C71" s="32">
        <v>0.19675923360559119</v>
      </c>
      <c r="D71" s="32">
        <v>-0.19572612147417048</v>
      </c>
      <c r="E71" s="23">
        <v>-0.30025740237057313</v>
      </c>
    </row>
    <row r="72" spans="1:5" x14ac:dyDescent="0.15">
      <c r="A72" s="3">
        <f t="shared" si="0"/>
        <v>6.25</v>
      </c>
      <c r="B72" s="16">
        <v>0.22072087753923719</v>
      </c>
      <c r="C72" s="27">
        <v>0.24840539348293866</v>
      </c>
      <c r="D72" s="27">
        <v>-0.12993024269468789</v>
      </c>
      <c r="E72" s="17">
        <v>-0.30250774565728311</v>
      </c>
    </row>
    <row r="73" spans="1:5" x14ac:dyDescent="0.15">
      <c r="A73" s="4">
        <f t="shared" ref="A73:A91" si="1">A72+0.25</f>
        <v>6.5</v>
      </c>
      <c r="B73" s="19">
        <v>0.15384130140997182</v>
      </c>
      <c r="C73" s="31">
        <v>0.2837624981062174</v>
      </c>
      <c r="D73" s="31">
        <v>-5.9247335062024606E-2</v>
      </c>
      <c r="E73" s="20">
        <v>-0.29111656080655646</v>
      </c>
    </row>
    <row r="74" spans="1:5" x14ac:dyDescent="0.15">
      <c r="A74" s="4">
        <f t="shared" si="1"/>
        <v>6.75</v>
      </c>
      <c r="B74" s="19">
        <v>8.0322785255277127E-2</v>
      </c>
      <c r="C74" s="31">
        <v>0.30135646167422725</v>
      </c>
      <c r="D74" s="31">
        <v>1.2493846911803733E-2</v>
      </c>
      <c r="E74" s="20">
        <v>-0.2664514761955048</v>
      </c>
    </row>
    <row r="75" spans="1:5" x14ac:dyDescent="0.15">
      <c r="A75" s="4">
        <f t="shared" si="1"/>
        <v>7</v>
      </c>
      <c r="B75" s="19">
        <v>4.6828234823458265E-3</v>
      </c>
      <c r="C75" s="31">
        <v>0.30074824530274791</v>
      </c>
      <c r="D75" s="31">
        <v>8.1436382256494202E-2</v>
      </c>
      <c r="E75" s="20">
        <v>-0.22960768237365403</v>
      </c>
    </row>
    <row r="76" spans="1:5" x14ac:dyDescent="0.15">
      <c r="A76" s="5">
        <f t="shared" si="1"/>
        <v>7.25</v>
      </c>
      <c r="B76" s="22">
        <v>-6.8581700653131752E-2</v>
      </c>
      <c r="C76" s="32">
        <v>0.28253737927410572</v>
      </c>
      <c r="D76" s="32">
        <v>0.14391351702731997</v>
      </c>
      <c r="E76" s="23">
        <v>-0.18235562743167033</v>
      </c>
    </row>
    <row r="77" spans="1:5" x14ac:dyDescent="0.15">
      <c r="A77" s="3">
        <f t="shared" si="1"/>
        <v>7.5</v>
      </c>
      <c r="B77" s="16">
        <v>-0.13524842757970532</v>
      </c>
      <c r="C77" s="27">
        <v>0.24830653420308429</v>
      </c>
      <c r="D77" s="27">
        <v>0.19665467038658274</v>
      </c>
      <c r="E77" s="17">
        <v>-0.12704904524840621</v>
      </c>
    </row>
    <row r="78" spans="1:5" x14ac:dyDescent="0.15">
      <c r="A78" s="4">
        <f t="shared" si="1"/>
        <v>7.75</v>
      </c>
      <c r="B78" s="19">
        <v>-0.19160259218911815</v>
      </c>
      <c r="C78" s="31">
        <v>0.20051115399893016</v>
      </c>
      <c r="D78" s="31">
        <v>0.23696729899628038</v>
      </c>
      <c r="E78" s="20">
        <v>-6.6498430179646795E-2</v>
      </c>
    </row>
    <row r="79" spans="1:5" x14ac:dyDescent="0.15">
      <c r="A79" s="4">
        <f t="shared" si="1"/>
        <v>8</v>
      </c>
      <c r="B79" s="19">
        <v>-0.23463634685391455</v>
      </c>
      <c r="C79" s="31">
        <v>0.14232126378081456</v>
      </c>
      <c r="D79" s="31">
        <v>0.26288427695993333</v>
      </c>
      <c r="E79" s="20">
        <v>-3.8171427743431685E-3</v>
      </c>
    </row>
    <row r="80" spans="1:5" x14ac:dyDescent="0.15">
      <c r="A80" s="4">
        <f t="shared" si="1"/>
        <v>8.25</v>
      </c>
      <c r="B80" s="19">
        <v>-0.26220355199274376</v>
      </c>
      <c r="C80" s="31">
        <v>7.7425222779708203E-2</v>
      </c>
      <c r="D80" s="31">
        <v>0.273268515399608</v>
      </c>
      <c r="E80" s="20">
        <v>5.7751018239947619E-2</v>
      </c>
    </row>
    <row r="81" spans="1:5" x14ac:dyDescent="0.15">
      <c r="A81" s="5">
        <f t="shared" si="1"/>
        <v>8.5</v>
      </c>
      <c r="B81" s="22">
        <v>-0.27312196367405372</v>
      </c>
      <c r="C81" s="32">
        <v>9.807256116575222E-3</v>
      </c>
      <c r="D81" s="32">
        <v>0.26786908376586926</v>
      </c>
      <c r="E81" s="23">
        <v>0.11501281155955513</v>
      </c>
    </row>
    <row r="82" spans="1:5" x14ac:dyDescent="0.15">
      <c r="A82" s="3">
        <f t="shared" si="1"/>
        <v>8.75</v>
      </c>
      <c r="B82" s="16">
        <v>-0.26721789148628161</v>
      </c>
      <c r="C82" s="27">
        <v>-5.6488043693062137E-2</v>
      </c>
      <c r="D82" s="27">
        <v>0.24732595290536863</v>
      </c>
      <c r="E82" s="17">
        <v>0.16500460763130767</v>
      </c>
    </row>
    <row r="83" spans="1:5" x14ac:dyDescent="0.15">
      <c r="A83" s="4">
        <f t="shared" si="1"/>
        <v>9</v>
      </c>
      <c r="B83" s="19">
        <v>-0.24531178657332536</v>
      </c>
      <c r="C83" s="31">
        <v>-0.11759047635769002</v>
      </c>
      <c r="D83" s="31">
        <v>0.21312348845499116</v>
      </c>
      <c r="E83" s="20">
        <v>0.20515907164472294</v>
      </c>
    </row>
    <row r="84" spans="1:5" x14ac:dyDescent="0.15">
      <c r="A84" s="4">
        <f t="shared" si="1"/>
        <v>9.25</v>
      </c>
      <c r="B84" s="19">
        <v>-0.2091466504701211</v>
      </c>
      <c r="C84" s="31">
        <v>-0.17002471154070886</v>
      </c>
      <c r="D84" s="31">
        <v>0.16749580501278458</v>
      </c>
      <c r="E84" s="20">
        <v>0.23344974171762403</v>
      </c>
    </row>
    <row r="85" spans="1:5" x14ac:dyDescent="0.15">
      <c r="A85" s="4">
        <f t="shared" si="1"/>
        <v>9.5</v>
      </c>
      <c r="B85" s="19">
        <v>-0.16126443075752986</v>
      </c>
      <c r="C85" s="31">
        <v>-0.21090395092505709</v>
      </c>
      <c r="D85" s="31">
        <v>0.11328987198643685</v>
      </c>
      <c r="E85" s="20">
        <v>0.24850504254648459</v>
      </c>
    </row>
    <row r="86" spans="1:5" x14ac:dyDescent="0.15">
      <c r="A86" s="5">
        <f t="shared" si="1"/>
        <v>9.75</v>
      </c>
      <c r="B86" s="22">
        <v>-0.10483850125849749</v>
      </c>
      <c r="C86" s="32">
        <v>-0.2380859663075916</v>
      </c>
      <c r="D86" s="32">
        <v>5.3794679083454429E-2</v>
      </c>
      <c r="E86" s="23">
        <v>0.24968505061361534</v>
      </c>
    </row>
    <row r="87" spans="1:5" x14ac:dyDescent="0.15">
      <c r="A87" s="3">
        <f t="shared" si="1"/>
        <v>10</v>
      </c>
      <c r="B87" s="16">
        <v>-4.3472746168861452E-2</v>
      </c>
      <c r="C87" s="27">
        <v>-0.2502830390682344</v>
      </c>
      <c r="D87" s="27">
        <v>-7.4533165681626642E-3</v>
      </c>
      <c r="E87" s="17">
        <v>0.23711649989356454</v>
      </c>
    </row>
    <row r="88" spans="1:5" x14ac:dyDescent="0.15">
      <c r="A88" s="4">
        <f t="shared" si="1"/>
        <v>10.25</v>
      </c>
      <c r="B88" s="19">
        <v>1.9020455696868575E-2</v>
      </c>
      <c r="C88" s="31">
        <v>-0.24712012556852081</v>
      </c>
      <c r="D88" s="31">
        <v>-6.6876937912320703E-2</v>
      </c>
      <c r="E88" s="20">
        <v>0.21168395814606353</v>
      </c>
    </row>
    <row r="89" spans="1:5" x14ac:dyDescent="0.15">
      <c r="A89" s="4">
        <f t="shared" si="1"/>
        <v>10.5</v>
      </c>
      <c r="B89" s="19">
        <v>7.8850014227331483E-2</v>
      </c>
      <c r="C89" s="31">
        <v>-0.22913866929783933</v>
      </c>
      <c r="D89" s="31">
        <v>-0.12106508930034703</v>
      </c>
      <c r="E89" s="20">
        <v>0.17497766859808511</v>
      </c>
    </row>
    <row r="90" spans="1:5" x14ac:dyDescent="0.15">
      <c r="A90" s="4">
        <f t="shared" si="1"/>
        <v>10.75</v>
      </c>
      <c r="B90" s="19">
        <v>0.13247010254299021</v>
      </c>
      <c r="C90" s="31">
        <v>-0.19774668961295355</v>
      </c>
      <c r="D90" s="31">
        <v>-0.16696757033394766</v>
      </c>
      <c r="E90" s="20">
        <v>0.12920108803921351</v>
      </c>
    </row>
    <row r="91" spans="1:5" x14ac:dyDescent="0.15">
      <c r="A91" s="5">
        <f t="shared" si="1"/>
        <v>11</v>
      </c>
      <c r="B91" s="22">
        <v>0.17678529895672149</v>
      </c>
      <c r="C91" s="32">
        <v>-0.15511890959294869</v>
      </c>
      <c r="D91" s="32">
        <v>-0.20206666600739445</v>
      </c>
      <c r="E91" s="23">
        <v>7.7043509762864712E-2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tart_Besj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00034-C922-403D-A5DE-A0AA32B2BF72}">
  <sheetPr codeName="Sheet17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126</v>
      </c>
    </row>
    <row r="3" spans="1:5" x14ac:dyDescent="0.15">
      <c r="A3" s="2"/>
    </row>
    <row r="6" spans="1:5" x14ac:dyDescent="0.15">
      <c r="A6" s="6" t="s">
        <v>0</v>
      </c>
      <c r="B6" s="6" t="s">
        <v>48</v>
      </c>
      <c r="C6" s="6" t="s">
        <v>49</v>
      </c>
      <c r="D6" s="6" t="s">
        <v>50</v>
      </c>
      <c r="E6" s="6" t="s">
        <v>51</v>
      </c>
    </row>
    <row r="7" spans="1:5" x14ac:dyDescent="0.15">
      <c r="A7" s="3">
        <v>1E-3</v>
      </c>
      <c r="B7" s="16">
        <v>636.62216723113954</v>
      </c>
      <c r="C7" s="27">
        <v>636617.69581452804</v>
      </c>
      <c r="D7" s="27">
        <v>2546479089.4691677</v>
      </c>
      <c r="E7" s="17">
        <v>15278875173441.645</v>
      </c>
    </row>
    <row r="8" spans="1:5" x14ac:dyDescent="0.15">
      <c r="A8" s="4">
        <v>0.25</v>
      </c>
      <c r="B8" s="19">
        <v>2.704105229315283</v>
      </c>
      <c r="C8" s="31">
        <v>9.8848478923310719</v>
      </c>
      <c r="D8" s="31">
        <v>162.90604524742233</v>
      </c>
      <c r="E8" s="20">
        <v>3921.4930798803275</v>
      </c>
    </row>
    <row r="9" spans="1:5" x14ac:dyDescent="0.15">
      <c r="A9" s="4">
        <f t="shared" ref="A9:A72" si="0">A8+0.25</f>
        <v>0.5</v>
      </c>
      <c r="B9" s="19">
        <v>1.4714723926702431</v>
      </c>
      <c r="C9" s="31">
        <v>2.4984260518337797</v>
      </c>
      <c r="D9" s="31">
        <v>20.29401095602682</v>
      </c>
      <c r="E9" s="20">
        <v>246.91559499116906</v>
      </c>
    </row>
    <row r="10" spans="1:5" x14ac:dyDescent="0.15">
      <c r="A10" s="4">
        <f t="shared" si="0"/>
        <v>0.75</v>
      </c>
      <c r="B10" s="19">
        <v>1.0375945507692854</v>
      </c>
      <c r="C10" s="31">
        <v>1.2462866316399412</v>
      </c>
      <c r="D10" s="31">
        <v>5.9750615363391288</v>
      </c>
      <c r="E10" s="20">
        <v>49.321124461124512</v>
      </c>
    </row>
    <row r="11" spans="1:5" x14ac:dyDescent="0.15">
      <c r="A11" s="5">
        <f t="shared" si="0"/>
        <v>1</v>
      </c>
      <c r="B11" s="22">
        <v>0.78121282130028868</v>
      </c>
      <c r="C11" s="32">
        <v>0.86946978551596565</v>
      </c>
      <c r="D11" s="32">
        <v>2.5201523923322195</v>
      </c>
      <c r="E11" s="23">
        <v>15.813870211077933</v>
      </c>
    </row>
    <row r="12" spans="1:5" x14ac:dyDescent="0.15">
      <c r="A12" s="3">
        <f t="shared" si="0"/>
        <v>1.25</v>
      </c>
      <c r="B12" s="16">
        <v>0.58436403661500824</v>
      </c>
      <c r="C12" s="27">
        <v>0.72570808088654726</v>
      </c>
      <c r="D12" s="27">
        <v>1.324754859670678</v>
      </c>
      <c r="E12" s="17">
        <v>6.5680977041167203</v>
      </c>
    </row>
    <row r="13" spans="1:5" x14ac:dyDescent="0.15">
      <c r="A13" s="4">
        <f t="shared" si="0"/>
        <v>1.5</v>
      </c>
      <c r="B13" s="19">
        <v>0.41230862697391146</v>
      </c>
      <c r="C13" s="31">
        <v>0.6573213417803665</v>
      </c>
      <c r="D13" s="31">
        <v>0.8306163860433875</v>
      </c>
      <c r="E13" s="20">
        <v>3.2148890383583986</v>
      </c>
    </row>
    <row r="14" spans="1:5" x14ac:dyDescent="0.15">
      <c r="A14" s="4">
        <f t="shared" si="0"/>
        <v>1.75</v>
      </c>
      <c r="B14" s="19">
        <v>0.25397298594624568</v>
      </c>
      <c r="C14" s="31">
        <v>0.61062004918761792</v>
      </c>
      <c r="D14" s="31">
        <v>0.60973840802898827</v>
      </c>
      <c r="E14" s="20">
        <v>1.7701664765646226</v>
      </c>
    </row>
    <row r="15" spans="1:5" x14ac:dyDescent="0.15">
      <c r="A15" s="4">
        <f t="shared" si="0"/>
        <v>2</v>
      </c>
      <c r="B15" s="19">
        <v>0.10703243154093758</v>
      </c>
      <c r="C15" s="31">
        <v>0.56389188842021398</v>
      </c>
      <c r="D15" s="31">
        <v>0.51037567264974504</v>
      </c>
      <c r="E15" s="20">
        <v>1.0742675610699588</v>
      </c>
    </row>
    <row r="16" spans="1:5" x14ac:dyDescent="0.15">
      <c r="A16" s="5">
        <f t="shared" si="0"/>
        <v>2.25</v>
      </c>
      <c r="B16" s="22">
        <v>-2.7192057738017122E-2</v>
      </c>
      <c r="C16" s="32">
        <v>0.50797940346260417</v>
      </c>
      <c r="D16" s="32">
        <v>0.46798676393173261</v>
      </c>
      <c r="E16" s="23">
        <v>0.71581458236600071</v>
      </c>
    </row>
    <row r="17" spans="1:5" x14ac:dyDescent="0.15">
      <c r="A17" s="3">
        <f t="shared" si="0"/>
        <v>2.5</v>
      </c>
      <c r="B17" s="16">
        <v>-0.14591813796678577</v>
      </c>
      <c r="C17" s="27">
        <v>0.43970310442851773</v>
      </c>
      <c r="D17" s="27">
        <v>0.4509868173602285</v>
      </c>
      <c r="E17" s="17">
        <v>0.52593074686260199</v>
      </c>
    </row>
    <row r="18" spans="1:5" x14ac:dyDescent="0.15">
      <c r="A18" s="4">
        <f t="shared" si="0"/>
        <v>2.75</v>
      </c>
      <c r="B18" s="19">
        <v>-0.24601900149738393</v>
      </c>
      <c r="C18" s="31">
        <v>0.35919726647917405</v>
      </c>
      <c r="D18" s="31">
        <v>0.44219050068954113</v>
      </c>
      <c r="E18" s="20">
        <v>0.42665909757263648</v>
      </c>
    </row>
    <row r="19" spans="1:5" x14ac:dyDescent="0.15">
      <c r="A19" s="4">
        <f t="shared" si="0"/>
        <v>3</v>
      </c>
      <c r="B19" s="19">
        <v>-0.32467442479180009</v>
      </c>
      <c r="C19" s="31">
        <v>0.26862520174885696</v>
      </c>
      <c r="D19" s="31">
        <v>0.43160802044841579</v>
      </c>
      <c r="E19" s="20">
        <v>0.37814122262010785</v>
      </c>
    </row>
    <row r="20" spans="1:5" x14ac:dyDescent="0.15">
      <c r="A20" s="4">
        <f t="shared" si="0"/>
        <v>3.25</v>
      </c>
      <c r="B20" s="19">
        <v>-0.37977777371708354</v>
      </c>
      <c r="C20" s="31">
        <v>0.17143220306783069</v>
      </c>
      <c r="D20" s="31">
        <v>0.41336392969405228</v>
      </c>
      <c r="E20" s="20">
        <v>0.35799180638759909</v>
      </c>
    </row>
    <row r="21" spans="1:5" x14ac:dyDescent="0.15">
      <c r="A21" s="5">
        <f t="shared" si="0"/>
        <v>3.5</v>
      </c>
      <c r="B21" s="22">
        <v>-0.41018841788751192</v>
      </c>
      <c r="C21" s="32">
        <v>7.1825253095823091E-2</v>
      </c>
      <c r="D21" s="32">
        <v>0.38426188204226602</v>
      </c>
      <c r="E21" s="23">
        <v>0.35251602018376893</v>
      </c>
    </row>
    <row r="22" spans="1:5" x14ac:dyDescent="0.15">
      <c r="A22" s="3">
        <f t="shared" si="0"/>
        <v>3.75</v>
      </c>
      <c r="B22" s="16">
        <v>-0.41586877934522715</v>
      </c>
      <c r="C22" s="27">
        <v>-2.5641584181364502E-2</v>
      </c>
      <c r="D22" s="27">
        <v>0.34304748583051153</v>
      </c>
      <c r="E22" s="17">
        <v>0.35272087919272849</v>
      </c>
    </row>
    <row r="23" spans="1:5" x14ac:dyDescent="0.15">
      <c r="A23" s="4">
        <f t="shared" si="0"/>
        <v>4</v>
      </c>
      <c r="B23" s="19">
        <v>-0.39792571055710002</v>
      </c>
      <c r="C23" s="31">
        <v>-0.11642216696434002</v>
      </c>
      <c r="D23" s="31">
        <v>0.28997391325529254</v>
      </c>
      <c r="E23" s="20">
        <v>0.35242018156872879</v>
      </c>
    </row>
    <row r="24" spans="1:5" x14ac:dyDescent="0.15">
      <c r="A24" s="4">
        <f t="shared" si="0"/>
        <v>4.25</v>
      </c>
      <c r="B24" s="19">
        <v>-0.35856889308385093</v>
      </c>
      <c r="C24" s="31">
        <v>-0.19628800247545475</v>
      </c>
      <c r="D24" s="31">
        <v>0.22649493835947351</v>
      </c>
      <c r="E24" s="20">
        <v>0.34730725988466393</v>
      </c>
    </row>
    <row r="25" spans="1:5" x14ac:dyDescent="0.15">
      <c r="A25" s="4">
        <f t="shared" si="0"/>
        <v>4.5</v>
      </c>
      <c r="B25" s="19">
        <v>-0.3009973230696546</v>
      </c>
      <c r="C25" s="31">
        <v>-0.26159330264498337</v>
      </c>
      <c r="D25" s="31">
        <v>0.15500550233167143</v>
      </c>
      <c r="E25" s="20">
        <v>0.33449071772292105</v>
      </c>
    </row>
    <row r="26" spans="1:5" x14ac:dyDescent="0.15">
      <c r="A26" s="5">
        <f t="shared" si="0"/>
        <v>4.75</v>
      </c>
      <c r="B26" s="22">
        <v>-0.22922559673872223</v>
      </c>
      <c r="C26" s="32">
        <v>-0.30949052360102236</v>
      </c>
      <c r="D26" s="32">
        <v>7.8594630857851011E-2</v>
      </c>
      <c r="E26" s="23">
        <v>0.31225191132095115</v>
      </c>
    </row>
    <row r="27" spans="1:5" x14ac:dyDescent="0.15">
      <c r="A27" s="3">
        <f t="shared" si="0"/>
        <v>5</v>
      </c>
      <c r="B27" s="16">
        <v>-0.14786314339122678</v>
      </c>
      <c r="C27" s="27">
        <v>-0.33809025392727909</v>
      </c>
      <c r="D27" s="27">
        <v>7.9799034901700816E-4</v>
      </c>
      <c r="E27" s="17">
        <v>0.27990258498960879</v>
      </c>
    </row>
    <row r="28" spans="1:5" x14ac:dyDescent="0.15">
      <c r="A28" s="4">
        <f t="shared" si="0"/>
        <v>5.25</v>
      </c>
      <c r="B28" s="19">
        <v>-6.186100089894371E-2</v>
      </c>
      <c r="C28" s="31">
        <v>-0.34656028294525609</v>
      </c>
      <c r="D28" s="31">
        <v>-7.4650744143163389E-2</v>
      </c>
      <c r="E28" s="20">
        <v>0.23767905120109084</v>
      </c>
    </row>
    <row r="29" spans="1:5" x14ac:dyDescent="0.15">
      <c r="A29" s="4">
        <f t="shared" si="0"/>
        <v>5.5</v>
      </c>
      <c r="B29" s="19">
        <v>2.3758238956389652E-2</v>
      </c>
      <c r="C29" s="31">
        <v>-0.3351609130716583</v>
      </c>
      <c r="D29" s="31">
        <v>-0.14406414196053718</v>
      </c>
      <c r="E29" s="20">
        <v>0.18663939055339582</v>
      </c>
    </row>
    <row r="30" spans="1:5" x14ac:dyDescent="0.15">
      <c r="A30" s="4">
        <f t="shared" si="0"/>
        <v>5.75</v>
      </c>
      <c r="B30" s="19">
        <v>0.10417130815472241</v>
      </c>
      <c r="C30" s="31">
        <v>-0.30521648876824203</v>
      </c>
      <c r="D30" s="31">
        <v>-0.20403208711957196</v>
      </c>
      <c r="E30" s="20">
        <v>0.12854693982772256</v>
      </c>
    </row>
    <row r="31" spans="1:5" x14ac:dyDescent="0.15">
      <c r="A31" s="5">
        <f t="shared" si="0"/>
        <v>6</v>
      </c>
      <c r="B31" s="22">
        <v>0.17501034430039836</v>
      </c>
      <c r="C31" s="32">
        <v>-0.25902629326484616</v>
      </c>
      <c r="D31" s="32">
        <v>-0.25162964514976938</v>
      </c>
      <c r="E31" s="23">
        <v>6.5733429548542888E-2</v>
      </c>
    </row>
    <row r="32" spans="1:5" x14ac:dyDescent="0.15">
      <c r="A32" s="3">
        <f t="shared" si="0"/>
        <v>6.25</v>
      </c>
      <c r="B32" s="16">
        <v>0.23258974169251215</v>
      </c>
      <c r="C32" s="27">
        <v>-0.1997211037082478</v>
      </c>
      <c r="D32" s="27">
        <v>-0.28459190010449481</v>
      </c>
      <c r="E32" s="17">
        <v>9.4159694953666051E-4</v>
      </c>
    </row>
    <row r="33" spans="1:5" x14ac:dyDescent="0.15">
      <c r="A33" s="4">
        <f t="shared" si="0"/>
        <v>6.5</v>
      </c>
      <c r="B33" s="19">
        <v>0.27409127395927552</v>
      </c>
      <c r="C33" s="31">
        <v>-0.13107454661755533</v>
      </c>
      <c r="D33" s="31">
        <v>-0.30144716882577655</v>
      </c>
      <c r="E33" s="20">
        <v>-6.2848601849538277E-2</v>
      </c>
    </row>
    <row r="34" spans="1:5" x14ac:dyDescent="0.15">
      <c r="A34" s="4">
        <f t="shared" si="0"/>
        <v>6.75</v>
      </c>
      <c r="B34" s="19">
        <v>0.29769758332318408</v>
      </c>
      <c r="C34" s="31">
        <v>-5.7280757594337879E-2</v>
      </c>
      <c r="D34" s="31">
        <v>-0.30160200166891127</v>
      </c>
      <c r="E34" s="20">
        <v>-0.12260321920078793</v>
      </c>
    </row>
    <row r="35" spans="1:5" x14ac:dyDescent="0.15">
      <c r="A35" s="4">
        <f t="shared" si="0"/>
        <v>7</v>
      </c>
      <c r="B35" s="19">
        <v>0.30266723702418491</v>
      </c>
      <c r="C35" s="31">
        <v>1.7288432750531428E-2</v>
      </c>
      <c r="D35" s="31">
        <v>-0.28537392003325002</v>
      </c>
      <c r="E35" s="20">
        <v>-0.17541829648640717</v>
      </c>
    </row>
    <row r="36" spans="1:5" x14ac:dyDescent="0.15">
      <c r="A36" s="5">
        <f t="shared" si="0"/>
        <v>7.25</v>
      </c>
      <c r="B36" s="22">
        <v>0.28934799419758711</v>
      </c>
      <c r="C36" s="32">
        <v>8.8332598030387274E-2</v>
      </c>
      <c r="D36" s="32">
        <v>-0.25397070697122248</v>
      </c>
      <c r="E36" s="23">
        <v>-0.21869511574516809</v>
      </c>
    </row>
    <row r="37" spans="1:5" x14ac:dyDescent="0.15">
      <c r="A37" s="3">
        <f t="shared" si="0"/>
        <v>7.5</v>
      </c>
      <c r="B37" s="16">
        <v>0.25912851048611629</v>
      </c>
      <c r="C37" s="27">
        <v>0.15186375421302423</v>
      </c>
      <c r="D37" s="27">
        <v>-0.2094180512120257</v>
      </c>
      <c r="E37" s="17">
        <v>-0.25029725905301375</v>
      </c>
    </row>
    <row r="38" spans="1:5" x14ac:dyDescent="0.15">
      <c r="A38" s="4">
        <f t="shared" si="0"/>
        <v>7.75</v>
      </c>
      <c r="B38" s="19">
        <v>0.21433222865940821</v>
      </c>
      <c r="C38" s="31">
        <v>0.20442564895357079</v>
      </c>
      <c r="D38" s="31">
        <v>-0.15444024920302254</v>
      </c>
      <c r="E38" s="20">
        <v>-0.26868075061799901</v>
      </c>
    </row>
    <row r="39" spans="1:5" x14ac:dyDescent="0.15">
      <c r="A39" s="4">
        <f t="shared" si="0"/>
        <v>8</v>
      </c>
      <c r="B39" s="19">
        <v>0.15806046173124766</v>
      </c>
      <c r="C39" s="31">
        <v>0.24327904710397233</v>
      </c>
      <c r="D39" s="31">
        <v>-9.2301310526153091E-2</v>
      </c>
      <c r="E39" s="20">
        <v>-0.2729899145657752</v>
      </c>
    </row>
    <row r="40" spans="1:5" x14ac:dyDescent="0.15">
      <c r="A40" s="4">
        <f t="shared" si="0"/>
        <v>8.25</v>
      </c>
      <c r="B40" s="19">
        <v>9.3994487064634452E-2</v>
      </c>
      <c r="C40" s="31">
        <v>0.26654287625799455</v>
      </c>
      <c r="D40" s="31">
        <v>-2.6616027084672228E-2</v>
      </c>
      <c r="E40" s="20">
        <v>-0.26311344454632962</v>
      </c>
    </row>
    <row r="41" spans="1:5" x14ac:dyDescent="0.15">
      <c r="A41" s="5">
        <f t="shared" si="0"/>
        <v>8.5</v>
      </c>
      <c r="B41" s="22">
        <v>2.6168679398537464E-2</v>
      </c>
      <c r="C41" s="32">
        <v>0.27328377353032118</v>
      </c>
      <c r="D41" s="32">
        <v>3.8857777470840169E-2</v>
      </c>
      <c r="E41" s="23">
        <v>-0.2396974178100722</v>
      </c>
    </row>
    <row r="42" spans="1:5" x14ac:dyDescent="0.15">
      <c r="A42" s="3">
        <f t="shared" si="0"/>
        <v>8.75</v>
      </c>
      <c r="B42" s="16">
        <v>-4.1271802610203877E-2</v>
      </c>
      <c r="C42" s="27">
        <v>0.26354965093314758</v>
      </c>
      <c r="D42" s="27">
        <v>0.10043360226551391</v>
      </c>
      <c r="E42" s="17">
        <v>-0.20411444997627035</v>
      </c>
    </row>
    <row r="43" spans="1:5" x14ac:dyDescent="0.15">
      <c r="A43" s="4">
        <f t="shared" si="0"/>
        <v>9</v>
      </c>
      <c r="B43" s="19">
        <v>-0.10431457519671589</v>
      </c>
      <c r="C43" s="31">
        <v>0.23834618992983395</v>
      </c>
      <c r="D43" s="31">
        <v>0.15470472665774773</v>
      </c>
      <c r="E43" s="20">
        <v>-0.15839072220171677</v>
      </c>
    </row>
    <row r="44" spans="1:5" x14ac:dyDescent="0.15">
      <c r="A44" s="4">
        <f t="shared" si="0"/>
        <v>9.25</v>
      </c>
      <c r="B44" s="19">
        <v>-0.15931077634755314</v>
      </c>
      <c r="C44" s="31">
        <v>0.19955849298680084</v>
      </c>
      <c r="D44" s="31">
        <v>0.19873471285666297</v>
      </c>
      <c r="E44" s="20">
        <v>-0.10509506331708501</v>
      </c>
    </row>
    <row r="45" spans="1:5" x14ac:dyDescent="0.15">
      <c r="A45" s="4">
        <f t="shared" si="0"/>
        <v>9.5</v>
      </c>
      <c r="B45" s="19">
        <v>-0.20317989938720768</v>
      </c>
      <c r="C45" s="31">
        <v>0.14982326837249144</v>
      </c>
      <c r="D45" s="31">
        <v>0.23021903844873592</v>
      </c>
      <c r="E45" s="20">
        <v>-4.719648606533354E-2</v>
      </c>
    </row>
    <row r="46" spans="1:5" x14ac:dyDescent="0.15">
      <c r="A46" s="5">
        <f t="shared" si="0"/>
        <v>9.75</v>
      </c>
      <c r="B46" s="22">
        <v>-0.23357731487353173</v>
      </c>
      <c r="C46" s="32">
        <v>9.2359722735563393E-2</v>
      </c>
      <c r="D46" s="32">
        <v>0.24760871488506542</v>
      </c>
      <c r="E46" s="23">
        <v>1.2101575681188304E-2</v>
      </c>
    </row>
    <row r="47" spans="1:5" x14ac:dyDescent="0.15">
      <c r="A47" s="3">
        <f t="shared" si="0"/>
        <v>10</v>
      </c>
      <c r="B47" s="16">
        <v>-0.24901542420695386</v>
      </c>
      <c r="C47" s="27">
        <v>3.0769624862904001E-2</v>
      </c>
      <c r="D47" s="27">
        <v>0.2501890406953956</v>
      </c>
      <c r="E47" s="17">
        <v>6.9540714712942597E-2</v>
      </c>
    </row>
    <row r="48" spans="1:5" x14ac:dyDescent="0.15">
      <c r="A48" s="4">
        <f t="shared" si="0"/>
        <v>10.25</v>
      </c>
      <c r="B48" s="19">
        <v>-0.24893222500650522</v>
      </c>
      <c r="C48" s="31">
        <v>-3.1181344571091358E-2</v>
      </c>
      <c r="D48" s="31">
        <v>0.23810931470339627</v>
      </c>
      <c r="E48" s="20">
        <v>0.1219902653718101</v>
      </c>
    </row>
    <row r="49" spans="1:5" x14ac:dyDescent="0.15">
      <c r="A49" s="4">
        <f t="shared" si="0"/>
        <v>10.5</v>
      </c>
      <c r="B49" s="19">
        <v>-0.23370422835726859</v>
      </c>
      <c r="C49" s="31">
        <v>-8.9787918055711485E-2</v>
      </c>
      <c r="D49" s="31">
        <v>0.21236223528802162</v>
      </c>
      <c r="E49" s="20">
        <v>0.16662267567605363</v>
      </c>
    </row>
    <row r="50" spans="1:5" x14ac:dyDescent="0.15">
      <c r="A50" s="4">
        <f t="shared" si="0"/>
        <v>10.75</v>
      </c>
      <c r="B50" s="19">
        <v>-0.20460396302938408</v>
      </c>
      <c r="C50" s="31">
        <v>-0.14162205063840849</v>
      </c>
      <c r="D50" s="31">
        <v>0.17471466490253021</v>
      </c>
      <c r="E50" s="20">
        <v>0.20107135885760971</v>
      </c>
    </row>
    <row r="51" spans="1:5" x14ac:dyDescent="0.15">
      <c r="A51" s="5">
        <f t="shared" si="0"/>
        <v>11</v>
      </c>
      <c r="B51" s="22">
        <v>-0.16370553741494284</v>
      </c>
      <c r="C51" s="32">
        <v>-0.18372964547525619</v>
      </c>
      <c r="D51" s="32">
        <v>0.12759427067704596</v>
      </c>
      <c r="E51" s="23">
        <v>0.22356187722365528</v>
      </c>
    </row>
    <row r="52" spans="1:5" x14ac:dyDescent="0.15">
      <c r="A52" s="3">
        <f t="shared" si="0"/>
        <v>11.25</v>
      </c>
      <c r="B52" s="16">
        <v>-0.11374471754971634</v>
      </c>
      <c r="C52" s="27">
        <v>-0.21379597812073572</v>
      </c>
      <c r="D52" s="27">
        <v>7.3939096273145571E-2</v>
      </c>
      <c r="E52" s="17">
        <v>0.23300887967979714</v>
      </c>
    </row>
    <row r="53" spans="1:5" x14ac:dyDescent="0.15">
      <c r="A53" s="4">
        <f t="shared" si="0"/>
        <v>11.5</v>
      </c>
      <c r="B53" s="19">
        <v>-5.7942547143000817E-2</v>
      </c>
      <c r="C53" s="31">
        <v>-0.23027059405144878</v>
      </c>
      <c r="D53" s="31">
        <v>1.7019229506181732E-2</v>
      </c>
      <c r="E53" s="20">
        <v>0.22907322733415214</v>
      </c>
    </row>
    <row r="54" spans="1:5" x14ac:dyDescent="0.15">
      <c r="A54" s="4">
        <f t="shared" si="0"/>
        <v>11.75</v>
      </c>
      <c r="B54" s="19">
        <v>1.9646242619873356E-4</v>
      </c>
      <c r="C54" s="31">
        <v>-0.23244496278756163</v>
      </c>
      <c r="D54" s="31">
        <v>-3.9758716482552206E-2</v>
      </c>
      <c r="E54" s="20">
        <v>0.21217607989029222</v>
      </c>
    </row>
    <row r="55" spans="1:5" x14ac:dyDescent="0.15">
      <c r="A55" s="4">
        <f t="shared" si="0"/>
        <v>12</v>
      </c>
      <c r="B55" s="19">
        <v>5.7099218260896513E-2</v>
      </c>
      <c r="C55" s="31">
        <v>-0.22047904444595343</v>
      </c>
      <c r="D55" s="31">
        <v>-9.3052680970487398E-2</v>
      </c>
      <c r="E55" s="20">
        <v>0.18346924033752582</v>
      </c>
    </row>
    <row r="56" spans="1:5" x14ac:dyDescent="0.15">
      <c r="A56" s="5">
        <f t="shared" si="0"/>
        <v>12.25</v>
      </c>
      <c r="B56" s="22">
        <v>0.10933907409580196</v>
      </c>
      <c r="C56" s="32">
        <v>-0.19537598740724915</v>
      </c>
      <c r="D56" s="32">
        <v>-0.1397799473538511</v>
      </c>
      <c r="E56" s="23">
        <v>0.14476361712712649</v>
      </c>
    </row>
    <row r="57" spans="1:5" x14ac:dyDescent="0.15">
      <c r="A57" s="3">
        <f t="shared" si="0"/>
        <v>12.5</v>
      </c>
      <c r="B57" s="16">
        <v>0.15383825653750116</v>
      </c>
      <c r="C57" s="27">
        <v>-0.15890724632166922</v>
      </c>
      <c r="D57" s="27">
        <v>-0.1772942862652882</v>
      </c>
      <c r="E57" s="17">
        <v>9.842010996033107E-2</v>
      </c>
    </row>
    <row r="58" spans="1:5" x14ac:dyDescent="0.15">
      <c r="A58" s="4">
        <f t="shared" si="0"/>
        <v>12.75</v>
      </c>
      <c r="B58" s="19">
        <v>0.18804588535941155</v>
      </c>
      <c r="C58" s="31">
        <v>-0.11349330664980734</v>
      </c>
      <c r="D58" s="31">
        <v>-0.20353523590982303</v>
      </c>
      <c r="E58" s="20">
        <v>4.7209412944700282E-2</v>
      </c>
    </row>
    <row r="59" spans="1:5" x14ac:dyDescent="0.15">
      <c r="A59" s="4">
        <f t="shared" si="0"/>
        <v>13</v>
      </c>
      <c r="B59" s="19">
        <v>0.21008140842069348</v>
      </c>
      <c r="C59" s="31">
        <v>-6.2047756187822566E-2</v>
      </c>
      <c r="D59" s="31">
        <v>-0.21714104655111952</v>
      </c>
      <c r="E59" s="20">
        <v>-5.8509716941259129E-3</v>
      </c>
    </row>
    <row r="60" spans="1:5" x14ac:dyDescent="0.15">
      <c r="A60" s="4">
        <f t="shared" si="0"/>
        <v>13.25</v>
      </c>
      <c r="B60" s="19">
        <v>0.21883547649186952</v>
      </c>
      <c r="C60" s="31">
        <v>-7.794508429624071E-3</v>
      </c>
      <c r="D60" s="31">
        <v>-0.21751904228981211</v>
      </c>
      <c r="E60" s="20">
        <v>-5.7672910495291684E-2</v>
      </c>
    </row>
    <row r="61" spans="1:5" x14ac:dyDescent="0.15">
      <c r="A61" s="5">
        <f t="shared" si="0"/>
        <v>13.5</v>
      </c>
      <c r="B61" s="22">
        <v>0.21402293034002887</v>
      </c>
      <c r="C61" s="32">
        <v>4.5930559442343276E-2</v>
      </c>
      <c r="D61" s="32">
        <v>-0.20486972888256205</v>
      </c>
      <c r="E61" s="23">
        <v>-0.10527667148792214</v>
      </c>
    </row>
    <row r="62" spans="1:5" x14ac:dyDescent="0.15">
      <c r="A62" s="3">
        <f t="shared" si="0"/>
        <v>13.75</v>
      </c>
      <c r="B62" s="16">
        <v>0.19618549947461031</v>
      </c>
      <c r="C62" s="27">
        <v>9.5881519144443872E-2</v>
      </c>
      <c r="D62" s="27">
        <v>-0.18016374595172013</v>
      </c>
      <c r="E62" s="17">
        <v>-0.1459623538179784</v>
      </c>
    </row>
    <row r="63" spans="1:5" x14ac:dyDescent="0.15">
      <c r="A63" s="4">
        <f t="shared" si="0"/>
        <v>14</v>
      </c>
      <c r="B63" s="19">
        <v>0.16664484185617223</v>
      </c>
      <c r="C63" s="31">
        <v>0.13909577157191028</v>
      </c>
      <c r="D63" s="31">
        <v>-0.14507355977593839</v>
      </c>
      <c r="E63" s="20">
        <v>-0.17746374835357354</v>
      </c>
    </row>
    <row r="64" spans="1:5" x14ac:dyDescent="0.15">
      <c r="A64" s="4">
        <f t="shared" si="0"/>
        <v>14.25</v>
      </c>
      <c r="B64" s="19">
        <v>0.12740950541574134</v>
      </c>
      <c r="C64" s="31">
        <v>0.17306748231644464</v>
      </c>
      <c r="D64" s="31">
        <v>-0.10186445275042817</v>
      </c>
      <c r="E64" s="20">
        <v>-0.19807574236353842</v>
      </c>
    </row>
    <row r="65" spans="1:5" x14ac:dyDescent="0.15">
      <c r="A65" s="4">
        <f t="shared" si="0"/>
        <v>14.5</v>
      </c>
      <c r="B65" s="19">
        <v>8.1042090928738736E-2</v>
      </c>
      <c r="C65" s="31">
        <v>0.19589100090706785</v>
      </c>
      <c r="D65" s="31">
        <v>-5.3251730842353739E-2</v>
      </c>
      <c r="E65" s="20">
        <v>-0.20674798043787096</v>
      </c>
    </row>
    <row r="66" spans="1:5" x14ac:dyDescent="0.15">
      <c r="A66" s="5">
        <f t="shared" si="0"/>
        <v>14.75</v>
      </c>
      <c r="B66" s="22">
        <v>3.0495184158956062E-2</v>
      </c>
      <c r="C66" s="32">
        <v>0.20636611633793711</v>
      </c>
      <c r="D66" s="32">
        <v>-2.2330029453413204E-3</v>
      </c>
      <c r="E66" s="23">
        <v>-0.20313951629414972</v>
      </c>
    </row>
    <row r="67" spans="1:5" x14ac:dyDescent="0.15">
      <c r="A67" s="3">
        <f t="shared" si="0"/>
        <v>15</v>
      </c>
      <c r="B67" s="16">
        <v>-2.1073628036873519E-2</v>
      </c>
      <c r="C67" s="27">
        <v>0.20405938750312669</v>
      </c>
      <c r="D67" s="27">
        <v>4.8094225232518197E-2</v>
      </c>
      <c r="E67" s="17">
        <v>-0.18763151448170251</v>
      </c>
    </row>
    <row r="68" spans="1:5" x14ac:dyDescent="0.15">
      <c r="A68" s="4">
        <f t="shared" si="0"/>
        <v>15.25</v>
      </c>
      <c r="B68" s="19">
        <v>-7.0496235300957569E-2</v>
      </c>
      <c r="C68" s="31">
        <v>0.1893184877874351</v>
      </c>
      <c r="D68" s="31">
        <v>9.4718633180731204E-2</v>
      </c>
      <c r="E68" s="20">
        <v>-0.16129754821481396</v>
      </c>
    </row>
    <row r="69" spans="1:5" x14ac:dyDescent="0.15">
      <c r="A69" s="4">
        <f t="shared" si="0"/>
        <v>15.5</v>
      </c>
      <c r="B69" s="19">
        <v>-0.11478614251334228</v>
      </c>
      <c r="C69" s="31">
        <v>0.16323935364792863</v>
      </c>
      <c r="D69" s="31">
        <v>0.13489372910255812</v>
      </c>
      <c r="E69" s="20">
        <v>-0.12583354141640193</v>
      </c>
    </row>
    <row r="70" spans="1:5" x14ac:dyDescent="0.15">
      <c r="A70" s="4">
        <f t="shared" si="0"/>
        <v>15.75</v>
      </c>
      <c r="B70" s="19">
        <v>-0.15131674041947818</v>
      </c>
      <c r="C70" s="31">
        <v>0.12758875571782669</v>
      </c>
      <c r="D70" s="31">
        <v>0.1662984983404561</v>
      </c>
      <c r="E70" s="20">
        <v>-8.3451771006475578E-2</v>
      </c>
    </row>
    <row r="71" spans="1:5" x14ac:dyDescent="0.15">
      <c r="A71" s="5">
        <f t="shared" si="0"/>
        <v>16</v>
      </c>
      <c r="B71" s="22">
        <v>-0.17797516893941684</v>
      </c>
      <c r="C71" s="32">
        <v>8.4687549021998834E-2</v>
      </c>
      <c r="D71" s="32">
        <v>0.1871706815598275</v>
      </c>
      <c r="E71" s="23">
        <v>-3.6745439554490625E-2</v>
      </c>
    </row>
    <row r="72" spans="1:5" x14ac:dyDescent="0.15">
      <c r="A72" s="3">
        <f t="shared" si="0"/>
        <v>16.25</v>
      </c>
      <c r="B72" s="16">
        <v>-0.19328284327848572</v>
      </c>
      <c r="C72" s="27">
        <v>3.7262150703163459E-2</v>
      </c>
      <c r="D72" s="27">
        <v>0.19640503674138121</v>
      </c>
      <c r="E72" s="17">
        <v>1.1467974459379054E-2</v>
      </c>
    </row>
    <row r="73" spans="1:5" x14ac:dyDescent="0.15">
      <c r="A73" s="4">
        <f t="shared" ref="A73:A91" si="1">A72+0.25</f>
        <v>16.5</v>
      </c>
      <c r="B73" s="19">
        <v>-0.1964758377859096</v>
      </c>
      <c r="C73" s="31">
        <v>-1.1726394074938404E-2</v>
      </c>
      <c r="D73" s="31">
        <v>0.1936111080153135</v>
      </c>
      <c r="E73" s="20">
        <v>5.8315180288275488E-2</v>
      </c>
    </row>
    <row r="74" spans="1:5" x14ac:dyDescent="0.15">
      <c r="A74" s="4">
        <f t="shared" si="1"/>
        <v>16.75</v>
      </c>
      <c r="B74" s="19">
        <v>-0.18754082934977687</v>
      </c>
      <c r="C74" s="31">
        <v>-5.9265167881551353E-2</v>
      </c>
      <c r="D74" s="31">
        <v>0.17912749976107017</v>
      </c>
      <c r="E74" s="20">
        <v>0.10103730757509567</v>
      </c>
    </row>
    <row r="75" spans="1:5" x14ac:dyDescent="0.15">
      <c r="A75" s="4">
        <f t="shared" si="1"/>
        <v>17</v>
      </c>
      <c r="B75" s="19">
        <v>-0.16720503607723369</v>
      </c>
      <c r="C75" s="31">
        <v>-0.10247278879980803</v>
      </c>
      <c r="D75" s="31">
        <v>0.15399228558814049</v>
      </c>
      <c r="E75" s="20">
        <v>0.13715182652771246</v>
      </c>
    </row>
    <row r="76" spans="1:5" x14ac:dyDescent="0.15">
      <c r="A76" s="5">
        <f t="shared" si="1"/>
        <v>17.25</v>
      </c>
      <c r="B76" s="22">
        <v>-0.13688138127709584</v>
      </c>
      <c r="C76" s="32">
        <v>-0.13877239880227918</v>
      </c>
      <c r="D76" s="32">
        <v>0.11987181010723127</v>
      </c>
      <c r="E76" s="23">
        <v>0.16459663637266736</v>
      </c>
    </row>
    <row r="77" spans="1:5" x14ac:dyDescent="0.15">
      <c r="A77" s="3">
        <f t="shared" si="1"/>
        <v>17.5</v>
      </c>
      <c r="B77" s="16">
        <v>-9.8572798734216038E-2</v>
      </c>
      <c r="C77" s="27">
        <v>-0.16604392386125211</v>
      </c>
      <c r="D77" s="27">
        <v>7.8952609566502546E-2</v>
      </c>
      <c r="E77" s="17">
        <v>0.18184792728585686</v>
      </c>
    </row>
    <row r="78" spans="1:5" x14ac:dyDescent="0.15">
      <c r="A78" s="4">
        <f t="shared" si="1"/>
        <v>17.75</v>
      </c>
      <c r="B78" s="19">
        <v>-5.4742012675024397E-2</v>
      </c>
      <c r="C78" s="31">
        <v>-0.18274667086477053</v>
      </c>
      <c r="D78" s="31">
        <v>3.3803339106924721E-2</v>
      </c>
      <c r="E78" s="20">
        <v>0.18800503758541842</v>
      </c>
    </row>
    <row r="79" spans="1:5" x14ac:dyDescent="0.15">
      <c r="A79" s="4">
        <f t="shared" si="1"/>
        <v>18</v>
      </c>
      <c r="B79" s="19">
        <v>-8.1551322782214466E-3</v>
      </c>
      <c r="C79" s="31">
        <v>-0.18800522251575627</v>
      </c>
      <c r="D79" s="31">
        <v>-1.2784677212900983E-2</v>
      </c>
      <c r="E79" s="20">
        <v>0.182837537636098</v>
      </c>
    </row>
    <row r="80" spans="1:5" x14ac:dyDescent="0.15">
      <c r="A80" s="4">
        <f t="shared" si="1"/>
        <v>18.25</v>
      </c>
      <c r="B80" s="19">
        <v>3.8291120066476662E-2</v>
      </c>
      <c r="C80" s="31">
        <v>-0.18165389002043125</v>
      </c>
      <c r="D80" s="31">
        <v>-5.7968462143752814E-2</v>
      </c>
      <c r="E80" s="20">
        <v>0.16679205261059216</v>
      </c>
    </row>
    <row r="81" spans="1:5" x14ac:dyDescent="0.15">
      <c r="A81" s="5">
        <f t="shared" si="1"/>
        <v>18.5</v>
      </c>
      <c r="B81" s="22">
        <v>8.1747858496809475E-2</v>
      </c>
      <c r="C81" s="32">
        <v>-0.16423754187833339</v>
      </c>
      <c r="D81" s="32">
        <v>-9.9025559979657451E-2</v>
      </c>
      <c r="E81" s="23">
        <v>0.14095875037107253</v>
      </c>
    </row>
    <row r="82" spans="1:5" x14ac:dyDescent="0.15">
      <c r="A82" s="3">
        <f t="shared" si="1"/>
        <v>18.75</v>
      </c>
      <c r="B82" s="16">
        <v>0.11958725996570845</v>
      </c>
      <c r="C82" s="27">
        <v>-0.13696928862266111</v>
      </c>
      <c r="D82" s="27">
        <v>-0.13351699878432072</v>
      </c>
      <c r="E82" s="17">
        <v>0.10699982340802072</v>
      </c>
    </row>
    <row r="83" spans="1:5" x14ac:dyDescent="0.15">
      <c r="A83" s="4">
        <f t="shared" si="1"/>
        <v>19</v>
      </c>
      <c r="B83" s="19">
        <v>0.14956011386265328</v>
      </c>
      <c r="C83" s="31">
        <v>-0.10164810644520182</v>
      </c>
      <c r="D83" s="31">
        <v>-0.15943132665265983</v>
      </c>
      <c r="E83" s="20">
        <v>6.7044541593062223E-2</v>
      </c>
    </row>
    <row r="84" spans="1:5" x14ac:dyDescent="0.15">
      <c r="A84" s="4">
        <f t="shared" si="1"/>
        <v>19.25</v>
      </c>
      <c r="B84" s="19">
        <v>0.16992831704675243</v>
      </c>
      <c r="C84" s="31">
        <v>-6.0541870919667708E-2</v>
      </c>
      <c r="D84" s="31">
        <v>-0.17530124441072936</v>
      </c>
      <c r="E84" s="20">
        <v>2.3557412095206863E-2</v>
      </c>
    </row>
    <row r="85" spans="1:5" x14ac:dyDescent="0.15">
      <c r="A85" s="4">
        <f t="shared" si="1"/>
        <v>19.5</v>
      </c>
      <c r="B85" s="19">
        <v>0.17956456689631786</v>
      </c>
      <c r="C85" s="31">
        <v>-1.6243303648138162E-2</v>
      </c>
      <c r="D85" s="31">
        <v>-0.18028609144197139</v>
      </c>
      <c r="E85" s="20">
        <v>-2.0812461216435818E-2</v>
      </c>
    </row>
    <row r="86" spans="1:5" x14ac:dyDescent="0.15">
      <c r="A86" s="5">
        <f t="shared" si="1"/>
        <v>19.75</v>
      </c>
      <c r="B86" s="22">
        <v>0.17801358614613996</v>
      </c>
      <c r="C86" s="32">
        <v>2.8492109361996688E-2</v>
      </c>
      <c r="D86" s="32">
        <v>-0.17421556533642063</v>
      </c>
      <c r="E86" s="23">
        <v>-6.3391664791173585E-2</v>
      </c>
    </row>
    <row r="87" spans="1:5" x14ac:dyDescent="0.15">
      <c r="A87" s="3">
        <f t="shared" si="1"/>
        <v>20</v>
      </c>
      <c r="B87" s="16">
        <v>0.16551161436252132</v>
      </c>
      <c r="C87" s="27">
        <v>7.0916177527509894E-2</v>
      </c>
      <c r="D87" s="27">
        <v>-0.15759243853795774</v>
      </c>
      <c r="E87" s="17">
        <v>-0.10164274765264508</v>
      </c>
    </row>
    <row r="88" spans="1:5" x14ac:dyDescent="0.15">
      <c r="A88" s="4">
        <f t="shared" si="1"/>
        <v>20.25</v>
      </c>
      <c r="B88" s="19">
        <v>0.14296347318040761</v>
      </c>
      <c r="C88" s="31">
        <v>0.10845562127470364</v>
      </c>
      <c r="D88" s="31">
        <v>-0.13155453037781945</v>
      </c>
      <c r="E88" s="20">
        <v>-0.13331489218364689</v>
      </c>
    </row>
    <row r="89" spans="1:5" x14ac:dyDescent="0.15">
      <c r="A89" s="4">
        <f t="shared" si="1"/>
        <v>20.5</v>
      </c>
      <c r="B89" s="19">
        <v>0.11187909834450975</v>
      </c>
      <c r="C89" s="31">
        <v>0.13886708365000561</v>
      </c>
      <c r="D89" s="31">
        <v>-9.7798649501346757E-2</v>
      </c>
      <c r="E89" s="20">
        <v>-0.1565760446411793</v>
      </c>
    </row>
    <row r="90" spans="1:5" x14ac:dyDescent="0.15">
      <c r="A90" s="4">
        <f t="shared" si="1"/>
        <v>20.75</v>
      </c>
      <c r="B90" s="19">
        <v>7.4273874373388296E-2</v>
      </c>
      <c r="C90" s="31">
        <v>0.16037025375663633</v>
      </c>
      <c r="D90" s="31">
        <v>-5.8471491955859635E-2</v>
      </c>
      <c r="E90" s="20">
        <v>-0.17011874546691974</v>
      </c>
    </row>
    <row r="91" spans="1:5" x14ac:dyDescent="0.15">
      <c r="A91" s="5">
        <f t="shared" si="1"/>
        <v>21</v>
      </c>
      <c r="B91" s="22">
        <v>3.253926075586535E-2</v>
      </c>
      <c r="C91" s="32">
        <v>0.17175124702957789</v>
      </c>
      <c r="D91" s="32">
        <v>-1.6034428790436775E-2</v>
      </c>
      <c r="E91" s="23">
        <v>-0.17323353518342979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tart_Besy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D3FE-3637-4126-90E2-23A792D52DB8}">
  <sheetPr codeName="Sheet18"/>
  <dimension ref="A1:E5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125</v>
      </c>
    </row>
    <row r="3" spans="1:5" x14ac:dyDescent="0.15">
      <c r="A3" s="2"/>
    </row>
    <row r="6" spans="1:5" x14ac:dyDescent="0.15">
      <c r="A6" s="6" t="s">
        <v>0</v>
      </c>
      <c r="B6" s="6" t="s">
        <v>1</v>
      </c>
      <c r="C6" s="6" t="s">
        <v>2</v>
      </c>
      <c r="D6" s="6" t="s">
        <v>3</v>
      </c>
      <c r="E6" s="6" t="s">
        <v>4</v>
      </c>
    </row>
    <row r="7" spans="1:5" x14ac:dyDescent="0.15">
      <c r="A7" s="3">
        <v>0</v>
      </c>
      <c r="B7" s="16">
        <v>1</v>
      </c>
      <c r="C7" s="27">
        <v>0</v>
      </c>
      <c r="D7" s="27">
        <v>0</v>
      </c>
      <c r="E7" s="17">
        <v>0</v>
      </c>
    </row>
    <row r="8" spans="1:5" x14ac:dyDescent="0.15">
      <c r="A8" s="4">
        <f>A7+0.25</f>
        <v>0.25</v>
      </c>
      <c r="B8" s="19">
        <v>0.98961583701809186</v>
      </c>
      <c r="C8" s="31">
        <v>8.2813661229787727E-2</v>
      </c>
      <c r="D8" s="31">
        <v>4.1480977393611252E-3</v>
      </c>
      <c r="E8" s="20">
        <v>1.4829355743476832E-4</v>
      </c>
    </row>
    <row r="9" spans="1:5" x14ac:dyDescent="0.15">
      <c r="A9" s="4">
        <f t="shared" ref="A9:A51" si="0">A8+0.25</f>
        <v>0.5</v>
      </c>
      <c r="B9" s="19">
        <v>0.9588510772084059</v>
      </c>
      <c r="C9" s="31">
        <v>0.16253703063606653</v>
      </c>
      <c r="D9" s="31">
        <v>1.6371106607993412E-2</v>
      </c>
      <c r="E9" s="20">
        <v>1.174035443867557E-3</v>
      </c>
    </row>
    <row r="10" spans="1:5" x14ac:dyDescent="0.15">
      <c r="A10" s="4">
        <f t="shared" si="0"/>
        <v>0.75</v>
      </c>
      <c r="B10" s="19">
        <v>0.90885168003111216</v>
      </c>
      <c r="C10" s="31">
        <v>0.23621708154305507</v>
      </c>
      <c r="D10" s="31">
        <v>3.6016646141108236E-2</v>
      </c>
      <c r="E10" s="20">
        <v>3.8938927309997927E-3</v>
      </c>
    </row>
    <row r="11" spans="1:5" x14ac:dyDescent="0.15">
      <c r="A11" s="5">
        <v>1</v>
      </c>
      <c r="B11" s="22">
        <v>0.84147098480789662</v>
      </c>
      <c r="C11" s="32">
        <v>0.30116867893975668</v>
      </c>
      <c r="D11" s="32">
        <v>6.203505201137386E-2</v>
      </c>
      <c r="E11" s="23">
        <v>9.0065811171125137E-3</v>
      </c>
    </row>
    <row r="12" spans="1:5" x14ac:dyDescent="0.15">
      <c r="A12" s="3">
        <f t="shared" si="0"/>
        <v>1.25</v>
      </c>
      <c r="B12" s="16">
        <v>0.75918769548446918</v>
      </c>
      <c r="C12" s="27">
        <v>0.35509226647136016</v>
      </c>
      <c r="D12" s="27">
        <v>9.3033744046795638E-2</v>
      </c>
      <c r="E12" s="17">
        <v>1.7042709715822217E-2</v>
      </c>
    </row>
    <row r="13" spans="1:5" x14ac:dyDescent="0.15">
      <c r="A13" s="4">
        <f t="shared" si="0"/>
        <v>1.5</v>
      </c>
      <c r="B13" s="19">
        <v>0.66499665773603633</v>
      </c>
      <c r="C13" s="31">
        <v>0.39617297071222224</v>
      </c>
      <c r="D13" s="31">
        <v>0.12734928368840825</v>
      </c>
      <c r="E13" s="20">
        <v>2.8324641582471798E-2</v>
      </c>
    </row>
    <row r="14" spans="1:5" x14ac:dyDescent="0.15">
      <c r="A14" s="4">
        <f t="shared" si="0"/>
        <v>1.75</v>
      </c>
      <c r="B14" s="19">
        <v>0.56227768392796396</v>
      </c>
      <c r="C14" s="31">
        <v>0.42315642261568898</v>
      </c>
      <c r="D14" s="31">
        <v>0.16313332627036037</v>
      </c>
      <c r="E14" s="20">
        <v>4.2938795299626062E-2</v>
      </c>
    </row>
    <row r="15" spans="1:5" x14ac:dyDescent="0.15">
      <c r="A15" s="4">
        <f t="shared" si="0"/>
        <v>2</v>
      </c>
      <c r="B15" s="19">
        <v>0.4546487134128408</v>
      </c>
      <c r="C15" s="31">
        <v>0.43539777497999155</v>
      </c>
      <c r="D15" s="31">
        <v>0.19844794905714663</v>
      </c>
      <c r="E15" s="20">
        <v>6.0722097662874806E-2</v>
      </c>
    </row>
    <row r="16" spans="1:5" x14ac:dyDescent="0.15">
      <c r="A16" s="5">
        <f t="shared" si="0"/>
        <v>2.25</v>
      </c>
      <c r="B16" s="22">
        <v>0.345810309727965</v>
      </c>
      <c r="C16" s="32">
        <v>0.43288174775586846</v>
      </c>
      <c r="D16" s="32">
        <v>0.23136535394652633</v>
      </c>
      <c r="E16" s="23">
        <v>8.1263483236412207E-2</v>
      </c>
    </row>
    <row r="17" spans="1:5" x14ac:dyDescent="0.15">
      <c r="A17" s="3">
        <f t="shared" si="0"/>
        <v>2.5</v>
      </c>
      <c r="B17" s="16">
        <v>0.23938885764158258</v>
      </c>
      <c r="C17" s="27">
        <v>0.4162129892754064</v>
      </c>
      <c r="D17" s="27">
        <v>0.26006672948890525</v>
      </c>
      <c r="E17" s="17">
        <v>0.10392046970240393</v>
      </c>
    </row>
    <row r="18" spans="1:5" x14ac:dyDescent="0.15">
      <c r="A18" s="4">
        <f t="shared" si="0"/>
        <v>2.75</v>
      </c>
      <c r="B18" s="19">
        <v>0.13878581529175693</v>
      </c>
      <c r="C18" s="31">
        <v>0.38657752506335286</v>
      </c>
      <c r="D18" s="31">
        <v>0.28293512114099173</v>
      </c>
      <c r="E18" s="20">
        <v>0.12784996792026826</v>
      </c>
    </row>
    <row r="19" spans="1:5" x14ac:dyDescent="0.15">
      <c r="A19" s="4">
        <f t="shared" si="0"/>
        <v>3</v>
      </c>
      <c r="B19" s="19">
        <v>4.7040002686622437E-2</v>
      </c>
      <c r="C19" s="31">
        <v>0.3456774997623559</v>
      </c>
      <c r="D19" s="31">
        <v>0.29863749707573356</v>
      </c>
      <c r="E19" s="20">
        <v>0.15205166203053322</v>
      </c>
    </row>
    <row r="20" spans="1:5" x14ac:dyDescent="0.15">
      <c r="A20" s="4">
        <f t="shared" si="0"/>
        <v>3.25</v>
      </c>
      <c r="B20" s="19">
        <v>-3.3290810624648816E-2</v>
      </c>
      <c r="C20" s="31">
        <v>0.29564272783258388</v>
      </c>
      <c r="D20" s="31">
        <v>0.30619179016241854</v>
      </c>
      <c r="E20" s="20">
        <v>0.17542156472498296</v>
      </c>
    </row>
    <row r="21" spans="1:5" x14ac:dyDescent="0.15">
      <c r="A21" s="5">
        <f t="shared" si="0"/>
        <v>3.5</v>
      </c>
      <c r="B21" s="22">
        <v>-0.10022377933989125</v>
      </c>
      <c r="C21" s="32">
        <v>0.23892368798597277</v>
      </c>
      <c r="D21" s="32">
        <v>0.30501551189929677</v>
      </c>
      <c r="E21" s="23">
        <v>0.19681275758445096</v>
      </c>
    </row>
    <row r="22" spans="1:5" x14ac:dyDescent="0.15">
      <c r="A22" s="3">
        <f t="shared" si="0"/>
        <v>3.75</v>
      </c>
      <c r="B22" s="16">
        <v>-0.15241635166462497</v>
      </c>
      <c r="C22" s="27">
        <v>0.17817146817998286</v>
      </c>
      <c r="D22" s="27">
        <v>0.29495352620861126</v>
      </c>
      <c r="E22" s="17">
        <v>0.2150999000981654</v>
      </c>
    </row>
    <row r="23" spans="1:5" x14ac:dyDescent="0.15">
      <c r="A23" s="4">
        <f t="shared" si="0"/>
        <v>4</v>
      </c>
      <c r="B23" s="19">
        <v>-0.18920062382698186</v>
      </c>
      <c r="C23" s="31">
        <v>0.11611074925915733</v>
      </c>
      <c r="D23" s="31">
        <v>0.27628368577135015</v>
      </c>
      <c r="E23" s="20">
        <v>0.22924385795503019</v>
      </c>
    </row>
    <row r="24" spans="1:5" x14ac:dyDescent="0.15">
      <c r="A24" s="4">
        <f t="shared" si="0"/>
        <v>4.25</v>
      </c>
      <c r="B24" s="19">
        <v>-0.21058573134790226</v>
      </c>
      <c r="C24" s="31">
        <v>5.5412178486091999E-2</v>
      </c>
      <c r="D24" s="31">
        <v>0.2497002102792612</v>
      </c>
      <c r="E24" s="20">
        <v>0.23835277478362685</v>
      </c>
    </row>
    <row r="25" spans="1:5" x14ac:dyDescent="0.15">
      <c r="A25" s="4">
        <f t="shared" si="0"/>
        <v>4.5</v>
      </c>
      <c r="B25" s="19">
        <v>-0.21722891503668837</v>
      </c>
      <c r="C25" s="31">
        <v>-1.4295812457573982E-3</v>
      </c>
      <c r="D25" s="31">
        <v>0.21627586087285</v>
      </c>
      <c r="E25" s="20">
        <v>0.24173609332670173</v>
      </c>
    </row>
    <row r="26" spans="1:5" x14ac:dyDescent="0.15">
      <c r="A26" s="5">
        <f t="shared" si="0"/>
        <v>4.75</v>
      </c>
      <c r="B26" s="22">
        <v>-0.21037742925797376</v>
      </c>
      <c r="C26" s="32">
        <v>-5.2206227820200179E-2</v>
      </c>
      <c r="D26" s="32">
        <v>0.17740507484521645</v>
      </c>
      <c r="E26" s="23">
        <v>0.2389484118677962</v>
      </c>
    </row>
    <row r="27" spans="1:5" x14ac:dyDescent="0.15">
      <c r="A27" s="3">
        <f t="shared" si="0"/>
        <v>5</v>
      </c>
      <c r="B27" s="16">
        <v>-0.19178485493262767</v>
      </c>
      <c r="C27" s="27">
        <v>-9.5089408079170781E-2</v>
      </c>
      <c r="D27" s="27">
        <v>0.13473121008512512</v>
      </c>
      <c r="E27" s="17">
        <v>0.22982061816429594</v>
      </c>
    </row>
    <row r="28" spans="1:5" x14ac:dyDescent="0.15">
      <c r="A28" s="4">
        <f t="shared" si="0"/>
        <v>5.25</v>
      </c>
      <c r="B28" s="19">
        <v>-0.16360657017649369</v>
      </c>
      <c r="C28" s="31">
        <v>-0.12870324712730183</v>
      </c>
      <c r="D28" s="31">
        <v>9.0061857532321238E-2</v>
      </c>
      <c r="E28" s="20">
        <v>0.21447644477713151</v>
      </c>
    </row>
    <row r="29" spans="1:5" x14ac:dyDescent="0.15">
      <c r="A29" s="4">
        <f t="shared" si="0"/>
        <v>5.5</v>
      </c>
      <c r="B29" s="19">
        <v>-0.12828005919461677</v>
      </c>
      <c r="C29" s="31">
        <v>-0.15217269699743208</v>
      </c>
      <c r="D29" s="31">
        <v>4.5276769923290147E-2</v>
      </c>
      <c r="E29" s="20">
        <v>0.19333339692769591</v>
      </c>
    </row>
    <row r="30" spans="1:5" x14ac:dyDescent="0.15">
      <c r="A30" s="4">
        <f t="shared" si="0"/>
        <v>5.75</v>
      </c>
      <c r="B30" s="19">
        <v>-8.8396361304218823E-2</v>
      </c>
      <c r="C30" s="31">
        <v>-0.16514587451578081</v>
      </c>
      <c r="D30" s="31">
        <v>2.2332963394636461E-3</v>
      </c>
      <c r="E30" s="20">
        <v>0.16708787133270575</v>
      </c>
    </row>
    <row r="31" spans="1:5" x14ac:dyDescent="0.15">
      <c r="A31" s="5">
        <f t="shared" si="0"/>
        <v>6</v>
      </c>
      <c r="B31" s="22">
        <v>-4.6569249699820923E-2</v>
      </c>
      <c r="C31" s="32">
        <v>-0.16778992272503118</v>
      </c>
      <c r="D31" s="32">
        <v>-3.7325711662694633E-2</v>
      </c>
      <c r="E31" s="23">
        <v>0.13668516300611899</v>
      </c>
    </row>
    <row r="32" spans="1:5" x14ac:dyDescent="0.15">
      <c r="A32" s="3">
        <f t="shared" si="0"/>
        <v>6.25</v>
      </c>
      <c r="B32" s="16">
        <v>-5.3086746476090595E-3</v>
      </c>
      <c r="C32" s="27">
        <v>-0.16076129485953736</v>
      </c>
      <c r="D32" s="27">
        <v>-7.1856746884968847E-2</v>
      </c>
      <c r="E32" s="17">
        <v>0.10327589735156231</v>
      </c>
    </row>
    <row r="33" spans="1:5" x14ac:dyDescent="0.15">
      <c r="A33" s="4">
        <f t="shared" si="0"/>
        <v>6.5</v>
      </c>
      <c r="B33" s="19">
        <v>3.3095382782740872E-2</v>
      </c>
      <c r="C33" s="31">
        <v>-0.14515265276081268</v>
      </c>
      <c r="D33" s="31">
        <v>-0.10008891482619287</v>
      </c>
      <c r="E33" s="20">
        <v>6.8161179817587389E-2</v>
      </c>
    </row>
    <row r="34" spans="1:5" x14ac:dyDescent="0.15">
      <c r="A34" s="4">
        <f t="shared" si="0"/>
        <v>6.75</v>
      </c>
      <c r="B34" s="19">
        <v>6.6673196115647079E-2</v>
      </c>
      <c r="C34" s="31">
        <v>-0.12241972571458216</v>
      </c>
      <c r="D34" s="31">
        <v>-0.12108196309990582</v>
      </c>
      <c r="E34" s="20">
        <v>3.2729382677614854E-2</v>
      </c>
    </row>
    <row r="35" spans="1:5" x14ac:dyDescent="0.15">
      <c r="A35" s="4">
        <f t="shared" si="0"/>
        <v>7</v>
      </c>
      <c r="B35" s="19">
        <v>9.3855228388398437E-2</v>
      </c>
      <c r="C35" s="31">
        <v>-9.4292432279272406E-2</v>
      </c>
      <c r="D35" s="31">
        <v>-0.13426627079380085</v>
      </c>
      <c r="E35" s="20">
        <v>-1.6120468591568368E-3</v>
      </c>
    </row>
    <row r="36" spans="1:5" x14ac:dyDescent="0.15">
      <c r="A36" s="5">
        <f t="shared" si="0"/>
        <v>7.25</v>
      </c>
      <c r="B36" s="22">
        <v>0.11352839710503522</v>
      </c>
      <c r="C36" s="32">
        <v>-6.2675279473608222E-2</v>
      </c>
      <c r="D36" s="32">
        <v>-0.13946299550790761</v>
      </c>
      <c r="E36" s="23">
        <v>-3.3506096738741845E-2</v>
      </c>
    </row>
    <row r="37" spans="1:5" x14ac:dyDescent="0.15">
      <c r="A37" s="3">
        <f t="shared" si="0"/>
        <v>7.5</v>
      </c>
      <c r="B37" s="16">
        <v>0.12506666356996518</v>
      </c>
      <c r="C37" s="27">
        <v>-2.9542487235341395E-2</v>
      </c>
      <c r="D37" s="27">
        <v>-0.13688365846410172</v>
      </c>
      <c r="E37" s="17">
        <v>-6.1713285074059786E-2</v>
      </c>
    </row>
    <row r="38" spans="1:5" x14ac:dyDescent="0.15">
      <c r="A38" s="4">
        <f t="shared" si="0"/>
        <v>7.75</v>
      </c>
      <c r="B38" s="19">
        <v>0.12833532633692596</v>
      </c>
      <c r="C38" s="31">
        <v>3.1665766603448898E-3</v>
      </c>
      <c r="D38" s="31">
        <v>-0.1271095547264699</v>
      </c>
      <c r="E38" s="20">
        <v>-8.5172741000002883E-2</v>
      </c>
    </row>
    <row r="39" spans="1:5" x14ac:dyDescent="0.15">
      <c r="A39" s="4">
        <f t="shared" si="0"/>
        <v>8</v>
      </c>
      <c r="B39" s="19">
        <v>0.12366978082792271</v>
      </c>
      <c r="C39" s="31">
        <v>3.3646226829567021E-2</v>
      </c>
      <c r="D39" s="31">
        <v>-0.11105244576683508</v>
      </c>
      <c r="E39" s="20">
        <v>-0.10305400543383895</v>
      </c>
    </row>
    <row r="40" spans="1:5" x14ac:dyDescent="0.15">
      <c r="A40" s="4">
        <f t="shared" si="0"/>
        <v>8.25</v>
      </c>
      <c r="B40" s="19">
        <v>0.11183081336234425</v>
      </c>
      <c r="C40" s="31">
        <v>6.0312575856311036E-2</v>
      </c>
      <c r="D40" s="31">
        <v>-8.9898967596412971E-2</v>
      </c>
      <c r="E40" s="20">
        <v>-0.11479679864201588</v>
      </c>
    </row>
    <row r="41" spans="1:5" x14ac:dyDescent="0.15">
      <c r="A41" s="5">
        <f t="shared" si="0"/>
        <v>8.5</v>
      </c>
      <c r="B41" s="22">
        <v>9.3939660308645923E-2</v>
      </c>
      <c r="C41" s="32">
        <v>8.1876654469819954E-2</v>
      </c>
      <c r="D41" s="32">
        <v>-6.5042017554591824E-2</v>
      </c>
      <c r="E41" s="23">
        <v>-0.12013666479605044</v>
      </c>
    </row>
    <row r="42" spans="1:5" x14ac:dyDescent="0.15">
      <c r="A42" s="3">
        <f t="shared" si="0"/>
        <v>8.75</v>
      </c>
      <c r="B42" s="16">
        <v>7.1397023286193434E-2</v>
      </c>
      <c r="C42" s="27">
        <v>9.7399166501936307E-2</v>
      </c>
      <c r="D42" s="27">
        <v>-3.8003023342672408E-2</v>
      </c>
      <c r="E42" s="17">
        <v>-0.11911517984060624</v>
      </c>
    </row>
    <row r="43" spans="1:5" x14ac:dyDescent="0.15">
      <c r="A43" s="4">
        <f t="shared" si="0"/>
        <v>9</v>
      </c>
      <c r="B43" s="19">
        <v>4.5790942804639627E-2</v>
      </c>
      <c r="C43" s="31">
        <v>0.10632457829881296</v>
      </c>
      <c r="D43" s="31">
        <v>-1.034941670503531E-2</v>
      </c>
      <c r="E43" s="20">
        <v>-0.11207425424605481</v>
      </c>
    </row>
    <row r="44" spans="1:5" x14ac:dyDescent="0.15">
      <c r="A44" s="4">
        <f t="shared" si="0"/>
        <v>9.25</v>
      </c>
      <c r="B44" s="19">
        <v>1.8798863284371192E-2</v>
      </c>
      <c r="C44" s="31">
        <v>0.1084934093785616</v>
      </c>
      <c r="D44" s="31">
        <v>1.6388188405973107E-2</v>
      </c>
      <c r="E44" s="20">
        <v>-9.9634929159116661E-2</v>
      </c>
    </row>
    <row r="45" spans="1:5" x14ac:dyDescent="0.15">
      <c r="A45" s="4">
        <f t="shared" si="0"/>
        <v>9.5</v>
      </c>
      <c r="B45" s="19">
        <v>-7.9106442591378237E-3</v>
      </c>
      <c r="C45" s="31">
        <v>0.10413279073023587</v>
      </c>
      <c r="D45" s="31">
        <v>4.0794683437107043E-2</v>
      </c>
      <c r="E45" s="20">
        <v>-8.2661904710705836E-2</v>
      </c>
    </row>
    <row r="46" spans="1:5" x14ac:dyDescent="0.15">
      <c r="A46" s="5">
        <f t="shared" si="0"/>
        <v>9.75</v>
      </c>
      <c r="B46" s="22">
        <v>-3.2771199345874226E-2</v>
      </c>
      <c r="C46" s="32">
        <v>9.3826523552012209E-2</v>
      </c>
      <c r="D46" s="32">
        <v>6.1640898900339518E-2</v>
      </c>
      <c r="E46" s="23">
        <v>-6.2215806167222706E-2</v>
      </c>
    </row>
    <row r="47" spans="1:5" x14ac:dyDescent="0.15">
      <c r="A47" s="3">
        <f t="shared" si="0"/>
        <v>10</v>
      </c>
      <c r="B47" s="16">
        <v>-5.4402111088936972E-2</v>
      </c>
      <c r="C47" s="27">
        <v>7.8466941798751549E-2</v>
      </c>
      <c r="D47" s="27">
        <v>7.7942193628562431E-2</v>
      </c>
      <c r="E47" s="17">
        <v>-3.9495844984470327E-2</v>
      </c>
    </row>
    <row r="48" spans="1:5" x14ac:dyDescent="0.15">
      <c r="A48" s="4">
        <f t="shared" si="0"/>
        <v>10.25</v>
      </c>
      <c r="B48" s="19">
        <v>-7.1677895649248341E-2</v>
      </c>
      <c r="C48" s="31">
        <v>5.9191800470692391E-2</v>
      </c>
      <c r="D48" s="31">
        <v>8.9002325055304643E-2</v>
      </c>
      <c r="E48" s="20">
        <v>-1.5776032151031585E-2</v>
      </c>
    </row>
    <row r="49" spans="1:5" x14ac:dyDescent="0.15">
      <c r="A49" s="4">
        <f t="shared" si="0"/>
        <v>10.5</v>
      </c>
      <c r="B49" s="19">
        <v>-8.378054856873049E-2</v>
      </c>
      <c r="C49" s="31">
        <v>3.731013137402496E-2</v>
      </c>
      <c r="D49" s="31">
        <v>9.4440586104166196E-2</v>
      </c>
      <c r="E49" s="20">
        <v>7.6615762946256058E-3</v>
      </c>
    </row>
    <row r="50" spans="1:5" x14ac:dyDescent="0.15">
      <c r="A50" s="4">
        <f t="shared" si="0"/>
        <v>10.75</v>
      </c>
      <c r="B50" s="19">
        <v>-9.023235980657475E-2</v>
      </c>
      <c r="C50" s="31">
        <v>1.4221494209716766E-2</v>
      </c>
      <c r="D50" s="31">
        <v>9.4201148888356179E-2</v>
      </c>
      <c r="E50" s="20">
        <v>2.9592993645332612E-2</v>
      </c>
    </row>
    <row r="51" spans="1:5" x14ac:dyDescent="0.15">
      <c r="A51" s="5">
        <f t="shared" si="0"/>
        <v>11</v>
      </c>
      <c r="B51" s="22">
        <v>-9.0908200595518504E-2</v>
      </c>
      <c r="C51" s="32">
        <v>-8.6667180530517543E-3</v>
      </c>
      <c r="D51" s="32">
        <v>8.8544550217413462E-2</v>
      </c>
      <c r="E51" s="23">
        <v>4.8914240879148772E-2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Sbes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FED24-F33B-40CC-BBC6-23B83ED5753F}">
  <sheetPr codeName="Sheet19"/>
  <dimension ref="A1:E91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124</v>
      </c>
    </row>
    <row r="3" spans="1:5" x14ac:dyDescent="0.15">
      <c r="A3" s="2"/>
    </row>
    <row r="6" spans="1:5" x14ac:dyDescent="0.15">
      <c r="A6" s="6" t="s">
        <v>0</v>
      </c>
      <c r="B6" s="6" t="s">
        <v>5</v>
      </c>
      <c r="C6" s="6" t="s">
        <v>6</v>
      </c>
      <c r="D6" s="6" t="s">
        <v>7</v>
      </c>
      <c r="E6" s="6" t="s">
        <v>8</v>
      </c>
    </row>
    <row r="7" spans="1:5" x14ac:dyDescent="0.15">
      <c r="A7" s="3">
        <v>1E-3</v>
      </c>
      <c r="B7" s="16">
        <v>-999.99950000004139</v>
      </c>
      <c r="C7" s="27">
        <v>-1000000.4999998746</v>
      </c>
      <c r="D7" s="27">
        <v>-3000000500.0001254</v>
      </c>
      <c r="E7" s="17">
        <v>-15000001500000.121</v>
      </c>
    </row>
    <row r="8" spans="1:5" x14ac:dyDescent="0.15">
      <c r="A8" s="4">
        <v>0.25</v>
      </c>
      <c r="B8" s="19">
        <v>-3.8756496868425776</v>
      </c>
      <c r="C8" s="31">
        <v>-16.492214584388403</v>
      </c>
      <c r="D8" s="31">
        <v>-194.03092532581826</v>
      </c>
      <c r="E8" s="20">
        <v>-3864.1262919319761</v>
      </c>
    </row>
    <row r="9" spans="1:5" x14ac:dyDescent="0.15">
      <c r="A9" s="4">
        <f t="shared" ref="A9:A72" si="0">A8+0.25</f>
        <v>0.5</v>
      </c>
      <c r="B9" s="19">
        <v>-1.7551651237807451</v>
      </c>
      <c r="C9" s="31">
        <v>-4.4691813247698962</v>
      </c>
      <c r="D9" s="31">
        <v>-25.059922824838633</v>
      </c>
      <c r="E9" s="20">
        <v>-246.13004692361645</v>
      </c>
    </row>
    <row r="10" spans="1:5" x14ac:dyDescent="0.15">
      <c r="A10" s="4">
        <f t="shared" si="0"/>
        <v>0.75</v>
      </c>
      <c r="B10" s="19">
        <v>-0.97558515849842731</v>
      </c>
      <c r="C10" s="31">
        <v>-2.2096318913623492</v>
      </c>
      <c r="D10" s="31">
        <v>-7.8629424069509684</v>
      </c>
      <c r="E10" s="20">
        <v>-50.209984154977448</v>
      </c>
    </row>
    <row r="11" spans="1:5" x14ac:dyDescent="0.15">
      <c r="A11" s="5">
        <f t="shared" si="0"/>
        <v>1</v>
      </c>
      <c r="B11" s="22">
        <v>-0.54030230586813932</v>
      </c>
      <c r="C11" s="32">
        <v>-1.3817732906760358</v>
      </c>
      <c r="D11" s="32">
        <v>-3.6050175661599679</v>
      </c>
      <c r="E11" s="23">
        <v>-16.643314540123807</v>
      </c>
    </row>
    <row r="12" spans="1:5" x14ac:dyDescent="0.15">
      <c r="A12" s="3">
        <f t="shared" si="0"/>
        <v>1.25</v>
      </c>
      <c r="B12" s="16">
        <v>-0.25225788991621495</v>
      </c>
      <c r="C12" s="27">
        <v>-0.96099400741744101</v>
      </c>
      <c r="D12" s="27">
        <v>-2.0541277278856436</v>
      </c>
      <c r="E12" s="17">
        <v>-7.2555169041251339</v>
      </c>
    </row>
    <row r="13" spans="1:5" x14ac:dyDescent="0.15">
      <c r="A13" s="4">
        <f t="shared" si="0"/>
        <v>1.5</v>
      </c>
      <c r="B13" s="19">
        <v>-4.7158134445135134E-2</v>
      </c>
      <c r="C13" s="31">
        <v>-0.69643541403279308</v>
      </c>
      <c r="D13" s="31">
        <v>-1.3457126936204511</v>
      </c>
      <c r="E13" s="20">
        <v>-3.7892735647020439</v>
      </c>
    </row>
    <row r="14" spans="1:5" x14ac:dyDescent="0.15">
      <c r="A14" s="4">
        <f t="shared" si="0"/>
        <v>1.75</v>
      </c>
      <c r="B14" s="19">
        <v>0.10185488894256704</v>
      </c>
      <c r="C14" s="31">
        <v>-0.50407489024649732</v>
      </c>
      <c r="D14" s="31">
        <v>-0.96598327222227653</v>
      </c>
      <c r="E14" s="20">
        <v>-2.2558773161028642</v>
      </c>
    </row>
    <row r="15" spans="1:5" x14ac:dyDescent="0.15">
      <c r="A15" s="4">
        <f t="shared" si="0"/>
        <v>2</v>
      </c>
      <c r="B15" s="19">
        <v>0.20807341827357115</v>
      </c>
      <c r="C15" s="31">
        <v>-0.35061200427605538</v>
      </c>
      <c r="D15" s="31">
        <v>-0.7339914246876541</v>
      </c>
      <c r="E15" s="20">
        <v>-1.4843665574430798</v>
      </c>
    </row>
    <row r="16" spans="1:5" x14ac:dyDescent="0.15">
      <c r="A16" s="5">
        <f t="shared" si="0"/>
        <v>2.25</v>
      </c>
      <c r="B16" s="22">
        <v>0.27918827676566177</v>
      </c>
      <c r="C16" s="32">
        <v>-0.22172663116544875</v>
      </c>
      <c r="D16" s="32">
        <v>-0.57482378498626008</v>
      </c>
      <c r="E16" s="23">
        <v>-1.0556595576929071</v>
      </c>
    </row>
    <row r="17" spans="1:5" x14ac:dyDescent="0.15">
      <c r="A17" s="3">
        <f t="shared" si="0"/>
        <v>2.5</v>
      </c>
      <c r="B17" s="16">
        <v>0.32045744621877353</v>
      </c>
      <c r="C17" s="27">
        <v>-0.1112058791540731</v>
      </c>
      <c r="D17" s="27">
        <v>-0.45390450120366121</v>
      </c>
      <c r="E17" s="17">
        <v>-0.79660312325324922</v>
      </c>
    </row>
    <row r="18" spans="1:5" x14ac:dyDescent="0.15">
      <c r="A18" s="4">
        <f t="shared" si="0"/>
        <v>2.75</v>
      </c>
      <c r="B18" s="19">
        <v>0.33610995586635045</v>
      </c>
      <c r="C18" s="31">
        <v>-1.6564013158538633E-2</v>
      </c>
      <c r="D18" s="31">
        <v>-0.35417978840293807</v>
      </c>
      <c r="E18" s="20">
        <v>-0.6273992384831667</v>
      </c>
    </row>
    <row r="19" spans="1:5" x14ac:dyDescent="0.15">
      <c r="A19" s="4">
        <f t="shared" si="0"/>
        <v>3</v>
      </c>
      <c r="B19" s="19">
        <v>0.32999749886681518</v>
      </c>
      <c r="C19" s="31">
        <v>6.2959163602316084E-2</v>
      </c>
      <c r="D19" s="31">
        <v>-0.26703833526449922</v>
      </c>
      <c r="E19" s="20">
        <v>-0.50802305570981465</v>
      </c>
    </row>
    <row r="20" spans="1:5" x14ac:dyDescent="0.15">
      <c r="A20" s="4">
        <f t="shared" si="0"/>
        <v>3.25</v>
      </c>
      <c r="B20" s="19">
        <v>0.30588605417862957</v>
      </c>
      <c r="C20" s="31">
        <v>0.12740959652576547</v>
      </c>
      <c r="D20" s="31">
        <v>-0.18827719584715372</v>
      </c>
      <c r="E20" s="20">
        <v>-0.417066820906002</v>
      </c>
    </row>
    <row r="21" spans="1:5" x14ac:dyDescent="0.15">
      <c r="A21" s="5">
        <f t="shared" si="0"/>
        <v>3.5</v>
      </c>
      <c r="B21" s="22">
        <v>0.26755905351165615</v>
      </c>
      <c r="C21" s="32">
        <v>0.17666922320036449</v>
      </c>
      <c r="D21" s="32">
        <v>-0.11612829076848652</v>
      </c>
      <c r="E21" s="23">
        <v>-0.34256678144105956</v>
      </c>
    </row>
    <row r="22" spans="1:5" x14ac:dyDescent="0.15">
      <c r="A22" s="3">
        <f t="shared" si="0"/>
        <v>3.75</v>
      </c>
      <c r="B22" s="16">
        <v>0.21881582862388288</v>
      </c>
      <c r="C22" s="27">
        <v>0.21076723929766042</v>
      </c>
      <c r="D22" s="27">
        <v>-5.0202037185754389E-2</v>
      </c>
      <c r="E22" s="17">
        <v>-0.27770328887866635</v>
      </c>
    </row>
    <row r="23" spans="1:5" x14ac:dyDescent="0.15">
      <c r="A23" s="4">
        <f t="shared" si="0"/>
        <v>4</v>
      </c>
      <c r="B23" s="19">
        <v>0.16341090521590296</v>
      </c>
      <c r="C23" s="31">
        <v>0.23005335013095785</v>
      </c>
      <c r="D23" s="31">
        <v>9.1291073823153868E-3</v>
      </c>
      <c r="E23" s="20">
        <v>-0.21864196590306351</v>
      </c>
    </row>
    <row r="24" spans="1:5" x14ac:dyDescent="0.15">
      <c r="A24" s="4">
        <f t="shared" si="0"/>
        <v>4.25</v>
      </c>
      <c r="B24" s="19">
        <v>0.10496176233265717</v>
      </c>
      <c r="C24" s="31">
        <v>0.23528261660264485</v>
      </c>
      <c r="D24" s="31">
        <v>6.112008468097474E-2</v>
      </c>
      <c r="E24" s="20">
        <v>-0.16337663462502783</v>
      </c>
    </row>
    <row r="25" spans="1:5" x14ac:dyDescent="0.15">
      <c r="A25" s="4">
        <f t="shared" si="0"/>
        <v>4.5</v>
      </c>
      <c r="B25" s="19">
        <v>4.6843510984617746E-2</v>
      </c>
      <c r="C25" s="31">
        <v>0.22763858414438107</v>
      </c>
      <c r="D25" s="31">
        <v>0.10491554511163625</v>
      </c>
      <c r="E25" s="20">
        <v>-0.11106575624256308</v>
      </c>
    </row>
    <row r="26" spans="1:5" x14ac:dyDescent="0.15">
      <c r="A26" s="5">
        <f t="shared" si="0"/>
        <v>4.75</v>
      </c>
      <c r="B26" s="22">
        <v>-7.9162427132582897E-3</v>
      </c>
      <c r="C26" s="32">
        <v>0.20871085184465676</v>
      </c>
      <c r="D26" s="32">
        <v>0.13973362282567298</v>
      </c>
      <c r="E26" s="23">
        <v>-6.1622827817632425E-2</v>
      </c>
    </row>
    <row r="27" spans="1:5" x14ac:dyDescent="0.15">
      <c r="A27" s="3">
        <f t="shared" si="0"/>
        <v>5</v>
      </c>
      <c r="B27" s="16">
        <v>-5.6732437092645249E-2</v>
      </c>
      <c r="C27" s="27">
        <v>0.18043836751409861</v>
      </c>
      <c r="D27" s="27">
        <v>0.16499545760110457</v>
      </c>
      <c r="E27" s="17">
        <v>-1.5442909912994435E-2</v>
      </c>
    </row>
    <row r="28" spans="1:5" x14ac:dyDescent="0.15">
      <c r="A28" s="4">
        <f t="shared" si="0"/>
        <v>5.25</v>
      </c>
      <c r="B28" s="19">
        <v>-9.7540090903207727E-2</v>
      </c>
      <c r="C28" s="31">
        <v>0.14502750524254937</v>
      </c>
      <c r="D28" s="31">
        <v>0.18041295104180738</v>
      </c>
      <c r="E28" s="20">
        <v>2.6794352892505337E-2</v>
      </c>
    </row>
    <row r="29" spans="1:5" x14ac:dyDescent="0.15">
      <c r="A29" s="4">
        <f t="shared" si="0"/>
        <v>5.5</v>
      </c>
      <c r="B29" s="19">
        <v>-0.12884904987113818</v>
      </c>
      <c r="C29" s="31">
        <v>0.10485295921804617</v>
      </c>
      <c r="D29" s="31">
        <v>0.18604157308098154</v>
      </c>
      <c r="E29" s="20">
        <v>6.4275743582846115E-2</v>
      </c>
    </row>
    <row r="30" spans="1:5" x14ac:dyDescent="0.15">
      <c r="A30" s="4">
        <f t="shared" si="0"/>
        <v>5.75</v>
      </c>
      <c r="B30" s="19">
        <v>-0.1497725942889602</v>
      </c>
      <c r="C30" s="31">
        <v>6.2348953601790984E-2</v>
      </c>
      <c r="D30" s="31">
        <v>0.1823024831246772</v>
      </c>
      <c r="E30" s="20">
        <v>9.6174944767493553E-2</v>
      </c>
    </row>
    <row r="31" spans="1:5" x14ac:dyDescent="0.15">
      <c r="A31" s="5">
        <f t="shared" si="0"/>
        <v>6</v>
      </c>
      <c r="B31" s="22">
        <v>-0.16002838110839435</v>
      </c>
      <c r="C31" s="32">
        <v>1.9897852848421913E-2</v>
      </c>
      <c r="D31" s="32">
        <v>0.16997730753260529</v>
      </c>
      <c r="E31" s="23">
        <v>0.12174990342874913</v>
      </c>
    </row>
    <row r="32" spans="1:5" x14ac:dyDescent="0.15">
      <c r="A32" s="3">
        <f t="shared" si="0"/>
        <v>6.25</v>
      </c>
      <c r="B32" s="16">
        <v>-0.15991190691591986</v>
      </c>
      <c r="C32" s="27">
        <v>-2.0277230458938131E-2</v>
      </c>
      <c r="D32" s="27">
        <v>0.15017883629562956</v>
      </c>
      <c r="E32" s="17">
        <v>0.14042029949544174</v>
      </c>
    </row>
    <row r="33" spans="1:5" x14ac:dyDescent="0.15">
      <c r="A33" s="4">
        <f t="shared" si="0"/>
        <v>6.5</v>
      </c>
      <c r="B33" s="19">
        <v>-0.15024425011200362</v>
      </c>
      <c r="C33" s="31">
        <v>-5.6209882799972195E-2</v>
      </c>
      <c r="D33" s="31">
        <v>0.12430122728124719</v>
      </c>
      <c r="E33" s="20">
        <v>0.15182621147785469</v>
      </c>
    </row>
    <row r="34" spans="1:5" x14ac:dyDescent="0.15">
      <c r="A34" s="4">
        <f t="shared" si="0"/>
        <v>6.75</v>
      </c>
      <c r="B34" s="19">
        <v>-0.13229723625023354</v>
      </c>
      <c r="C34" s="31">
        <v>-8.6272786671237278E-2</v>
      </c>
      <c r="D34" s="31">
        <v>9.3953775507461423E-2</v>
      </c>
      <c r="E34" s="20">
        <v>0.15586817593602351</v>
      </c>
    </row>
    <row r="35" spans="1:5" x14ac:dyDescent="0.15">
      <c r="A35" s="4">
        <f t="shared" si="0"/>
        <v>7</v>
      </c>
      <c r="B35" s="19">
        <v>-0.10770032204904352</v>
      </c>
      <c r="C35" s="31">
        <v>-0.10924098868111887</v>
      </c>
      <c r="D35" s="31">
        <v>6.0882755471421163E-2</v>
      </c>
      <c r="E35" s="20">
        <v>0.15272867116070549</v>
      </c>
    </row>
    <row r="36" spans="1:5" x14ac:dyDescent="0.15">
      <c r="A36" s="5">
        <f t="shared" si="0"/>
        <v>7.25</v>
      </c>
      <c r="B36" s="22">
        <v>-7.8334368729475148E-2</v>
      </c>
      <c r="C36" s="32">
        <v>-0.12433313761944559</v>
      </c>
      <c r="D36" s="32">
        <v>2.6886173852463186E-2</v>
      </c>
      <c r="E36" s="23">
        <v>0.14287532648321333</v>
      </c>
    </row>
    <row r="37" spans="1:5" x14ac:dyDescent="0.15">
      <c r="A37" s="3">
        <f t="shared" si="0"/>
        <v>7.5</v>
      </c>
      <c r="B37" s="16">
        <v>-4.6218042378003428E-2</v>
      </c>
      <c r="C37" s="27">
        <v>-0.13122906922036562</v>
      </c>
      <c r="D37" s="27">
        <v>-6.2735853101428636E-3</v>
      </c>
      <c r="E37" s="17">
        <v>0.12704667901360375</v>
      </c>
    </row>
    <row r="38" spans="1:5" x14ac:dyDescent="0.15">
      <c r="A38" s="4">
        <f t="shared" si="0"/>
        <v>7.75</v>
      </c>
      <c r="B38" s="19">
        <v>-1.3392820286355233E-2</v>
      </c>
      <c r="C38" s="31">
        <v>-0.13006343218032662</v>
      </c>
      <c r="D38" s="31">
        <v>-3.6954314751190501E-2</v>
      </c>
      <c r="E38" s="20">
        <v>0.10622193879246175</v>
      </c>
    </row>
    <row r="39" spans="1:5" x14ac:dyDescent="0.15">
      <c r="A39" s="4">
        <f t="shared" si="0"/>
        <v>8</v>
      </c>
      <c r="B39" s="19">
        <v>1.8187504226076668E-2</v>
      </c>
      <c r="C39" s="31">
        <v>-0.12139634279966312</v>
      </c>
      <c r="D39" s="31">
        <v>-6.3711132775950391E-2</v>
      </c>
      <c r="E39" s="20">
        <v>8.1576884814694176E-2</v>
      </c>
    </row>
    <row r="40" spans="1:5" x14ac:dyDescent="0.15">
      <c r="A40" s="4">
        <f t="shared" si="0"/>
        <v>8.25</v>
      </c>
      <c r="B40" s="19">
        <v>4.6757325751784456E-2</v>
      </c>
      <c r="C40" s="31">
        <v>-0.10616325872576432</v>
      </c>
      <c r="D40" s="31">
        <v>-8.5362147106607847E-2</v>
      </c>
      <c r="E40" s="20">
        <v>5.4428624115698966E-2</v>
      </c>
    </row>
    <row r="41" spans="1:5" x14ac:dyDescent="0.15">
      <c r="A41" s="5">
        <f t="shared" si="0"/>
        <v>8.5</v>
      </c>
      <c r="B41" s="22">
        <v>7.0824929727626315E-2</v>
      </c>
      <c r="C41" s="32">
        <v>-8.5607315634807529E-2</v>
      </c>
      <c r="D41" s="32">
        <v>-0.10103927642226428</v>
      </c>
      <c r="E41" s="23">
        <v>2.6172447151122661E-2</v>
      </c>
    </row>
    <row r="42" spans="1:5" x14ac:dyDescent="0.15">
      <c r="A42" s="3">
        <f t="shared" si="0"/>
        <v>8.75</v>
      </c>
      <c r="B42" s="16">
        <v>8.9239506697799911E-2</v>
      </c>
      <c r="C42" s="27">
        <v>-6.119822252073058E-2</v>
      </c>
      <c r="D42" s="27">
        <v>-0.11022175441919324</v>
      </c>
      <c r="E42" s="17">
        <v>-1.7856371473798482E-3</v>
      </c>
    </row>
    <row r="43" spans="1:5" x14ac:dyDescent="0.15">
      <c r="A43" s="4">
        <f t="shared" si="0"/>
        <v>9</v>
      </c>
      <c r="B43" s="19">
        <v>0.10123669576496412</v>
      </c>
      <c r="C43" s="31">
        <v>-3.4542421052976953E-2</v>
      </c>
      <c r="D43" s="31">
        <v>-0.11275083611595646</v>
      </c>
      <c r="E43" s="20">
        <v>-2.8096932344776619E-2</v>
      </c>
    </row>
    <row r="44" spans="1:5" x14ac:dyDescent="0.15">
      <c r="A44" s="4">
        <f t="shared" si="0"/>
        <v>9.25</v>
      </c>
      <c r="B44" s="19">
        <v>0.10646109983430525</v>
      </c>
      <c r="C44" s="31">
        <v>-7.2895551941760308E-3</v>
      </c>
      <c r="D44" s="31">
        <v>-0.10882527989728125</v>
      </c>
      <c r="E44" s="20">
        <v>-5.1534920425976009E-2</v>
      </c>
    </row>
    <row r="45" spans="1:5" x14ac:dyDescent="0.15">
      <c r="A45" s="4">
        <f t="shared" si="0"/>
        <v>9.5</v>
      </c>
      <c r="B45" s="19">
        <v>0.10496549012593459</v>
      </c>
      <c r="C45" s="31">
        <v>1.8959643219762515E-2</v>
      </c>
      <c r="D45" s="31">
        <v>-9.8978234372325377E-2</v>
      </c>
      <c r="E45" s="20">
        <v>-7.1053450784144295E-2</v>
      </c>
    </row>
    <row r="46" spans="1:5" x14ac:dyDescent="0.15">
      <c r="A46" s="5">
        <f t="shared" si="0"/>
        <v>9.75</v>
      </c>
      <c r="B46" s="22">
        <v>9.7187672202871112E-2</v>
      </c>
      <c r="C46" s="32">
        <v>4.2739165725655871E-2</v>
      </c>
      <c r="D46" s="32">
        <v>-8.4037159671900064E-2</v>
      </c>
      <c r="E46" s="23">
        <v>-8.5835145044578981E-2</v>
      </c>
    </row>
    <row r="47" spans="1:5" x14ac:dyDescent="0.15">
      <c r="A47" s="3">
        <f t="shared" si="0"/>
        <v>10</v>
      </c>
      <c r="B47" s="16">
        <v>8.3907152907645235E-2</v>
      </c>
      <c r="C47" s="27">
        <v>6.2792826379701502E-2</v>
      </c>
      <c r="D47" s="27">
        <v>-6.5069304993734797E-2</v>
      </c>
      <c r="E47" s="17">
        <v>-9.532747887656888E-2</v>
      </c>
    </row>
    <row r="48" spans="1:5" x14ac:dyDescent="0.15">
      <c r="A48" s="4">
        <f t="shared" si="0"/>
        <v>10.25</v>
      </c>
      <c r="B48" s="19">
        <v>6.6184765899887352E-2</v>
      </c>
      <c r="C48" s="31">
        <v>7.8134945980944656E-2</v>
      </c>
      <c r="D48" s="31">
        <v>-4.3316001222537696E-2</v>
      </c>
      <c r="E48" s="20">
        <v>-9.9264702674865493E-2</v>
      </c>
    </row>
    <row r="49" spans="1:5" x14ac:dyDescent="0.15">
      <c r="A49" s="4">
        <f t="shared" si="0"/>
        <v>10.5</v>
      </c>
      <c r="B49" s="19">
        <v>4.5289231237713577E-2</v>
      </c>
      <c r="C49" s="31">
        <v>8.8093808686607961E-2</v>
      </c>
      <c r="D49" s="31">
        <v>-2.0119571612968439E-2</v>
      </c>
      <c r="E49" s="20">
        <v>-9.7674557073735818E-2</v>
      </c>
    </row>
    <row r="50" spans="1:5" x14ac:dyDescent="0.15">
      <c r="A50" s="4">
        <f t="shared" si="0"/>
        <v>10.75</v>
      </c>
      <c r="B50" s="19">
        <v>2.2615202098700462E-2</v>
      </c>
      <c r="C50" s="31">
        <v>9.2336099536686422E-2</v>
      </c>
      <c r="D50" s="31">
        <v>3.1530117254910976E-3</v>
      </c>
      <c r="E50" s="20">
        <v>-9.0869582455062659E-2</v>
      </c>
    </row>
    <row r="51" spans="1:5" x14ac:dyDescent="0.15">
      <c r="A51" s="5">
        <f t="shared" si="0"/>
        <v>11</v>
      </c>
      <c r="B51" s="22">
        <v>-4.0233618073188962E-4</v>
      </c>
      <c r="C51" s="32">
        <v>9.0871624579088331E-2</v>
      </c>
      <c r="D51" s="32">
        <v>2.5185506520483257E-2</v>
      </c>
      <c r="E51" s="23">
        <v>-7.9423667069777756E-2</v>
      </c>
    </row>
    <row r="52" spans="1:5" x14ac:dyDescent="0.15">
      <c r="A52" s="3">
        <f t="shared" si="0"/>
        <v>11.25</v>
      </c>
      <c r="B52" s="16">
        <v>-2.2372413339711506E-2</v>
      </c>
      <c r="C52" s="27">
        <v>8.4038718593026682E-2</v>
      </c>
      <c r="D52" s="27">
        <v>4.4782738297851961E-2</v>
      </c>
      <c r="E52" s="17">
        <v>-6.4135279349536917E-2</v>
      </c>
    </row>
    <row r="53" spans="1:5" x14ac:dyDescent="0.15">
      <c r="A53" s="4">
        <f t="shared" si="0"/>
        <v>11.5</v>
      </c>
      <c r="B53" s="19">
        <v>-4.2026500761130951E-2</v>
      </c>
      <c r="C53" s="31">
        <v>7.2471797732808499E-2</v>
      </c>
      <c r="D53" s="31">
        <v>6.0932187126211422E-2</v>
      </c>
      <c r="E53" s="20">
        <v>-4.5979542460542651E-2</v>
      </c>
    </row>
    <row r="54" spans="1:5" x14ac:dyDescent="0.15">
      <c r="A54" s="4">
        <f t="shared" si="0"/>
        <v>11.75</v>
      </c>
      <c r="B54" s="19">
        <v>-5.8286835607110933E-2</v>
      </c>
      <c r="C54" s="31">
        <v>5.7053458742132697E-2</v>
      </c>
      <c r="D54" s="31">
        <v>7.285367613701714E-2</v>
      </c>
      <c r="E54" s="20">
        <v>-2.6051894428508384E-2</v>
      </c>
    </row>
    <row r="55" spans="1:5" x14ac:dyDescent="0.15">
      <c r="A55" s="4">
        <f t="shared" si="0"/>
        <v>12</v>
      </c>
      <c r="B55" s="19">
        <v>-7.0321163227707692E-2</v>
      </c>
      <c r="C55" s="31">
        <v>3.8854312897727276E-2</v>
      </c>
      <c r="D55" s="31">
        <v>8.0034741452139499E-2</v>
      </c>
      <c r="E55" s="20">
        <v>-5.5065039593358203E-3</v>
      </c>
    </row>
    <row r="56" spans="1:5" x14ac:dyDescent="0.15">
      <c r="A56" s="5">
        <f t="shared" si="0"/>
        <v>12.25</v>
      </c>
      <c r="B56" s="22">
        <v>-7.7581293638177423E-2</v>
      </c>
      <c r="C56" s="32">
        <v>1.9064331538199992E-2</v>
      </c>
      <c r="D56" s="32">
        <v>8.2250109525083534E-2</v>
      </c>
      <c r="E56" s="23">
        <v>1.4507141737344312E-2</v>
      </c>
    </row>
    <row r="57" spans="1:5" x14ac:dyDescent="0.15">
      <c r="A57" s="3">
        <f t="shared" si="0"/>
        <v>12.5</v>
      </c>
      <c r="B57" s="16">
        <v>-7.9823862334286455E-2</v>
      </c>
      <c r="C57" s="27">
        <v>-1.0801571986468615E-3</v>
      </c>
      <c r="D57" s="27">
        <v>7.9564624606611192E-2</v>
      </c>
      <c r="E57" s="17">
        <v>3.2906007041291332E-2</v>
      </c>
    </row>
    <row r="58" spans="1:5" x14ac:dyDescent="0.15">
      <c r="A58" s="4">
        <f t="shared" si="0"/>
        <v>12.75</v>
      </c>
      <c r="B58" s="19">
        <v>-7.711274094490915E-2</v>
      </c>
      <c r="C58" s="31">
        <v>-2.0369558868709264E-2</v>
      </c>
      <c r="D58" s="31">
        <v>7.2319903564036378E-2</v>
      </c>
      <c r="E58" s="20">
        <v>4.8730305364409802E-2</v>
      </c>
    </row>
    <row r="59" spans="1:5" x14ac:dyDescent="0.15">
      <c r="A59" s="4">
        <f t="shared" si="0"/>
        <v>13</v>
      </c>
      <c r="B59" s="19">
        <v>-6.9803598573092027E-2</v>
      </c>
      <c r="C59" s="31">
        <v>-3.7690048876902534E-2</v>
      </c>
      <c r="D59" s="31">
        <v>6.1105894986114517E-2</v>
      </c>
      <c r="E59" s="20">
        <v>6.1192316179254268E-2</v>
      </c>
    </row>
    <row r="60" spans="1:5" x14ac:dyDescent="0.15">
      <c r="A60" s="4">
        <f t="shared" si="0"/>
        <v>13.25</v>
      </c>
      <c r="B60" s="19">
        <v>-5.8512110953153819E-2</v>
      </c>
      <c r="C60" s="31">
        <v>-5.2084762163878681E-2</v>
      </c>
      <c r="D60" s="31">
        <v>4.6719334614162417E-2</v>
      </c>
      <c r="E60" s="20">
        <v>6.9714699754128653E-2</v>
      </c>
    </row>
    <row r="61" spans="1:5" x14ac:dyDescent="0.15">
      <c r="A61" s="5">
        <f t="shared" si="0"/>
        <v>13.5</v>
      </c>
      <c r="B61" s="22">
        <v>-4.4068197282214228E-2</v>
      </c>
      <c r="C61" s="32">
        <v>-6.2803898061765576E-2</v>
      </c>
      <c r="D61" s="32">
        <v>3.0111775490710761E-2</v>
      </c>
      <c r="E61" s="23">
        <v>7.3956407502769564E-2</v>
      </c>
    </row>
    <row r="62" spans="1:5" x14ac:dyDescent="0.15">
      <c r="A62" s="3">
        <f t="shared" si="0"/>
        <v>13.75</v>
      </c>
      <c r="B62" s="16">
        <v>-2.7459386988894056E-2</v>
      </c>
      <c r="C62" s="27">
        <v>-6.9341223985274272E-2</v>
      </c>
      <c r="D62" s="27">
        <v>1.2330392664834218E-2</v>
      </c>
      <c r="E62" s="17">
        <v>7.3825003136123071E-2</v>
      </c>
    </row>
    <row r="63" spans="1:5" x14ac:dyDescent="0.15">
      <c r="A63" s="4">
        <f t="shared" si="0"/>
        <v>14</v>
      </c>
      <c r="B63" s="19">
        <v>-9.7669441577023994E-3</v>
      </c>
      <c r="C63" s="31">
        <v>-7.1455307132326618E-2</v>
      </c>
      <c r="D63" s="31">
        <v>-5.544907370653304E-3</v>
      </c>
      <c r="E63" s="20">
        <v>6.9474983071379004E-2</v>
      </c>
    </row>
    <row r="64" spans="1:5" x14ac:dyDescent="0.15">
      <c r="A64" s="4">
        <f t="shared" si="0"/>
        <v>14.25</v>
      </c>
      <c r="B64" s="19">
        <v>7.9013187813217877E-3</v>
      </c>
      <c r="C64" s="31">
        <v>-6.9174721568522154E-2</v>
      </c>
      <c r="D64" s="31">
        <v>-2.2464418058905398E-2</v>
      </c>
      <c r="E64" s="20">
        <v>6.129246961802904E-2</v>
      </c>
    </row>
    <row r="65" spans="1:5" x14ac:dyDescent="0.15">
      <c r="A65" s="4">
        <f t="shared" si="0"/>
        <v>14.5</v>
      </c>
      <c r="B65" s="19">
        <v>2.4477535640600342E-2</v>
      </c>
      <c r="C65" s="31">
        <v>-6.2787415164419505E-2</v>
      </c>
      <c r="D65" s="31">
        <v>-3.7468035329790587E-2</v>
      </c>
      <c r="E65" s="20">
        <v>4.9867402981733082E-2</v>
      </c>
    </row>
    <row r="66" spans="1:5" x14ac:dyDescent="0.15">
      <c r="A66" s="5">
        <f t="shared" si="0"/>
        <v>14.75</v>
      </c>
      <c r="B66" s="22">
        <v>3.8995747056434091E-2</v>
      </c>
      <c r="C66" s="32">
        <v>-5.2815323145644757E-2</v>
      </c>
      <c r="D66" s="32">
        <v>-4.9737846679277088E-2</v>
      </c>
      <c r="E66" s="23">
        <v>3.5955036135720313E-2</v>
      </c>
    </row>
    <row r="67" spans="1:5" x14ac:dyDescent="0.15">
      <c r="A67" s="3">
        <f t="shared" si="0"/>
        <v>15</v>
      </c>
      <c r="B67" s="16">
        <v>5.0645860857254747E-2</v>
      </c>
      <c r="C67" s="27">
        <v>-3.9976131953324133E-2</v>
      </c>
      <c r="D67" s="27">
        <v>-5.8641087247919582E-2</v>
      </c>
      <c r="E67" s="17">
        <v>2.0429102870684276E-2</v>
      </c>
    </row>
    <row r="68" spans="1:5" x14ac:dyDescent="0.15">
      <c r="A68" s="4">
        <f t="shared" si="0"/>
        <v>15.25</v>
      </c>
      <c r="B68" s="19">
        <v>5.8816710931297624E-2</v>
      </c>
      <c r="C68" s="31">
        <v>-2.5134784107884701E-2</v>
      </c>
      <c r="D68" s="31">
        <v>-6.3761258624651998E-2</v>
      </c>
      <c r="E68" s="20">
        <v>4.229453411277494E-3</v>
      </c>
    </row>
    <row r="69" spans="1:5" x14ac:dyDescent="0.15">
      <c r="A69" s="4">
        <f t="shared" si="0"/>
        <v>15.5</v>
      </c>
      <c r="B69" s="19">
        <v>6.3126029859282853E-2</v>
      </c>
      <c r="C69" s="31">
        <v>-9.247835617968627E-3</v>
      </c>
      <c r="D69" s="31">
        <v>-6.4915933527276787E-2</v>
      </c>
      <c r="E69" s="20">
        <v>-1.1692788100507752E-2</v>
      </c>
    </row>
    <row r="70" spans="1:5" x14ac:dyDescent="0.15">
      <c r="A70" s="4">
        <f t="shared" si="0"/>
        <v>15.75</v>
      </c>
      <c r="B70" s="19">
        <v>6.3435973757443434E-2</v>
      </c>
      <c r="C70" s="31">
        <v>6.6958937445259822E-3</v>
      </c>
      <c r="D70" s="31">
        <v>-6.2160565425152775E-2</v>
      </c>
      <c r="E70" s="20">
        <v>-2.6429406577907811E-2</v>
      </c>
    </row>
    <row r="71" spans="1:5" x14ac:dyDescent="0.15">
      <c r="A71" s="5">
        <f t="shared" si="0"/>
        <v>16</v>
      </c>
      <c r="B71" s="22">
        <v>5.9853717520211541E-2</v>
      </c>
      <c r="C71" s="32">
        <v>2.1734814636579801E-2</v>
      </c>
      <c r="D71" s="32">
        <v>-5.5778439775852826E-2</v>
      </c>
      <c r="E71" s="23">
        <v>-3.9165577066533813E-2</v>
      </c>
    </row>
    <row r="72" spans="1:5" x14ac:dyDescent="0.15">
      <c r="A72" s="3">
        <f t="shared" si="0"/>
        <v>16.25</v>
      </c>
      <c r="B72" s="16">
        <v>5.2717522820236458E-2</v>
      </c>
      <c r="C72" s="27">
        <v>3.4990730439282816E-2</v>
      </c>
      <c r="D72" s="27">
        <v>-4.6257695662215007E-2</v>
      </c>
      <c r="E72" s="17">
        <v>-4.9223867566118205E-2</v>
      </c>
    </row>
    <row r="73" spans="1:5" x14ac:dyDescent="0.15">
      <c r="A73" s="4">
        <f t="shared" ref="A73:A91" si="1">A72+0.25</f>
        <v>16.5</v>
      </c>
      <c r="B73" s="19">
        <v>4.2569518636528088E-2</v>
      </c>
      <c r="C73" s="31">
        <v>4.5718476424584924E-2</v>
      </c>
      <c r="D73" s="31">
        <v>-3.4257068377512655E-2</v>
      </c>
      <c r="E73" s="20">
        <v>-5.6099406235952387E-2</v>
      </c>
    </row>
    <row r="74" spans="1:5" x14ac:dyDescent="0.15">
      <c r="A74" s="4">
        <f t="shared" si="1"/>
        <v>16.75</v>
      </c>
      <c r="B74" s="19">
        <v>3.0117177441547942E-2</v>
      </c>
      <c r="C74" s="31">
        <v>5.3346307477579319E-2</v>
      </c>
      <c r="D74" s="31">
        <v>-2.0562614908250149E-2</v>
      </c>
      <c r="E74" s="20">
        <v>-5.9484401480042047E-2</v>
      </c>
    </row>
    <row r="75" spans="1:5" x14ac:dyDescent="0.15">
      <c r="A75" s="4">
        <f t="shared" si="1"/>
        <v>17</v>
      </c>
      <c r="B75" s="19">
        <v>1.6186078708917466E-2</v>
      </c>
      <c r="C75" s="31">
        <v>5.7504915916969074E-2</v>
      </c>
      <c r="D75" s="31">
        <v>-6.0381523706288052E-3</v>
      </c>
      <c r="E75" s="20">
        <v>-5.9280843084801083E-2</v>
      </c>
    </row>
    <row r="76" spans="1:5" x14ac:dyDescent="0.15">
      <c r="A76" s="5">
        <f t="shared" si="1"/>
        <v>17.25</v>
      </c>
      <c r="B76" s="22">
        <v>1.6669930625615745E-3</v>
      </c>
      <c r="C76" s="32">
        <v>5.8043679096914713E-2</v>
      </c>
      <c r="D76" s="32">
        <v>8.4275598238583733E-3</v>
      </c>
      <c r="E76" s="23">
        <v>-5.5600908133477504E-2</v>
      </c>
    </row>
    <row r="77" spans="1:5" x14ac:dyDescent="0.15">
      <c r="A77" s="3">
        <f t="shared" si="1"/>
        <v>17.5</v>
      </c>
      <c r="B77" s="16">
        <v>-1.2539426469226247E-2</v>
      </c>
      <c r="C77" s="27">
        <v>5.5033518799938945E-2</v>
      </c>
      <c r="D77" s="27">
        <v>2.1973743977787209E-2</v>
      </c>
      <c r="E77" s="17">
        <v>-4.8755306234856882E-2</v>
      </c>
    </row>
    <row r="78" spans="1:5" x14ac:dyDescent="0.15">
      <c r="A78" s="4">
        <f t="shared" si="1"/>
        <v>17.75</v>
      </c>
      <c r="B78" s="19">
        <v>-2.557700522139757E-2</v>
      </c>
      <c r="C78" s="31">
        <v>4.8756554067800328E-2</v>
      </c>
      <c r="D78" s="31">
        <v>3.3817549570884946E-2</v>
      </c>
      <c r="E78" s="20">
        <v>-3.923048376614259E-2</v>
      </c>
    </row>
    <row r="79" spans="1:5" x14ac:dyDescent="0.15">
      <c r="A79" s="4">
        <f t="shared" si="1"/>
        <v>18</v>
      </c>
      <c r="B79" s="19">
        <v>-3.6684261569115577E-2</v>
      </c>
      <c r="C79" s="31">
        <v>3.9683499177920051E-2</v>
      </c>
      <c r="D79" s="31">
        <v>4.3298178098768909E-2</v>
      </c>
      <c r="E79" s="20">
        <v>-2.7656227483817568E-2</v>
      </c>
    </row>
    <row r="80" spans="1:5" x14ac:dyDescent="0.15">
      <c r="A80" s="4">
        <f t="shared" si="1"/>
        <v>18.25</v>
      </c>
      <c r="B80" s="19">
        <v>-4.523760433324598E-2</v>
      </c>
      <c r="C80" s="31">
        <v>2.8440454774170371E-2</v>
      </c>
      <c r="D80" s="31">
        <v>4.9912747583794527E-2</v>
      </c>
      <c r="E80" s="20">
        <v>-1.476572940874721E-2</v>
      </c>
    </row>
    <row r="81" spans="1:5" x14ac:dyDescent="0.15">
      <c r="A81" s="5">
        <f t="shared" si="1"/>
        <v>18.5</v>
      </c>
      <c r="B81" s="22">
        <v>-5.078512939179762E-2</v>
      </c>
      <c r="C81" s="32">
        <v>1.576732373393594E-2</v>
      </c>
      <c r="D81" s="32">
        <v>5.3341992700003449E-2</v>
      </c>
      <c r="E81" s="23">
        <v>-1.3505689501512243E-3</v>
      </c>
    </row>
    <row r="82" spans="1:5" x14ac:dyDescent="0.15">
      <c r="A82" s="3">
        <f t="shared" si="1"/>
        <v>18.75</v>
      </c>
      <c r="B82" s="16">
        <v>-5.3069248055273521E-2</v>
      </c>
      <c r="C82" s="27">
        <v>2.4705226049906463E-3</v>
      </c>
      <c r="D82" s="27">
        <v>5.346453167207204E-2</v>
      </c>
      <c r="E82" s="17">
        <v>1.178668584089523E-2</v>
      </c>
    </row>
    <row r="83" spans="1:5" x14ac:dyDescent="0.15">
      <c r="A83" s="4">
        <f t="shared" si="1"/>
        <v>19</v>
      </c>
      <c r="B83" s="19">
        <v>-5.2037085167719432E-2</v>
      </c>
      <c r="C83" s="31">
        <v>-1.0627068148982724E-2</v>
      </c>
      <c r="D83" s="31">
        <v>5.0359127038932687E-2</v>
      </c>
      <c r="E83" s="20">
        <v>2.387947000133343E-2</v>
      </c>
    </row>
    <row r="84" spans="1:5" x14ac:dyDescent="0.15">
      <c r="A84" s="4">
        <f t="shared" si="1"/>
        <v>19.25</v>
      </c>
      <c r="B84" s="19">
        <v>-4.7838336150187497E-2</v>
      </c>
      <c r="C84" s="31">
        <v>-2.2735878618003431E-2</v>
      </c>
      <c r="D84" s="31">
        <v>4.4295082339589557E-2</v>
      </c>
      <c r="E84" s="20">
        <v>3.4241094810104608E-2</v>
      </c>
    </row>
    <row r="85" spans="1:5" x14ac:dyDescent="0.15">
      <c r="A85" s="4">
        <f t="shared" si="1"/>
        <v>19.5</v>
      </c>
      <c r="B85" s="19">
        <v>-4.0811024093022764E-2</v>
      </c>
      <c r="C85" s="31">
        <v>-3.3146199682698656E-2</v>
      </c>
      <c r="D85" s="31">
        <v>3.5711608757222978E-2</v>
      </c>
      <c r="E85" s="20">
        <v>4.2303022440960965E-2</v>
      </c>
    </row>
    <row r="86" spans="1:5" x14ac:dyDescent="0.15">
      <c r="A86" s="5">
        <f t="shared" si="1"/>
        <v>19.75</v>
      </c>
      <c r="B86" s="22">
        <v>-3.1456306247134927E-2</v>
      </c>
      <c r="C86" s="32">
        <v>-4.1268819353189379E-2</v>
      </c>
      <c r="D86" s="32">
        <v>2.5187624826397307E-2</v>
      </c>
      <c r="E86" s="23">
        <v>4.7645433233289965E-2</v>
      </c>
    </row>
    <row r="87" spans="1:5" x14ac:dyDescent="0.15">
      <c r="A87" s="3">
        <f t="shared" si="1"/>
        <v>20</v>
      </c>
      <c r="B87" s="16">
        <v>-2.0404103090669597E-2</v>
      </c>
      <c r="C87" s="27">
        <v>-4.6667467690914864E-2</v>
      </c>
      <c r="D87" s="27">
        <v>1.340398293703237E-2</v>
      </c>
      <c r="E87" s="17">
        <v>5.0018463425172952E-2</v>
      </c>
    </row>
    <row r="88" spans="1:5" x14ac:dyDescent="0.15">
      <c r="A88" s="4">
        <f t="shared" si="1"/>
        <v>20.25</v>
      </c>
      <c r="B88" s="19">
        <v>-8.3718276126251087E-3</v>
      </c>
      <c r="C88" s="31">
        <v>-4.9081330329765173E-2</v>
      </c>
      <c r="D88" s="31">
        <v>1.1005194156228607E-3</v>
      </c>
      <c r="E88" s="20">
        <v>4.9353063518807853E-2</v>
      </c>
    </row>
    <row r="89" spans="1:5" x14ac:dyDescent="0.15">
      <c r="A89" s="4">
        <f t="shared" si="1"/>
        <v>20.5</v>
      </c>
      <c r="B89" s="19">
        <v>3.8811496233434181E-3</v>
      </c>
      <c r="C89" s="31">
        <v>-4.8436519251485656E-2</v>
      </c>
      <c r="D89" s="31">
        <v>-1.0969420733316927E-2</v>
      </c>
      <c r="E89" s="20">
        <v>4.576105077994494E-2</v>
      </c>
    </row>
    <row r="90" spans="1:5" x14ac:dyDescent="0.15">
      <c r="A90" s="4">
        <f t="shared" si="1"/>
        <v>20.75</v>
      </c>
      <c r="B90" s="19">
        <v>1.5600470672734198E-2</v>
      </c>
      <c r="C90" s="31">
        <v>-4.4846070254368028E-2</v>
      </c>
      <c r="D90" s="31">
        <v>-2.2084239866136807E-2</v>
      </c>
      <c r="E90" s="20">
        <v>3.9524566672166389E-2</v>
      </c>
    </row>
    <row r="91" spans="1:5" x14ac:dyDescent="0.15">
      <c r="A91" s="5">
        <f t="shared" si="1"/>
        <v>21</v>
      </c>
      <c r="B91" s="22">
        <v>2.6082345724965164E-2</v>
      </c>
      <c r="C91" s="32">
        <v>-3.8598728229099565E-2</v>
      </c>
      <c r="D91" s="32">
        <v>-3.159644975769367E-2</v>
      </c>
      <c r="E91" s="23">
        <v>3.1075764001077266E-2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Sbes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3E91-3BA8-47E3-80A6-B3E9F0B3D6BE}">
  <sheetPr codeName="Sheet20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123</v>
      </c>
    </row>
    <row r="3" spans="1:5" x14ac:dyDescent="0.15">
      <c r="A3" s="2"/>
    </row>
    <row r="6" spans="1:5" x14ac:dyDescent="0.15">
      <c r="A6" s="6" t="s">
        <v>0</v>
      </c>
      <c r="B6" s="6" t="s">
        <v>40</v>
      </c>
      <c r="C6" s="6" t="s">
        <v>41</v>
      </c>
      <c r="D6" s="6" t="s">
        <v>42</v>
      </c>
      <c r="E6" s="6" t="s">
        <v>43</v>
      </c>
    </row>
    <row r="7" spans="1:5" x14ac:dyDescent="0.15">
      <c r="A7" s="3">
        <v>-10</v>
      </c>
      <c r="B7" s="16">
        <v>2815.7166284662549</v>
      </c>
      <c r="C7" s="27">
        <v>-2670.9883037012551</v>
      </c>
      <c r="D7" s="27">
        <v>2281.5189677260041</v>
      </c>
      <c r="E7" s="17">
        <v>-1758.3807166108531</v>
      </c>
    </row>
    <row r="8" spans="1:5" x14ac:dyDescent="0.15">
      <c r="A8" s="4">
        <f>A7+0.25</f>
        <v>-9.75</v>
      </c>
      <c r="B8" s="19">
        <v>2221.6170531057023</v>
      </c>
      <c r="C8" s="31">
        <v>-2104.4046883684327</v>
      </c>
      <c r="D8" s="31">
        <v>1789.9442965173055</v>
      </c>
      <c r="E8" s="20">
        <v>-1370.0685667203072</v>
      </c>
    </row>
    <row r="9" spans="1:5" x14ac:dyDescent="0.15">
      <c r="A9" s="4">
        <f t="shared" ref="A9:A18" si="0">A8+0.25</f>
        <v>-9.5</v>
      </c>
      <c r="B9" s="19">
        <v>1753.480990527323</v>
      </c>
      <c r="C9" s="31">
        <v>-1658.4530777821344</v>
      </c>
      <c r="D9" s="31">
        <v>1404.332974152137</v>
      </c>
      <c r="E9" s="20">
        <v>-1067.1549834022878</v>
      </c>
    </row>
    <row r="10" spans="1:5" x14ac:dyDescent="0.15">
      <c r="A10" s="4">
        <f t="shared" si="0"/>
        <v>-9.25</v>
      </c>
      <c r="B10" s="19">
        <v>1384.499867020362</v>
      </c>
      <c r="C10" s="31">
        <v>-1307.3718086342417</v>
      </c>
      <c r="D10" s="31">
        <v>1101.8248813697153</v>
      </c>
      <c r="E10" s="20">
        <v>-830.90699506895953</v>
      </c>
    </row>
    <row r="11" spans="1:5" x14ac:dyDescent="0.15">
      <c r="A11" s="5">
        <f t="shared" si="0"/>
        <v>-9</v>
      </c>
      <c r="B11" s="22">
        <v>1093.5883545113747</v>
      </c>
      <c r="C11" s="32">
        <v>-1030.9147225169563</v>
      </c>
      <c r="D11" s="32">
        <v>864.4961939520507</v>
      </c>
      <c r="E11" s="23">
        <v>-646.69419187160008</v>
      </c>
    </row>
    <row r="12" spans="1:5" x14ac:dyDescent="0.15">
      <c r="A12" s="3">
        <f t="shared" si="0"/>
        <v>-8.75</v>
      </c>
      <c r="B12" s="16">
        <v>864.15938361396866</v>
      </c>
      <c r="C12" s="27">
        <v>-813.16775281471791</v>
      </c>
      <c r="D12" s="27">
        <v>678.29246868488997</v>
      </c>
      <c r="E12" s="17">
        <v>-503.091195701625</v>
      </c>
    </row>
    <row r="13" spans="1:5" x14ac:dyDescent="0.15">
      <c r="A13" s="4">
        <f t="shared" si="0"/>
        <v>-8.5</v>
      </c>
      <c r="B13" s="19">
        <v>683.1619269901156</v>
      </c>
      <c r="C13" s="31">
        <v>-641.61990254006662</v>
      </c>
      <c r="D13" s="31">
        <v>532.19253815715865</v>
      </c>
      <c r="E13" s="20">
        <v>-391.17635517199199</v>
      </c>
    </row>
    <row r="14" spans="1:5" x14ac:dyDescent="0.15">
      <c r="A14" s="4">
        <f t="shared" si="0"/>
        <v>-8.25</v>
      </c>
      <c r="B14" s="19">
        <v>540.32507907480704</v>
      </c>
      <c r="C14" s="31">
        <v>-506.43383830764543</v>
      </c>
      <c r="D14" s="31">
        <v>417.55323948507487</v>
      </c>
      <c r="E14" s="20">
        <v>-303.98378279973053</v>
      </c>
    </row>
    <row r="15" spans="1:5" x14ac:dyDescent="0.15">
      <c r="A15" s="4">
        <f t="shared" si="0"/>
        <v>-8</v>
      </c>
      <c r="B15" s="19">
        <v>427.56411572180474</v>
      </c>
      <c r="C15" s="31">
        <v>-399.87313678256004</v>
      </c>
      <c r="D15" s="31">
        <v>327.5958315261646</v>
      </c>
      <c r="E15" s="20">
        <v>-236.0752210194776</v>
      </c>
    </row>
    <row r="16" spans="1:5" x14ac:dyDescent="0.15">
      <c r="A16" s="5">
        <f t="shared" si="0"/>
        <v>-7.75</v>
      </c>
      <c r="B16" s="22">
        <v>338.51375374727604</v>
      </c>
      <c r="C16" s="32">
        <v>-315.85248092400343</v>
      </c>
      <c r="D16" s="32">
        <v>257.00343608946866</v>
      </c>
      <c r="E16" s="23">
        <v>-183.20554616814863</v>
      </c>
    </row>
    <row r="17" spans="1:5" x14ac:dyDescent="0.15">
      <c r="A17" s="3">
        <f t="shared" si="0"/>
        <v>-7.5</v>
      </c>
      <c r="B17" s="16">
        <v>268.16131151518937</v>
      </c>
      <c r="C17" s="27">
        <v>-249.58436542268817</v>
      </c>
      <c r="D17" s="27">
        <v>201.6054807358058</v>
      </c>
      <c r="E17" s="17">
        <v>-142.06144236359165</v>
      </c>
    </row>
    <row r="18" spans="1:5" x14ac:dyDescent="0.15">
      <c r="A18" s="4">
        <f t="shared" si="0"/>
        <v>-7.25</v>
      </c>
      <c r="B18" s="19">
        <v>212.55834116279763</v>
      </c>
      <c r="C18" s="31">
        <v>-197.30156586563834</v>
      </c>
      <c r="D18" s="31">
        <v>158.13032299296623</v>
      </c>
      <c r="E18" s="20">
        <v>-110.05724973158782</v>
      </c>
    </row>
    <row r="19" spans="1:5" x14ac:dyDescent="0.15">
      <c r="A19" s="4">
        <f t="shared" ref="A19:A82" si="1">A18+0.25</f>
        <v>-7</v>
      </c>
      <c r="B19" s="19">
        <v>168.59390851028971</v>
      </c>
      <c r="C19" s="31">
        <v>-156.03909286995543</v>
      </c>
      <c r="D19" s="31">
        <v>124.01131054744515</v>
      </c>
      <c r="E19" s="20">
        <v>-85.175486842843796</v>
      </c>
    </row>
    <row r="20" spans="1:5" x14ac:dyDescent="0.15">
      <c r="A20" s="4">
        <f t="shared" si="1"/>
        <v>-6.75</v>
      </c>
      <c r="B20" s="19">
        <v>133.816310734236</v>
      </c>
      <c r="C20" s="31">
        <v>-123.46285601136243</v>
      </c>
      <c r="D20" s="31">
        <v>97.234723767906416</v>
      </c>
      <c r="E20" s="20">
        <v>-65.842278963714151</v>
      </c>
    </row>
    <row r="21" spans="1:5" x14ac:dyDescent="0.15">
      <c r="A21" s="5">
        <f t="shared" si="1"/>
        <v>-6.5</v>
      </c>
      <c r="B21" s="22">
        <v>106.2928582439956</v>
      </c>
      <c r="C21" s="32">
        <v>-97.735010774031508</v>
      </c>
      <c r="D21" s="32">
        <v>76.22054723660132</v>
      </c>
      <c r="E21" s="23">
        <v>-50.830058628430756</v>
      </c>
    </row>
    <row r="22" spans="1:5" x14ac:dyDescent="0.15">
      <c r="A22" s="3">
        <f t="shared" si="1"/>
        <v>-6.25</v>
      </c>
      <c r="B22" s="16">
        <v>84.499573479494728</v>
      </c>
      <c r="C22" s="27">
        <v>-77.408117958648347</v>
      </c>
      <c r="D22" s="27">
        <v>59.728975732727235</v>
      </c>
      <c r="E22" s="17">
        <v>-39.181573489702906</v>
      </c>
    </row>
    <row r="23" spans="1:5" x14ac:dyDescent="0.15">
      <c r="A23" s="4">
        <f t="shared" si="1"/>
        <v>-6</v>
      </c>
      <c r="B23" s="19">
        <v>67.23440697647797</v>
      </c>
      <c r="C23" s="31">
        <v>-61.341936777640235</v>
      </c>
      <c r="D23" s="31">
        <v>46.787094717264551</v>
      </c>
      <c r="E23" s="20">
        <v>-30.150540299463852</v>
      </c>
    </row>
    <row r="24" spans="1:5" x14ac:dyDescent="0.15">
      <c r="A24" s="4">
        <f t="shared" si="1"/>
        <v>-5.75</v>
      </c>
      <c r="B24" s="19">
        <v>53.548943097579176</v>
      </c>
      <c r="C24" s="31">
        <v>-48.638000409631921</v>
      </c>
      <c r="D24" s="31">
        <v>36.63137773770719</v>
      </c>
      <c r="E24" s="20">
        <v>-23.155302852966045</v>
      </c>
    </row>
    <row r="25" spans="1:5" x14ac:dyDescent="0.15">
      <c r="A25" s="4">
        <f t="shared" si="1"/>
        <v>-5.5</v>
      </c>
      <c r="B25" s="19">
        <v>42.694645151847787</v>
      </c>
      <c r="C25" s="31">
        <v>-38.58816461632739</v>
      </c>
      <c r="D25" s="31">
        <v>28.662585291365069</v>
      </c>
      <c r="E25" s="20">
        <v>-17.742648040789124</v>
      </c>
    </row>
    <row r="26" spans="1:5" x14ac:dyDescent="0.15">
      <c r="A26" s="5">
        <f t="shared" si="1"/>
        <v>-5.25</v>
      </c>
      <c r="B26" s="22">
        <v>34.080535640386849</v>
      </c>
      <c r="C26" s="32">
        <v>-30.634137725346431</v>
      </c>
      <c r="D26" s="32">
        <v>22.410387935492949</v>
      </c>
      <c r="E26" s="23">
        <v>-13.559556441161305</v>
      </c>
    </row>
    <row r="27" spans="1:5" x14ac:dyDescent="0.15">
      <c r="A27" s="3">
        <f t="shared" si="1"/>
        <v>-5</v>
      </c>
      <c r="B27" s="16">
        <v>27.239871823604442</v>
      </c>
      <c r="C27" s="27">
        <v>-24.335642142450524</v>
      </c>
      <c r="D27" s="27">
        <v>17.505614966624236</v>
      </c>
      <c r="E27" s="17">
        <v>-10.331150169151137</v>
      </c>
    </row>
    <row r="28" spans="1:5" x14ac:dyDescent="0.15">
      <c r="A28" s="4">
        <f t="shared" si="1"/>
        <v>-4.75</v>
      </c>
      <c r="B28" s="19">
        <v>21.803898740902117</v>
      </c>
      <c r="C28" s="31">
        <v>-19.345361447520226</v>
      </c>
      <c r="D28" s="31">
        <v>13.658483394577814</v>
      </c>
      <c r="E28" s="20">
        <v>-7.8434806941915474</v>
      </c>
    </row>
    <row r="29" spans="1:5" x14ac:dyDescent="0.15">
      <c r="A29" s="4">
        <f t="shared" si="1"/>
        <v>-4.5</v>
      </c>
      <c r="B29" s="19">
        <v>17.481171855609276</v>
      </c>
      <c r="C29" s="31">
        <v>-15.389222753735924</v>
      </c>
      <c r="D29" s="31">
        <v>10.641517298393309</v>
      </c>
      <c r="E29" s="20">
        <v>-5.9300962662752044</v>
      </c>
    </row>
    <row r="30" spans="1:5" x14ac:dyDescent="0.15">
      <c r="A30" s="4">
        <f t="shared" si="1"/>
        <v>-4.25</v>
      </c>
      <c r="B30" s="19">
        <v>14.041263683000611</v>
      </c>
      <c r="C30" s="31">
        <v>-12.250874667409306</v>
      </c>
      <c r="D30" s="31">
        <v>8.276146192455041</v>
      </c>
      <c r="E30" s="20">
        <v>-4.4615606039221909</v>
      </c>
    </row>
    <row r="31" spans="1:5" x14ac:dyDescent="0.15">
      <c r="A31" s="5">
        <f t="shared" si="1"/>
        <v>-4</v>
      </c>
      <c r="B31" s="22">
        <v>11.301921952136329</v>
      </c>
      <c r="C31" s="32">
        <v>-9.7594651537044506</v>
      </c>
      <c r="D31" s="32">
        <v>6.4221893752841019</v>
      </c>
      <c r="E31" s="23">
        <v>-3.3372757784203437</v>
      </c>
    </row>
    <row r="32" spans="1:5" x14ac:dyDescent="0.15">
      <c r="A32" s="3">
        <f t="shared" si="1"/>
        <v>-3.75</v>
      </c>
      <c r="B32" s="16">
        <v>9.1189458608445673</v>
      </c>
      <c r="C32" s="27">
        <v>-7.7800152298244178</v>
      </c>
      <c r="D32" s="27">
        <v>4.9696044049382104</v>
      </c>
      <c r="E32" s="17">
        <v>-2.4791038645569898</v>
      </c>
    </row>
    <row r="33" spans="1:5" x14ac:dyDescent="0.15">
      <c r="A33" s="4">
        <f t="shared" si="1"/>
        <v>-3.5</v>
      </c>
      <c r="B33" s="19">
        <v>7.3782034322254795</v>
      </c>
      <c r="C33" s="31">
        <v>-6.2058349222583651</v>
      </c>
      <c r="D33" s="31">
        <v>3.8320120480778401</v>
      </c>
      <c r="E33" s="20">
        <v>-1.8263925815979734</v>
      </c>
    </row>
    <row r="34" spans="1:5" x14ac:dyDescent="0.15">
      <c r="A34" s="4">
        <f t="shared" si="1"/>
        <v>-3.25</v>
      </c>
      <c r="B34" s="19">
        <v>5.9893359979395191</v>
      </c>
      <c r="C34" s="31">
        <v>-4.9525461659085481</v>
      </c>
      <c r="D34" s="31">
        <v>2.9416152804573339</v>
      </c>
      <c r="E34" s="20">
        <v>-1.3320965899610584</v>
      </c>
    </row>
    <row r="35" spans="1:5" x14ac:dyDescent="0.15">
      <c r="A35" s="4">
        <f t="shared" si="1"/>
        <v>-3</v>
      </c>
      <c r="B35" s="19">
        <v>4.8807925858650245</v>
      </c>
      <c r="C35" s="31">
        <v>-3.9533702174026093</v>
      </c>
      <c r="D35" s="31">
        <v>2.2452124409299508</v>
      </c>
      <c r="E35" s="20">
        <v>-0.95975362949600751</v>
      </c>
    </row>
    <row r="36" spans="1:5" x14ac:dyDescent="0.15">
      <c r="A36" s="5">
        <f t="shared" si="1"/>
        <v>-2.75</v>
      </c>
      <c r="B36" s="22">
        <v>3.9959131072376559</v>
      </c>
      <c r="C36" s="32">
        <v>-3.1554101386190032</v>
      </c>
      <c r="D36" s="32">
        <v>1.7010693700601984</v>
      </c>
      <c r="E36" s="23">
        <v>-0.68112741853144065</v>
      </c>
    </row>
    <row r="37" spans="1:5" x14ac:dyDescent="0.15">
      <c r="A37" s="3">
        <f t="shared" si="1"/>
        <v>-2.5</v>
      </c>
      <c r="B37" s="16">
        <v>3.2898391440501231</v>
      </c>
      <c r="C37" s="27">
        <v>-2.5167162452886984</v>
      </c>
      <c r="D37" s="27">
        <v>1.2764661478191646</v>
      </c>
      <c r="E37" s="17">
        <v>-0.47437040877803577</v>
      </c>
    </row>
    <row r="38" spans="1:5" x14ac:dyDescent="0.15">
      <c r="A38" s="4">
        <f t="shared" si="1"/>
        <v>-2.25</v>
      </c>
      <c r="B38" s="19">
        <v>2.7270783071907956</v>
      </c>
      <c r="C38" s="31">
        <v>-2.0039674569295931</v>
      </c>
      <c r="D38" s="31">
        <v>0.94577390103115655</v>
      </c>
      <c r="E38" s="20">
        <v>-0.32259163287420228</v>
      </c>
    </row>
    <row r="39" spans="1:5" x14ac:dyDescent="0.15">
      <c r="A39" s="4">
        <f t="shared" si="1"/>
        <v>-2</v>
      </c>
      <c r="B39" s="19">
        <v>2.2795853023360673</v>
      </c>
      <c r="C39" s="31">
        <v>-1.5906368546373291</v>
      </c>
      <c r="D39" s="31">
        <v>0.6889484476987382</v>
      </c>
      <c r="E39" s="20">
        <v>-0.21273995923985264</v>
      </c>
    </row>
    <row r="40" spans="1:5" x14ac:dyDescent="0.15">
      <c r="A40" s="4">
        <f t="shared" si="1"/>
        <v>-1.75</v>
      </c>
      <c r="B40" s="19">
        <v>1.9252521538585023</v>
      </c>
      <c r="C40" s="31">
        <v>-1.2555375122401728</v>
      </c>
      <c r="D40" s="31">
        <v>0.49035213986973314</v>
      </c>
      <c r="E40" s="20">
        <v>-0.13473262110935408</v>
      </c>
    </row>
    <row r="41" spans="1:5" x14ac:dyDescent="0.15">
      <c r="A41" s="5">
        <f t="shared" si="1"/>
        <v>-1.5</v>
      </c>
      <c r="B41" s="22">
        <v>1.6467231897728909</v>
      </c>
      <c r="C41" s="32">
        <v>-0.98166642857790753</v>
      </c>
      <c r="D41" s="32">
        <v>0.33783461833568079</v>
      </c>
      <c r="E41" s="23">
        <v>-8.0774113016092317E-2</v>
      </c>
    </row>
    <row r="42" spans="1:5" x14ac:dyDescent="0.15">
      <c r="A42" s="3">
        <f t="shared" si="1"/>
        <v>-1.25</v>
      </c>
      <c r="B42" s="16">
        <v>1.4304687177218298</v>
      </c>
      <c r="C42" s="27">
        <v>-0.75528141834074725</v>
      </c>
      <c r="D42" s="27">
        <v>0.22201844837663418</v>
      </c>
      <c r="E42" s="17">
        <v>-4.4822383535517825E-2</v>
      </c>
    </row>
    <row r="43" spans="1:5" x14ac:dyDescent="0.15">
      <c r="A43" s="4">
        <f t="shared" si="1"/>
        <v>-1</v>
      </c>
      <c r="B43" s="19">
        <v>1.2660658777520084</v>
      </c>
      <c r="C43" s="31">
        <v>-0.56515910399248503</v>
      </c>
      <c r="D43" s="31">
        <v>0.13574766976703831</v>
      </c>
      <c r="E43" s="20">
        <v>-2.2168424924331905E-2</v>
      </c>
    </row>
    <row r="44" spans="1:5" x14ac:dyDescent="0.15">
      <c r="A44" s="4">
        <f t="shared" si="1"/>
        <v>-0.75</v>
      </c>
      <c r="B44" s="19">
        <v>1.1456467780440014</v>
      </c>
      <c r="C44" s="31">
        <v>-0.40199246158092222</v>
      </c>
      <c r="D44" s="31">
        <v>7.366688049487545E-2</v>
      </c>
      <c r="E44" s="20">
        <v>-9.1024322749198219E-3</v>
      </c>
    </row>
    <row r="45" spans="1:5" x14ac:dyDescent="0.15">
      <c r="A45" s="4">
        <f t="shared" si="1"/>
        <v>-0.5</v>
      </c>
      <c r="B45" s="19">
        <v>1.0634833707413236</v>
      </c>
      <c r="C45" s="31">
        <v>-0.25789430539089631</v>
      </c>
      <c r="D45" s="31">
        <v>3.1906149177738256E-2</v>
      </c>
      <c r="E45" s="20">
        <v>-2.645111968990285E-3</v>
      </c>
    </row>
    <row r="46" spans="1:5" x14ac:dyDescent="0.15">
      <c r="A46" s="5">
        <f t="shared" si="1"/>
        <v>-0.25</v>
      </c>
      <c r="B46" s="22">
        <v>1.015686141223608</v>
      </c>
      <c r="C46" s="32">
        <v>-0.12597910894546793</v>
      </c>
      <c r="D46" s="32">
        <v>7.8532696598645167E-3</v>
      </c>
      <c r="E46" s="23">
        <v>-3.2679438763566829E-4</v>
      </c>
    </row>
    <row r="47" spans="1:5" x14ac:dyDescent="0.15">
      <c r="A47" s="3">
        <f t="shared" si="1"/>
        <v>0</v>
      </c>
      <c r="B47" s="16">
        <v>1</v>
      </c>
      <c r="C47" s="27">
        <v>0</v>
      </c>
      <c r="D47" s="27">
        <v>0</v>
      </c>
      <c r="E47" s="17">
        <v>0</v>
      </c>
    </row>
    <row r="48" spans="1:5" x14ac:dyDescent="0.15">
      <c r="A48" s="4">
        <f t="shared" si="1"/>
        <v>0.25</v>
      </c>
      <c r="B48" s="19">
        <v>1.015686141223608</v>
      </c>
      <c r="C48" s="31">
        <v>0.12597910894546793</v>
      </c>
      <c r="D48" s="31">
        <v>7.8532696598645167E-3</v>
      </c>
      <c r="E48" s="20">
        <v>3.2679438763566829E-4</v>
      </c>
    </row>
    <row r="49" spans="1:5" x14ac:dyDescent="0.15">
      <c r="A49" s="4">
        <f t="shared" si="1"/>
        <v>0.5</v>
      </c>
      <c r="B49" s="19">
        <v>1.0634833707413236</v>
      </c>
      <c r="C49" s="31">
        <v>0.25789430539089631</v>
      </c>
      <c r="D49" s="31">
        <v>3.1906149177738256E-2</v>
      </c>
      <c r="E49" s="20">
        <v>2.645111968990285E-3</v>
      </c>
    </row>
    <row r="50" spans="1:5" x14ac:dyDescent="0.15">
      <c r="A50" s="4">
        <f t="shared" si="1"/>
        <v>0.75</v>
      </c>
      <c r="B50" s="19">
        <v>1.1456467780440014</v>
      </c>
      <c r="C50" s="31">
        <v>0.40199246158092222</v>
      </c>
      <c r="D50" s="31">
        <v>7.366688049487545E-2</v>
      </c>
      <c r="E50" s="20">
        <v>9.1024322749198219E-3</v>
      </c>
    </row>
    <row r="51" spans="1:5" x14ac:dyDescent="0.15">
      <c r="A51" s="5">
        <f t="shared" si="1"/>
        <v>1</v>
      </c>
      <c r="B51" s="22">
        <v>1.2660658777520084</v>
      </c>
      <c r="C51" s="32">
        <v>0.56515910399248503</v>
      </c>
      <c r="D51" s="32">
        <v>0.13574766976703831</v>
      </c>
      <c r="E51" s="23">
        <v>2.2168424924331905E-2</v>
      </c>
    </row>
    <row r="52" spans="1:5" x14ac:dyDescent="0.15">
      <c r="A52" s="3">
        <f t="shared" si="1"/>
        <v>1.25</v>
      </c>
      <c r="B52" s="16">
        <v>1.4304687177218298</v>
      </c>
      <c r="C52" s="27">
        <v>0.75528141834074725</v>
      </c>
      <c r="D52" s="27">
        <v>0.22201844837663418</v>
      </c>
      <c r="E52" s="17">
        <v>4.4822383535517825E-2</v>
      </c>
    </row>
    <row r="53" spans="1:5" x14ac:dyDescent="0.15">
      <c r="A53" s="4">
        <f t="shared" si="1"/>
        <v>1.5</v>
      </c>
      <c r="B53" s="19">
        <v>1.6467231897728909</v>
      </c>
      <c r="C53" s="31">
        <v>0.98166642857790753</v>
      </c>
      <c r="D53" s="31">
        <v>0.33783461833568079</v>
      </c>
      <c r="E53" s="20">
        <v>8.0774113016092317E-2</v>
      </c>
    </row>
    <row r="54" spans="1:5" x14ac:dyDescent="0.15">
      <c r="A54" s="4">
        <f t="shared" si="1"/>
        <v>1.75</v>
      </c>
      <c r="B54" s="19">
        <v>1.9252521538585023</v>
      </c>
      <c r="C54" s="31">
        <v>1.2555375122401728</v>
      </c>
      <c r="D54" s="31">
        <v>0.49035213986973314</v>
      </c>
      <c r="E54" s="20">
        <v>0.13473262110935408</v>
      </c>
    </row>
    <row r="55" spans="1:5" x14ac:dyDescent="0.15">
      <c r="A55" s="4">
        <f t="shared" si="1"/>
        <v>2</v>
      </c>
      <c r="B55" s="19">
        <v>2.2795853023360673</v>
      </c>
      <c r="C55" s="31">
        <v>1.5906368546373291</v>
      </c>
      <c r="D55" s="31">
        <v>0.6889484476987382</v>
      </c>
      <c r="E55" s="20">
        <v>0.21273995923985264</v>
      </c>
    </row>
    <row r="56" spans="1:5" x14ac:dyDescent="0.15">
      <c r="A56" s="5">
        <f t="shared" si="1"/>
        <v>2.25</v>
      </c>
      <c r="B56" s="22">
        <v>2.7270783071907956</v>
      </c>
      <c r="C56" s="32">
        <v>2.0039674569295931</v>
      </c>
      <c r="D56" s="32">
        <v>0.94577390103115655</v>
      </c>
      <c r="E56" s="23">
        <v>0.32259163287420228</v>
      </c>
    </row>
    <row r="57" spans="1:5" x14ac:dyDescent="0.15">
      <c r="A57" s="3">
        <f t="shared" si="1"/>
        <v>2.5</v>
      </c>
      <c r="B57" s="16">
        <v>3.2898391440501231</v>
      </c>
      <c r="C57" s="27">
        <v>2.5167162452886984</v>
      </c>
      <c r="D57" s="27">
        <v>1.2764661478191646</v>
      </c>
      <c r="E57" s="17">
        <v>0.47437040877803577</v>
      </c>
    </row>
    <row r="58" spans="1:5" x14ac:dyDescent="0.15">
      <c r="A58" s="4">
        <f t="shared" si="1"/>
        <v>2.75</v>
      </c>
      <c r="B58" s="19">
        <v>3.9959131072376559</v>
      </c>
      <c r="C58" s="31">
        <v>3.1554101386190032</v>
      </c>
      <c r="D58" s="31">
        <v>1.7010693700601984</v>
      </c>
      <c r="E58" s="20">
        <v>0.68112741853144065</v>
      </c>
    </row>
    <row r="59" spans="1:5" x14ac:dyDescent="0.15">
      <c r="A59" s="4">
        <f t="shared" si="1"/>
        <v>3</v>
      </c>
      <c r="B59" s="19">
        <v>4.8807925858650245</v>
      </c>
      <c r="C59" s="31">
        <v>3.9533702174026093</v>
      </c>
      <c r="D59" s="31">
        <v>2.2452124409299508</v>
      </c>
      <c r="E59" s="20">
        <v>0.95975362949600751</v>
      </c>
    </row>
    <row r="60" spans="1:5" x14ac:dyDescent="0.15">
      <c r="A60" s="4">
        <f t="shared" si="1"/>
        <v>3.25</v>
      </c>
      <c r="B60" s="19">
        <v>5.9893359979395191</v>
      </c>
      <c r="C60" s="31">
        <v>4.9525461659085481</v>
      </c>
      <c r="D60" s="31">
        <v>2.9416152804573339</v>
      </c>
      <c r="E60" s="20">
        <v>1.3320965899610584</v>
      </c>
    </row>
    <row r="61" spans="1:5" x14ac:dyDescent="0.15">
      <c r="A61" s="5">
        <f t="shared" si="1"/>
        <v>3.5</v>
      </c>
      <c r="B61" s="22">
        <v>7.3782034322254795</v>
      </c>
      <c r="C61" s="32">
        <v>6.2058349222583651</v>
      </c>
      <c r="D61" s="32">
        <v>3.8320120480778401</v>
      </c>
      <c r="E61" s="23">
        <v>1.8263925815979734</v>
      </c>
    </row>
    <row r="62" spans="1:5" x14ac:dyDescent="0.15">
      <c r="A62" s="3">
        <f t="shared" si="1"/>
        <v>3.75</v>
      </c>
      <c r="B62" s="16">
        <v>9.1189458608445673</v>
      </c>
      <c r="C62" s="27">
        <v>7.7800152298244178</v>
      </c>
      <c r="D62" s="27">
        <v>4.9696044049382104</v>
      </c>
      <c r="E62" s="17">
        <v>2.4791038645569898</v>
      </c>
    </row>
    <row r="63" spans="1:5" x14ac:dyDescent="0.15">
      <c r="A63" s="4">
        <f t="shared" si="1"/>
        <v>4</v>
      </c>
      <c r="B63" s="19">
        <v>11.301921952136329</v>
      </c>
      <c r="C63" s="31">
        <v>9.7594651537044506</v>
      </c>
      <c r="D63" s="31">
        <v>6.4221893752841019</v>
      </c>
      <c r="E63" s="20">
        <v>3.3372757784203437</v>
      </c>
    </row>
    <row r="64" spans="1:5" x14ac:dyDescent="0.15">
      <c r="A64" s="4">
        <f t="shared" si="1"/>
        <v>4.25</v>
      </c>
      <c r="B64" s="19">
        <v>14.041263683000611</v>
      </c>
      <c r="C64" s="31">
        <v>12.250874667409306</v>
      </c>
      <c r="D64" s="31">
        <v>8.276146192455041</v>
      </c>
      <c r="E64" s="20">
        <v>4.4615606039221909</v>
      </c>
    </row>
    <row r="65" spans="1:5" x14ac:dyDescent="0.15">
      <c r="A65" s="4">
        <f t="shared" si="1"/>
        <v>4.5</v>
      </c>
      <c r="B65" s="19">
        <v>17.481171855609276</v>
      </c>
      <c r="C65" s="31">
        <v>15.389222753735924</v>
      </c>
      <c r="D65" s="31">
        <v>10.641517298393309</v>
      </c>
      <c r="E65" s="20">
        <v>5.9300962662752044</v>
      </c>
    </row>
    <row r="66" spans="1:5" x14ac:dyDescent="0.15">
      <c r="A66" s="5">
        <f t="shared" si="1"/>
        <v>4.75</v>
      </c>
      <c r="B66" s="22">
        <v>21.803898740902117</v>
      </c>
      <c r="C66" s="32">
        <v>19.345361447520226</v>
      </c>
      <c r="D66" s="32">
        <v>13.658483394577814</v>
      </c>
      <c r="E66" s="23">
        <v>7.8434806941915474</v>
      </c>
    </row>
    <row r="67" spans="1:5" x14ac:dyDescent="0.15">
      <c r="A67" s="3">
        <f t="shared" si="1"/>
        <v>5</v>
      </c>
      <c r="B67" s="16">
        <v>27.239871823604442</v>
      </c>
      <c r="C67" s="27">
        <v>24.335642142450524</v>
      </c>
      <c r="D67" s="27">
        <v>17.505614966624236</v>
      </c>
      <c r="E67" s="17">
        <v>10.331150169151137</v>
      </c>
    </row>
    <row r="68" spans="1:5" x14ac:dyDescent="0.15">
      <c r="A68" s="4">
        <f t="shared" si="1"/>
        <v>5.25</v>
      </c>
      <c r="B68" s="19">
        <v>34.080535640386849</v>
      </c>
      <c r="C68" s="31">
        <v>30.634137725346431</v>
      </c>
      <c r="D68" s="31">
        <v>22.410387935492949</v>
      </c>
      <c r="E68" s="20">
        <v>13.559556441161305</v>
      </c>
    </row>
    <row r="69" spans="1:5" x14ac:dyDescent="0.15">
      <c r="A69" s="4">
        <f t="shared" si="1"/>
        <v>5.5</v>
      </c>
      <c r="B69" s="19">
        <v>42.694645151847787</v>
      </c>
      <c r="C69" s="31">
        <v>38.58816461632739</v>
      </c>
      <c r="D69" s="31">
        <v>28.662585291365069</v>
      </c>
      <c r="E69" s="20">
        <v>17.742648040789124</v>
      </c>
    </row>
    <row r="70" spans="1:5" x14ac:dyDescent="0.15">
      <c r="A70" s="4">
        <f t="shared" si="1"/>
        <v>5.75</v>
      </c>
      <c r="B70" s="19">
        <v>53.548943097579176</v>
      </c>
      <c r="C70" s="31">
        <v>48.638000409631921</v>
      </c>
      <c r="D70" s="31">
        <v>36.63137773770719</v>
      </c>
      <c r="E70" s="20">
        <v>23.155302852966045</v>
      </c>
    </row>
    <row r="71" spans="1:5" x14ac:dyDescent="0.15">
      <c r="A71" s="5">
        <f t="shared" si="1"/>
        <v>6</v>
      </c>
      <c r="B71" s="22">
        <v>67.23440697647797</v>
      </c>
      <c r="C71" s="32">
        <v>61.341936777640235</v>
      </c>
      <c r="D71" s="32">
        <v>46.787094717264551</v>
      </c>
      <c r="E71" s="23">
        <v>30.150540299463852</v>
      </c>
    </row>
    <row r="72" spans="1:5" x14ac:dyDescent="0.15">
      <c r="A72" s="3">
        <f t="shared" si="1"/>
        <v>6.25</v>
      </c>
      <c r="B72" s="16">
        <v>84.499573479494728</v>
      </c>
      <c r="C72" s="27">
        <v>77.408117958648347</v>
      </c>
      <c r="D72" s="27">
        <v>59.728975732727235</v>
      </c>
      <c r="E72" s="17">
        <v>39.181573489702906</v>
      </c>
    </row>
    <row r="73" spans="1:5" x14ac:dyDescent="0.15">
      <c r="A73" s="4">
        <f t="shared" si="1"/>
        <v>6.5</v>
      </c>
      <c r="B73" s="19">
        <v>106.2928582439956</v>
      </c>
      <c r="C73" s="31">
        <v>97.735010774031508</v>
      </c>
      <c r="D73" s="31">
        <v>76.22054723660132</v>
      </c>
      <c r="E73" s="20">
        <v>50.830058628430756</v>
      </c>
    </row>
    <row r="74" spans="1:5" x14ac:dyDescent="0.15">
      <c r="A74" s="4">
        <f t="shared" si="1"/>
        <v>6.75</v>
      </c>
      <c r="B74" s="19">
        <v>133.816310734236</v>
      </c>
      <c r="C74" s="31">
        <v>123.46285601136243</v>
      </c>
      <c r="D74" s="31">
        <v>97.234723767906416</v>
      </c>
      <c r="E74" s="20">
        <v>65.842278963714151</v>
      </c>
    </row>
    <row r="75" spans="1:5" x14ac:dyDescent="0.15">
      <c r="A75" s="4">
        <f t="shared" si="1"/>
        <v>7</v>
      </c>
      <c r="B75" s="19">
        <v>168.59390851028971</v>
      </c>
      <c r="C75" s="31">
        <v>156.03909286995543</v>
      </c>
      <c r="D75" s="31">
        <v>124.01131054744515</v>
      </c>
      <c r="E75" s="20">
        <v>85.175486842843796</v>
      </c>
    </row>
    <row r="76" spans="1:5" x14ac:dyDescent="0.15">
      <c r="A76" s="5">
        <f t="shared" si="1"/>
        <v>7.25</v>
      </c>
      <c r="B76" s="22">
        <v>212.55834116279763</v>
      </c>
      <c r="C76" s="32">
        <v>197.30156586563834</v>
      </c>
      <c r="D76" s="32">
        <v>158.13032299296623</v>
      </c>
      <c r="E76" s="23">
        <v>110.05724973158782</v>
      </c>
    </row>
    <row r="77" spans="1:5" x14ac:dyDescent="0.15">
      <c r="A77" s="3">
        <f t="shared" si="1"/>
        <v>7.5</v>
      </c>
      <c r="B77" s="16">
        <v>268.16131151518937</v>
      </c>
      <c r="C77" s="27">
        <v>249.58436542268817</v>
      </c>
      <c r="D77" s="27">
        <v>201.6054807358058</v>
      </c>
      <c r="E77" s="17">
        <v>142.06144236359165</v>
      </c>
    </row>
    <row r="78" spans="1:5" x14ac:dyDescent="0.15">
      <c r="A78" s="4">
        <f t="shared" si="1"/>
        <v>7.75</v>
      </c>
      <c r="B78" s="19">
        <v>338.51375374727604</v>
      </c>
      <c r="C78" s="31">
        <v>315.85248092400343</v>
      </c>
      <c r="D78" s="31">
        <v>257.00343608946866</v>
      </c>
      <c r="E78" s="20">
        <v>183.20554616814863</v>
      </c>
    </row>
    <row r="79" spans="1:5" x14ac:dyDescent="0.15">
      <c r="A79" s="4">
        <f t="shared" si="1"/>
        <v>8</v>
      </c>
      <c r="B79" s="19">
        <v>427.56411572180474</v>
      </c>
      <c r="C79" s="31">
        <v>399.87313678256004</v>
      </c>
      <c r="D79" s="31">
        <v>327.5958315261646</v>
      </c>
      <c r="E79" s="20">
        <v>236.0752210194776</v>
      </c>
    </row>
    <row r="80" spans="1:5" x14ac:dyDescent="0.15">
      <c r="A80" s="4">
        <f t="shared" si="1"/>
        <v>8.25</v>
      </c>
      <c r="B80" s="19">
        <v>540.32507907480704</v>
      </c>
      <c r="C80" s="31">
        <v>506.43383830764543</v>
      </c>
      <c r="D80" s="31">
        <v>417.55323948507487</v>
      </c>
      <c r="E80" s="20">
        <v>303.98378279973053</v>
      </c>
    </row>
    <row r="81" spans="1:5" x14ac:dyDescent="0.15">
      <c r="A81" s="5">
        <f t="shared" si="1"/>
        <v>8.5</v>
      </c>
      <c r="B81" s="22">
        <v>683.1619269901156</v>
      </c>
      <c r="C81" s="32">
        <v>641.61990254006662</v>
      </c>
      <c r="D81" s="32">
        <v>532.19253815715865</v>
      </c>
      <c r="E81" s="23">
        <v>391.17635517199199</v>
      </c>
    </row>
    <row r="82" spans="1:5" x14ac:dyDescent="0.15">
      <c r="A82" s="3">
        <f t="shared" si="1"/>
        <v>8.75</v>
      </c>
      <c r="B82" s="16">
        <v>864.15938361396866</v>
      </c>
      <c r="C82" s="27">
        <v>813.16775281471791</v>
      </c>
      <c r="D82" s="27">
        <v>678.29246868488997</v>
      </c>
      <c r="E82" s="17">
        <v>503.091195701625</v>
      </c>
    </row>
    <row r="83" spans="1:5" x14ac:dyDescent="0.15">
      <c r="A83" s="4">
        <f t="shared" ref="A83:A91" si="2">A82+0.25</f>
        <v>9</v>
      </c>
      <c r="B83" s="19">
        <v>1093.5883545113747</v>
      </c>
      <c r="C83" s="31">
        <v>1030.9147225169563</v>
      </c>
      <c r="D83" s="31">
        <v>864.4961939520507</v>
      </c>
      <c r="E83" s="20">
        <v>646.69419187160008</v>
      </c>
    </row>
    <row r="84" spans="1:5" x14ac:dyDescent="0.15">
      <c r="A84" s="4">
        <f t="shared" si="2"/>
        <v>9.25</v>
      </c>
      <c r="B84" s="19">
        <v>1384.499867020362</v>
      </c>
      <c r="C84" s="31">
        <v>1307.3718086342417</v>
      </c>
      <c r="D84" s="31">
        <v>1101.8248813697153</v>
      </c>
      <c r="E84" s="20">
        <v>830.90699506895953</v>
      </c>
    </row>
    <row r="85" spans="1:5" x14ac:dyDescent="0.15">
      <c r="A85" s="4">
        <f t="shared" si="2"/>
        <v>9.5</v>
      </c>
      <c r="B85" s="19">
        <v>1753.480990527323</v>
      </c>
      <c r="C85" s="31">
        <v>1658.4530777821344</v>
      </c>
      <c r="D85" s="31">
        <v>1404.332974152137</v>
      </c>
      <c r="E85" s="20">
        <v>1067.1549834022878</v>
      </c>
    </row>
    <row r="86" spans="1:5" x14ac:dyDescent="0.15">
      <c r="A86" s="5">
        <f t="shared" si="2"/>
        <v>9.75</v>
      </c>
      <c r="B86" s="22">
        <v>2221.6170531057023</v>
      </c>
      <c r="C86" s="32">
        <v>2104.4046883684327</v>
      </c>
      <c r="D86" s="32">
        <v>1789.9442965173055</v>
      </c>
      <c r="E86" s="23">
        <v>1370.0685667203072</v>
      </c>
    </row>
    <row r="87" spans="1:5" x14ac:dyDescent="0.15">
      <c r="A87" s="3">
        <f t="shared" si="2"/>
        <v>10</v>
      </c>
      <c r="B87" s="16">
        <v>2815.7166284662549</v>
      </c>
      <c r="C87" s="27">
        <v>2670.9883037012551</v>
      </c>
      <c r="D87" s="27">
        <v>2281.5189677260041</v>
      </c>
      <c r="E87" s="17">
        <v>1758.3807166108531</v>
      </c>
    </row>
    <row r="88" spans="1:5" x14ac:dyDescent="0.15">
      <c r="A88" s="4">
        <f t="shared" si="2"/>
        <v>10.25</v>
      </c>
      <c r="B88" s="19">
        <v>3569.8712676681798</v>
      </c>
      <c r="C88" s="31">
        <v>3390.9887356732365</v>
      </c>
      <c r="D88" s="31">
        <v>2908.2149290002294</v>
      </c>
      <c r="E88" s="20">
        <v>2256.0755926487564</v>
      </c>
    </row>
    <row r="89" spans="1:5" x14ac:dyDescent="0.15">
      <c r="A89" s="4">
        <f t="shared" si="2"/>
        <v>10.5</v>
      </c>
      <c r="B89" s="19">
        <v>4527.4417146388878</v>
      </c>
      <c r="C89" s="31">
        <v>4306.1348750962743</v>
      </c>
      <c r="D89" s="31">
        <v>3707.2255479538812</v>
      </c>
      <c r="E89" s="20">
        <v>2893.8584758757456</v>
      </c>
    </row>
    <row r="90" spans="1:5" x14ac:dyDescent="0.15">
      <c r="A90" s="4">
        <f t="shared" si="2"/>
        <v>10.75</v>
      </c>
      <c r="B90" s="19">
        <v>5743.587548593965</v>
      </c>
      <c r="C90" s="31">
        <v>5469.5474789528544</v>
      </c>
      <c r="D90" s="31">
        <v>4725.9973199515744</v>
      </c>
      <c r="E90" s="20">
        <v>3711.0368482732006</v>
      </c>
    </row>
    <row r="91" spans="1:5" x14ac:dyDescent="0.15">
      <c r="A91" s="5">
        <f t="shared" si="2"/>
        <v>11</v>
      </c>
      <c r="B91" s="22">
        <v>7288.489339821248</v>
      </c>
      <c r="C91" s="32">
        <v>6948.8586598121628</v>
      </c>
      <c r="D91" s="32">
        <v>6025.0604925826738</v>
      </c>
      <c r="E91" s="23">
        <v>4757.927571600283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Start_Bes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1</xdr:row>
                    <xdr:rowOff>161925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E70FA-F4B0-4304-9570-4286A4A16E61}">
  <sheetPr codeName="Sheet65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122</v>
      </c>
    </row>
    <row r="3" spans="1:5" x14ac:dyDescent="0.15">
      <c r="A3" s="2"/>
    </row>
    <row r="6" spans="1:5" x14ac:dyDescent="0.15">
      <c r="A6" s="6" t="s">
        <v>0</v>
      </c>
      <c r="B6" s="6" t="s">
        <v>93</v>
      </c>
      <c r="C6" s="6" t="s">
        <v>94</v>
      </c>
      <c r="D6" s="6"/>
      <c r="E6" s="6"/>
    </row>
    <row r="7" spans="1:5" x14ac:dyDescent="0.15">
      <c r="A7" s="3">
        <v>-10</v>
      </c>
      <c r="B7" s="16">
        <v>0.1278333371634286</v>
      </c>
      <c r="C7" s="17">
        <v>-0.12126268138445551</v>
      </c>
    </row>
    <row r="8" spans="1:5" x14ac:dyDescent="0.15">
      <c r="A8" s="4">
        <f>A7+0.25</f>
        <v>-9.75</v>
      </c>
      <c r="B8" s="19">
        <v>0.12950841904956062</v>
      </c>
      <c r="C8" s="20">
        <v>-0.12267556366210157</v>
      </c>
    </row>
    <row r="9" spans="1:5" x14ac:dyDescent="0.15">
      <c r="A9" s="4">
        <f t="shared" ref="A9:A72" si="0">A8+0.25</f>
        <v>-9.5</v>
      </c>
      <c r="B9" s="19">
        <v>0.13125126081426788</v>
      </c>
      <c r="C9" s="20">
        <v>-0.12413824765488179</v>
      </c>
    </row>
    <row r="10" spans="1:5" x14ac:dyDescent="0.15">
      <c r="A10" s="4">
        <f t="shared" si="0"/>
        <v>-9.25</v>
      </c>
      <c r="B10" s="19">
        <v>0.13306656949810824</v>
      </c>
      <c r="C10" s="20">
        <v>-0.12565366438633055</v>
      </c>
    </row>
    <row r="11" spans="1:5" x14ac:dyDescent="0.15">
      <c r="A11" s="5">
        <f t="shared" si="0"/>
        <v>-9</v>
      </c>
      <c r="B11" s="22">
        <v>0.134959524581723</v>
      </c>
      <c r="C11" s="23">
        <v>-0.12722498393589121</v>
      </c>
    </row>
    <row r="12" spans="1:5" x14ac:dyDescent="0.15">
      <c r="A12" s="3">
        <f t="shared" si="0"/>
        <v>-8.75</v>
      </c>
      <c r="B12" s="16">
        <v>0.13693584103868026</v>
      </c>
      <c r="C12" s="17">
        <v>-0.12885563965241786</v>
      </c>
    </row>
    <row r="13" spans="1:5" x14ac:dyDescent="0.15">
      <c r="A13" s="4">
        <f t="shared" si="0"/>
        <v>-8.5</v>
      </c>
      <c r="B13" s="19">
        <v>0.13900184305484758</v>
      </c>
      <c r="C13" s="20">
        <v>-0.13054935509459586</v>
      </c>
    </row>
    <row r="14" spans="1:5" x14ac:dyDescent="0.15">
      <c r="A14" s="4">
        <f t="shared" si="0"/>
        <v>-8.25</v>
      </c>
      <c r="B14" s="19">
        <v>0.14116455063299349</v>
      </c>
      <c r="C14" s="20">
        <v>-0.13231017396500142</v>
      </c>
    </row>
    <row r="15" spans="1:5" x14ac:dyDescent="0.15">
      <c r="A15" s="4">
        <f t="shared" si="0"/>
        <v>-8</v>
      </c>
      <c r="B15" s="19">
        <v>0.14343178185685032</v>
      </c>
      <c r="C15" s="20">
        <v>-0.13414249329269812</v>
      </c>
    </row>
    <row r="16" spans="1:5" x14ac:dyDescent="0.15">
      <c r="A16" s="5">
        <f t="shared" si="0"/>
        <v>-7.75</v>
      </c>
      <c r="B16" s="22">
        <v>0.1458122743089143</v>
      </c>
      <c r="C16" s="23">
        <v>-0.13605110008033913</v>
      </c>
    </row>
    <row r="17" spans="1:3" x14ac:dyDescent="0.15">
      <c r="A17" s="3">
        <f t="shared" si="0"/>
        <v>-7.5</v>
      </c>
      <c r="B17" s="16">
        <v>0.14831583007739549</v>
      </c>
      <c r="C17" s="17">
        <v>-0.13804121154855414</v>
      </c>
    </row>
    <row r="18" spans="1:3" x14ac:dyDescent="0.15">
      <c r="A18" s="4">
        <f t="shared" si="0"/>
        <v>-7.25</v>
      </c>
      <c r="B18" s="19">
        <v>0.15095349002867581</v>
      </c>
      <c r="C18" s="20">
        <v>-0.14011851895630753</v>
      </c>
    </row>
    <row r="19" spans="1:3" x14ac:dyDescent="0.15">
      <c r="A19" s="4">
        <f t="shared" si="0"/>
        <v>-7</v>
      </c>
      <c r="B19" s="19">
        <v>0.15373774467288123</v>
      </c>
      <c r="C19" s="20">
        <v>-0.14228923470959867</v>
      </c>
    </row>
    <row r="20" spans="1:3" x14ac:dyDescent="0.15">
      <c r="A20" s="4">
        <f t="shared" si="0"/>
        <v>-6.75</v>
      </c>
      <c r="B20" s="19">
        <v>0.15668279116817618</v>
      </c>
      <c r="C20" s="20">
        <v>-0.14456014202837936</v>
      </c>
    </row>
    <row r="21" spans="1:3" x14ac:dyDescent="0.15">
      <c r="A21" s="5">
        <f t="shared" si="0"/>
        <v>-6.5</v>
      </c>
      <c r="B21" s="22">
        <v>0.15980484901763223</v>
      </c>
      <c r="C21" s="23">
        <v>-0.14693864572376425</v>
      </c>
    </row>
    <row r="22" spans="1:3" x14ac:dyDescent="0.15">
      <c r="A22" s="3">
        <f t="shared" si="0"/>
        <v>-6.25</v>
      </c>
      <c r="B22" s="16">
        <v>0.16312255113296781</v>
      </c>
      <c r="C22" s="17">
        <v>-0.14943282149087511</v>
      </c>
    </row>
    <row r="23" spans="1:3" x14ac:dyDescent="0.15">
      <c r="A23" s="4">
        <f t="shared" si="0"/>
        <v>-6</v>
      </c>
      <c r="B23" s="19">
        <v>0.16665743263981656</v>
      </c>
      <c r="C23" s="20">
        <v>-0.15205145930850578</v>
      </c>
    </row>
    <row r="24" spans="1:3" x14ac:dyDescent="0.15">
      <c r="A24" s="4">
        <f t="shared" si="0"/>
        <v>-5.75</v>
      </c>
      <c r="B24" s="19">
        <v>0.17043454776436384</v>
      </c>
      <c r="C24" s="20">
        <v>-0.15480409368440579</v>
      </c>
    </row>
    <row r="25" spans="1:3" x14ac:dyDescent="0.15">
      <c r="A25" s="4">
        <f t="shared" si="0"/>
        <v>-5.5</v>
      </c>
      <c r="B25" s="19">
        <v>0.17448325638192985</v>
      </c>
      <c r="C25" s="20">
        <v>-0.15770100901675646</v>
      </c>
    </row>
    <row r="26" spans="1:3" x14ac:dyDescent="0.15">
      <c r="A26" s="5">
        <f t="shared" si="0"/>
        <v>-5.25</v>
      </c>
      <c r="B26" s="22">
        <v>0.1788382378268869</v>
      </c>
      <c r="C26" s="23">
        <v>-0.16075320135681198</v>
      </c>
    </row>
    <row r="27" spans="1:3" x14ac:dyDescent="0.15">
      <c r="A27" s="3">
        <f t="shared" si="0"/>
        <v>-5</v>
      </c>
      <c r="B27" s="16">
        <v>0.18354081260932834</v>
      </c>
      <c r="C27" s="17">
        <v>-0.16397226694454231</v>
      </c>
    </row>
    <row r="28" spans="1:3" x14ac:dyDescent="0.15">
      <c r="A28" s="4">
        <f t="shared" si="0"/>
        <v>-4.75</v>
      </c>
      <c r="B28" s="19">
        <v>0.18864068614599083</v>
      </c>
      <c r="C28" s="20">
        <v>-0.16737017083814551</v>
      </c>
    </row>
    <row r="29" spans="1:3" x14ac:dyDescent="0.15">
      <c r="A29" s="4">
        <f t="shared" si="0"/>
        <v>-4.5</v>
      </c>
      <c r="B29" s="19">
        <v>0.19419827762838227</v>
      </c>
      <c r="C29" s="20">
        <v>-0.17095882229749212</v>
      </c>
    </row>
    <row r="30" spans="1:3" x14ac:dyDescent="0.15">
      <c r="A30" s="4">
        <f t="shared" si="0"/>
        <v>-4.25</v>
      </c>
      <c r="B30" s="19">
        <v>0.20028786955225708</v>
      </c>
      <c r="C30" s="20">
        <v>-0.1747493418457598</v>
      </c>
    </row>
    <row r="31" spans="1:3" x14ac:dyDescent="0.15">
      <c r="A31" s="5">
        <f t="shared" si="0"/>
        <v>-4</v>
      </c>
      <c r="B31" s="22">
        <v>0.2070019212239867</v>
      </c>
      <c r="C31" s="23">
        <v>-0.17875083950243531</v>
      </c>
    </row>
    <row r="32" spans="1:3" x14ac:dyDescent="0.15">
      <c r="A32" s="3">
        <f t="shared" si="0"/>
        <v>-3.75</v>
      </c>
      <c r="B32" s="16">
        <v>0.21445705123004871</v>
      </c>
      <c r="C32" s="17">
        <v>-0.18296842093089088</v>
      </c>
    </row>
    <row r="33" spans="1:3" x14ac:dyDescent="0.15">
      <c r="A33" s="4">
        <f t="shared" si="0"/>
        <v>-3.5</v>
      </c>
      <c r="B33" s="19">
        <v>0.22280243801077915</v>
      </c>
      <c r="C33" s="20">
        <v>-0.18739997660304999</v>
      </c>
    </row>
    <row r="34" spans="1:3" x14ac:dyDescent="0.15">
      <c r="A34" s="4">
        <f t="shared" si="0"/>
        <v>-3.25</v>
      </c>
      <c r="B34" s="19">
        <v>0.23223175875812108</v>
      </c>
      <c r="C34" s="20">
        <v>-0.19203105433313605</v>
      </c>
    </row>
    <row r="35" spans="1:3" x14ac:dyDescent="0.15">
      <c r="A35" s="4">
        <f t="shared" si="0"/>
        <v>-3</v>
      </c>
      <c r="B35" s="19">
        <v>0.24300035416182542</v>
      </c>
      <c r="C35" s="20">
        <v>-0.19682671329730084</v>
      </c>
    </row>
    <row r="36" spans="1:3" x14ac:dyDescent="0.15">
      <c r="A36" s="5">
        <f t="shared" si="0"/>
        <v>-2.75</v>
      </c>
      <c r="B36" s="22">
        <v>0.25545017851355245</v>
      </c>
      <c r="C36" s="23">
        <v>-0.20171862139187355</v>
      </c>
    </row>
    <row r="37" spans="1:3" x14ac:dyDescent="0.15">
      <c r="A37" s="3">
        <f t="shared" si="0"/>
        <v>-2.5</v>
      </c>
      <c r="B37" s="16">
        <v>0.27004644161220276</v>
      </c>
      <c r="C37" s="17">
        <v>-0.20658464953126654</v>
      </c>
    </row>
    <row r="38" spans="1:3" x14ac:dyDescent="0.15">
      <c r="A38" s="4">
        <f t="shared" si="0"/>
        <v>-2.25</v>
      </c>
      <c r="B38" s="19">
        <v>0.28743193889739149</v>
      </c>
      <c r="C38" s="20">
        <v>-0.21121661600759037</v>
      </c>
    </row>
    <row r="39" spans="1:3" x14ac:dyDescent="0.15">
      <c r="A39" s="4">
        <f t="shared" si="0"/>
        <v>-2</v>
      </c>
      <c r="B39" s="19">
        <v>0.308508322553671</v>
      </c>
      <c r="C39" s="20">
        <v>-0.21526928924893768</v>
      </c>
    </row>
    <row r="40" spans="1:3" x14ac:dyDescent="0.15">
      <c r="A40" s="4">
        <f t="shared" si="0"/>
        <v>-1.75</v>
      </c>
      <c r="B40" s="19">
        <v>0.33455865891245506</v>
      </c>
      <c r="C40" s="20">
        <v>-0.2181797046519364</v>
      </c>
    </row>
    <row r="41" spans="1:3" x14ac:dyDescent="0.15">
      <c r="A41" s="5">
        <f t="shared" si="0"/>
        <v>-1.5</v>
      </c>
      <c r="B41" s="22">
        <v>0.36743360905415834</v>
      </c>
      <c r="C41" s="23">
        <v>-0.21903938742092574</v>
      </c>
    </row>
    <row r="42" spans="1:3" x14ac:dyDescent="0.15">
      <c r="A42" s="3">
        <f t="shared" si="0"/>
        <v>-1.25</v>
      </c>
      <c r="B42" s="16">
        <v>0.40983614938574942</v>
      </c>
      <c r="C42" s="17">
        <v>-0.21639174933399205</v>
      </c>
    </row>
    <row r="43" spans="1:3" x14ac:dyDescent="0.15">
      <c r="A43" s="4">
        <f t="shared" si="0"/>
        <v>-1</v>
      </c>
      <c r="B43" s="19">
        <v>0.46575960759364043</v>
      </c>
      <c r="C43" s="20">
        <v>-0.20791041534970847</v>
      </c>
    </row>
    <row r="44" spans="1:3" x14ac:dyDescent="0.15">
      <c r="A44" s="4">
        <f t="shared" si="0"/>
        <v>-0.75</v>
      </c>
      <c r="B44" s="19">
        <v>0.54116521920349536</v>
      </c>
      <c r="C44" s="20">
        <v>-0.18988779330485506</v>
      </c>
    </row>
    <row r="45" spans="1:3" x14ac:dyDescent="0.15">
      <c r="A45" s="4">
        <f t="shared" si="0"/>
        <v>-0.5</v>
      </c>
      <c r="B45" s="19">
        <v>0.64503527044914999</v>
      </c>
      <c r="C45" s="20">
        <v>-0.15642080318487173</v>
      </c>
    </row>
    <row r="46" spans="1:3" x14ac:dyDescent="0.15">
      <c r="A46" s="5">
        <f t="shared" si="0"/>
        <v>-0.25</v>
      </c>
      <c r="B46" s="22">
        <v>0.79101716213971929</v>
      </c>
      <c r="C46" s="23">
        <v>-9.8112628697368212E-2</v>
      </c>
    </row>
    <row r="47" spans="1:3" x14ac:dyDescent="0.15">
      <c r="A47" s="3">
        <f t="shared" si="0"/>
        <v>0</v>
      </c>
      <c r="B47" s="16">
        <v>1</v>
      </c>
      <c r="C47" s="17">
        <v>0</v>
      </c>
    </row>
    <row r="48" spans="1:3" x14ac:dyDescent="0.15">
      <c r="A48" s="4">
        <f t="shared" si="0"/>
        <v>0.25</v>
      </c>
      <c r="B48" s="19">
        <v>0.79101716213971929</v>
      </c>
      <c r="C48" s="20">
        <v>9.8112628697368212E-2</v>
      </c>
    </row>
    <row r="49" spans="1:3" x14ac:dyDescent="0.15">
      <c r="A49" s="4">
        <f t="shared" si="0"/>
        <v>0.5</v>
      </c>
      <c r="B49" s="19">
        <v>0.64503527044914999</v>
      </c>
      <c r="C49" s="20">
        <v>0.15642080318487173</v>
      </c>
    </row>
    <row r="50" spans="1:3" x14ac:dyDescent="0.15">
      <c r="A50" s="4">
        <f t="shared" si="0"/>
        <v>0.75</v>
      </c>
      <c r="B50" s="19">
        <v>0.54116521920349536</v>
      </c>
      <c r="C50" s="20">
        <v>0.18988779330485506</v>
      </c>
    </row>
    <row r="51" spans="1:3" x14ac:dyDescent="0.15">
      <c r="A51" s="5">
        <f t="shared" si="0"/>
        <v>1</v>
      </c>
      <c r="B51" s="22">
        <v>0.46575960759364043</v>
      </c>
      <c r="C51" s="23">
        <v>0.20791041534970847</v>
      </c>
    </row>
    <row r="52" spans="1:3" x14ac:dyDescent="0.15">
      <c r="A52" s="3">
        <f t="shared" si="0"/>
        <v>1.25</v>
      </c>
      <c r="B52" s="16">
        <v>0.40983614938574942</v>
      </c>
      <c r="C52" s="17">
        <v>0.21639174933399205</v>
      </c>
    </row>
    <row r="53" spans="1:3" x14ac:dyDescent="0.15">
      <c r="A53" s="4">
        <f t="shared" si="0"/>
        <v>1.5</v>
      </c>
      <c r="B53" s="19">
        <v>0.36743360905415834</v>
      </c>
      <c r="C53" s="20">
        <v>0.21903938742092574</v>
      </c>
    </row>
    <row r="54" spans="1:3" x14ac:dyDescent="0.15">
      <c r="A54" s="4">
        <f t="shared" si="0"/>
        <v>1.75</v>
      </c>
      <c r="B54" s="19">
        <v>0.33455865891245506</v>
      </c>
      <c r="C54" s="20">
        <v>0.2181797046519364</v>
      </c>
    </row>
    <row r="55" spans="1:3" x14ac:dyDescent="0.15">
      <c r="A55" s="4">
        <f t="shared" si="0"/>
        <v>2</v>
      </c>
      <c r="B55" s="19">
        <v>0.308508322553671</v>
      </c>
      <c r="C55" s="20">
        <v>0.21526928924893768</v>
      </c>
    </row>
    <row r="56" spans="1:3" x14ac:dyDescent="0.15">
      <c r="A56" s="5">
        <f t="shared" si="0"/>
        <v>2.25</v>
      </c>
      <c r="B56" s="22">
        <v>0.28743193889739149</v>
      </c>
      <c r="C56" s="23">
        <v>0.21121661600759037</v>
      </c>
    </row>
    <row r="57" spans="1:3" x14ac:dyDescent="0.15">
      <c r="A57" s="3">
        <f t="shared" si="0"/>
        <v>2.5</v>
      </c>
      <c r="B57" s="16">
        <v>0.27004644161220276</v>
      </c>
      <c r="C57" s="17">
        <v>0.20658464953126654</v>
      </c>
    </row>
    <row r="58" spans="1:3" x14ac:dyDescent="0.15">
      <c r="A58" s="4">
        <f t="shared" si="0"/>
        <v>2.75</v>
      </c>
      <c r="B58" s="19">
        <v>0.25545017851355245</v>
      </c>
      <c r="C58" s="20">
        <v>0.20171862139187355</v>
      </c>
    </row>
    <row r="59" spans="1:3" x14ac:dyDescent="0.15">
      <c r="A59" s="4">
        <f t="shared" si="0"/>
        <v>3</v>
      </c>
      <c r="B59" s="19">
        <v>0.24300035416182542</v>
      </c>
      <c r="C59" s="20">
        <v>0.19682671329730084</v>
      </c>
    </row>
    <row r="60" spans="1:3" x14ac:dyDescent="0.15">
      <c r="A60" s="4">
        <f t="shared" si="0"/>
        <v>3.25</v>
      </c>
      <c r="B60" s="19">
        <v>0.23223175875812108</v>
      </c>
      <c r="C60" s="20">
        <v>0.19203105433313605</v>
      </c>
    </row>
    <row r="61" spans="1:3" x14ac:dyDescent="0.15">
      <c r="A61" s="5">
        <f t="shared" si="0"/>
        <v>3.5</v>
      </c>
      <c r="B61" s="22">
        <v>0.22280243801077915</v>
      </c>
      <c r="C61" s="23">
        <v>0.18739997660304999</v>
      </c>
    </row>
    <row r="62" spans="1:3" x14ac:dyDescent="0.15">
      <c r="A62" s="3">
        <f t="shared" si="0"/>
        <v>3.75</v>
      </c>
      <c r="B62" s="16">
        <v>0.21445705123004871</v>
      </c>
      <c r="C62" s="17">
        <v>0.18296842093089088</v>
      </c>
    </row>
    <row r="63" spans="1:3" x14ac:dyDescent="0.15">
      <c r="A63" s="4">
        <f t="shared" si="0"/>
        <v>4</v>
      </c>
      <c r="B63" s="19">
        <v>0.2070019212239867</v>
      </c>
      <c r="C63" s="20">
        <v>0.17875083950243531</v>
      </c>
    </row>
    <row r="64" spans="1:3" x14ac:dyDescent="0.15">
      <c r="A64" s="4">
        <f t="shared" si="0"/>
        <v>4.25</v>
      </c>
      <c r="B64" s="19">
        <v>0.20028786955225708</v>
      </c>
      <c r="C64" s="20">
        <v>0.1747493418457598</v>
      </c>
    </row>
    <row r="65" spans="1:3" x14ac:dyDescent="0.15">
      <c r="A65" s="4">
        <f t="shared" si="0"/>
        <v>4.5</v>
      </c>
      <c r="B65" s="19">
        <v>0.19419827762838227</v>
      </c>
      <c r="C65" s="20">
        <v>0.17095882229749212</v>
      </c>
    </row>
    <row r="66" spans="1:3" x14ac:dyDescent="0.15">
      <c r="A66" s="5">
        <f t="shared" si="0"/>
        <v>4.75</v>
      </c>
      <c r="B66" s="22">
        <v>0.18864068614599083</v>
      </c>
      <c r="C66" s="23">
        <v>0.16737017083814551</v>
      </c>
    </row>
    <row r="67" spans="1:3" x14ac:dyDescent="0.15">
      <c r="A67" s="3">
        <f t="shared" si="0"/>
        <v>5</v>
      </c>
      <c r="B67" s="16">
        <v>0.18354081260932834</v>
      </c>
      <c r="C67" s="17">
        <v>0.16397226694454231</v>
      </c>
    </row>
    <row r="68" spans="1:3" x14ac:dyDescent="0.15">
      <c r="A68" s="4">
        <f t="shared" si="0"/>
        <v>5.25</v>
      </c>
      <c r="B68" s="19">
        <v>0.1788382378268869</v>
      </c>
      <c r="C68" s="20">
        <v>0.16075320135681198</v>
      </c>
    </row>
    <row r="69" spans="1:3" x14ac:dyDescent="0.15">
      <c r="A69" s="4">
        <f t="shared" si="0"/>
        <v>5.5</v>
      </c>
      <c r="B69" s="19">
        <v>0.17448325638192985</v>
      </c>
      <c r="C69" s="20">
        <v>0.15770100901675646</v>
      </c>
    </row>
    <row r="70" spans="1:3" x14ac:dyDescent="0.15">
      <c r="A70" s="4">
        <f t="shared" si="0"/>
        <v>5.75</v>
      </c>
      <c r="B70" s="19">
        <v>0.17043454776436384</v>
      </c>
      <c r="C70" s="20">
        <v>0.15480409368440579</v>
      </c>
    </row>
    <row r="71" spans="1:3" x14ac:dyDescent="0.15">
      <c r="A71" s="5">
        <f t="shared" si="0"/>
        <v>6</v>
      </c>
      <c r="B71" s="22">
        <v>0.16665743263981656</v>
      </c>
      <c r="C71" s="23">
        <v>0.15205145930850578</v>
      </c>
    </row>
    <row r="72" spans="1:3" x14ac:dyDescent="0.15">
      <c r="A72" s="3">
        <f t="shared" si="0"/>
        <v>6.25</v>
      </c>
      <c r="B72" s="16">
        <v>0.16312255113296781</v>
      </c>
      <c r="C72" s="17">
        <v>0.14943282149087511</v>
      </c>
    </row>
    <row r="73" spans="1:3" x14ac:dyDescent="0.15">
      <c r="A73" s="4">
        <f t="shared" ref="A73:A91" si="1">A72+0.25</f>
        <v>6.5</v>
      </c>
      <c r="B73" s="19">
        <v>0.15980484901763223</v>
      </c>
      <c r="C73" s="20">
        <v>0.14693864572376425</v>
      </c>
    </row>
    <row r="74" spans="1:3" x14ac:dyDescent="0.15">
      <c r="A74" s="4">
        <f t="shared" si="1"/>
        <v>6.75</v>
      </c>
      <c r="B74" s="19">
        <v>0.15668279116817618</v>
      </c>
      <c r="C74" s="20">
        <v>0.14456014202837936</v>
      </c>
    </row>
    <row r="75" spans="1:3" x14ac:dyDescent="0.15">
      <c r="A75" s="4">
        <f t="shared" si="1"/>
        <v>7</v>
      </c>
      <c r="B75" s="19">
        <v>0.15373774467288123</v>
      </c>
      <c r="C75" s="20">
        <v>0.14228923470959867</v>
      </c>
    </row>
    <row r="76" spans="1:3" x14ac:dyDescent="0.15">
      <c r="A76" s="5">
        <f t="shared" si="1"/>
        <v>7.25</v>
      </c>
      <c r="B76" s="22">
        <v>0.15095349002867581</v>
      </c>
      <c r="C76" s="23">
        <v>0.14011851895630753</v>
      </c>
    </row>
    <row r="77" spans="1:3" x14ac:dyDescent="0.15">
      <c r="A77" s="3">
        <f t="shared" si="1"/>
        <v>7.5</v>
      </c>
      <c r="B77" s="16">
        <v>0.14831583007739549</v>
      </c>
      <c r="C77" s="17">
        <v>0.13804121154855414</v>
      </c>
    </row>
    <row r="78" spans="1:3" x14ac:dyDescent="0.15">
      <c r="A78" s="4">
        <f t="shared" si="1"/>
        <v>7.75</v>
      </c>
      <c r="B78" s="19">
        <v>0.1458122743089143</v>
      </c>
      <c r="C78" s="20">
        <v>0.13605110008033913</v>
      </c>
    </row>
    <row r="79" spans="1:3" x14ac:dyDescent="0.15">
      <c r="A79" s="4">
        <f t="shared" si="1"/>
        <v>8</v>
      </c>
      <c r="B79" s="19">
        <v>0.14343178185685032</v>
      </c>
      <c r="C79" s="20">
        <v>0.13414249329269812</v>
      </c>
    </row>
    <row r="80" spans="1:3" x14ac:dyDescent="0.15">
      <c r="A80" s="4">
        <f t="shared" si="1"/>
        <v>8.25</v>
      </c>
      <c r="B80" s="19">
        <v>0.14116455063299349</v>
      </c>
      <c r="C80" s="20">
        <v>0.13231017396500142</v>
      </c>
    </row>
    <row r="81" spans="1:3" x14ac:dyDescent="0.15">
      <c r="A81" s="5">
        <f t="shared" si="1"/>
        <v>8.5</v>
      </c>
      <c r="B81" s="22">
        <v>0.13900184305484758</v>
      </c>
      <c r="C81" s="23">
        <v>0.13054935509459586</v>
      </c>
    </row>
    <row r="82" spans="1:3" x14ac:dyDescent="0.15">
      <c r="A82" s="3">
        <f t="shared" si="1"/>
        <v>8.75</v>
      </c>
      <c r="B82" s="16">
        <v>0.13693584103868026</v>
      </c>
      <c r="C82" s="17">
        <v>0.12885563965241786</v>
      </c>
    </row>
    <row r="83" spans="1:3" x14ac:dyDescent="0.15">
      <c r="A83" s="4">
        <f t="shared" si="1"/>
        <v>9</v>
      </c>
      <c r="B83" s="19">
        <v>0.134959524581723</v>
      </c>
      <c r="C83" s="20">
        <v>0.12722498393589121</v>
      </c>
    </row>
    <row r="84" spans="1:3" x14ac:dyDescent="0.15">
      <c r="A84" s="4">
        <f t="shared" si="1"/>
        <v>9.25</v>
      </c>
      <c r="B84" s="19">
        <v>0.13306656949810824</v>
      </c>
      <c r="C84" s="20">
        <v>0.12565366438633055</v>
      </c>
    </row>
    <row r="85" spans="1:3" x14ac:dyDescent="0.15">
      <c r="A85" s="4">
        <f t="shared" si="1"/>
        <v>9.5</v>
      </c>
      <c r="B85" s="19">
        <v>0.13125126081426788</v>
      </c>
      <c r="C85" s="20">
        <v>0.12413824765488179</v>
      </c>
    </row>
    <row r="86" spans="1:3" x14ac:dyDescent="0.15">
      <c r="A86" s="5">
        <f t="shared" si="1"/>
        <v>9.75</v>
      </c>
      <c r="B86" s="22">
        <v>0.12950841904956062</v>
      </c>
      <c r="C86" s="23">
        <v>0.12267556366210157</v>
      </c>
    </row>
    <row r="87" spans="1:3" x14ac:dyDescent="0.15">
      <c r="A87" s="3">
        <f t="shared" si="1"/>
        <v>10</v>
      </c>
      <c r="B87" s="16">
        <v>0.1278333371634286</v>
      </c>
      <c r="C87" s="17">
        <v>0.12126268138445551</v>
      </c>
    </row>
    <row r="88" spans="1:3" x14ac:dyDescent="0.15">
      <c r="A88" s="4">
        <f t="shared" si="1"/>
        <v>10.25</v>
      </c>
      <c r="B88" s="19">
        <v>0.12622172638243181</v>
      </c>
      <c r="C88" s="20">
        <v>0.11989688710529715</v>
      </c>
    </row>
    <row r="89" spans="1:3" x14ac:dyDescent="0.15">
      <c r="A89" s="4">
        <f t="shared" si="1"/>
        <v>10.5</v>
      </c>
      <c r="B89" s="19">
        <v>0.12466966945908614</v>
      </c>
      <c r="C89" s="20">
        <v>0.11857566488126836</v>
      </c>
    </row>
    <row r="90" spans="1:3" x14ac:dyDescent="0.15">
      <c r="A90" s="4">
        <f t="shared" si="1"/>
        <v>10.75</v>
      </c>
      <c r="B90" s="19">
        <v>0.12317358018167499</v>
      </c>
      <c r="C90" s="20">
        <v>0.11729667899311486</v>
      </c>
    </row>
    <row r="91" spans="1:3" x14ac:dyDescent="0.15">
      <c r="A91" s="5">
        <f t="shared" si="1"/>
        <v>11</v>
      </c>
      <c r="B91" s="22">
        <v>0.1217301681665896</v>
      </c>
      <c r="C91" s="23">
        <v>0.1160577581698902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3" name="Button 1">
              <controlPr defaultSize="0" print="0" autoFill="0" autoPict="0" macro="[0]!Start_Besi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0D55-4FCD-46F7-A7DA-47B38A09A0F8}">
  <sheetPr codeName="Sheet21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121</v>
      </c>
    </row>
    <row r="3" spans="1:5" x14ac:dyDescent="0.15">
      <c r="A3" s="2"/>
    </row>
    <row r="6" spans="1:5" x14ac:dyDescent="0.15">
      <c r="A6" s="6" t="s">
        <v>0</v>
      </c>
      <c r="B6" s="6" t="s">
        <v>36</v>
      </c>
      <c r="C6" s="6" t="s">
        <v>37</v>
      </c>
      <c r="D6" s="6" t="s">
        <v>38</v>
      </c>
      <c r="E6" s="6" t="s">
        <v>39</v>
      </c>
    </row>
    <row r="7" spans="1:5" x14ac:dyDescent="0.15">
      <c r="A7" s="3">
        <v>1.0000000000000001E-5</v>
      </c>
      <c r="B7" s="16">
        <v>11.628856980944363</v>
      </c>
      <c r="C7" s="27">
        <v>99999.999939355708</v>
      </c>
      <c r="D7" s="27">
        <v>19999999999.499996</v>
      </c>
      <c r="E7" s="17">
        <v>7999999999899997</v>
      </c>
    </row>
    <row r="8" spans="1:5" x14ac:dyDescent="0.15">
      <c r="A8" s="4">
        <v>2.5000000000000001E-2</v>
      </c>
      <c r="B8" s="19">
        <v>3.80556175386497</v>
      </c>
      <c r="C8" s="31">
        <v>39.946184926399866</v>
      </c>
      <c r="D8" s="31">
        <v>3199.5003558658541</v>
      </c>
      <c r="E8" s="20">
        <v>511960.00312346302</v>
      </c>
    </row>
    <row r="9" spans="1:5" x14ac:dyDescent="0.15">
      <c r="A9" s="4">
        <v>0.05</v>
      </c>
      <c r="B9" s="19">
        <v>3.1142340294719899</v>
      </c>
      <c r="C9" s="31">
        <v>19.909674325882506</v>
      </c>
      <c r="D9" s="31">
        <v>799.50120706477219</v>
      </c>
      <c r="E9" s="20">
        <v>63980.00623950766</v>
      </c>
    </row>
    <row r="10" spans="1:5" x14ac:dyDescent="0.15">
      <c r="A10" s="4">
        <f t="shared" ref="A10:A12" si="0">A9+0.05</f>
        <v>0.1</v>
      </c>
      <c r="B10" s="19">
        <v>2.4270690247020168</v>
      </c>
      <c r="C10" s="31">
        <v>9.853844780870606</v>
      </c>
      <c r="D10" s="31">
        <v>199.50396464211411</v>
      </c>
      <c r="E10" s="20">
        <v>7990.0124304654355</v>
      </c>
    </row>
    <row r="11" spans="1:5" x14ac:dyDescent="0.15">
      <c r="A11" s="5">
        <f t="shared" si="0"/>
        <v>0.15000000000000002</v>
      </c>
      <c r="B11" s="22">
        <v>2.030027723044201</v>
      </c>
      <c r="C11" s="32">
        <v>6.4774987761530616</v>
      </c>
      <c r="D11" s="32">
        <v>88.39667807175168</v>
      </c>
      <c r="E11" s="23">
        <v>2363.7222473561974</v>
      </c>
    </row>
    <row r="12" spans="1:5" x14ac:dyDescent="0.15">
      <c r="A12" s="3">
        <f t="shared" si="0"/>
        <v>0.2</v>
      </c>
      <c r="B12" s="16">
        <v>1.752703855528146</v>
      </c>
      <c r="C12" s="27">
        <v>4.7759725432204725</v>
      </c>
      <c r="D12" s="27">
        <v>49.512429287732871</v>
      </c>
      <c r="E12" s="17">
        <v>995.02455829787789</v>
      </c>
    </row>
    <row r="13" spans="1:5" x14ac:dyDescent="0.15">
      <c r="A13" s="4">
        <f>A12+0.1</f>
        <v>0.30000000000000004</v>
      </c>
      <c r="B13" s="19">
        <v>1.3724600605442971</v>
      </c>
      <c r="C13" s="31">
        <v>3.0559920334573243</v>
      </c>
      <c r="D13" s="31">
        <v>21.745740283593125</v>
      </c>
      <c r="E13" s="20">
        <v>292.99919581469896</v>
      </c>
    </row>
    <row r="14" spans="1:5" x14ac:dyDescent="0.15">
      <c r="A14" s="4">
        <f t="shared" ref="A14:A52" si="1">A13+0.1</f>
        <v>0.4</v>
      </c>
      <c r="B14" s="19">
        <v>1.1145291345244344</v>
      </c>
      <c r="C14" s="31">
        <v>2.1843544247326876</v>
      </c>
      <c r="D14" s="31">
        <v>12.036301258187873</v>
      </c>
      <c r="E14" s="20">
        <v>122.54736700661142</v>
      </c>
    </row>
    <row r="15" spans="1:5" x14ac:dyDescent="0.15">
      <c r="A15" s="4">
        <f t="shared" si="1"/>
        <v>0.5</v>
      </c>
      <c r="B15" s="19">
        <v>0.92441907122766587</v>
      </c>
      <c r="C15" s="31">
        <v>1.6564411200033009</v>
      </c>
      <c r="D15" s="31">
        <v>7.5501835512408695</v>
      </c>
      <c r="E15" s="20">
        <v>62.057909529930257</v>
      </c>
    </row>
    <row r="16" spans="1:5" x14ac:dyDescent="0.15">
      <c r="A16" s="5">
        <f t="shared" si="1"/>
        <v>0.6</v>
      </c>
      <c r="B16" s="22">
        <v>0.77752209190472943</v>
      </c>
      <c r="C16" s="32">
        <v>1.3028349397635022</v>
      </c>
      <c r="D16" s="32">
        <v>5.1203052244497371</v>
      </c>
      <c r="E16" s="23">
        <v>35.438203102761747</v>
      </c>
    </row>
    <row r="17" spans="1:5" x14ac:dyDescent="0.15">
      <c r="A17" s="3">
        <f t="shared" si="1"/>
        <v>0.7</v>
      </c>
      <c r="B17" s="16">
        <v>0.66051985991510165</v>
      </c>
      <c r="C17" s="27">
        <v>1.0502835353129178</v>
      </c>
      <c r="D17" s="27">
        <v>3.6613299608091525</v>
      </c>
      <c r="E17" s="17">
        <v>21.972169025650931</v>
      </c>
    </row>
    <row r="18" spans="1:5" x14ac:dyDescent="0.15">
      <c r="A18" s="4">
        <f t="shared" si="1"/>
        <v>0.79999999999999993</v>
      </c>
      <c r="B18" s="19">
        <v>0.56534710526589571</v>
      </c>
      <c r="C18" s="31">
        <v>0.86178163447218037</v>
      </c>
      <c r="D18" s="31">
        <v>2.7198011914463467</v>
      </c>
      <c r="E18" s="20">
        <v>14.460787591703914</v>
      </c>
    </row>
    <row r="19" spans="1:5" x14ac:dyDescent="0.15">
      <c r="A19" s="4">
        <f t="shared" si="1"/>
        <v>0.89999999999999991</v>
      </c>
      <c r="B19" s="19">
        <v>0.48673030816290064</v>
      </c>
      <c r="C19" s="31">
        <v>0.71653357877601898</v>
      </c>
      <c r="D19" s="31">
        <v>2.0790271498873873</v>
      </c>
      <c r="E19" s="20">
        <v>9.956654244942186</v>
      </c>
    </row>
    <row r="20" spans="1:5" x14ac:dyDescent="0.15">
      <c r="A20" s="4">
        <f t="shared" si="1"/>
        <v>0.99999999999999989</v>
      </c>
      <c r="B20" s="19">
        <v>0.4210244382407084</v>
      </c>
      <c r="C20" s="31">
        <v>0.60190723019723469</v>
      </c>
      <c r="D20" s="31">
        <v>1.6248388986351781</v>
      </c>
      <c r="E20" s="20">
        <v>7.1012628247379483</v>
      </c>
    </row>
    <row r="21" spans="1:5" x14ac:dyDescent="0.15">
      <c r="A21" s="5">
        <f t="shared" si="1"/>
        <v>1.0999999999999999</v>
      </c>
      <c r="B21" s="22">
        <v>0.36560239154318597</v>
      </c>
      <c r="C21" s="32">
        <v>0.50976002716702717</v>
      </c>
      <c r="D21" s="32">
        <v>1.2924388045741444</v>
      </c>
      <c r="E21" s="23">
        <v>5.2095374983457345</v>
      </c>
    </row>
    <row r="22" spans="1:5" x14ac:dyDescent="0.15">
      <c r="A22" s="3">
        <f t="shared" si="1"/>
        <v>1.2</v>
      </c>
      <c r="B22" s="16">
        <v>0.3185082202865937</v>
      </c>
      <c r="C22" s="27">
        <v>0.43459239106071512</v>
      </c>
      <c r="D22" s="27">
        <v>1.0428288720544523</v>
      </c>
      <c r="E22" s="17">
        <v>3.9106886312422229</v>
      </c>
    </row>
    <row r="23" spans="1:5" x14ac:dyDescent="0.15">
      <c r="A23" s="4">
        <f t="shared" si="1"/>
        <v>1.3</v>
      </c>
      <c r="B23" s="19">
        <v>0.27824764630002696</v>
      </c>
      <c r="C23" s="31">
        <v>0.3725474956319621</v>
      </c>
      <c r="D23" s="31">
        <v>0.85139763957996861</v>
      </c>
      <c r="E23" s="20">
        <v>2.9922325404934038</v>
      </c>
    </row>
    <row r="24" spans="1:5" x14ac:dyDescent="0.15">
      <c r="A24" s="4">
        <f t="shared" si="1"/>
        <v>1.4000000000000001</v>
      </c>
      <c r="B24" s="19">
        <v>0.24365506118154184</v>
      </c>
      <c r="C24" s="31">
        <v>0.32083590222987568</v>
      </c>
      <c r="D24" s="31">
        <v>0.70199206436707851</v>
      </c>
      <c r="E24" s="20">
        <v>2.3265275147072426</v>
      </c>
    </row>
    <row r="25" spans="1:5" x14ac:dyDescent="0.15">
      <c r="A25" s="4">
        <f t="shared" si="1"/>
        <v>1.5000000000000002</v>
      </c>
      <c r="B25" s="19">
        <v>0.21380556264752568</v>
      </c>
      <c r="C25" s="31">
        <v>0.27738780045684369</v>
      </c>
      <c r="D25" s="31">
        <v>0.58365596325665048</v>
      </c>
      <c r="E25" s="20">
        <v>1.8338037024745779</v>
      </c>
    </row>
    <row r="26" spans="1:5" x14ac:dyDescent="0.15">
      <c r="A26" s="5">
        <f t="shared" si="1"/>
        <v>1.6000000000000003</v>
      </c>
      <c r="B26" s="22">
        <v>0.18795475196933226</v>
      </c>
      <c r="C26" s="32">
        <v>0.24063391135761178</v>
      </c>
      <c r="D26" s="32">
        <v>0.48874714116634693</v>
      </c>
      <c r="E26" s="23">
        <v>1.4625017642734788</v>
      </c>
    </row>
    <row r="27" spans="1:5" x14ac:dyDescent="0.15">
      <c r="A27" s="3">
        <f t="shared" si="1"/>
        <v>1.7000000000000004</v>
      </c>
      <c r="B27" s="16">
        <v>0.16549631805699644</v>
      </c>
      <c r="C27" s="27">
        <v>0.20936248820408235</v>
      </c>
      <c r="D27" s="27">
        <v>0.41180512770885802</v>
      </c>
      <c r="E27" s="17">
        <v>1.1783157298719835</v>
      </c>
    </row>
    <row r="28" spans="1:5" x14ac:dyDescent="0.15">
      <c r="A28" s="4">
        <f t="shared" si="1"/>
        <v>1.8000000000000005</v>
      </c>
      <c r="B28" s="19">
        <v>0.14593140048982786</v>
      </c>
      <c r="C28" s="31">
        <v>0.18262309980174682</v>
      </c>
      <c r="D28" s="31">
        <v>0.34884595582510203</v>
      </c>
      <c r="E28" s="20">
        <v>0.95783633496863996</v>
      </c>
    </row>
    <row r="29" spans="1:5" x14ac:dyDescent="0.15">
      <c r="A29" s="4">
        <f t="shared" si="1"/>
        <v>1.9000000000000006</v>
      </c>
      <c r="B29" s="19">
        <v>0.12884597927604738</v>
      </c>
      <c r="C29" s="31">
        <v>0.15966015303266751</v>
      </c>
      <c r="D29" s="31">
        <v>0.2969092982578026</v>
      </c>
      <c r="E29" s="20">
        <v>0.78473235989119905</v>
      </c>
    </row>
    <row r="30" spans="1:5" x14ac:dyDescent="0.15">
      <c r="A30" s="4">
        <f t="shared" si="1"/>
        <v>2.0000000000000004</v>
      </c>
      <c r="B30" s="19">
        <v>0.11389387274953337</v>
      </c>
      <c r="C30" s="31">
        <v>0.13986588181652235</v>
      </c>
      <c r="D30" s="31">
        <v>0.25375975456605571</v>
      </c>
      <c r="E30" s="20">
        <v>0.64738539094863368</v>
      </c>
    </row>
    <row r="31" spans="1:5" x14ac:dyDescent="0.15">
      <c r="A31" s="5">
        <f t="shared" si="1"/>
        <v>2.1000000000000005</v>
      </c>
      <c r="B31" s="22">
        <v>0.1007837408899669</v>
      </c>
      <c r="C31" s="32">
        <v>0.12274641153350785</v>
      </c>
      <c r="D31" s="32">
        <v>0.21768508520759339</v>
      </c>
      <c r="E31" s="23">
        <v>0.53738466907178084</v>
      </c>
    </row>
    <row r="32" spans="1:5" x14ac:dyDescent="0.15">
      <c r="A32" s="3">
        <f t="shared" si="1"/>
        <v>2.2000000000000006</v>
      </c>
      <c r="B32" s="16">
        <v>8.9269005671601676E-2</v>
      </c>
      <c r="C32" s="27">
        <v>0.10789681011908719</v>
      </c>
      <c r="D32" s="27">
        <v>0.18735701487077183</v>
      </c>
      <c r="E32" s="17">
        <v>0.44854592806594495</v>
      </c>
    </row>
    <row r="33" spans="1:5" x14ac:dyDescent="0.15">
      <c r="A33" s="4">
        <f t="shared" si="1"/>
        <v>2.3000000000000007</v>
      </c>
      <c r="B33" s="19">
        <v>7.9139933002093557E-2</v>
      </c>
      <c r="C33" s="31">
        <v>9.4982443845362544E-2</v>
      </c>
      <c r="D33" s="31">
        <v>0.16173336243284359</v>
      </c>
      <c r="E33" s="20">
        <v>0.37625785677204693</v>
      </c>
    </row>
    <row r="34" spans="1:5" x14ac:dyDescent="0.15">
      <c r="A34" s="4">
        <f t="shared" si="1"/>
        <v>2.4000000000000008</v>
      </c>
      <c r="B34" s="19">
        <v>7.0217341543415815E-2</v>
      </c>
      <c r="C34" s="31">
        <v>8.3724838754832095E-2</v>
      </c>
      <c r="D34" s="31">
        <v>0.13998804050577587</v>
      </c>
      <c r="E34" s="20">
        <v>0.31703823959779182</v>
      </c>
    </row>
    <row r="35" spans="1:5" x14ac:dyDescent="0.15">
      <c r="A35" s="4">
        <f t="shared" si="1"/>
        <v>2.5000000000000009</v>
      </c>
      <c r="B35" s="19">
        <v>6.2347553200366113E-2</v>
      </c>
      <c r="C35" s="31">
        <v>7.3890816347746982E-2</v>
      </c>
      <c r="D35" s="31">
        <v>0.12146020627856369</v>
      </c>
      <c r="E35" s="20">
        <v>0.2682271463934488</v>
      </c>
    </row>
    <row r="36" spans="1:5" x14ac:dyDescent="0.15">
      <c r="A36" s="5">
        <f t="shared" si="1"/>
        <v>2.600000000000001</v>
      </c>
      <c r="B36" s="22">
        <v>5.5398303286321893E-2</v>
      </c>
      <c r="C36" s="32">
        <v>6.5284045058531415E-2</v>
      </c>
      <c r="D36" s="32">
        <v>0.10561679948519219</v>
      </c>
      <c r="E36" s="23">
        <v>0.22777142888190396</v>
      </c>
    </row>
    <row r="37" spans="1:5" x14ac:dyDescent="0.15">
      <c r="A37" s="3">
        <f t="shared" si="1"/>
        <v>2.7000000000000011</v>
      </c>
      <c r="B37" s="16">
        <v>4.9255400915817524E-2</v>
      </c>
      <c r="C37" s="27">
        <v>5.7738398956525869E-2</v>
      </c>
      <c r="D37" s="27">
        <v>9.2024585328058892E-2</v>
      </c>
      <c r="E37" s="17">
        <v>0.19407111796105753</v>
      </c>
    </row>
    <row r="38" spans="1:5" x14ac:dyDescent="0.15">
      <c r="A38" s="4">
        <f t="shared" si="1"/>
        <v>2.8000000000000012</v>
      </c>
      <c r="B38" s="19">
        <v>4.3819981975498468E-2</v>
      </c>
      <c r="C38" s="31">
        <v>5.1112685607272376E-2</v>
      </c>
      <c r="D38" s="31">
        <v>8.0329043123550159E-2</v>
      </c>
      <c r="E38" s="20">
        <v>0.16586846149805828</v>
      </c>
    </row>
    <row r="39" spans="1:5" x14ac:dyDescent="0.15">
      <c r="A39" s="4">
        <f t="shared" si="1"/>
        <v>2.9000000000000012</v>
      </c>
      <c r="B39" s="19">
        <v>3.9006234566223368E-2</v>
      </c>
      <c r="C39" s="31">
        <v>4.5286423298361377E-2</v>
      </c>
      <c r="D39" s="31">
        <v>7.023825063405878E-2</v>
      </c>
      <c r="E39" s="20">
        <v>0.14216676900051137</v>
      </c>
    </row>
    <row r="40" spans="1:5" x14ac:dyDescent="0.15">
      <c r="A40" s="4">
        <f t="shared" si="1"/>
        <v>3.0000000000000013</v>
      </c>
      <c r="B40" s="19">
        <v>3.4739504386279194E-2</v>
      </c>
      <c r="C40" s="31">
        <v>4.0156431128194114E-2</v>
      </c>
      <c r="D40" s="31">
        <v>6.1510458471741927E-2</v>
      </c>
      <c r="E40" s="20">
        <v>0.12217037575718331</v>
      </c>
    </row>
    <row r="41" spans="1:5" x14ac:dyDescent="0.15">
      <c r="A41" s="5">
        <f t="shared" si="1"/>
        <v>3.1000000000000014</v>
      </c>
      <c r="B41" s="22">
        <v>3.0954708038041394E-2</v>
      </c>
      <c r="C41" s="32">
        <v>3.5634054949617439E-2</v>
      </c>
      <c r="D41" s="32">
        <v>5.3944420908762308E-2</v>
      </c>
      <c r="E41" s="23">
        <v>0.10523975934802038</v>
      </c>
    </row>
    <row r="42" spans="1:5" x14ac:dyDescent="0.15">
      <c r="A42" s="3">
        <f t="shared" si="1"/>
        <v>3.2000000000000015</v>
      </c>
      <c r="B42" s="16">
        <v>2.7594997675100565E-2</v>
      </c>
      <c r="C42" s="27">
        <v>3.1642895211398715E-2</v>
      </c>
      <c r="D42" s="27">
        <v>4.7371807182224751E-2</v>
      </c>
      <c r="E42" s="17">
        <v>9.0857654189179626E-2</v>
      </c>
    </row>
    <row r="43" spans="1:5" x14ac:dyDescent="0.15">
      <c r="A43" s="4">
        <f t="shared" si="1"/>
        <v>3.3000000000000016</v>
      </c>
      <c r="B43" s="19">
        <v>2.4610632145839268E-2</v>
      </c>
      <c r="C43" s="31">
        <v>2.8116934272716561E-2</v>
      </c>
      <c r="D43" s="31">
        <v>4.1651198371728079E-2</v>
      </c>
      <c r="E43" s="20">
        <v>7.8603235329356633E-2</v>
      </c>
    </row>
    <row r="44" spans="1:5" x14ac:dyDescent="0.15">
      <c r="A44" s="4">
        <f t="shared" si="1"/>
        <v>3.4000000000000017</v>
      </c>
      <c r="B44" s="19">
        <v>2.1958018806808241E-2</v>
      </c>
      <c r="C44" s="31">
        <v>2.4998984123186224E-2</v>
      </c>
      <c r="D44" s="31">
        <v>3.6663303585153073E-2</v>
      </c>
      <c r="E44" s="20">
        <v>6.8132282458660404E-2</v>
      </c>
    </row>
    <row r="45" spans="1:5" x14ac:dyDescent="0.15">
      <c r="A45" s="4">
        <f t="shared" si="1"/>
        <v>3.5000000000000018</v>
      </c>
      <c r="B45" s="19">
        <v>1.9598897170368453E-2</v>
      </c>
      <c r="C45" s="31">
        <v>2.2239392925923789E-2</v>
      </c>
      <c r="D45" s="31">
        <v>3.2307121699467756E-2</v>
      </c>
      <c r="E45" s="20">
        <v>5.9161817725315494E-2</v>
      </c>
    </row>
    <row r="46" spans="1:5" x14ac:dyDescent="0.15">
      <c r="A46" s="5">
        <f t="shared" si="1"/>
        <v>3.6000000000000019</v>
      </c>
      <c r="B46" s="22">
        <v>1.7499641018146567E-2</v>
      </c>
      <c r="C46" s="32">
        <v>1.9794962019720579E-2</v>
      </c>
      <c r="D46" s="32">
        <v>2.849684214021355E-2</v>
      </c>
      <c r="E46" s="23">
        <v>5.1458119953291172E-2</v>
      </c>
    </row>
    <row r="47" spans="1:5" x14ac:dyDescent="0.15">
      <c r="A47" s="3">
        <f t="shared" si="1"/>
        <v>3.700000000000002</v>
      </c>
      <c r="B47" s="16">
        <v>1.5630659921626627E-2</v>
      </c>
      <c r="C47" s="27">
        <v>1.7628035102223227E-2</v>
      </c>
      <c r="D47" s="27">
        <v>2.5159327544449987E-2</v>
      </c>
      <c r="E47" s="17">
        <v>4.4827308123250226E-2</v>
      </c>
    </row>
    <row r="48" spans="1:5" x14ac:dyDescent="0.15">
      <c r="A48" s="4">
        <f t="shared" si="1"/>
        <v>3.800000000000002</v>
      </c>
      <c r="B48" s="19">
        <v>1.3965884534245585E-2</v>
      </c>
      <c r="C48" s="31">
        <v>1.5705729078473455E-2</v>
      </c>
      <c r="D48" s="31">
        <v>2.2232057733442136E-2</v>
      </c>
      <c r="E48" s="20">
        <v>3.9107895113675697E-2</v>
      </c>
    </row>
    <row r="49" spans="1:5" x14ac:dyDescent="0.15">
      <c r="A49" s="4">
        <f t="shared" si="1"/>
        <v>3.9000000000000021</v>
      </c>
      <c r="B49" s="19">
        <v>1.2482322757249748E-2</v>
      </c>
      <c r="C49" s="31">
        <v>1.3999282082274795E-2</v>
      </c>
      <c r="D49" s="31">
        <v>1.9661441773800921E-2</v>
      </c>
      <c r="E49" s="20">
        <v>3.4164863388737268E-2</v>
      </c>
    </row>
    <row r="50" spans="1:5" x14ac:dyDescent="0.15">
      <c r="A50" s="4">
        <f t="shared" si="1"/>
        <v>4.0000000000000018</v>
      </c>
      <c r="B50" s="19">
        <v>1.1159676085853002E-2</v>
      </c>
      <c r="C50" s="31">
        <v>1.2483498887268405E-2</v>
      </c>
      <c r="D50" s="31">
        <v>1.7401425529487202E-2</v>
      </c>
      <c r="E50" s="20">
        <v>2.9884924416755602E-2</v>
      </c>
    </row>
    <row r="51" spans="1:5" x14ac:dyDescent="0.15">
      <c r="A51" s="5">
        <f t="shared" si="1"/>
        <v>4.1000000000000014</v>
      </c>
      <c r="B51" s="22">
        <v>9.9800072278402267E-3</v>
      </c>
      <c r="C51" s="32">
        <v>1.1136277633479914E-2</v>
      </c>
      <c r="D51" s="32">
        <v>1.5412337780757256E-2</v>
      </c>
      <c r="E51" s="23">
        <v>2.6172704736657719E-2</v>
      </c>
    </row>
    <row r="52" spans="1:5" x14ac:dyDescent="0.15">
      <c r="A52" s="3">
        <f t="shared" si="1"/>
        <v>4.2000000000000011</v>
      </c>
      <c r="B52" s="16">
        <v>8.9274515415423625E-3</v>
      </c>
      <c r="C52" s="27">
        <v>9.9382047359170764E-3</v>
      </c>
      <c r="D52" s="27">
        <v>1.365992998721716E-2</v>
      </c>
      <c r="E52" s="17">
        <v>2.2947661866600085E-2</v>
      </c>
    </row>
    <row r="53" spans="1:5" x14ac:dyDescent="0.15">
      <c r="A53" s="4">
        <f>A52+0.2</f>
        <v>4.4000000000000012</v>
      </c>
      <c r="B53" s="19">
        <v>7.1491106233072445E-3</v>
      </c>
      <c r="C53" s="31">
        <v>7.9232533614455886E-3</v>
      </c>
      <c r="D53" s="31">
        <v>1.075058942396433E-2</v>
      </c>
      <c r="E53" s="20">
        <v>1.7696516474140431E-2</v>
      </c>
    </row>
    <row r="54" spans="1:5" x14ac:dyDescent="0.15">
      <c r="A54" s="4">
        <f t="shared" ref="A54:A56" si="2">A53+0.2</f>
        <v>4.6000000000000014</v>
      </c>
      <c r="B54" s="19">
        <v>5.7304229172928257E-3</v>
      </c>
      <c r="C54" s="31">
        <v>6.3250436442640039E-3</v>
      </c>
      <c r="D54" s="31">
        <v>8.4804418930597841E-3</v>
      </c>
      <c r="E54" s="20">
        <v>1.3699340942576858E-2</v>
      </c>
    </row>
    <row r="55" spans="1:5" x14ac:dyDescent="0.15">
      <c r="A55" s="4">
        <f t="shared" si="2"/>
        <v>4.8000000000000016</v>
      </c>
      <c r="B55" s="19">
        <v>4.5972463167246501E-3</v>
      </c>
      <c r="C55" s="31">
        <v>5.0551764440562915E-3</v>
      </c>
      <c r="D55" s="31">
        <v>6.7035698350814375E-3</v>
      </c>
      <c r="E55" s="20">
        <v>1.0641484639957488E-2</v>
      </c>
    </row>
    <row r="56" spans="1:5" x14ac:dyDescent="0.15">
      <c r="A56" s="5">
        <f t="shared" si="2"/>
        <v>5.0000000000000018</v>
      </c>
      <c r="B56" s="22">
        <v>3.6910983340425864E-3</v>
      </c>
      <c r="C56" s="32">
        <v>4.0446134454521551E-3</v>
      </c>
      <c r="D56" s="32">
        <v>5.3089437122234477E-3</v>
      </c>
      <c r="E56" s="23">
        <v>8.2917684152309119E-3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Start_Besk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DAE56-8B20-421D-B624-74D921FCA594}">
  <sheetPr codeName="Sheet66"/>
  <dimension ref="A1:E49"/>
  <sheetViews>
    <sheetView workbookViewId="0"/>
  </sheetViews>
  <sheetFormatPr defaultColWidth="8.875" defaultRowHeight="13.5" x14ac:dyDescent="0.15"/>
  <cols>
    <col min="1" max="1" width="9" customWidth="1"/>
    <col min="2" max="5" width="12.625" customWidth="1"/>
  </cols>
  <sheetData>
    <row r="1" spans="1:5" x14ac:dyDescent="0.15">
      <c r="A1" s="1" t="s">
        <v>120</v>
      </c>
    </row>
    <row r="3" spans="1:5" x14ac:dyDescent="0.15">
      <c r="A3" s="2"/>
    </row>
    <row r="6" spans="1:5" x14ac:dyDescent="0.15">
      <c r="A6" s="6" t="s">
        <v>0</v>
      </c>
      <c r="B6" s="6" t="s">
        <v>95</v>
      </c>
      <c r="C6" s="6" t="s">
        <v>96</v>
      </c>
      <c r="D6" s="6"/>
      <c r="E6" s="6"/>
    </row>
    <row r="7" spans="1:5" x14ac:dyDescent="0.15">
      <c r="A7" s="3">
        <v>9.9999999999999995E-7</v>
      </c>
      <c r="B7" s="16">
        <v>13.931456005075457</v>
      </c>
      <c r="C7" s="17">
        <v>1000000.9999932843</v>
      </c>
    </row>
    <row r="8" spans="1:5" x14ac:dyDescent="0.15">
      <c r="A8" s="49">
        <v>1E-3</v>
      </c>
      <c r="B8" s="28">
        <v>7.0307160023782513</v>
      </c>
      <c r="C8" s="30">
        <v>1000.9967345590684</v>
      </c>
    </row>
    <row r="9" spans="1:5" x14ac:dyDescent="0.15">
      <c r="A9" s="49">
        <v>0.01</v>
      </c>
      <c r="B9" s="28">
        <v>4.768694028544461</v>
      </c>
      <c r="C9" s="30">
        <v>100.97864845824004</v>
      </c>
    </row>
    <row r="10" spans="1:5" x14ac:dyDescent="0.15">
      <c r="A10" s="4">
        <v>0.25</v>
      </c>
      <c r="B10" s="19">
        <v>1.9793338485985683</v>
      </c>
      <c r="C10" s="20">
        <v>4.8112765881710251</v>
      </c>
    </row>
    <row r="11" spans="1:5" x14ac:dyDescent="0.15">
      <c r="A11" s="4">
        <f t="shared" ref="A11:A49" si="0">A10+0.25</f>
        <v>0.5</v>
      </c>
      <c r="B11" s="19">
        <v>1.5241093857739096</v>
      </c>
      <c r="C11" s="20">
        <v>2.7310097082117863</v>
      </c>
    </row>
    <row r="12" spans="1:5" x14ac:dyDescent="0.15">
      <c r="A12" s="4">
        <f t="shared" si="0"/>
        <v>0.75</v>
      </c>
      <c r="B12" s="19">
        <v>1.2926029977639617</v>
      </c>
      <c r="C12" s="20">
        <v>2.0102618643339221</v>
      </c>
    </row>
    <row r="13" spans="1:5" x14ac:dyDescent="0.15">
      <c r="A13" s="5">
        <f t="shared" si="0"/>
        <v>1</v>
      </c>
      <c r="B13" s="22">
        <v>1.1444630798068949</v>
      </c>
      <c r="C13" s="23">
        <v>1.6361534862632581</v>
      </c>
    </row>
    <row r="14" spans="1:5" x14ac:dyDescent="0.15">
      <c r="A14" s="3">
        <f t="shared" si="0"/>
        <v>1.25</v>
      </c>
      <c r="B14" s="16">
        <v>1.0387368461035986</v>
      </c>
      <c r="C14" s="17">
        <v>1.4035509499005903</v>
      </c>
    </row>
    <row r="15" spans="1:5" x14ac:dyDescent="0.15">
      <c r="A15" s="4">
        <f t="shared" si="0"/>
        <v>1.5</v>
      </c>
      <c r="B15" s="19">
        <v>0.95821005329489628</v>
      </c>
      <c r="C15" s="20">
        <v>1.2431658735525533</v>
      </c>
    </row>
    <row r="16" spans="1:5" x14ac:dyDescent="0.15">
      <c r="A16" s="4">
        <f t="shared" si="0"/>
        <v>1.75</v>
      </c>
      <c r="B16" s="19">
        <v>0.8941490841572175</v>
      </c>
      <c r="C16" s="20">
        <v>1.1248950768625279</v>
      </c>
    </row>
    <row r="17" spans="1:3" x14ac:dyDescent="0.15">
      <c r="A17" s="4">
        <f t="shared" si="0"/>
        <v>2</v>
      </c>
      <c r="B17" s="19">
        <v>0.84156821507077151</v>
      </c>
      <c r="C17" s="20">
        <v>1.0334768470686886</v>
      </c>
    </row>
    <row r="18" spans="1:3" x14ac:dyDescent="0.15">
      <c r="A18" s="5">
        <f t="shared" si="0"/>
        <v>2.25</v>
      </c>
      <c r="B18" s="22">
        <v>0.79737884528105607</v>
      </c>
      <c r="C18" s="23">
        <v>0.96031354110120704</v>
      </c>
    </row>
    <row r="19" spans="1:3" x14ac:dyDescent="0.15">
      <c r="A19" s="3">
        <f t="shared" si="0"/>
        <v>2.5</v>
      </c>
      <c r="B19" s="16">
        <v>0.75954869032809957</v>
      </c>
      <c r="C19" s="17">
        <v>0.90017442390787805</v>
      </c>
    </row>
    <row r="20" spans="1:3" x14ac:dyDescent="0.15">
      <c r="A20" s="4">
        <f t="shared" si="0"/>
        <v>2.75</v>
      </c>
      <c r="B20" s="19">
        <v>0.72667692038923593</v>
      </c>
      <c r="C20" s="20">
        <v>0.84968465601068044</v>
      </c>
    </row>
    <row r="21" spans="1:3" x14ac:dyDescent="0.15">
      <c r="A21" s="4">
        <f t="shared" si="0"/>
        <v>3</v>
      </c>
      <c r="B21" s="19">
        <v>0.69776159804385185</v>
      </c>
      <c r="C21" s="20">
        <v>0.80656348012878687</v>
      </c>
    </row>
    <row r="22" spans="1:3" x14ac:dyDescent="0.15">
      <c r="A22" s="4">
        <f t="shared" si="0"/>
        <v>3.25</v>
      </c>
      <c r="B22" s="19">
        <v>0.67206415584938728</v>
      </c>
      <c r="C22" s="20">
        <v>0.76921055165024477</v>
      </c>
    </row>
    <row r="23" spans="1:3" x14ac:dyDescent="0.15">
      <c r="A23" s="5">
        <f t="shared" si="0"/>
        <v>3.5</v>
      </c>
      <c r="B23" s="22">
        <v>0.64902633768868845</v>
      </c>
      <c r="C23" s="23">
        <v>0.73646754802891246</v>
      </c>
    </row>
    <row r="24" spans="1:3" x14ac:dyDescent="0.15">
      <c r="A24" s="3">
        <f t="shared" si="0"/>
        <v>3.75</v>
      </c>
      <c r="B24" s="16">
        <v>0.62821713303588911</v>
      </c>
      <c r="C24" s="17">
        <v>0.70747391593389553</v>
      </c>
    </row>
    <row r="25" spans="1:3" x14ac:dyDescent="0.15">
      <c r="A25" s="4">
        <f t="shared" si="0"/>
        <v>4</v>
      </c>
      <c r="B25" s="19">
        <v>0.60929766925669526</v>
      </c>
      <c r="C25" s="20">
        <v>0.68157594518567099</v>
      </c>
    </row>
    <row r="26" spans="1:3" x14ac:dyDescent="0.15">
      <c r="A26" s="4">
        <f t="shared" si="0"/>
        <v>4.25</v>
      </c>
      <c r="B26" s="19">
        <v>0.59199728344439295</v>
      </c>
      <c r="C26" s="20">
        <v>0.6582674341956305</v>
      </c>
    </row>
    <row r="27" spans="1:3" x14ac:dyDescent="0.15">
      <c r="A27" s="4">
        <f t="shared" si="0"/>
        <v>4.5</v>
      </c>
      <c r="B27" s="19">
        <v>0.57609678976878831</v>
      </c>
      <c r="C27" s="20">
        <v>0.6371497987781356</v>
      </c>
    </row>
    <row r="28" spans="1:3" x14ac:dyDescent="0.15">
      <c r="A28" s="5">
        <f t="shared" si="0"/>
        <v>4.75</v>
      </c>
      <c r="B28" s="22">
        <v>0.56141651362567391</v>
      </c>
      <c r="C28" s="23">
        <v>0.61790454845133536</v>
      </c>
    </row>
    <row r="29" spans="1:3" x14ac:dyDescent="0.15">
      <c r="A29" s="3">
        <f t="shared" si="0"/>
        <v>5</v>
      </c>
      <c r="B29" s="16">
        <v>0.54780756431351896</v>
      </c>
      <c r="C29" s="17">
        <v>0.60027385878831263</v>
      </c>
    </row>
    <row r="30" spans="1:3" x14ac:dyDescent="0.15">
      <c r="A30" s="4">
        <f t="shared" si="0"/>
        <v>5.25</v>
      </c>
      <c r="B30" s="19">
        <v>0.53514535746036662</v>
      </c>
      <c r="C30" s="20">
        <v>0.58404657942507343</v>
      </c>
    </row>
    <row r="31" spans="1:3" x14ac:dyDescent="0.15">
      <c r="A31" s="4">
        <f t="shared" si="0"/>
        <v>5.5</v>
      </c>
      <c r="B31" s="19">
        <v>0.52332473155241566</v>
      </c>
      <c r="C31" s="20">
        <v>0.56904797438905097</v>
      </c>
    </row>
    <row r="32" spans="1:3" x14ac:dyDescent="0.15">
      <c r="A32" s="4">
        <f t="shared" si="0"/>
        <v>5.75</v>
      </c>
      <c r="B32" s="19">
        <v>0.5122562141835687</v>
      </c>
      <c r="C32" s="20">
        <v>0.55513207708438217</v>
      </c>
    </row>
    <row r="33" spans="1:3" x14ac:dyDescent="0.15">
      <c r="A33" s="5">
        <f t="shared" si="0"/>
        <v>6</v>
      </c>
      <c r="B33" s="22">
        <v>0.50186313086214007</v>
      </c>
      <c r="C33" s="23">
        <v>0.54217591027713363</v>
      </c>
    </row>
    <row r="34" spans="1:3" x14ac:dyDescent="0.15">
      <c r="A34" s="3">
        <f t="shared" si="0"/>
        <v>6.25</v>
      </c>
      <c r="B34" s="16">
        <v>0.49207934026160238</v>
      </c>
      <c r="C34" s="17">
        <v>0.53007505821103451</v>
      </c>
    </row>
    <row r="35" spans="1:3" x14ac:dyDescent="0.15">
      <c r="A35" s="4">
        <f t="shared" si="0"/>
        <v>6.5</v>
      </c>
      <c r="B35" s="19">
        <v>0.48284744139975638</v>
      </c>
      <c r="C35" s="20">
        <v>0.51874023363673061</v>
      </c>
    </row>
    <row r="36" spans="1:3" x14ac:dyDescent="0.15">
      <c r="A36" s="4">
        <f t="shared" si="0"/>
        <v>6.75</v>
      </c>
      <c r="B36" s="19">
        <v>0.47411734064151057</v>
      </c>
      <c r="C36" s="20">
        <v>0.50809458686145326</v>
      </c>
    </row>
    <row r="37" spans="1:3" x14ac:dyDescent="0.15">
      <c r="A37" s="4">
        <f t="shared" si="0"/>
        <v>7</v>
      </c>
      <c r="B37" s="19">
        <v>0.46584509609301583</v>
      </c>
      <c r="C37" s="20">
        <v>0.4980715750954765</v>
      </c>
    </row>
    <row r="38" spans="1:3" x14ac:dyDescent="0.15">
      <c r="A38" s="5">
        <f t="shared" si="0"/>
        <v>7.25</v>
      </c>
      <c r="B38" s="22">
        <v>0.45799197802251568</v>
      </c>
      <c r="C38" s="23">
        <v>0.48861325971570807</v>
      </c>
    </row>
    <row r="39" spans="1:3" x14ac:dyDescent="0.15">
      <c r="A39" s="3">
        <f t="shared" si="0"/>
        <v>7.5</v>
      </c>
      <c r="B39" s="16">
        <v>0.45052369910491569</v>
      </c>
      <c r="C39" s="17">
        <v>0.47966893379102066</v>
      </c>
    </row>
    <row r="40" spans="1:3" x14ac:dyDescent="0.15">
      <c r="A40" s="4">
        <f t="shared" si="0"/>
        <v>7.75</v>
      </c>
      <c r="B40" s="19">
        <v>0.44340977933536652</v>
      </c>
      <c r="C40" s="20">
        <v>0.47119400698737157</v>
      </c>
    </row>
    <row r="41" spans="1:3" x14ac:dyDescent="0.15">
      <c r="A41" s="4">
        <f t="shared" si="0"/>
        <v>8</v>
      </c>
      <c r="B41" s="19">
        <v>0.43662301860158609</v>
      </c>
      <c r="C41" s="20">
        <v>0.46314909287049605</v>
      </c>
    </row>
    <row r="42" spans="1:3" x14ac:dyDescent="0.15">
      <c r="A42" s="4">
        <f t="shared" si="0"/>
        <v>8.25</v>
      </c>
      <c r="B42" s="19">
        <v>0.4301390559732155</v>
      </c>
      <c r="C42" s="20">
        <v>0.45549925671024</v>
      </c>
    </row>
    <row r="43" spans="1:3" x14ac:dyDescent="0.15">
      <c r="A43" s="5">
        <f t="shared" si="0"/>
        <v>8.5</v>
      </c>
      <c r="B43" s="22">
        <v>0.42393599933369802</v>
      </c>
      <c r="C43" s="23">
        <v>0.44821339156307938</v>
      </c>
    </row>
    <row r="44" spans="1:3" x14ac:dyDescent="0.15">
      <c r="A44" s="3">
        <f t="shared" si="0"/>
        <v>8.75</v>
      </c>
      <c r="B44" s="16">
        <v>0.41799411244965373</v>
      </c>
      <c r="C44" s="17">
        <v>0.4412636976319535</v>
      </c>
    </row>
    <row r="45" spans="1:3" x14ac:dyDescent="0.15">
      <c r="A45" s="4">
        <f t="shared" si="0"/>
        <v>9</v>
      </c>
      <c r="B45" s="19">
        <v>0.41229554923141803</v>
      </c>
      <c r="C45" s="20">
        <v>0.43462524534743469</v>
      </c>
    </row>
    <row r="46" spans="1:3" x14ac:dyDescent="0.15">
      <c r="A46" s="4">
        <f t="shared" si="0"/>
        <v>9.25</v>
      </c>
      <c r="B46" s="19">
        <v>0.40682412699254938</v>
      </c>
      <c r="C46" s="20">
        <v>0.42827560675586951</v>
      </c>
    </row>
    <row r="47" spans="1:3" x14ac:dyDescent="0.15">
      <c r="A47" s="4">
        <f t="shared" si="0"/>
        <v>9.5</v>
      </c>
      <c r="B47" s="19">
        <v>0.4015651321154054</v>
      </c>
      <c r="C47" s="20">
        <v>0.42219454297695791</v>
      </c>
    </row>
    <row r="48" spans="1:3" x14ac:dyDescent="0.15">
      <c r="A48" s="5">
        <f t="shared" si="0"/>
        <v>9.75</v>
      </c>
      <c r="B48" s="22">
        <v>0.39650515278411269</v>
      </c>
      <c r="C48" s="23">
        <v>0.41636373794933423</v>
      </c>
    </row>
    <row r="49" spans="1:3" x14ac:dyDescent="0.15">
      <c r="A49" s="3">
        <f t="shared" si="0"/>
        <v>10</v>
      </c>
      <c r="B49" s="16">
        <v>0.39163193443659866</v>
      </c>
      <c r="C49" s="17">
        <v>0.41076657059578869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3" name="Button 1">
              <controlPr defaultSize="0" print="0" autoFill="0" autoPict="0" macro="[0]!Start_Besk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9F0E-7719-417D-954E-1003E643B21E}">
  <sheetPr codeName="Sheet22"/>
  <dimension ref="A1:E9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119</v>
      </c>
    </row>
    <row r="3" spans="1:5" x14ac:dyDescent="0.15">
      <c r="A3" s="2"/>
    </row>
    <row r="6" spans="1:5" x14ac:dyDescent="0.15">
      <c r="A6" s="6" t="s">
        <v>0</v>
      </c>
      <c r="B6" s="6" t="s">
        <v>52</v>
      </c>
      <c r="C6" s="6" t="s">
        <v>53</v>
      </c>
      <c r="D6" s="6" t="s">
        <v>54</v>
      </c>
      <c r="E6" s="6" t="s">
        <v>55</v>
      </c>
    </row>
    <row r="7" spans="1:5" x14ac:dyDescent="0.15">
      <c r="A7" s="3">
        <v>-10</v>
      </c>
      <c r="B7" s="16">
        <v>-2670.9883037012551</v>
      </c>
      <c r="C7" s="27">
        <v>2548.6177980961293</v>
      </c>
      <c r="D7" s="27">
        <v>-2214.6845101560539</v>
      </c>
      <c r="E7" s="17">
        <v>1754.0047527427482</v>
      </c>
    </row>
    <row r="8" spans="1:5" x14ac:dyDescent="0.15">
      <c r="A8" s="4">
        <f>A7+0.25</f>
        <v>-9.75</v>
      </c>
      <c r="B8" s="19">
        <v>-2104.4046883684327</v>
      </c>
      <c r="C8" s="31">
        <v>2005.780674811504</v>
      </c>
      <c r="D8" s="31">
        <v>-1737.2366275443701</v>
      </c>
      <c r="E8" s="20">
        <v>1368.3847375264418</v>
      </c>
    </row>
    <row r="9" spans="1:5" x14ac:dyDescent="0.15">
      <c r="A9" s="4">
        <f t="shared" ref="A9:A72" si="0">A8+0.25</f>
        <v>-9.5</v>
      </c>
      <c r="B9" s="19">
        <v>-1658.4530777821344</v>
      </c>
      <c r="C9" s="31">
        <v>1578.9069823397299</v>
      </c>
      <c r="D9" s="31">
        <v>-1362.8040305922111</v>
      </c>
      <c r="E9" s="20">
        <v>1067.3366636040462</v>
      </c>
    </row>
    <row r="10" spans="1:5" x14ac:dyDescent="0.15">
      <c r="A10" s="4">
        <f t="shared" si="0"/>
        <v>-9.25</v>
      </c>
      <c r="B10" s="19">
        <v>-1307.3718086342417</v>
      </c>
      <c r="C10" s="31">
        <v>1243.1623741950386</v>
      </c>
      <c r="D10" s="31">
        <v>-1069.1394018516007</v>
      </c>
      <c r="E10" s="20">
        <v>832.34153161762015</v>
      </c>
    </row>
    <row r="11" spans="1:5" x14ac:dyDescent="0.15">
      <c r="A11" s="5">
        <f t="shared" si="0"/>
        <v>-9</v>
      </c>
      <c r="B11" s="22">
        <v>-1030.9147225169563</v>
      </c>
      <c r="C11" s="32">
        <v>979.04227423171278</v>
      </c>
      <c r="D11" s="32">
        <v>-838.80445719427826</v>
      </c>
      <c r="E11" s="23">
        <v>648.93146332818401</v>
      </c>
    </row>
    <row r="12" spans="1:5" x14ac:dyDescent="0.15">
      <c r="A12" s="3">
        <f t="shared" si="0"/>
        <v>-8.75</v>
      </c>
      <c r="B12" s="16">
        <v>-813.16775281471791</v>
      </c>
      <c r="C12" s="27">
        <v>771.22592614942937</v>
      </c>
      <c r="D12" s="27">
        <v>-658.12947425817151</v>
      </c>
      <c r="E12" s="17">
        <v>505.80405873004707</v>
      </c>
    </row>
    <row r="13" spans="1:5" x14ac:dyDescent="0.15">
      <c r="A13" s="4">
        <f t="shared" si="0"/>
        <v>-8.5</v>
      </c>
      <c r="B13" s="19">
        <v>-641.61990254006662</v>
      </c>
      <c r="C13" s="31">
        <v>607.67723257363718</v>
      </c>
      <c r="D13" s="31">
        <v>-516.3981288560293</v>
      </c>
      <c r="E13" s="20">
        <v>394.1302951552791</v>
      </c>
    </row>
    <row r="14" spans="1:5" x14ac:dyDescent="0.15">
      <c r="A14" s="4">
        <f t="shared" si="0"/>
        <v>-8.25</v>
      </c>
      <c r="B14" s="19">
        <v>-506.43383830764543</v>
      </c>
      <c r="C14" s="31">
        <v>478.93915927994095</v>
      </c>
      <c r="D14" s="31">
        <v>-405.20881055368795</v>
      </c>
      <c r="E14" s="20">
        <v>307.01368210335471</v>
      </c>
    </row>
    <row r="15" spans="1:5" x14ac:dyDescent="0.15">
      <c r="A15" s="4">
        <f t="shared" si="0"/>
        <v>-8</v>
      </c>
      <c r="B15" s="19">
        <v>-399.87313678256004</v>
      </c>
      <c r="C15" s="31">
        <v>377.57997362398464</v>
      </c>
      <c r="D15" s="31">
        <v>-317.97417890101883</v>
      </c>
      <c r="E15" s="20">
        <v>239.06762364386051</v>
      </c>
    </row>
    <row r="16" spans="1:5" x14ac:dyDescent="0.15">
      <c r="A16" s="5">
        <f t="shared" si="0"/>
        <v>-7.75</v>
      </c>
      <c r="B16" s="22">
        <v>-315.85248092400343</v>
      </c>
      <c r="C16" s="32">
        <v>297.75859491837235</v>
      </c>
      <c r="D16" s="32">
        <v>-249.52901354607604</v>
      </c>
      <c r="E16" s="23">
        <v>186.08516015341112</v>
      </c>
    </row>
    <row r="17" spans="1:5" x14ac:dyDescent="0.15">
      <c r="A17" s="3">
        <f t="shared" si="0"/>
        <v>-7.5</v>
      </c>
      <c r="B17" s="16">
        <v>-249.58436542268817</v>
      </c>
      <c r="C17" s="27">
        <v>234.8833961254976</v>
      </c>
      <c r="D17" s="27">
        <v>-195.82290389313991</v>
      </c>
      <c r="E17" s="17">
        <v>144.78090379036917</v>
      </c>
    </row>
    <row r="18" spans="1:5" x14ac:dyDescent="0.15">
      <c r="A18" s="4">
        <f t="shared" si="0"/>
        <v>-7.25</v>
      </c>
      <c r="B18" s="19">
        <v>-197.30156586563834</v>
      </c>
      <c r="C18" s="31">
        <v>185.34433207788192</v>
      </c>
      <c r="D18" s="31">
        <v>-153.67940779861308</v>
      </c>
      <c r="E18" s="20">
        <v>112.5893920695506</v>
      </c>
    </row>
    <row r="19" spans="1:5" x14ac:dyDescent="0.15">
      <c r="A19" s="4">
        <f t="shared" si="0"/>
        <v>-7</v>
      </c>
      <c r="B19" s="19">
        <v>-156.03909286995543</v>
      </c>
      <c r="C19" s="31">
        <v>146.30260952886744</v>
      </c>
      <c r="D19" s="31">
        <v>-120.6072898563996</v>
      </c>
      <c r="E19" s="20">
        <v>87.507530471940669</v>
      </c>
    </row>
    <row r="20" spans="1:5" x14ac:dyDescent="0.15">
      <c r="A20" s="4">
        <f t="shared" si="0"/>
        <v>-6.75</v>
      </c>
      <c r="B20" s="19">
        <v>-123.46285601136243</v>
      </c>
      <c r="C20" s="31">
        <v>115.52551725107121</v>
      </c>
      <c r="D20" s="31">
        <v>-94.652567487538292</v>
      </c>
      <c r="E20" s="20">
        <v>67.97148867292232</v>
      </c>
    </row>
    <row r="21" spans="1:5" x14ac:dyDescent="0.15">
      <c r="A21" s="5">
        <f t="shared" si="0"/>
        <v>-6.5</v>
      </c>
      <c r="B21" s="22">
        <v>-97.735010774031508</v>
      </c>
      <c r="C21" s="32">
        <v>91.256702740298465</v>
      </c>
      <c r="D21" s="32">
        <v>-74.282534701231128</v>
      </c>
      <c r="E21" s="23">
        <v>52.760520177325589</v>
      </c>
    </row>
    <row r="22" spans="1:5" x14ac:dyDescent="0.15">
      <c r="A22" s="3">
        <f t="shared" si="0"/>
        <v>-6.25</v>
      </c>
      <c r="B22" s="16">
        <v>-77.408117958648347</v>
      </c>
      <c r="C22" s="27">
        <v>72.114274606110982</v>
      </c>
      <c r="D22" s="27">
        <v>-58.29484572417563</v>
      </c>
      <c r="E22" s="17">
        <v>40.921820457669845</v>
      </c>
    </row>
    <row r="23" spans="1:5" x14ac:dyDescent="0.15">
      <c r="A23" s="4">
        <f t="shared" si="0"/>
        <v>-6</v>
      </c>
      <c r="B23" s="19">
        <v>-61.341936777640235</v>
      </c>
      <c r="C23" s="31">
        <v>57.010750846871261</v>
      </c>
      <c r="D23" s="31">
        <v>-45.746238538552042</v>
      </c>
      <c r="E23" s="20">
        <v>31.711824567532624</v>
      </c>
    </row>
    <row r="24" spans="1:5" x14ac:dyDescent="0.15">
      <c r="A24" s="4">
        <f t="shared" si="0"/>
        <v>-5.75</v>
      </c>
      <c r="B24" s="19">
        <v>-48.638000409631921</v>
      </c>
      <c r="C24" s="31">
        <v>45.090160417643183</v>
      </c>
      <c r="D24" s="31">
        <v>-35.89665163129898</v>
      </c>
      <c r="E24" s="20">
        <v>24.550350162246644</v>
      </c>
    </row>
    <row r="25" spans="1:5" x14ac:dyDescent="0.15">
      <c r="A25" s="4">
        <f t="shared" si="0"/>
        <v>-5.5</v>
      </c>
      <c r="B25" s="19">
        <v>-38.58816461632739</v>
      </c>
      <c r="C25" s="31">
        <v>35.678615221606428</v>
      </c>
      <c r="D25" s="31">
        <v>-28.165406328558255</v>
      </c>
      <c r="E25" s="20">
        <v>18.984777269116456</v>
      </c>
    </row>
    <row r="26" spans="1:5" x14ac:dyDescent="0.15">
      <c r="A26" s="5">
        <f t="shared" si="0"/>
        <v>-5.25</v>
      </c>
      <c r="B26" s="22">
        <v>-30.634137725346431</v>
      </c>
      <c r="C26" s="32">
        <v>28.245461787939899</v>
      </c>
      <c r="D26" s="32">
        <v>-22.09684708325387</v>
      </c>
      <c r="E26" s="23">
        <v>14.662069969115059</v>
      </c>
    </row>
    <row r="27" spans="1:5" x14ac:dyDescent="0.15">
      <c r="A27" s="3">
        <f t="shared" si="0"/>
        <v>-5</v>
      </c>
      <c r="B27" s="16">
        <v>-24.335642142450524</v>
      </c>
      <c r="C27" s="27">
        <v>22.372743395114341</v>
      </c>
      <c r="D27" s="27">
        <v>-17.33339615580083</v>
      </c>
      <c r="E27" s="17">
        <v>11.306924865133553</v>
      </c>
    </row>
    <row r="28" spans="1:5" x14ac:dyDescent="0.15">
      <c r="A28" s="4">
        <f t="shared" si="0"/>
        <v>-4.75</v>
      </c>
      <c r="B28" s="19">
        <v>-19.345361447520226</v>
      </c>
      <c r="C28" s="31">
        <v>17.731191067739964</v>
      </c>
      <c r="D28" s="31">
        <v>-13.594421070855887</v>
      </c>
      <c r="E28" s="20">
        <v>8.7047061140357833</v>
      </c>
    </row>
    <row r="29" spans="1:5" x14ac:dyDescent="0.15">
      <c r="A29" s="4">
        <f t="shared" si="0"/>
        <v>-4.5</v>
      </c>
      <c r="B29" s="19">
        <v>-15.389222753735924</v>
      </c>
      <c r="C29" s="31">
        <v>14.061344577001293</v>
      </c>
      <c r="D29" s="31">
        <v>-10.659659510005564</v>
      </c>
      <c r="E29" s="20">
        <v>6.6881197875431733</v>
      </c>
    </row>
    <row r="30" spans="1:5" x14ac:dyDescent="0.15">
      <c r="A30" s="4">
        <f t="shared" si="0"/>
        <v>-4.25</v>
      </c>
      <c r="B30" s="19">
        <v>-12.250874667409306</v>
      </c>
      <c r="C30" s="31">
        <v>11.158704937727826</v>
      </c>
      <c r="D30" s="31">
        <v>-8.3562176356657485</v>
      </c>
      <c r="E30" s="20">
        <v>5.1268092955687887</v>
      </c>
    </row>
    <row r="31" spans="1:5" x14ac:dyDescent="0.15">
      <c r="A31" s="5">
        <f t="shared" si="0"/>
        <v>-4</v>
      </c>
      <c r="B31" s="22">
        <v>-9.7594651537044506</v>
      </c>
      <c r="C31" s="32">
        <v>8.8620556637102155</v>
      </c>
      <c r="D31" s="32">
        <v>-6.5483704660623969</v>
      </c>
      <c r="E31" s="23">
        <v>3.9192325414688449</v>
      </c>
    </row>
    <row r="32" spans="1:5" x14ac:dyDescent="0.15">
      <c r="A32" s="3">
        <f t="shared" si="0"/>
        <v>-3.75</v>
      </c>
      <c r="B32" s="16">
        <v>-7.7800152298244178</v>
      </c>
      <c r="C32" s="27">
        <v>7.0442751328913893</v>
      </c>
      <c r="D32" s="27">
        <v>-5.1295595471907038</v>
      </c>
      <c r="E32" s="17">
        <v>2.9863213132926187</v>
      </c>
    </row>
    <row r="33" spans="1:5" x14ac:dyDescent="0.15">
      <c r="A33" s="4">
        <f t="shared" si="0"/>
        <v>-3.5</v>
      </c>
      <c r="B33" s="19">
        <v>-6.2058349222583651</v>
      </c>
      <c r="C33" s="31">
        <v>5.6051077401516594</v>
      </c>
      <c r="D33" s="31">
        <v>-4.0161137519281693</v>
      </c>
      <c r="E33" s="20">
        <v>2.2665326924224343</v>
      </c>
    </row>
    <row r="34" spans="1:5" x14ac:dyDescent="0.15">
      <c r="A34" s="4">
        <f t="shared" si="0"/>
        <v>-3.25</v>
      </c>
      <c r="B34" s="19">
        <v>-4.9525461659085481</v>
      </c>
      <c r="C34" s="31">
        <v>4.4654756391984263</v>
      </c>
      <c r="D34" s="31">
        <v>-3.1423213779348034</v>
      </c>
      <c r="E34" s="20">
        <v>1.7119876589548186</v>
      </c>
    </row>
    <row r="35" spans="1:5" x14ac:dyDescent="0.15">
      <c r="A35" s="4">
        <f t="shared" si="0"/>
        <v>-3</v>
      </c>
      <c r="B35" s="19">
        <v>-3.9533702174026093</v>
      </c>
      <c r="C35" s="31">
        <v>3.5630025133974876</v>
      </c>
      <c r="D35" s="31">
        <v>-2.4565619234493083</v>
      </c>
      <c r="E35" s="20">
        <v>1.2854588114339431</v>
      </c>
    </row>
    <row r="36" spans="1:5" x14ac:dyDescent="0.15">
      <c r="A36" s="5">
        <f t="shared" si="0"/>
        <v>-2.75</v>
      </c>
      <c r="B36" s="22">
        <v>-3.1554101386190032</v>
      </c>
      <c r="C36" s="32">
        <v>2.8484912386489274</v>
      </c>
      <c r="D36" s="32">
        <v>-1.9182687785752219</v>
      </c>
      <c r="E36" s="23">
        <v>0.95802127711680873</v>
      </c>
    </row>
    <row r="37" spans="1:5" x14ac:dyDescent="0.15">
      <c r="A37" s="3">
        <f t="shared" si="0"/>
        <v>-2.5</v>
      </c>
      <c r="B37" s="16">
        <v>-2.5167162452886984</v>
      </c>
      <c r="C37" s="27">
        <v>2.2831526459346438</v>
      </c>
      <c r="D37" s="27">
        <v>-1.4955433270333671</v>
      </c>
      <c r="E37" s="17">
        <v>0.70722165728552178</v>
      </c>
    </row>
    <row r="38" spans="1:5" x14ac:dyDescent="0.15">
      <c r="A38" s="4">
        <f t="shared" si="0"/>
        <v>-2.25</v>
      </c>
      <c r="B38" s="19">
        <v>-2.0039674569295931</v>
      </c>
      <c r="C38" s="31">
        <v>1.8364261041109762</v>
      </c>
      <c r="D38" s="31">
        <v>-1.1632795449018978</v>
      </c>
      <c r="E38" s="20">
        <v>0.51565172386555336</v>
      </c>
    </row>
    <row r="39" spans="1:5" x14ac:dyDescent="0.15">
      <c r="A39" s="4">
        <f t="shared" si="0"/>
        <v>-2</v>
      </c>
      <c r="B39" s="19">
        <v>-1.5906368546373291</v>
      </c>
      <c r="C39" s="31">
        <v>1.4842668750174028</v>
      </c>
      <c r="D39" s="31">
        <v>-0.90168840693859087</v>
      </c>
      <c r="E39" s="20">
        <v>0.36983850883895919</v>
      </c>
    </row>
    <row r="40" spans="1:5" x14ac:dyDescent="0.15">
      <c r="A40" s="4">
        <f t="shared" si="0"/>
        <v>-1.75</v>
      </c>
      <c r="B40" s="19">
        <v>-1.2555375122401728</v>
      </c>
      <c r="C40" s="31">
        <v>1.2078021468641178</v>
      </c>
      <c r="D40" s="31">
        <v>-0.69513506667476344</v>
      </c>
      <c r="E40" s="20">
        <v>0.2593819322536976</v>
      </c>
    </row>
    <row r="41" spans="1:5" x14ac:dyDescent="0.15">
      <c r="A41" s="5">
        <f t="shared" si="0"/>
        <v>-1.5</v>
      </c>
      <c r="B41" s="22">
        <v>-0.98166642857790753</v>
      </c>
      <c r="C41" s="32">
        <v>0.99227890405428587</v>
      </c>
      <c r="D41" s="32">
        <v>-0.53122027079699996</v>
      </c>
      <c r="E41" s="23">
        <v>0.17628639230349616</v>
      </c>
    </row>
    <row r="42" spans="1:5" x14ac:dyDescent="0.15">
      <c r="A42" s="3">
        <f t="shared" si="0"/>
        <v>-1.25</v>
      </c>
      <c r="B42" s="16">
        <v>-0.75528141834074725</v>
      </c>
      <c r="C42" s="27">
        <v>0.82624358304923196</v>
      </c>
      <c r="D42" s="27">
        <v>-0.40005190093813253</v>
      </c>
      <c r="E42" s="17">
        <v>0.11444472789139139</v>
      </c>
    </row>
    <row r="43" spans="1:5" x14ac:dyDescent="0.15">
      <c r="A43" s="4">
        <f t="shared" si="0"/>
        <v>-1</v>
      </c>
      <c r="B43" s="19">
        <v>-0.56515910399248503</v>
      </c>
      <c r="C43" s="31">
        <v>0.70090677375952337</v>
      </c>
      <c r="D43" s="31">
        <v>-0.29366376445840847</v>
      </c>
      <c r="E43" s="20">
        <v>6.9242394994042583E-2</v>
      </c>
    </row>
    <row r="44" spans="1:5" x14ac:dyDescent="0.15">
      <c r="A44" s="4">
        <f t="shared" si="0"/>
        <v>-0.75</v>
      </c>
      <c r="B44" s="19">
        <v>-0.40199246158092222</v>
      </c>
      <c r="C44" s="31">
        <v>0.60965682926943843</v>
      </c>
      <c r="D44" s="31">
        <v>-0.20554744692792101</v>
      </c>
      <c r="E44" s="20">
        <v>3.7257151395196163E-2</v>
      </c>
    </row>
    <row r="45" spans="1:5" x14ac:dyDescent="0.15">
      <c r="A45" s="4">
        <f t="shared" si="0"/>
        <v>-0.5</v>
      </c>
      <c r="B45" s="19">
        <v>-0.25789430539089631</v>
      </c>
      <c r="C45" s="31">
        <v>0.54769475995953087</v>
      </c>
      <c r="D45" s="31">
        <v>-0.13026970867994331</v>
      </c>
      <c r="E45" s="20">
        <v>1.6035477363796541E-2</v>
      </c>
    </row>
    <row r="46" spans="1:5" x14ac:dyDescent="0.15">
      <c r="A46" s="5">
        <f t="shared" si="0"/>
        <v>-0.25</v>
      </c>
      <c r="B46" s="22">
        <v>-0.12597910894546793</v>
      </c>
      <c r="C46" s="32">
        <v>0.51176970544173628</v>
      </c>
      <c r="D46" s="32">
        <v>-6.3152951666551799E-2</v>
      </c>
      <c r="E46" s="23">
        <v>3.9317370082364951E-3</v>
      </c>
    </row>
    <row r="47" spans="1:5" x14ac:dyDescent="0.15">
      <c r="A47" s="3">
        <f t="shared" si="0"/>
        <v>0</v>
      </c>
      <c r="B47" s="16">
        <v>0</v>
      </c>
      <c r="C47" s="27">
        <v>0.5</v>
      </c>
      <c r="D47" s="27">
        <v>0</v>
      </c>
      <c r="E47" s="17">
        <v>0</v>
      </c>
    </row>
    <row r="48" spans="1:5" x14ac:dyDescent="0.15">
      <c r="A48" s="4">
        <f t="shared" si="0"/>
        <v>0.25</v>
      </c>
      <c r="B48" s="19">
        <v>0.12597910894546793</v>
      </c>
      <c r="C48" s="31">
        <v>0.51176970544173628</v>
      </c>
      <c r="D48" s="31">
        <v>6.3152951666551799E-2</v>
      </c>
      <c r="E48" s="20">
        <v>3.9317370082364951E-3</v>
      </c>
    </row>
    <row r="49" spans="1:5" x14ac:dyDescent="0.15">
      <c r="A49" s="4">
        <f t="shared" si="0"/>
        <v>0.5</v>
      </c>
      <c r="B49" s="19">
        <v>0.25789430539089631</v>
      </c>
      <c r="C49" s="31">
        <v>0.54769475995953087</v>
      </c>
      <c r="D49" s="31">
        <v>0.13026970867994331</v>
      </c>
      <c r="E49" s="20">
        <v>1.6035477363796541E-2</v>
      </c>
    </row>
    <row r="50" spans="1:5" x14ac:dyDescent="0.15">
      <c r="A50" s="4">
        <f t="shared" si="0"/>
        <v>0.75</v>
      </c>
      <c r="B50" s="19">
        <v>0.40199246158092222</v>
      </c>
      <c r="C50" s="31">
        <v>0.60965682926943843</v>
      </c>
      <c r="D50" s="31">
        <v>0.20554744692792101</v>
      </c>
      <c r="E50" s="20">
        <v>3.7257151395196163E-2</v>
      </c>
    </row>
    <row r="51" spans="1:5" x14ac:dyDescent="0.15">
      <c r="A51" s="5">
        <f t="shared" si="0"/>
        <v>1</v>
      </c>
      <c r="B51" s="22">
        <v>0.56515910399248503</v>
      </c>
      <c r="C51" s="32">
        <v>0.70090677375952337</v>
      </c>
      <c r="D51" s="32">
        <v>0.29366376445840847</v>
      </c>
      <c r="E51" s="23">
        <v>6.9242394994042583E-2</v>
      </c>
    </row>
    <row r="52" spans="1:5" x14ac:dyDescent="0.15">
      <c r="A52" s="3">
        <f t="shared" si="0"/>
        <v>1.25</v>
      </c>
      <c r="B52" s="16">
        <v>0.75528141834074725</v>
      </c>
      <c r="C52" s="27">
        <v>0.82624358304923196</v>
      </c>
      <c r="D52" s="27">
        <v>0.40005190093813253</v>
      </c>
      <c r="E52" s="17">
        <v>0.11444472789139139</v>
      </c>
    </row>
    <row r="53" spans="1:5" x14ac:dyDescent="0.15">
      <c r="A53" s="4">
        <f t="shared" si="0"/>
        <v>1.5</v>
      </c>
      <c r="B53" s="19">
        <v>0.98166642857790753</v>
      </c>
      <c r="C53" s="31">
        <v>0.99227890405428587</v>
      </c>
      <c r="D53" s="31">
        <v>0.53122027079699996</v>
      </c>
      <c r="E53" s="20">
        <v>0.17628639230349616</v>
      </c>
    </row>
    <row r="54" spans="1:5" x14ac:dyDescent="0.15">
      <c r="A54" s="4">
        <f t="shared" si="0"/>
        <v>1.75</v>
      </c>
      <c r="B54" s="19">
        <v>1.2555375122401728</v>
      </c>
      <c r="C54" s="31">
        <v>1.2078021468641178</v>
      </c>
      <c r="D54" s="31">
        <v>0.69513506667476344</v>
      </c>
      <c r="E54" s="20">
        <v>0.2593819322536976</v>
      </c>
    </row>
    <row r="55" spans="1:5" x14ac:dyDescent="0.15">
      <c r="A55" s="4">
        <f t="shared" si="0"/>
        <v>2</v>
      </c>
      <c r="B55" s="19">
        <v>1.5906368546373291</v>
      </c>
      <c r="C55" s="31">
        <v>1.4842668750174028</v>
      </c>
      <c r="D55" s="31">
        <v>0.90168840693859087</v>
      </c>
      <c r="E55" s="20">
        <v>0.36983850883895919</v>
      </c>
    </row>
    <row r="56" spans="1:5" x14ac:dyDescent="0.15">
      <c r="A56" s="5">
        <f t="shared" si="0"/>
        <v>2.25</v>
      </c>
      <c r="B56" s="22">
        <v>2.0039674569295931</v>
      </c>
      <c r="C56" s="32">
        <v>1.8364261041109762</v>
      </c>
      <c r="D56" s="32">
        <v>1.1632795449018978</v>
      </c>
      <c r="E56" s="23">
        <v>0.51565172386555336</v>
      </c>
    </row>
    <row r="57" spans="1:5" x14ac:dyDescent="0.15">
      <c r="A57" s="3">
        <f t="shared" si="0"/>
        <v>2.5</v>
      </c>
      <c r="B57" s="16">
        <v>2.5167162452886984</v>
      </c>
      <c r="C57" s="27">
        <v>2.2831526459346438</v>
      </c>
      <c r="D57" s="27">
        <v>1.4955433270333671</v>
      </c>
      <c r="E57" s="17">
        <v>0.70722165728552178</v>
      </c>
    </row>
    <row r="58" spans="1:5" x14ac:dyDescent="0.15">
      <c r="A58" s="4">
        <f t="shared" si="0"/>
        <v>2.75</v>
      </c>
      <c r="B58" s="19">
        <v>3.1554101386190032</v>
      </c>
      <c r="C58" s="31">
        <v>2.8484912386489274</v>
      </c>
      <c r="D58" s="31">
        <v>1.9182687785752219</v>
      </c>
      <c r="E58" s="20">
        <v>0.95802127711680873</v>
      </c>
    </row>
    <row r="59" spans="1:5" x14ac:dyDescent="0.15">
      <c r="A59" s="4">
        <f t="shared" si="0"/>
        <v>3</v>
      </c>
      <c r="B59" s="19">
        <v>3.9533702174026093</v>
      </c>
      <c r="C59" s="31">
        <v>3.5630025133974876</v>
      </c>
      <c r="D59" s="31">
        <v>2.4565619234493083</v>
      </c>
      <c r="E59" s="20">
        <v>1.2854588114339431</v>
      </c>
    </row>
    <row r="60" spans="1:5" x14ac:dyDescent="0.15">
      <c r="A60" s="4">
        <f t="shared" si="0"/>
        <v>3.25</v>
      </c>
      <c r="B60" s="19">
        <v>4.9525461659085481</v>
      </c>
      <c r="C60" s="31">
        <v>4.4654756391984263</v>
      </c>
      <c r="D60" s="31">
        <v>3.1423213779348034</v>
      </c>
      <c r="E60" s="20">
        <v>1.7119876589548186</v>
      </c>
    </row>
    <row r="61" spans="1:5" x14ac:dyDescent="0.15">
      <c r="A61" s="5">
        <f t="shared" si="0"/>
        <v>3.5</v>
      </c>
      <c r="B61" s="22">
        <v>6.2058349222583651</v>
      </c>
      <c r="C61" s="32">
        <v>5.6051077401516594</v>
      </c>
      <c r="D61" s="32">
        <v>4.0161137519281693</v>
      </c>
      <c r="E61" s="23">
        <v>2.2665326924224343</v>
      </c>
    </row>
    <row r="62" spans="1:5" x14ac:dyDescent="0.15">
      <c r="A62" s="3">
        <f t="shared" si="0"/>
        <v>3.75</v>
      </c>
      <c r="B62" s="16">
        <v>7.7800152298244178</v>
      </c>
      <c r="C62" s="27">
        <v>7.0442751328913893</v>
      </c>
      <c r="D62" s="27">
        <v>5.1295595471907038</v>
      </c>
      <c r="E62" s="17">
        <v>2.9863213132926187</v>
      </c>
    </row>
    <row r="63" spans="1:5" x14ac:dyDescent="0.15">
      <c r="A63" s="4">
        <f t="shared" si="0"/>
        <v>4</v>
      </c>
      <c r="B63" s="19">
        <v>9.7594651537044506</v>
      </c>
      <c r="C63" s="31">
        <v>8.8620556637102155</v>
      </c>
      <c r="D63" s="31">
        <v>6.5483704660623969</v>
      </c>
      <c r="E63" s="20">
        <v>3.9192325414688449</v>
      </c>
    </row>
    <row r="64" spans="1:5" x14ac:dyDescent="0.15">
      <c r="A64" s="4">
        <f t="shared" si="0"/>
        <v>4.25</v>
      </c>
      <c r="B64" s="19">
        <v>12.250874667409306</v>
      </c>
      <c r="C64" s="31">
        <v>11.158704937727826</v>
      </c>
      <c r="D64" s="31">
        <v>8.3562176356657485</v>
      </c>
      <c r="E64" s="20">
        <v>5.1268092955687887</v>
      </c>
    </row>
    <row r="65" spans="1:5" x14ac:dyDescent="0.15">
      <c r="A65" s="4">
        <f t="shared" si="0"/>
        <v>4.5</v>
      </c>
      <c r="B65" s="19">
        <v>15.389222753735924</v>
      </c>
      <c r="C65" s="31">
        <v>14.061344577001293</v>
      </c>
      <c r="D65" s="31">
        <v>10.659659510005564</v>
      </c>
      <c r="E65" s="20">
        <v>6.6881197875431733</v>
      </c>
    </row>
    <row r="66" spans="1:5" x14ac:dyDescent="0.15">
      <c r="A66" s="5">
        <f t="shared" si="0"/>
        <v>4.75</v>
      </c>
      <c r="B66" s="22">
        <v>19.345361447520226</v>
      </c>
      <c r="C66" s="32">
        <v>17.731191067739964</v>
      </c>
      <c r="D66" s="32">
        <v>13.594421070855887</v>
      </c>
      <c r="E66" s="23">
        <v>8.7047061140357833</v>
      </c>
    </row>
    <row r="67" spans="1:5" x14ac:dyDescent="0.15">
      <c r="A67" s="3">
        <f t="shared" si="0"/>
        <v>5</v>
      </c>
      <c r="B67" s="16">
        <v>24.335642142450524</v>
      </c>
      <c r="C67" s="27">
        <v>22.372743395114341</v>
      </c>
      <c r="D67" s="27">
        <v>17.33339615580083</v>
      </c>
      <c r="E67" s="17">
        <v>11.306924865133553</v>
      </c>
    </row>
    <row r="68" spans="1:5" x14ac:dyDescent="0.15">
      <c r="A68" s="4">
        <f t="shared" si="0"/>
        <v>5.25</v>
      </c>
      <c r="B68" s="19">
        <v>30.634137725346431</v>
      </c>
      <c r="C68" s="31">
        <v>28.245461787939899</v>
      </c>
      <c r="D68" s="31">
        <v>22.09684708325387</v>
      </c>
      <c r="E68" s="20">
        <v>14.662069969115059</v>
      </c>
    </row>
    <row r="69" spans="1:5" x14ac:dyDescent="0.15">
      <c r="A69" s="4">
        <f t="shared" si="0"/>
        <v>5.5</v>
      </c>
      <c r="B69" s="19">
        <v>38.58816461632739</v>
      </c>
      <c r="C69" s="31">
        <v>35.678615221606428</v>
      </c>
      <c r="D69" s="31">
        <v>28.165406328558255</v>
      </c>
      <c r="E69" s="20">
        <v>18.984777269116456</v>
      </c>
    </row>
    <row r="70" spans="1:5" x14ac:dyDescent="0.15">
      <c r="A70" s="4">
        <f t="shared" si="0"/>
        <v>5.75</v>
      </c>
      <c r="B70" s="19">
        <v>48.638000409631921</v>
      </c>
      <c r="C70" s="31">
        <v>45.090160417643183</v>
      </c>
      <c r="D70" s="31">
        <v>35.89665163129898</v>
      </c>
      <c r="E70" s="20">
        <v>24.550350162246644</v>
      </c>
    </row>
    <row r="71" spans="1:5" x14ac:dyDescent="0.15">
      <c r="A71" s="5">
        <f t="shared" si="0"/>
        <v>6</v>
      </c>
      <c r="B71" s="22">
        <v>61.341936777640235</v>
      </c>
      <c r="C71" s="32">
        <v>57.010750846871261</v>
      </c>
      <c r="D71" s="32">
        <v>45.746238538552042</v>
      </c>
      <c r="E71" s="23">
        <v>31.711824567532624</v>
      </c>
    </row>
    <row r="72" spans="1:5" x14ac:dyDescent="0.15">
      <c r="A72" s="3">
        <f t="shared" si="0"/>
        <v>6.25</v>
      </c>
      <c r="B72" s="16">
        <v>77.408117958648347</v>
      </c>
      <c r="C72" s="27">
        <v>72.114274606110982</v>
      </c>
      <c r="D72" s="27">
        <v>58.29484572417563</v>
      </c>
      <c r="E72" s="17">
        <v>40.921820457669845</v>
      </c>
    </row>
    <row r="73" spans="1:5" x14ac:dyDescent="0.15">
      <c r="A73" s="4">
        <f t="shared" ref="A73:A91" si="1">A72+0.25</f>
        <v>6.5</v>
      </c>
      <c r="B73" s="19">
        <v>97.735010774031508</v>
      </c>
      <c r="C73" s="31">
        <v>91.256702740298465</v>
      </c>
      <c r="D73" s="31">
        <v>74.282534701231128</v>
      </c>
      <c r="E73" s="20">
        <v>52.760520177325589</v>
      </c>
    </row>
    <row r="74" spans="1:5" x14ac:dyDescent="0.15">
      <c r="A74" s="4">
        <f t="shared" si="1"/>
        <v>6.75</v>
      </c>
      <c r="B74" s="19">
        <v>123.46285601136243</v>
      </c>
      <c r="C74" s="31">
        <v>115.52551725107121</v>
      </c>
      <c r="D74" s="31">
        <v>94.652567487538292</v>
      </c>
      <c r="E74" s="20">
        <v>67.97148867292232</v>
      </c>
    </row>
    <row r="75" spans="1:5" x14ac:dyDescent="0.15">
      <c r="A75" s="4">
        <f t="shared" si="1"/>
        <v>7</v>
      </c>
      <c r="B75" s="19">
        <v>156.03909286995543</v>
      </c>
      <c r="C75" s="31">
        <v>146.30260952886744</v>
      </c>
      <c r="D75" s="31">
        <v>120.6072898563996</v>
      </c>
      <c r="E75" s="20">
        <v>87.507530471940669</v>
      </c>
    </row>
    <row r="76" spans="1:5" x14ac:dyDescent="0.15">
      <c r="A76" s="5">
        <f t="shared" si="1"/>
        <v>7.25</v>
      </c>
      <c r="B76" s="22">
        <v>197.30156586563834</v>
      </c>
      <c r="C76" s="32">
        <v>185.34433207788192</v>
      </c>
      <c r="D76" s="32">
        <v>153.67940779861308</v>
      </c>
      <c r="E76" s="23">
        <v>112.5893920695506</v>
      </c>
    </row>
    <row r="77" spans="1:5" x14ac:dyDescent="0.15">
      <c r="A77" s="3">
        <f t="shared" si="1"/>
        <v>7.5</v>
      </c>
      <c r="B77" s="16">
        <v>249.58436542268817</v>
      </c>
      <c r="C77" s="27">
        <v>234.8833961254976</v>
      </c>
      <c r="D77" s="27">
        <v>195.82290389313991</v>
      </c>
      <c r="E77" s="17">
        <v>144.78090379036917</v>
      </c>
    </row>
    <row r="78" spans="1:5" x14ac:dyDescent="0.15">
      <c r="A78" s="4">
        <f t="shared" si="1"/>
        <v>7.75</v>
      </c>
      <c r="B78" s="19">
        <v>315.85248092400343</v>
      </c>
      <c r="C78" s="31">
        <v>297.75859491837235</v>
      </c>
      <c r="D78" s="31">
        <v>249.52901354607604</v>
      </c>
      <c r="E78" s="20">
        <v>186.08516015341112</v>
      </c>
    </row>
    <row r="79" spans="1:5" x14ac:dyDescent="0.15">
      <c r="A79" s="4">
        <f t="shared" si="1"/>
        <v>8</v>
      </c>
      <c r="B79" s="19">
        <v>399.87313678256004</v>
      </c>
      <c r="C79" s="31">
        <v>377.57997362398464</v>
      </c>
      <c r="D79" s="31">
        <v>317.97417890101883</v>
      </c>
      <c r="E79" s="20">
        <v>239.06762364386051</v>
      </c>
    </row>
    <row r="80" spans="1:5" x14ac:dyDescent="0.15">
      <c r="A80" s="4">
        <f t="shared" si="1"/>
        <v>8.25</v>
      </c>
      <c r="B80" s="19">
        <v>506.43383830764543</v>
      </c>
      <c r="C80" s="31">
        <v>478.93915927994095</v>
      </c>
      <c r="D80" s="31">
        <v>405.20881055368795</v>
      </c>
      <c r="E80" s="20">
        <v>307.01368210335471</v>
      </c>
    </row>
    <row r="81" spans="1:5" x14ac:dyDescent="0.15">
      <c r="A81" s="5">
        <f t="shared" si="1"/>
        <v>8.5</v>
      </c>
      <c r="B81" s="22">
        <v>641.61990254006662</v>
      </c>
      <c r="C81" s="32">
        <v>607.67723257363718</v>
      </c>
      <c r="D81" s="32">
        <v>516.3981288560293</v>
      </c>
      <c r="E81" s="23">
        <v>394.1302951552791</v>
      </c>
    </row>
    <row r="82" spans="1:5" x14ac:dyDescent="0.15">
      <c r="A82" s="3">
        <f t="shared" si="1"/>
        <v>8.75</v>
      </c>
      <c r="B82" s="16">
        <v>813.16775281471791</v>
      </c>
      <c r="C82" s="27">
        <v>771.22592614942937</v>
      </c>
      <c r="D82" s="27">
        <v>658.12947425817151</v>
      </c>
      <c r="E82" s="17">
        <v>505.80405873004707</v>
      </c>
    </row>
    <row r="83" spans="1:5" x14ac:dyDescent="0.15">
      <c r="A83" s="4">
        <f t="shared" si="1"/>
        <v>9</v>
      </c>
      <c r="B83" s="19">
        <v>1030.9147225169563</v>
      </c>
      <c r="C83" s="31">
        <v>979.04227423171278</v>
      </c>
      <c r="D83" s="31">
        <v>838.80445719427826</v>
      </c>
      <c r="E83" s="20">
        <v>648.93146332818401</v>
      </c>
    </row>
    <row r="84" spans="1:5" x14ac:dyDescent="0.15">
      <c r="A84" s="4">
        <f t="shared" si="1"/>
        <v>9.25</v>
      </c>
      <c r="B84" s="19">
        <v>1307.3718086342417</v>
      </c>
      <c r="C84" s="31">
        <v>1243.1623741950386</v>
      </c>
      <c r="D84" s="31">
        <v>1069.1394018516007</v>
      </c>
      <c r="E84" s="20">
        <v>832.34153161762015</v>
      </c>
    </row>
    <row r="85" spans="1:5" x14ac:dyDescent="0.15">
      <c r="A85" s="4">
        <f t="shared" si="1"/>
        <v>9.5</v>
      </c>
      <c r="B85" s="19">
        <v>1658.4530777821344</v>
      </c>
      <c r="C85" s="31">
        <v>1578.9069823397299</v>
      </c>
      <c r="D85" s="31">
        <v>1362.8040305922111</v>
      </c>
      <c r="E85" s="20">
        <v>1067.3366636040462</v>
      </c>
    </row>
    <row r="86" spans="1:5" x14ac:dyDescent="0.15">
      <c r="A86" s="5">
        <f t="shared" si="1"/>
        <v>9.75</v>
      </c>
      <c r="B86" s="22">
        <v>2104.4046883684327</v>
      </c>
      <c r="C86" s="32">
        <v>2005.780674811504</v>
      </c>
      <c r="D86" s="32">
        <v>1737.2366275443701</v>
      </c>
      <c r="E86" s="23">
        <v>1368.3847375264418</v>
      </c>
    </row>
    <row r="87" spans="1:5" x14ac:dyDescent="0.15">
      <c r="A87" s="3">
        <f t="shared" si="1"/>
        <v>10</v>
      </c>
      <c r="B87" s="16">
        <v>2670.9883037012551</v>
      </c>
      <c r="C87" s="27">
        <v>2548.6177980961293</v>
      </c>
      <c r="D87" s="27">
        <v>2214.6845101560539</v>
      </c>
      <c r="E87" s="17">
        <v>1754.0047527427482</v>
      </c>
    </row>
    <row r="88" spans="1:5" x14ac:dyDescent="0.15">
      <c r="A88" s="4">
        <f t="shared" si="1"/>
        <v>10.25</v>
      </c>
      <c r="B88" s="19">
        <v>3390.9887356732365</v>
      </c>
      <c r="C88" s="31">
        <v>3239.0430983342048</v>
      </c>
      <c r="D88" s="31">
        <v>2823.5321641609962</v>
      </c>
      <c r="E88" s="20">
        <v>2247.9001213957158</v>
      </c>
    </row>
    <row r="89" spans="1:5" x14ac:dyDescent="0.15">
      <c r="A89" s="4">
        <f t="shared" si="1"/>
        <v>10.5</v>
      </c>
      <c r="B89" s="19">
        <v>4306.1348750962743</v>
      </c>
      <c r="C89" s="31">
        <v>4117.3336312963847</v>
      </c>
      <c r="D89" s="31">
        <v>3599.9966754860097</v>
      </c>
      <c r="E89" s="20">
        <v>2880.4088405608113</v>
      </c>
    </row>
    <row r="90" spans="1:5" x14ac:dyDescent="0.15">
      <c r="A90" s="4">
        <f t="shared" si="1"/>
        <v>10.75</v>
      </c>
      <c r="B90" s="19">
        <v>5469.5474789528544</v>
      </c>
      <c r="C90" s="31">
        <v>5234.7924342727692</v>
      </c>
      <c r="D90" s="31">
        <v>4590.2921636130277</v>
      </c>
      <c r="E90" s="20">
        <v>3690.359129735798</v>
      </c>
    </row>
    <row r="91" spans="1:5" x14ac:dyDescent="0.15">
      <c r="A91" s="5">
        <f t="shared" si="1"/>
        <v>11</v>
      </c>
      <c r="B91" s="22">
        <v>6948.8586598121628</v>
      </c>
      <c r="C91" s="32">
        <v>6656.7749162019609</v>
      </c>
      <c r="D91" s="32">
        <v>5853.3931157062234</v>
      </c>
      <c r="E91" s="23">
        <v>4727.4438821462336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tart_Besi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5494-0F16-4309-A629-24CD79EBE20F}">
  <sheetPr codeName="Sheet23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118</v>
      </c>
    </row>
    <row r="2" spans="1:5" x14ac:dyDescent="0.15">
      <c r="A2" s="2"/>
    </row>
    <row r="3" spans="1:5" x14ac:dyDescent="0.15">
      <c r="A3" s="2"/>
    </row>
    <row r="6" spans="1:5" x14ac:dyDescent="0.15">
      <c r="A6" s="6" t="s">
        <v>0</v>
      </c>
      <c r="B6" s="6" t="s">
        <v>56</v>
      </c>
      <c r="C6" s="6" t="s">
        <v>57</v>
      </c>
      <c r="D6" s="6" t="s">
        <v>58</v>
      </c>
      <c r="E6" s="6" t="s">
        <v>59</v>
      </c>
    </row>
    <row r="7" spans="1:5" x14ac:dyDescent="0.15">
      <c r="A7" s="3">
        <v>1.0000000000000001E-5</v>
      </c>
      <c r="B7" s="16">
        <v>-99999.999939355708</v>
      </c>
      <c r="C7" s="27">
        <v>-10000000005.564426</v>
      </c>
      <c r="D7" s="27">
        <v>-3999999999999998.5</v>
      </c>
      <c r="E7" s="17">
        <v>-2.3999999999899987E+21</v>
      </c>
    </row>
    <row r="8" spans="1:5" x14ac:dyDescent="0.15">
      <c r="A8" s="4">
        <v>2.5000000000000001E-2</v>
      </c>
      <c r="B8" s="19">
        <v>-39.946184926399866</v>
      </c>
      <c r="C8" s="31">
        <v>-1601.6529588098595</v>
      </c>
      <c r="D8" s="31">
        <v>-255999.9746541947</v>
      </c>
      <c r="E8" s="20">
        <v>-61438399.87517143</v>
      </c>
    </row>
    <row r="9" spans="1:5" x14ac:dyDescent="0.15">
      <c r="A9" s="4">
        <v>0.05</v>
      </c>
      <c r="B9" s="19">
        <v>-19.909674325882506</v>
      </c>
      <c r="C9" s="31">
        <v>-401.30772054712207</v>
      </c>
      <c r="D9" s="31">
        <v>-31999.957956916773</v>
      </c>
      <c r="E9" s="20">
        <v>-3839599.8755775243</v>
      </c>
    </row>
    <row r="10" spans="1:5" x14ac:dyDescent="0.15">
      <c r="A10" s="4">
        <f t="shared" ref="A10:A12" si="0">A9+0.05</f>
        <v>0.1</v>
      </c>
      <c r="B10" s="19">
        <v>-9.853844780870606</v>
      </c>
      <c r="C10" s="31">
        <v>-100.96551683340806</v>
      </c>
      <c r="D10" s="31">
        <v>-3999.933137623153</v>
      </c>
      <c r="E10" s="20">
        <v>-239899.8768786052</v>
      </c>
    </row>
    <row r="11" spans="1:5" x14ac:dyDescent="0.15">
      <c r="A11" s="5">
        <f t="shared" si="0"/>
        <v>0.15000000000000002</v>
      </c>
      <c r="B11" s="22">
        <v>-6.4774987761530616</v>
      </c>
      <c r="C11" s="32">
        <v>-45.21335289739794</v>
      </c>
      <c r="D11" s="32">
        <v>-1185.0998730661752</v>
      </c>
      <c r="E11" s="23">
        <v>-47362.841625195688</v>
      </c>
    </row>
    <row r="12" spans="1:5" x14ac:dyDescent="0.15">
      <c r="A12" s="3">
        <f t="shared" si="0"/>
        <v>0.2</v>
      </c>
      <c r="B12" s="16">
        <v>-4.7759725432204725</v>
      </c>
      <c r="C12" s="27">
        <v>-25.632566571630509</v>
      </c>
      <c r="D12" s="27">
        <v>-499.9002654205492</v>
      </c>
      <c r="E12" s="17">
        <v>-14974.880803755901</v>
      </c>
    </row>
    <row r="13" spans="1:5" x14ac:dyDescent="0.15">
      <c r="A13" s="4">
        <f>A12+0.1</f>
        <v>0.30000000000000004</v>
      </c>
      <c r="B13" s="19">
        <v>-3.0559920334573243</v>
      </c>
      <c r="C13" s="31">
        <v>-11.559100172068712</v>
      </c>
      <c r="D13" s="31">
        <v>-148.02759392407813</v>
      </c>
      <c r="E13" s="20">
        <v>-2951.7376984305824</v>
      </c>
    </row>
    <row r="14" spans="1:5" x14ac:dyDescent="0.15">
      <c r="A14" s="4">
        <f t="shared" ref="A14:A52" si="1">A13+0.1</f>
        <v>0.4</v>
      </c>
      <c r="B14" s="19">
        <v>-2.1843544247326876</v>
      </c>
      <c r="C14" s="31">
        <v>-6.575415196356154</v>
      </c>
      <c r="D14" s="31">
        <v>-62.365860715672056</v>
      </c>
      <c r="E14" s="20">
        <v>-931.14155380777356</v>
      </c>
    </row>
    <row r="15" spans="1:5" x14ac:dyDescent="0.15">
      <c r="A15" s="4">
        <f t="shared" si="1"/>
        <v>0.5</v>
      </c>
      <c r="B15" s="19">
        <v>-1.6564411200033009</v>
      </c>
      <c r="C15" s="31">
        <v>-4.2373013112342672</v>
      </c>
      <c r="D15" s="31">
        <v>-31.857175324966779</v>
      </c>
      <c r="E15" s="20">
        <v>-379.89764073082233</v>
      </c>
    </row>
    <row r="16" spans="1:5" x14ac:dyDescent="0.15">
      <c r="A16" s="5">
        <f t="shared" si="1"/>
        <v>0.6</v>
      </c>
      <c r="B16" s="22">
        <v>-1.3028349397635022</v>
      </c>
      <c r="C16" s="32">
        <v>-2.9489136581772333</v>
      </c>
      <c r="D16" s="32">
        <v>-18.370519021262623</v>
      </c>
      <c r="E16" s="23">
        <v>-182.31132073825847</v>
      </c>
    </row>
    <row r="17" spans="1:5" x14ac:dyDescent="0.15">
      <c r="A17" s="3">
        <f t="shared" si="1"/>
        <v>0.7</v>
      </c>
      <c r="B17" s="16">
        <v>-1.0502835353129178</v>
      </c>
      <c r="C17" s="27">
        <v>-2.1609249103621271</v>
      </c>
      <c r="D17" s="27">
        <v>-11.511226280481925</v>
      </c>
      <c r="E17" s="17">
        <v>-97.827768642170284</v>
      </c>
    </row>
    <row r="18" spans="1:5" x14ac:dyDescent="0.15">
      <c r="A18" s="4">
        <f t="shared" si="1"/>
        <v>0.79999999999999993</v>
      </c>
      <c r="B18" s="19">
        <v>-0.86178163447218037</v>
      </c>
      <c r="C18" s="31">
        <v>-1.6425741483561211</v>
      </c>
      <c r="D18" s="31">
        <v>-7.6612846130880472</v>
      </c>
      <c r="E18" s="20">
        <v>-56.947754660336038</v>
      </c>
    </row>
    <row r="19" spans="1:5" x14ac:dyDescent="0.15">
      <c r="A19" s="4">
        <f t="shared" si="1"/>
        <v>0.89999999999999991</v>
      </c>
      <c r="B19" s="19">
        <v>-0.71653357877601898</v>
      </c>
      <c r="C19" s="31">
        <v>-1.282878729025144</v>
      </c>
      <c r="D19" s="31">
        <v>-5.3365939118591026</v>
      </c>
      <c r="E19" s="20">
        <v>-35.267874633028001</v>
      </c>
    </row>
    <row r="20" spans="1:5" x14ac:dyDescent="0.15">
      <c r="A20" s="4">
        <f t="shared" si="1"/>
        <v>0.99999999999999989</v>
      </c>
      <c r="B20" s="19">
        <v>-0.60190723019723469</v>
      </c>
      <c r="C20" s="31">
        <v>-1.0229316684379433</v>
      </c>
      <c r="D20" s="31">
        <v>-3.8515850274675913</v>
      </c>
      <c r="E20" s="20">
        <v>-22.928627372849025</v>
      </c>
    </row>
    <row r="21" spans="1:5" x14ac:dyDescent="0.15">
      <c r="A21" s="5">
        <f t="shared" si="1"/>
        <v>1.0999999999999999</v>
      </c>
      <c r="B21" s="22">
        <v>-0.50976002716702717</v>
      </c>
      <c r="C21" s="32">
        <v>-0.82902059805866513</v>
      </c>
      <c r="D21" s="32">
        <v>-2.8596487627563807</v>
      </c>
      <c r="E21" s="23">
        <v>-15.500268345517057</v>
      </c>
    </row>
    <row r="22" spans="1:5" x14ac:dyDescent="0.15">
      <c r="A22" s="3">
        <f t="shared" si="1"/>
        <v>1.2</v>
      </c>
      <c r="B22" s="16">
        <v>-0.43459239106071512</v>
      </c>
      <c r="C22" s="27">
        <v>-0.68066854617052297</v>
      </c>
      <c r="D22" s="27">
        <v>-2.1726405111514691</v>
      </c>
      <c r="E22" s="17">
        <v>-10.81955045016001</v>
      </c>
    </row>
    <row r="23" spans="1:5" x14ac:dyDescent="0.15">
      <c r="A23" s="4">
        <f t="shared" si="1"/>
        <v>1.3</v>
      </c>
      <c r="B23" s="19">
        <v>-0.3725474956319621</v>
      </c>
      <c r="C23" s="31">
        <v>-0.56482264293999784</v>
      </c>
      <c r="D23" s="31">
        <v>-1.682390018062683</v>
      </c>
      <c r="E23" s="20">
        <v>-7.756549656103207</v>
      </c>
    </row>
    <row r="24" spans="1:5" x14ac:dyDescent="0.15">
      <c r="A24" s="4">
        <f t="shared" si="1"/>
        <v>1.4000000000000001</v>
      </c>
      <c r="B24" s="19">
        <v>-0.32083590222987568</v>
      </c>
      <c r="C24" s="31">
        <v>-0.47282356277431015</v>
      </c>
      <c r="D24" s="31">
        <v>-1.323681708468559</v>
      </c>
      <c r="E24" s="20">
        <v>-5.6874081673111707</v>
      </c>
    </row>
    <row r="25" spans="1:5" x14ac:dyDescent="0.15">
      <c r="A25" s="4">
        <f t="shared" si="1"/>
        <v>1.5000000000000002</v>
      </c>
      <c r="B25" s="19">
        <v>-0.27738780045684369</v>
      </c>
      <c r="C25" s="31">
        <v>-0.39873076295208809</v>
      </c>
      <c r="D25" s="31">
        <v>-1.0555957514657108</v>
      </c>
      <c r="E25" s="20">
        <v>-4.2512633682058061</v>
      </c>
    </row>
    <row r="26" spans="1:5" x14ac:dyDescent="0.15">
      <c r="A26" s="5">
        <f t="shared" si="1"/>
        <v>1.6000000000000003</v>
      </c>
      <c r="B26" s="22">
        <v>-0.24063391135761178</v>
      </c>
      <c r="C26" s="32">
        <v>-0.33835094656783959</v>
      </c>
      <c r="D26" s="32">
        <v>-0.85156783781554524</v>
      </c>
      <c r="E26" s="23">
        <v>-3.2309379491791193</v>
      </c>
    </row>
    <row r="27" spans="1:5" x14ac:dyDescent="0.15">
      <c r="A27" s="3">
        <f t="shared" si="1"/>
        <v>1.7000000000000004</v>
      </c>
      <c r="B27" s="16">
        <v>-0.20936248820408235</v>
      </c>
      <c r="C27" s="27">
        <v>-0.28865072288292726</v>
      </c>
      <c r="D27" s="27">
        <v>-0.69383910903803292</v>
      </c>
      <c r="E27" s="17">
        <v>-2.4911858274829459</v>
      </c>
    </row>
    <row r="28" spans="1:5" x14ac:dyDescent="0.15">
      <c r="A28" s="4">
        <f t="shared" si="1"/>
        <v>1.8000000000000005</v>
      </c>
      <c r="B28" s="19">
        <v>-0.18262309980174682</v>
      </c>
      <c r="C28" s="31">
        <v>-0.24738867815746496</v>
      </c>
      <c r="D28" s="31">
        <v>-0.57022971738519335</v>
      </c>
      <c r="E28" s="20">
        <v>-1.9452398474395016</v>
      </c>
    </row>
    <row r="29" spans="1:5" x14ac:dyDescent="0.15">
      <c r="A29" s="4">
        <f t="shared" si="1"/>
        <v>1.9000000000000006</v>
      </c>
      <c r="B29" s="19">
        <v>-0.15966015303266751</v>
      </c>
      <c r="C29" s="31">
        <v>-0.212877638766925</v>
      </c>
      <c r="D29" s="31">
        <v>-0.47219625646193331</v>
      </c>
      <c r="E29" s="20">
        <v>-1.5359603928228536</v>
      </c>
    </row>
    <row r="30" spans="1:5" x14ac:dyDescent="0.15">
      <c r="A30" s="4">
        <f t="shared" si="1"/>
        <v>2.0000000000000004</v>
      </c>
      <c r="B30" s="19">
        <v>-0.13986588181652235</v>
      </c>
      <c r="C30" s="31">
        <v>-0.18382681365779455</v>
      </c>
      <c r="D30" s="31">
        <v>-0.39362563638257803</v>
      </c>
      <c r="E30" s="20">
        <v>-1.2248378409890059</v>
      </c>
    </row>
    <row r="31" spans="1:5" x14ac:dyDescent="0.15">
      <c r="A31" s="5">
        <f t="shared" si="1"/>
        <v>2.1000000000000005</v>
      </c>
      <c r="B31" s="22">
        <v>-0.12274641153350785</v>
      </c>
      <c r="C31" s="32">
        <v>-0.15923441304878014</v>
      </c>
      <c r="D31" s="32">
        <v>-0.33006554030264434</v>
      </c>
      <c r="E31" s="23">
        <v>-0.98537746959585149</v>
      </c>
    </row>
    <row r="32" spans="1:5" x14ac:dyDescent="0.15">
      <c r="A32" s="3">
        <f t="shared" si="1"/>
        <v>2.2000000000000006</v>
      </c>
      <c r="B32" s="16">
        <v>-0.10789681011908719</v>
      </c>
      <c r="C32" s="27">
        <v>-0.13831301027118675</v>
      </c>
      <c r="D32" s="27">
        <v>-0.27822136909251605</v>
      </c>
      <c r="E32" s="17">
        <v>-0.79901055314251468</v>
      </c>
    </row>
    <row r="33" spans="1:5" x14ac:dyDescent="0.15">
      <c r="A33" s="4">
        <f t="shared" si="1"/>
        <v>2.3000000000000007</v>
      </c>
      <c r="B33" s="19">
        <v>-9.4982443845362544E-2</v>
      </c>
      <c r="C33" s="31">
        <v>-0.12043664771746856</v>
      </c>
      <c r="D33" s="31">
        <v>-0.23562015030870473</v>
      </c>
      <c r="E33" s="20">
        <v>-0.65250447996160033</v>
      </c>
    </row>
    <row r="34" spans="1:5" x14ac:dyDescent="0.15">
      <c r="A34" s="4">
        <f t="shared" si="1"/>
        <v>2.4000000000000008</v>
      </c>
      <c r="B34" s="19">
        <v>-8.3724838754832095E-2</v>
      </c>
      <c r="C34" s="31">
        <v>-0.10510269102459585</v>
      </c>
      <c r="D34" s="31">
        <v>-0.20038153917631196</v>
      </c>
      <c r="E34" s="20">
        <v>-0.53628584000301549</v>
      </c>
    </row>
    <row r="35" spans="1:5" x14ac:dyDescent="0.15">
      <c r="A35" s="4">
        <f t="shared" si="1"/>
        <v>2.5000000000000009</v>
      </c>
      <c r="B35" s="19">
        <v>-7.3890816347746982E-2</v>
      </c>
      <c r="C35" s="31">
        <v>-9.19038797394649E-2</v>
      </c>
      <c r="D35" s="31">
        <v>-0.17105898137059788</v>
      </c>
      <c r="E35" s="20">
        <v>-0.44333278195070214</v>
      </c>
    </row>
    <row r="36" spans="1:5" x14ac:dyDescent="0.15">
      <c r="A36" s="5">
        <f t="shared" si="1"/>
        <v>2.600000000000001</v>
      </c>
      <c r="B36" s="22">
        <v>-6.5284045058531415E-2</v>
      </c>
      <c r="C36" s="32">
        <v>-8.0507551385757048E-2</v>
      </c>
      <c r="D36" s="32">
        <v>-0.1465277369702177</v>
      </c>
      <c r="E36" s="23">
        <v>-0.3684299866566198</v>
      </c>
    </row>
    <row r="37" spans="1:5" x14ac:dyDescent="0.15">
      <c r="A37" s="3">
        <f t="shared" si="1"/>
        <v>2.7000000000000011</v>
      </c>
      <c r="B37" s="16">
        <v>-5.7738398956525869E-2</v>
      </c>
      <c r="C37" s="27">
        <v>-7.0639993121938208E-2</v>
      </c>
      <c r="D37" s="27">
        <v>-0.1259047584587917</v>
      </c>
      <c r="E37" s="17">
        <v>-0.30765916084034495</v>
      </c>
    </row>
    <row r="38" spans="1:5" x14ac:dyDescent="0.15">
      <c r="A38" s="4">
        <f t="shared" si="1"/>
        <v>2.8000000000000012</v>
      </c>
      <c r="B38" s="19">
        <v>-5.1112685607272376E-2</v>
      </c>
      <c r="C38" s="31">
        <v>-6.2074512549524313E-2</v>
      </c>
      <c r="D38" s="31">
        <v>-0.10849057355266534</v>
      </c>
      <c r="E38" s="20">
        <v>-0.25804525187146965</v>
      </c>
    </row>
    <row r="39" spans="1:5" x14ac:dyDescent="0.15">
      <c r="A39" s="4">
        <f t="shared" si="1"/>
        <v>2.9000000000000012</v>
      </c>
      <c r="B39" s="19">
        <v>-4.5286423298361377E-2</v>
      </c>
      <c r="C39" s="31">
        <v>-5.4622242600141077E-2</v>
      </c>
      <c r="D39" s="31">
        <v>-9.3726596149436375E-2</v>
      </c>
      <c r="E39" s="20">
        <v>-0.21730732201389807</v>
      </c>
    </row>
    <row r="40" spans="1:5" x14ac:dyDescent="0.15">
      <c r="A40" s="4">
        <f t="shared" si="1"/>
        <v>3.0000000000000013</v>
      </c>
      <c r="B40" s="19">
        <v>-4.0156431128194114E-2</v>
      </c>
      <c r="C40" s="31">
        <v>-4.812498142901056E-2</v>
      </c>
      <c r="D40" s="31">
        <v>-8.1163403442688714E-2</v>
      </c>
      <c r="E40" s="20">
        <v>-0.18368083422892517</v>
      </c>
    </row>
    <row r="41" spans="1:5" x14ac:dyDescent="0.15">
      <c r="A41" s="5">
        <f t="shared" si="1"/>
        <v>3.1000000000000014</v>
      </c>
      <c r="B41" s="22">
        <v>-3.5634054949617439E-2</v>
      </c>
      <c r="C41" s="32">
        <v>-4.2449564473401855E-2</v>
      </c>
      <c r="D41" s="32">
        <v>-7.0436907148818909E-2</v>
      </c>
      <c r="E41" s="23">
        <v>-0.15578934931007232</v>
      </c>
    </row>
    <row r="42" spans="1:5" x14ac:dyDescent="0.15">
      <c r="A42" s="3">
        <f t="shared" si="1"/>
        <v>3.2000000000000015</v>
      </c>
      <c r="B42" s="16">
        <v>-3.1642895211398715E-2</v>
      </c>
      <c r="C42" s="27">
        <v>-3.748340242866266E-2</v>
      </c>
      <c r="D42" s="27">
        <v>-6.1250274700289167E-2</v>
      </c>
      <c r="E42" s="17">
        <v>-0.13255085798458061</v>
      </c>
    </row>
    <row r="43" spans="1:5" x14ac:dyDescent="0.15">
      <c r="A43" s="4">
        <f t="shared" si="1"/>
        <v>3.3000000000000016</v>
      </c>
      <c r="B43" s="19">
        <v>-2.8116934272716561E-2</v>
      </c>
      <c r="C43" s="31">
        <v>-3.3130915258783672E-2</v>
      </c>
      <c r="D43" s="31">
        <v>-5.33600848010366E-2</v>
      </c>
      <c r="E43" s="20">
        <v>-0.11310868503477953</v>
      </c>
    </row>
    <row r="44" spans="1:5" x14ac:dyDescent="0.15">
      <c r="A44" s="4">
        <f t="shared" si="1"/>
        <v>3.4000000000000017</v>
      </c>
      <c r="B44" s="19">
        <v>-2.4998984123186224E-2</v>
      </c>
      <c r="C44" s="31">
        <v>-2.9310661195980657E-2</v>
      </c>
      <c r="D44" s="31">
        <v>-4.6565633290923315E-2</v>
      </c>
      <c r="E44" s="20">
        <v>-9.6780023401618107E-2</v>
      </c>
    </row>
    <row r="45" spans="1:5" x14ac:dyDescent="0.15">
      <c r="A45" s="4">
        <f t="shared" si="1"/>
        <v>3.5000000000000018</v>
      </c>
      <c r="B45" s="19">
        <v>-2.2239392925923789E-2</v>
      </c>
      <c r="C45" s="31">
        <v>-2.5953009434918104E-2</v>
      </c>
      <c r="D45" s="31">
        <v>-4.0700605325619643E-2</v>
      </c>
      <c r="E45" s="20">
        <v>-8.3017251178309576E-2</v>
      </c>
    </row>
    <row r="46" spans="1:5" x14ac:dyDescent="0.15">
      <c r="A46" s="5">
        <f t="shared" si="1"/>
        <v>3.6000000000000019</v>
      </c>
      <c r="B46" s="22">
        <v>-1.9794962019720579E-2</v>
      </c>
      <c r="C46" s="32">
        <v>-2.2998241579180061E-2</v>
      </c>
      <c r="D46" s="32">
        <v>-3.5626540986505875E-2</v>
      </c>
      <c r="E46" s="23">
        <v>-7.1378608767956181E-2</v>
      </c>
    </row>
    <row r="47" spans="1:5" x14ac:dyDescent="0.15">
      <c r="A47" s="3">
        <f t="shared" si="1"/>
        <v>3.700000000000002</v>
      </c>
      <c r="B47" s="16">
        <v>-1.7628035102223227E-2</v>
      </c>
      <c r="C47" s="27">
        <v>-2.0394993733038307E-2</v>
      </c>
      <c r="D47" s="27">
        <v>-3.1227671612736728E-2</v>
      </c>
      <c r="E47" s="17">
        <v>-6.1505793590328539E-2</v>
      </c>
    </row>
    <row r="48" spans="1:5" x14ac:dyDescent="0.15">
      <c r="A48" s="4">
        <f t="shared" si="1"/>
        <v>3.800000000000002</v>
      </c>
      <c r="B48" s="19">
        <v>-1.5705729078473455E-2</v>
      </c>
      <c r="C48" s="31">
        <v>-1.8098971133843861E-2</v>
      </c>
      <c r="D48" s="31">
        <v>-2.7406812096074575E-2</v>
      </c>
      <c r="E48" s="20">
        <v>-5.3106711770554517E-2</v>
      </c>
    </row>
    <row r="49" spans="1:5" x14ac:dyDescent="0.15">
      <c r="A49" s="4">
        <f t="shared" si="1"/>
        <v>3.9000000000000021</v>
      </c>
      <c r="B49" s="19">
        <v>-1.3999282082274795E-2</v>
      </c>
      <c r="C49" s="31">
        <v>-1.6071882265525333E-2</v>
      </c>
      <c r="D49" s="31">
        <v>-2.4082072735506031E-2</v>
      </c>
      <c r="E49" s="20">
        <v>-4.5942105918983414E-2</v>
      </c>
    </row>
    <row r="50" spans="1:5" x14ac:dyDescent="0.15">
      <c r="A50" s="4">
        <f t="shared" si="1"/>
        <v>4.0000000000000018</v>
      </c>
      <c r="B50" s="19">
        <v>-1.2483498887268405E-2</v>
      </c>
      <c r="C50" s="31">
        <v>-1.4280550807670102E-2</v>
      </c>
      <c r="D50" s="31">
        <v>-2.1184211652012005E-2</v>
      </c>
      <c r="E50" s="20">
        <v>-3.9815118842053895E-2</v>
      </c>
    </row>
    <row r="51" spans="1:5" x14ac:dyDescent="0.15">
      <c r="A51" s="5">
        <f t="shared" si="1"/>
        <v>4.1000000000000014</v>
      </c>
      <c r="B51" s="22">
        <v>-1.1136277633479914E-2</v>
      </c>
      <c r="C51" s="32">
        <v>-1.269617250429874E-2</v>
      </c>
      <c r="D51" s="32">
        <v>-1.8654491185068817E-2</v>
      </c>
      <c r="E51" s="23">
        <v>-3.4563097344165336E-2</v>
      </c>
    </row>
    <row r="52" spans="1:5" x14ac:dyDescent="0.15">
      <c r="A52" s="3">
        <f t="shared" si="1"/>
        <v>4.2000000000000011</v>
      </c>
      <c r="B52" s="16">
        <v>-9.9382047359170764E-3</v>
      </c>
      <c r="C52" s="27">
        <v>-1.1293690764379761E-2</v>
      </c>
      <c r="D52" s="27">
        <v>-1.644293330125858E-2</v>
      </c>
      <c r="E52" s="17">
        <v>-3.0051117034788639E-2</v>
      </c>
    </row>
    <row r="53" spans="1:5" x14ac:dyDescent="0.15">
      <c r="A53" s="4">
        <f>A52+0.2</f>
        <v>4.4000000000000012</v>
      </c>
      <c r="B53" s="19">
        <v>-7.9232533614455886E-3</v>
      </c>
      <c r="C53" s="31">
        <v>-8.9498500236357866E-3</v>
      </c>
      <c r="D53" s="31">
        <v>-1.2809884917793009E-2</v>
      </c>
      <c r="E53" s="20">
        <v>-2.2816396110878254E-2</v>
      </c>
    </row>
    <row r="54" spans="1:5" x14ac:dyDescent="0.15">
      <c r="A54" s="4">
        <f t="shared" ref="A54:A56" si="2">A53+0.2</f>
        <v>4.6000000000000014</v>
      </c>
      <c r="B54" s="19">
        <v>-6.3250436442640039E-3</v>
      </c>
      <c r="C54" s="31">
        <v>-7.1054324051763049E-3</v>
      </c>
      <c r="D54" s="31">
        <v>-1.001219229342043E-2</v>
      </c>
      <c r="E54" s="20">
        <v>-1.7414794681696863E-2</v>
      </c>
    </row>
    <row r="55" spans="1:5" x14ac:dyDescent="0.15">
      <c r="A55" s="4">
        <f t="shared" si="2"/>
        <v>4.8000000000000016</v>
      </c>
      <c r="B55" s="19">
        <v>-5.0551764440562915E-3</v>
      </c>
      <c r="C55" s="31">
        <v>-5.6504080759030434E-3</v>
      </c>
      <c r="D55" s="31">
        <v>-7.8483305420068896E-3</v>
      </c>
      <c r="E55" s="20">
        <v>-1.3354497735054866E-2</v>
      </c>
    </row>
    <row r="56" spans="1:5" x14ac:dyDescent="0.15">
      <c r="A56" s="5">
        <f t="shared" si="2"/>
        <v>5.0000000000000018</v>
      </c>
      <c r="B56" s="22">
        <v>-4.0446134454521551E-3</v>
      </c>
      <c r="C56" s="32">
        <v>-4.5000210231330171E-3</v>
      </c>
      <c r="D56" s="32">
        <v>-6.1681909303415335E-3</v>
      </c>
      <c r="E56" s="23">
        <v>-1.0284004761361992E-2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tart_Besk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FCD-02EC-4333-9C12-E67ED8B1996A}">
  <sheetPr codeName="Sheet24"/>
  <dimension ref="A1:E5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117</v>
      </c>
    </row>
    <row r="3" spans="1:5" x14ac:dyDescent="0.15">
      <c r="A3" s="2"/>
    </row>
    <row r="6" spans="1:5" x14ac:dyDescent="0.15">
      <c r="A6" s="6" t="s">
        <v>0</v>
      </c>
      <c r="B6" s="6" t="s">
        <v>9</v>
      </c>
      <c r="C6" s="6" t="s">
        <v>10</v>
      </c>
      <c r="D6" s="6" t="s">
        <v>32</v>
      </c>
      <c r="E6" s="6" t="s">
        <v>33</v>
      </c>
    </row>
    <row r="7" spans="1:5" x14ac:dyDescent="0.15">
      <c r="A7" s="3">
        <v>1.0000000000000001E-5</v>
      </c>
      <c r="B7" s="16">
        <v>1.0000000000166667</v>
      </c>
      <c r="C7" s="27">
        <v>3.3333333333666658E-6</v>
      </c>
      <c r="D7" s="27">
        <v>6.6666666667142873E-12</v>
      </c>
      <c r="E7" s="17">
        <v>9.5238095238624331E-18</v>
      </c>
    </row>
    <row r="8" spans="1:5" x14ac:dyDescent="0.15">
      <c r="A8" s="4">
        <v>0.1</v>
      </c>
      <c r="B8" s="19">
        <v>1.0016675001984405</v>
      </c>
      <c r="C8" s="31">
        <v>3.3366678573633402E-2</v>
      </c>
      <c r="D8" s="31">
        <v>6.6714298943803315E-4</v>
      </c>
      <c r="E8" s="20">
        <v>9.5291017317559112E-6</v>
      </c>
    </row>
    <row r="9" spans="1:5" x14ac:dyDescent="0.15">
      <c r="A9" s="4">
        <f t="shared" ref="A9:A16" si="0">A8+0.1</f>
        <v>0.2</v>
      </c>
      <c r="B9" s="19">
        <v>1.00668001270547</v>
      </c>
      <c r="C9" s="31">
        <v>6.6933714568029559E-2</v>
      </c>
      <c r="D9" s="31">
        <v>2.6742941850268266E-3</v>
      </c>
      <c r="E9" s="20">
        <v>7.635994235890199E-5</v>
      </c>
    </row>
    <row r="10" spans="1:5" x14ac:dyDescent="0.15">
      <c r="A10" s="4">
        <f t="shared" si="0"/>
        <v>0.30000000000000004</v>
      </c>
      <c r="B10" s="19">
        <v>1.015067644823809</v>
      </c>
      <c r="C10" s="31">
        <v>0.10090289768350585</v>
      </c>
      <c r="D10" s="31">
        <v>6.0386679887502277E-3</v>
      </c>
      <c r="E10" s="20">
        <v>2.5843120433544396E-4</v>
      </c>
    </row>
    <row r="11" spans="1:5" x14ac:dyDescent="0.15">
      <c r="A11" s="5">
        <f t="shared" si="0"/>
        <v>0.4</v>
      </c>
      <c r="B11" s="22">
        <v>1.0268808145070389</v>
      </c>
      <c r="C11" s="32">
        <v>0.1354788933285401</v>
      </c>
      <c r="D11" s="32">
        <v>1.0789114542988061E-2</v>
      </c>
      <c r="E11" s="23">
        <v>6.149615411893438E-4</v>
      </c>
    </row>
    <row r="12" spans="1:5" x14ac:dyDescent="0.15">
      <c r="A12" s="3">
        <f t="shared" si="0"/>
        <v>0.5</v>
      </c>
      <c r="B12" s="16">
        <v>1.0421906109874948</v>
      </c>
      <c r="C12" s="27">
        <v>0.17087070843777216</v>
      </c>
      <c r="D12" s="27">
        <v>1.6966360360861975E-2</v>
      </c>
      <c r="E12" s="17">
        <v>1.2071048291523289E-3</v>
      </c>
    </row>
    <row r="13" spans="1:5" x14ac:dyDescent="0.15">
      <c r="A13" s="4">
        <f t="shared" si="0"/>
        <v>0.6</v>
      </c>
      <c r="B13" s="19">
        <v>1.0610893035804021</v>
      </c>
      <c r="C13" s="31">
        <v>0.20729319110310929</v>
      </c>
      <c r="D13" s="31">
        <v>2.4623348064855586E-2</v>
      </c>
      <c r="E13" s="20">
        <v>2.098623895979515E-3</v>
      </c>
    </row>
    <row r="14" spans="1:5" x14ac:dyDescent="0.15">
      <c r="A14" s="4">
        <f t="shared" si="0"/>
        <v>0.7</v>
      </c>
      <c r="B14" s="19">
        <v>1.083691002627905</v>
      </c>
      <c r="C14" s="31">
        <v>0.24496857571862571</v>
      </c>
      <c r="D14" s="31">
        <v>3.3825678119508998E-2</v>
      </c>
      <c r="E14" s="20">
        <v>3.3565891507042621E-3</v>
      </c>
    </row>
    <row r="15" spans="1:5" x14ac:dyDescent="0.15">
      <c r="A15" s="4">
        <f t="shared" si="0"/>
        <v>0.79999999999999993</v>
      </c>
      <c r="B15" s="19">
        <v>1.1101324777345287</v>
      </c>
      <c r="C15" s="31">
        <v>0.28412808571289477</v>
      </c>
      <c r="D15" s="31">
        <v>4.4652156311173231E-2</v>
      </c>
      <c r="E15" s="20">
        <v>5.052108768061927E-3</v>
      </c>
    </row>
    <row r="16" spans="1:5" x14ac:dyDescent="0.15">
      <c r="A16" s="5">
        <f t="shared" si="0"/>
        <v>0.89999999999999991</v>
      </c>
      <c r="B16" s="22">
        <v>1.1405741396757503</v>
      </c>
      <c r="C16" s="32">
        <v>0.32501360641447113</v>
      </c>
      <c r="D16" s="32">
        <v>5.719545162751296E-2</v>
      </c>
      <c r="E16" s="23">
        <v>7.261097372732484E-3</v>
      </c>
    </row>
    <row r="17" spans="1:5" x14ac:dyDescent="0.15">
      <c r="A17" s="3">
        <v>1</v>
      </c>
      <c r="B17" s="16">
        <v>1.1752011936438014</v>
      </c>
      <c r="C17" s="27">
        <v>0.36787944117144228</v>
      </c>
      <c r="D17" s="27">
        <v>7.1562870129474487E-2</v>
      </c>
      <c r="E17" s="17">
        <v>1.0065090524069861E-2</v>
      </c>
    </row>
    <row r="18" spans="1:5" x14ac:dyDescent="0.15">
      <c r="A18" s="4">
        <f t="shared" ref="A18:A51" si="1">A17+0.25</f>
        <v>1.25</v>
      </c>
      <c r="B18" s="19">
        <v>1.2815352642406603</v>
      </c>
      <c r="C18" s="31">
        <v>0.48551089033628397</v>
      </c>
      <c r="D18" s="31">
        <v>0.11630912743357842</v>
      </c>
      <c r="E18" s="20">
        <v>2.0274380601970281E-2</v>
      </c>
    </row>
    <row r="19" spans="1:5" x14ac:dyDescent="0.15">
      <c r="A19" s="4">
        <f t="shared" si="1"/>
        <v>1.5</v>
      </c>
      <c r="B19" s="19">
        <v>1.4195196367298784</v>
      </c>
      <c r="C19" s="31">
        <v>0.62192665234224576</v>
      </c>
      <c r="D19" s="31">
        <v>0.17566633204538629</v>
      </c>
      <c r="E19" s="20">
        <v>3.6372212190958188E-2</v>
      </c>
    </row>
    <row r="20" spans="1:5" x14ac:dyDescent="0.15">
      <c r="A20" s="4">
        <f t="shared" si="1"/>
        <v>1.75</v>
      </c>
      <c r="B20" s="19">
        <v>1.5945224950157959</v>
      </c>
      <c r="C20" s="31">
        <v>0.78266617983559561</v>
      </c>
      <c r="D20" s="31">
        <v>0.25280904386906083</v>
      </c>
      <c r="E20" s="20">
        <v>6.0354625923993148E-2</v>
      </c>
    </row>
    <row r="21" spans="1:5" x14ac:dyDescent="0.15">
      <c r="A21" s="5">
        <f t="shared" si="1"/>
        <v>2</v>
      </c>
      <c r="B21" s="22">
        <v>1.8134302039235091</v>
      </c>
      <c r="C21" s="32">
        <v>0.97438274358006138</v>
      </c>
      <c r="D21" s="32">
        <v>0.35185608855341793</v>
      </c>
      <c r="E21" s="23">
        <v>9.4742522196516479E-2</v>
      </c>
    </row>
    <row r="22" spans="1:5" x14ac:dyDescent="0.15">
      <c r="A22" s="3">
        <f t="shared" si="1"/>
        <v>2.25</v>
      </c>
      <c r="B22" s="16">
        <v>2.0849636915103695</v>
      </c>
      <c r="C22" s="27">
        <v>1.205157261755478</v>
      </c>
      <c r="D22" s="27">
        <v>0.47808734250306506</v>
      </c>
      <c r="E22" s="17">
        <v>0.14274094508200036</v>
      </c>
    </row>
    <row r="23" spans="1:5" x14ac:dyDescent="0.15">
      <c r="A23" s="4">
        <f t="shared" si="1"/>
        <v>2.5</v>
      </c>
      <c r="B23" s="19">
        <v>2.4200817924159148</v>
      </c>
      <c r="C23" s="31">
        <v>1.4848830748991089</v>
      </c>
      <c r="D23" s="31">
        <v>0.63822210253698475</v>
      </c>
      <c r="E23" s="20">
        <v>0.20843886982513898</v>
      </c>
    </row>
    <row r="24" spans="1:5" x14ac:dyDescent="0.15">
      <c r="A24" s="4">
        <f t="shared" si="1"/>
        <v>2.75</v>
      </c>
      <c r="B24" s="19">
        <v>2.8324916405420848</v>
      </c>
      <c r="C24" s="31">
        <v>1.8257411753292201</v>
      </c>
      <c r="D24" s="31">
        <v>0.84077399472838954</v>
      </c>
      <c r="E24" s="20">
        <v>0.29706118491396605</v>
      </c>
    </row>
    <row r="25" spans="1:5" x14ac:dyDescent="0.15">
      <c r="A25" s="4">
        <f t="shared" si="1"/>
        <v>3</v>
      </c>
      <c r="B25" s="19">
        <v>3.3392916424699672</v>
      </c>
      <c r="C25" s="31">
        <v>2.2427901177692662</v>
      </c>
      <c r="D25" s="31">
        <v>1.0965015247007011</v>
      </c>
      <c r="E25" s="20">
        <v>0.41528757660143101</v>
      </c>
    </row>
    <row r="26" spans="1:5" x14ac:dyDescent="0.15">
      <c r="A26" s="5">
        <f t="shared" si="1"/>
        <v>3.25</v>
      </c>
      <c r="B26" s="22">
        <v>3.9617793399017445</v>
      </c>
      <c r="C26" s="32">
        <v>2.7547008377263529</v>
      </c>
      <c r="D26" s="32">
        <v>1.4189785666158805</v>
      </c>
      <c r="E26" s="23">
        <v>0.57165688908653733</v>
      </c>
    </row>
    <row r="27" spans="1:5" x14ac:dyDescent="0.15">
      <c r="A27" s="3">
        <f t="shared" si="1"/>
        <v>3.5</v>
      </c>
      <c r="B27" s="16">
        <v>4.7264649393242859</v>
      </c>
      <c r="C27" s="27">
        <v>3.3846742090665809</v>
      </c>
      <c r="D27" s="27">
        <v>1.8253156172672163</v>
      </c>
      <c r="E27" s="17">
        <v>0.7770804701134143</v>
      </c>
    </row>
    <row r="28" spans="1:5" x14ac:dyDescent="0.15">
      <c r="A28" s="4">
        <f t="shared" si="1"/>
        <v>3.75</v>
      </c>
      <c r="B28" s="19">
        <v>5.6663419005609041</v>
      </c>
      <c r="C28" s="31">
        <v>4.1615887926395985</v>
      </c>
      <c r="D28" s="31">
        <v>2.3370708664492246</v>
      </c>
      <c r="E28" s="20">
        <v>1.0454943040406319</v>
      </c>
    </row>
    <row r="29" spans="1:5" x14ac:dyDescent="0.15">
      <c r="A29" s="4">
        <f t="shared" si="1"/>
        <v>4</v>
      </c>
      <c r="B29" s="19">
        <v>6.8224792992819374</v>
      </c>
      <c r="C29" s="31">
        <v>5.1214383841836373</v>
      </c>
      <c r="D29" s="31">
        <v>2.9814005111442103</v>
      </c>
      <c r="E29" s="20">
        <v>1.3946877452533744</v>
      </c>
    </row>
    <row r="30" spans="1:5" x14ac:dyDescent="0.15">
      <c r="A30" s="4">
        <f t="shared" si="1"/>
        <v>4.25</v>
      </c>
      <c r="B30" s="19">
        <v>8.2460174250328055</v>
      </c>
      <c r="C30" s="31">
        <v>6.309134321238969</v>
      </c>
      <c r="D30" s="31">
        <v>3.7925108453347103</v>
      </c>
      <c r="E30" s="20">
        <v>1.8473568561393108</v>
      </c>
    </row>
    <row r="31" spans="1:5" x14ac:dyDescent="0.15">
      <c r="A31" s="5">
        <f t="shared" si="1"/>
        <v>4.5</v>
      </c>
      <c r="B31" s="22">
        <v>10.000669144887064</v>
      </c>
      <c r="C31" s="32">
        <v>7.7807668896984374</v>
      </c>
      <c r="D31" s="32">
        <v>4.81349121842144</v>
      </c>
      <c r="E31" s="23">
        <v>2.4324433136746153</v>
      </c>
    </row>
    <row r="32" spans="1:5" x14ac:dyDescent="0.15">
      <c r="A32" s="3">
        <f t="shared" si="1"/>
        <v>4.75</v>
      </c>
      <c r="B32" s="16">
        <v>12.165856087577319</v>
      </c>
      <c r="C32" s="27">
        <v>9.6064446365511724</v>
      </c>
      <c r="D32" s="27">
        <v>6.0986278960713154</v>
      </c>
      <c r="E32" s="17">
        <v>3.1868363248971554</v>
      </c>
    </row>
    <row r="33" spans="1:5" x14ac:dyDescent="0.15">
      <c r="A33" s="4">
        <f t="shared" si="1"/>
        <v>5</v>
      </c>
      <c r="B33" s="19">
        <v>14.840642115557751</v>
      </c>
      <c r="C33" s="31">
        <v>11.873861281846018</v>
      </c>
      <c r="D33" s="31">
        <v>7.7163253464501427</v>
      </c>
      <c r="E33" s="20">
        <v>4.1575359353958774</v>
      </c>
    </row>
    <row r="34" spans="1:5" x14ac:dyDescent="0.15">
      <c r="A34" s="4">
        <f t="shared" si="1"/>
        <v>5.25</v>
      </c>
      <c r="B34" s="19">
        <v>18.148668660974366</v>
      </c>
      <c r="C34" s="31">
        <v>14.692778919531472</v>
      </c>
      <c r="D34" s="31">
        <v>9.7527949926706619</v>
      </c>
      <c r="E34" s="20">
        <v>5.404402736035598</v>
      </c>
    </row>
    <row r="35" spans="1:5" x14ac:dyDescent="0.15">
      <c r="A35" s="4">
        <f t="shared" si="1"/>
        <v>5.5</v>
      </c>
      <c r="B35" s="19">
        <v>22.244349590252902</v>
      </c>
      <c r="C35" s="31">
        <v>18.200665441377549</v>
      </c>
      <c r="D35" s="31">
        <v>12.31671389495606</v>
      </c>
      <c r="E35" s="20">
        <v>7.0036528095993189</v>
      </c>
    </row>
    <row r="36" spans="1:5" x14ac:dyDescent="0.15">
      <c r="A36" s="5">
        <f t="shared" si="1"/>
        <v>5.75</v>
      </c>
      <c r="B36" s="22">
        <v>27.320650217817192</v>
      </c>
      <c r="C36" s="32">
        <v>22.569786315726642</v>
      </c>
      <c r="D36" s="32">
        <v>15.545109531351118</v>
      </c>
      <c r="E36" s="23">
        <v>9.0522997667256639</v>
      </c>
    </row>
    <row r="37" spans="1:5" x14ac:dyDescent="0.15">
      <c r="A37" s="3">
        <f t="shared" si="1"/>
        <v>6</v>
      </c>
      <c r="B37" s="16">
        <v>33.618859561713208</v>
      </c>
      <c r="C37" s="27">
        <v>28.016129426790453</v>
      </c>
      <c r="D37" s="27">
        <v>19.61079484831798</v>
      </c>
      <c r="E37" s="17">
        <v>11.67380038652546</v>
      </c>
    </row>
    <row r="38" spans="1:5" x14ac:dyDescent="0.15">
      <c r="A38" s="4">
        <f t="shared" si="1"/>
        <v>6.25</v>
      </c>
      <c r="B38" s="19">
        <v>41.440871537136459</v>
      </c>
      <c r="C38" s="31">
        <v>34.810640963856422</v>
      </c>
      <c r="D38" s="31">
        <v>24.731763874485377</v>
      </c>
      <c r="E38" s="20">
        <v>15.02522986426812</v>
      </c>
    </row>
    <row r="39" spans="1:5" x14ac:dyDescent="0.15">
      <c r="A39" s="4">
        <f t="shared" si="1"/>
        <v>6.5</v>
      </c>
      <c r="B39" s="19">
        <v>51.164625354243746</v>
      </c>
      <c r="C39" s="31">
        <v>43.293375828851332</v>
      </c>
      <c r="D39" s="31">
        <v>31.183067279389302</v>
      </c>
      <c r="E39" s="20">
        <v>19.306400998551869</v>
      </c>
    </row>
    <row r="40" spans="1:5" x14ac:dyDescent="0.15">
      <c r="A40" s="4">
        <f t="shared" si="1"/>
        <v>6.75</v>
      </c>
      <c r="B40" s="19">
        <v>63.263525307150424</v>
      </c>
      <c r="C40" s="31">
        <v>53.891324651220096</v>
      </c>
      <c r="D40" s="31">
        <v>39.311825462163711</v>
      </c>
      <c r="E40" s="20">
        <v>24.771453938506252</v>
      </c>
    </row>
    <row r="41" spans="1:5" x14ac:dyDescent="0.15">
      <c r="A41" s="5">
        <f t="shared" si="1"/>
        <v>7</v>
      </c>
      <c r="B41" s="22">
        <v>78.330874753320927</v>
      </c>
      <c r="C41" s="32">
        <v>67.140880057413014</v>
      </c>
      <c r="D41" s="32">
        <v>49.556211871572479</v>
      </c>
      <c r="E41" s="23">
        <v>31.743585863432674</v>
      </c>
    </row>
    <row r="42" spans="1:5" x14ac:dyDescent="0.15">
      <c r="A42" s="3">
        <f t="shared" si="1"/>
        <v>7.25</v>
      </c>
      <c r="B42" s="16">
        <v>97.110630208986663</v>
      </c>
      <c r="C42" s="27">
        <v>83.716158480076629</v>
      </c>
      <c r="D42" s="27">
        <v>62.469461182748084</v>
      </c>
      <c r="E42" s="17">
        <v>40.633771457491761</v>
      </c>
    </row>
    <row r="43" spans="1:5" x14ac:dyDescent="0.15">
      <c r="A43" s="4">
        <f t="shared" si="1"/>
        <v>7.5</v>
      </c>
      <c r="B43" s="19">
        <v>120.53612409144618</v>
      </c>
      <c r="C43" s="31">
        <v>104.46471462383603</v>
      </c>
      <c r="D43" s="31">
        <v>78.750238241911759</v>
      </c>
      <c r="E43" s="20">
        <v>51.964555795894867</v>
      </c>
    </row>
    <row r="44" spans="1:5" x14ac:dyDescent="0.15">
      <c r="A44" s="4">
        <f t="shared" si="1"/>
        <v>7.75</v>
      </c>
      <c r="B44" s="19">
        <v>149.77883766893655</v>
      </c>
      <c r="C44" s="31">
        <v>130.45259161391772</v>
      </c>
      <c r="D44" s="31">
        <v>99.281060270000637</v>
      </c>
      <c r="E44" s="20">
        <v>66.400294665530183</v>
      </c>
    </row>
    <row r="45" spans="1:5" x14ac:dyDescent="0.15">
      <c r="A45" s="4">
        <f t="shared" si="1"/>
        <v>8</v>
      </c>
      <c r="B45" s="19">
        <v>186.30985322369378</v>
      </c>
      <c r="C45" s="31">
        <v>163.02116350356059</v>
      </c>
      <c r="D45" s="31">
        <v>125.17691690985858</v>
      </c>
      <c r="E45" s="20">
        <v>84.785590434898936</v>
      </c>
    </row>
    <row r="46" spans="1:5" x14ac:dyDescent="0.15">
      <c r="A46" s="5">
        <f t="shared" si="1"/>
        <v>8.25</v>
      </c>
      <c r="B46" s="22">
        <v>231.97730667765751</v>
      </c>
      <c r="C46" s="32">
        <v>203.85887692988777</v>
      </c>
      <c r="D46" s="32">
        <v>157.84680597588016</v>
      </c>
      <c r="E46" s="23">
        <v>108.19414603541496</v>
      </c>
    </row>
    <row r="47" spans="1:5" x14ac:dyDescent="0.15">
      <c r="A47" s="3">
        <f t="shared" si="1"/>
        <v>8.5</v>
      </c>
      <c r="B47" s="16">
        <v>289.10403746063332</v>
      </c>
      <c r="C47" s="27">
        <v>255.09182169683751</v>
      </c>
      <c r="D47" s="27">
        <v>199.07162980292591</v>
      </c>
      <c r="E47" s="17">
        <v>137.99086298923399</v>
      </c>
    </row>
    <row r="48" spans="1:5" x14ac:dyDescent="0.15">
      <c r="A48" s="4">
        <f t="shared" si="1"/>
        <v>8.75</v>
      </c>
      <c r="B48" s="19">
        <v>360.61073997872569</v>
      </c>
      <c r="C48" s="31">
        <v>319.39810209102274</v>
      </c>
      <c r="D48" s="31">
        <v>251.10281926180349</v>
      </c>
      <c r="E48" s="20">
        <v>175.91077679856355</v>
      </c>
    </row>
    <row r="49" spans="1:5" x14ac:dyDescent="0.15">
      <c r="A49" s="4">
        <f t="shared" si="1"/>
        <v>9</v>
      </c>
      <c r="B49" s="19">
        <v>450.17132245364337</v>
      </c>
      <c r="C49" s="31">
        <v>400.15230033766113</v>
      </c>
      <c r="D49" s="31">
        <v>316.78722234108966</v>
      </c>
      <c r="E49" s="20">
        <v>224.15939903705589</v>
      </c>
    </row>
    <row r="50" spans="1:5" x14ac:dyDescent="0.15">
      <c r="A50" s="4">
        <f t="shared" si="1"/>
        <v>9.25</v>
      </c>
      <c r="B50" s="19">
        <v>562.40895245670652</v>
      </c>
      <c r="C50" s="31">
        <v>501.60799501399794</v>
      </c>
      <c r="D50" s="31">
        <v>399.72527839811255</v>
      </c>
      <c r="E50" s="20">
        <v>285.54027696096409</v>
      </c>
    </row>
    <row r="51" spans="1:5" x14ac:dyDescent="0.15">
      <c r="A51" s="5">
        <f t="shared" si="1"/>
        <v>9.5</v>
      </c>
      <c r="B51" s="22">
        <v>703.14351341105487</v>
      </c>
      <c r="C51" s="32">
        <v>629.1284146153472</v>
      </c>
      <c r="D51" s="32">
        <v>504.47138247989261</v>
      </c>
      <c r="E51" s="23">
        <v>363.61716067856133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Start_Sbesi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D621-96FB-4267-B478-C5FAFAC14FD7}">
  <sheetPr codeName="Sheet25"/>
  <dimension ref="A1:E56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116</v>
      </c>
    </row>
    <row r="3" spans="1:5" x14ac:dyDescent="0.15">
      <c r="A3" s="2"/>
    </row>
    <row r="6" spans="1:5" x14ac:dyDescent="0.15">
      <c r="A6" s="6" t="s">
        <v>0</v>
      </c>
      <c r="B6" s="6" t="s">
        <v>11</v>
      </c>
      <c r="C6" s="6" t="s">
        <v>12</v>
      </c>
      <c r="D6" s="6" t="s">
        <v>34</v>
      </c>
      <c r="E6" s="6" t="s">
        <v>35</v>
      </c>
    </row>
    <row r="7" spans="1:5" x14ac:dyDescent="0.15">
      <c r="A7" s="3">
        <v>1.0000000000000001E-5</v>
      </c>
      <c r="B7" s="16">
        <v>99999.000004999965</v>
      </c>
      <c r="C7" s="27">
        <v>9999999999.5</v>
      </c>
      <c r="D7" s="27">
        <v>2999999999949998.5</v>
      </c>
      <c r="E7" s="17">
        <v>1.4999999999849991E+21</v>
      </c>
    </row>
    <row r="8" spans="1:5" x14ac:dyDescent="0.15">
      <c r="A8" s="4">
        <v>2.5000000000000001E-2</v>
      </c>
      <c r="B8" s="19">
        <v>39.012396481133315</v>
      </c>
      <c r="C8" s="31">
        <v>1599.5082557264659</v>
      </c>
      <c r="D8" s="31">
        <v>191980.00308365704</v>
      </c>
      <c r="E8" s="20">
        <v>38397600.12498714</v>
      </c>
    </row>
    <row r="9" spans="1:5" x14ac:dyDescent="0.15">
      <c r="A9" s="4">
        <v>0.05</v>
      </c>
      <c r="B9" s="19">
        <v>19.024588490014285</v>
      </c>
      <c r="C9" s="31">
        <v>399.51635829029999</v>
      </c>
      <c r="D9" s="31">
        <v>23990.006085908015</v>
      </c>
      <c r="E9" s="20">
        <v>2399400.124949092</v>
      </c>
    </row>
    <row r="10" spans="1:5" x14ac:dyDescent="0.15">
      <c r="A10" s="4">
        <f t="shared" ref="A10:A12" si="0">A9+0.05</f>
        <v>0.1</v>
      </c>
      <c r="B10" s="19">
        <v>9.0483741803595983</v>
      </c>
      <c r="C10" s="31">
        <v>99.532115983955578</v>
      </c>
      <c r="D10" s="31">
        <v>2995.0118536990271</v>
      </c>
      <c r="E10" s="20">
        <v>149850.1248009353</v>
      </c>
    </row>
    <row r="11" spans="1:5" x14ac:dyDescent="0.15">
      <c r="A11" s="5">
        <f t="shared" si="0"/>
        <v>0.15000000000000002</v>
      </c>
      <c r="B11" s="22">
        <v>5.7380531761670532</v>
      </c>
      <c r="C11" s="32">
        <v>43.991741017280731</v>
      </c>
      <c r="D11" s="32">
        <v>885.5728735217815</v>
      </c>
      <c r="E11" s="23">
        <v>29563.087525076658</v>
      </c>
    </row>
    <row r="12" spans="1:5" x14ac:dyDescent="0.15">
      <c r="A12" s="3">
        <f t="shared" si="0"/>
        <v>0.2</v>
      </c>
      <c r="B12" s="16">
        <v>4.0936537653899112</v>
      </c>
      <c r="C12" s="27">
        <v>24.561922592339464</v>
      </c>
      <c r="D12" s="27">
        <v>372.52249265048187</v>
      </c>
      <c r="E12" s="17">
        <v>9337.6242388543869</v>
      </c>
    </row>
    <row r="13" spans="1:5" x14ac:dyDescent="0.15">
      <c r="A13" s="4">
        <f>A12+0.1</f>
        <v>0.30000000000000004</v>
      </c>
      <c r="B13" s="19">
        <v>2.4693940689390597</v>
      </c>
      <c r="C13" s="31">
        <v>10.700707632069259</v>
      </c>
      <c r="D13" s="31">
        <v>109.47647038963163</v>
      </c>
      <c r="E13" s="20">
        <v>1835.3085474592631</v>
      </c>
    </row>
    <row r="14" spans="1:5" x14ac:dyDescent="0.15">
      <c r="A14" s="4">
        <f t="shared" ref="A14:A52" si="1">A13+0.1</f>
        <v>0.4</v>
      </c>
      <c r="B14" s="19">
        <v>1.6758001150890978</v>
      </c>
      <c r="C14" s="31">
        <v>5.865300402811843</v>
      </c>
      <c r="D14" s="31">
        <v>45.665553136177927</v>
      </c>
      <c r="E14" s="20">
        <v>576.68471460503588</v>
      </c>
    </row>
    <row r="15" spans="1:5" x14ac:dyDescent="0.15">
      <c r="A15" s="4">
        <f t="shared" si="1"/>
        <v>0.5</v>
      </c>
      <c r="B15" s="19">
        <v>1.2130613194252664</v>
      </c>
      <c r="C15" s="31">
        <v>3.6391839582757997</v>
      </c>
      <c r="D15" s="31">
        <v>23.048165069080063</v>
      </c>
      <c r="E15" s="20">
        <v>234.12083464907644</v>
      </c>
    </row>
    <row r="16" spans="1:5" x14ac:dyDescent="0.15">
      <c r="A16" s="5">
        <f t="shared" si="1"/>
        <v>0.6</v>
      </c>
      <c r="B16" s="22">
        <v>0.91468606015671061</v>
      </c>
      <c r="C16" s="32">
        <v>2.4391628270845622</v>
      </c>
      <c r="D16" s="32">
        <v>13.110500195579522</v>
      </c>
      <c r="E16" s="23">
        <v>111.69333112358058</v>
      </c>
    </row>
    <row r="17" spans="1:5" x14ac:dyDescent="0.15">
      <c r="A17" s="3">
        <f t="shared" si="1"/>
        <v>0.7</v>
      </c>
      <c r="B17" s="16">
        <v>0.70940757684487077</v>
      </c>
      <c r="C17" s="27">
        <v>1.7228469723375437</v>
      </c>
      <c r="D17" s="27">
        <v>8.0930374582914872</v>
      </c>
      <c r="E17" s="17">
        <v>59.530257388705316</v>
      </c>
    </row>
    <row r="18" spans="1:5" x14ac:dyDescent="0.15">
      <c r="A18" s="4">
        <f t="shared" si="1"/>
        <v>0.79999999999999993</v>
      </c>
      <c r="B18" s="19">
        <v>0.56166120514652695</v>
      </c>
      <c r="C18" s="31">
        <v>1.263737711579686</v>
      </c>
      <c r="D18" s="31">
        <v>5.3006776235703503</v>
      </c>
      <c r="E18" s="20">
        <v>34.392972858894382</v>
      </c>
    </row>
    <row r="19" spans="1:5" x14ac:dyDescent="0.15">
      <c r="A19" s="4">
        <f t="shared" si="1"/>
        <v>0.89999999999999991</v>
      </c>
      <c r="B19" s="19">
        <v>0.4517440663784435</v>
      </c>
      <c r="C19" s="31">
        <v>0.95368191791004753</v>
      </c>
      <c r="D19" s="31">
        <v>3.6306837927452689</v>
      </c>
      <c r="E19" s="20">
        <v>21.124147433161546</v>
      </c>
    </row>
    <row r="20" spans="1:5" x14ac:dyDescent="0.15">
      <c r="A20" s="4">
        <f t="shared" si="1"/>
        <v>0.99999999999999989</v>
      </c>
      <c r="B20" s="19">
        <v>0.36787944117144245</v>
      </c>
      <c r="C20" s="31">
        <v>0.73575888234288478</v>
      </c>
      <c r="D20" s="31">
        <v>2.5751560882000968</v>
      </c>
      <c r="E20" s="20">
        <v>13.611539323343372</v>
      </c>
    </row>
    <row r="21" spans="1:5" x14ac:dyDescent="0.15">
      <c r="A21" s="5">
        <f t="shared" si="1"/>
        <v>1.0999999999999999</v>
      </c>
      <c r="B21" s="22">
        <v>0.3026100760891634</v>
      </c>
      <c r="C21" s="32">
        <v>0.57771014526113007</v>
      </c>
      <c r="D21" s="32">
        <v>1.8781831995286091</v>
      </c>
      <c r="E21" s="23">
        <v>9.1149065067548101</v>
      </c>
    </row>
    <row r="22" spans="1:5" x14ac:dyDescent="0.15">
      <c r="A22" s="3">
        <f t="shared" si="1"/>
        <v>1.2</v>
      </c>
      <c r="B22" s="16">
        <v>0.25099517659350173</v>
      </c>
      <c r="C22" s="27">
        <v>0.46015782375475311</v>
      </c>
      <c r="D22" s="27">
        <v>1.4013897359803846</v>
      </c>
      <c r="E22" s="17">
        <v>6.2992817236730234</v>
      </c>
    </row>
    <row r="23" spans="1:5" x14ac:dyDescent="0.15">
      <c r="A23" s="4">
        <f t="shared" si="1"/>
        <v>1.3</v>
      </c>
      <c r="B23" s="19">
        <v>0.20963984079539424</v>
      </c>
      <c r="C23" s="31">
        <v>0.37090125679185126</v>
      </c>
      <c r="D23" s="31">
        <v>1.0655658180073586</v>
      </c>
      <c r="E23" s="20">
        <v>4.4692313260509229</v>
      </c>
    </row>
    <row r="24" spans="1:5" x14ac:dyDescent="0.15">
      <c r="A24" s="4">
        <f t="shared" si="1"/>
        <v>1.4000000000000001</v>
      </c>
      <c r="B24" s="19">
        <v>0.17614068852971901</v>
      </c>
      <c r="C24" s="31">
        <v>0.30195546605094675</v>
      </c>
      <c r="D24" s="31">
        <v>0.82318811578174778</v>
      </c>
      <c r="E24" s="20">
        <v>3.2419130224143315</v>
      </c>
    </row>
    <row r="25" spans="1:5" x14ac:dyDescent="0.15">
      <c r="A25" s="4">
        <f t="shared" si="1"/>
        <v>1.5000000000000002</v>
      </c>
      <c r="B25" s="19">
        <v>0.14875344009895314</v>
      </c>
      <c r="C25" s="31">
        <v>0.24792240016492198</v>
      </c>
      <c r="D25" s="31">
        <v>0.64459824042879699</v>
      </c>
      <c r="E25" s="20">
        <v>2.396583201594245</v>
      </c>
    </row>
    <row r="26" spans="1:5" x14ac:dyDescent="0.15">
      <c r="A26" s="5">
        <f t="shared" si="1"/>
        <v>1.6000000000000003</v>
      </c>
      <c r="B26" s="22">
        <v>0.12618532374665947</v>
      </c>
      <c r="C26" s="32">
        <v>0.20505115108832195</v>
      </c>
      <c r="D26" s="32">
        <v>0.51065623203726307</v>
      </c>
      <c r="E26" s="23">
        <v>1.8008518762047689</v>
      </c>
    </row>
    <row r="27" spans="1:5" x14ac:dyDescent="0.15">
      <c r="A27" s="3">
        <f t="shared" si="1"/>
        <v>1.7000000000000004</v>
      </c>
      <c r="B27" s="16">
        <v>0.10746089650160845</v>
      </c>
      <c r="C27" s="27">
        <v>0.17067318856137823</v>
      </c>
      <c r="D27" s="27">
        <v>0.40864887631580521</v>
      </c>
      <c r="E27" s="17">
        <v>1.3725816483137461</v>
      </c>
    </row>
    <row r="28" spans="1:5" x14ac:dyDescent="0.15">
      <c r="A28" s="4">
        <f t="shared" si="1"/>
        <v>1.8000000000000005</v>
      </c>
      <c r="B28" s="19">
        <v>9.1832715678659319E-2</v>
      </c>
      <c r="C28" s="31">
        <v>0.14285089105569185</v>
      </c>
      <c r="D28" s="31">
        <v>0.32991753410481234</v>
      </c>
      <c r="E28" s="20">
        <v>1.0592884857912817</v>
      </c>
    </row>
    <row r="29" spans="1:5" x14ac:dyDescent="0.15">
      <c r="A29" s="4">
        <f t="shared" si="1"/>
        <v>1.9000000000000006</v>
      </c>
      <c r="B29" s="19">
        <v>7.8720325906649818E-2</v>
      </c>
      <c r="C29" s="31">
        <v>0.12015207638383406</v>
      </c>
      <c r="D29" s="31">
        <v>0.26843413072322986</v>
      </c>
      <c r="E29" s="20">
        <v>0.82655768355022829</v>
      </c>
    </row>
    <row r="30" spans="1:5" x14ac:dyDescent="0.15">
      <c r="A30" s="4">
        <f t="shared" si="1"/>
        <v>2.0000000000000004</v>
      </c>
      <c r="B30" s="19">
        <v>6.7667641618306282E-2</v>
      </c>
      <c r="C30" s="31">
        <v>0.10150146242745942</v>
      </c>
      <c r="D30" s="31">
        <v>0.21991983525949541</v>
      </c>
      <c r="E30" s="20">
        <v>0.6513010505761978</v>
      </c>
    </row>
    <row r="31" spans="1:5" x14ac:dyDescent="0.15">
      <c r="A31" s="5">
        <f t="shared" si="1"/>
        <v>2.1000000000000005</v>
      </c>
      <c r="B31" s="22">
        <v>5.8312584882372301E-2</v>
      </c>
      <c r="C31" s="32">
        <v>8.6080482445406725E-2</v>
      </c>
      <c r="D31" s="32">
        <v>0.18128470266152472</v>
      </c>
      <c r="E31" s="23">
        <v>0.51771072687760833</v>
      </c>
    </row>
    <row r="32" spans="1:5" x14ac:dyDescent="0.15">
      <c r="A32" s="3">
        <f t="shared" si="1"/>
        <v>2.2000000000000006</v>
      </c>
      <c r="B32" s="16">
        <v>5.0365071982878991E-2</v>
      </c>
      <c r="C32" s="27">
        <v>7.3258286520551247E-2</v>
      </c>
      <c r="D32" s="27">
        <v>0.1502627354199943</v>
      </c>
      <c r="E32" s="17">
        <v>0.41476450338417459</v>
      </c>
    </row>
    <row r="33" spans="1:5" x14ac:dyDescent="0.15">
      <c r="A33" s="4">
        <f t="shared" si="1"/>
        <v>2.3000000000000007</v>
      </c>
      <c r="B33" s="19">
        <v>4.3590801618610266E-2</v>
      </c>
      <c r="C33" s="31">
        <v>6.2543324061484287E-2</v>
      </c>
      <c r="D33" s="31">
        <v>0.1251690503944593</v>
      </c>
      <c r="E33" s="20">
        <v>0.33464995535378705</v>
      </c>
    </row>
    <row r="34" spans="1:5" x14ac:dyDescent="0.15">
      <c r="A34" s="4">
        <f t="shared" si="1"/>
        <v>2.4000000000000008</v>
      </c>
      <c r="B34" s="19">
        <v>3.7799147203921829E-2</v>
      </c>
      <c r="C34" s="31">
        <v>5.3548791872222591E-2</v>
      </c>
      <c r="D34" s="31">
        <v>0.10473513704420005</v>
      </c>
      <c r="E34" s="20">
        <v>0.2717469940476393</v>
      </c>
    </row>
    <row r="35" spans="1:5" x14ac:dyDescent="0.15">
      <c r="A35" s="4">
        <f t="shared" si="1"/>
        <v>2.5000000000000009</v>
      </c>
      <c r="B35" s="19">
        <v>3.2833999449559483E-2</v>
      </c>
      <c r="C35" s="31">
        <v>4.5967599229383274E-2</v>
      </c>
      <c r="D35" s="31">
        <v>8.7995118524819393E-2</v>
      </c>
      <c r="E35" s="20">
        <v>0.22195783627902199</v>
      </c>
    </row>
    <row r="36" spans="1:5" x14ac:dyDescent="0.15">
      <c r="A36" s="5">
        <f t="shared" si="1"/>
        <v>2.600000000000001</v>
      </c>
      <c r="B36" s="22">
        <v>2.8566760851666838E-2</v>
      </c>
      <c r="C36" s="32">
        <v>3.9553976563846384E-2</v>
      </c>
      <c r="D36" s="32">
        <v>7.4205964579181882E-2</v>
      </c>
      <c r="E36" s="23">
        <v>0.18225775460073457</v>
      </c>
    </row>
    <row r="37" spans="1:5" x14ac:dyDescent="0.15">
      <c r="A37" s="3">
        <f t="shared" si="1"/>
        <v>2.7000000000000011</v>
      </c>
      <c r="B37" s="16">
        <v>2.4890930644351727E-2</v>
      </c>
      <c r="C37" s="27">
        <v>3.4109793845963472E-2</v>
      </c>
      <c r="D37" s="27">
        <v>6.2790701584311132E-2</v>
      </c>
      <c r="E37" s="17">
        <v>0.150388870853947</v>
      </c>
    </row>
    <row r="38" spans="1:5" x14ac:dyDescent="0.15">
      <c r="A38" s="4">
        <f t="shared" si="1"/>
        <v>2.8000000000000012</v>
      </c>
      <c r="B38" s="19">
        <v>2.1717879509006378E-2</v>
      </c>
      <c r="C38" s="31">
        <v>2.947426504793723E-2</v>
      </c>
      <c r="D38" s="31">
        <v>5.3297449203224823E-2</v>
      </c>
      <c r="E38" s="20">
        <v>0.12464828148226723</v>
      </c>
    </row>
    <row r="39" spans="1:5" x14ac:dyDescent="0.15">
      <c r="A39" s="4">
        <f t="shared" si="1"/>
        <v>2.9000000000000012</v>
      </c>
      <c r="B39" s="19">
        <v>1.8973524157381773E-2</v>
      </c>
      <c r="C39" s="31">
        <v>2.5516118694409968E-2</v>
      </c>
      <c r="D39" s="31">
        <v>4.5369509013667937E-2</v>
      </c>
      <c r="E39" s="20">
        <v>0.1037394100972857</v>
      </c>
    </row>
    <row r="40" spans="1:5" x14ac:dyDescent="0.15">
      <c r="A40" s="4">
        <f t="shared" si="1"/>
        <v>3.0000000000000013</v>
      </c>
      <c r="B40" s="19">
        <v>1.6595689455954618E-2</v>
      </c>
      <c r="C40" s="31">
        <v>2.2127585941272822E-2</v>
      </c>
      <c r="D40" s="31">
        <v>3.8723275397227433E-2</v>
      </c>
      <c r="E40" s="20">
        <v>8.6666378269985175E-2</v>
      </c>
    </row>
    <row r="41" spans="1:5" x14ac:dyDescent="0.15">
      <c r="A41" s="5">
        <f t="shared" si="1"/>
        <v>3.1000000000000014</v>
      </c>
      <c r="B41" s="22">
        <v>1.4532000772115394E-2</v>
      </c>
      <c r="C41" s="32">
        <v>1.9219742956668742E-2</v>
      </c>
      <c r="D41" s="32">
        <v>3.3131752020504494E-2</v>
      </c>
      <c r="E41" s="23">
        <v>7.2658052667159828E-2</v>
      </c>
    </row>
    <row r="42" spans="1:5" x14ac:dyDescent="0.15">
      <c r="A42" s="3">
        <f t="shared" si="1"/>
        <v>3.2000000000000015</v>
      </c>
      <c r="B42" s="16">
        <v>1.2738188743239419E-2</v>
      </c>
      <c r="C42" s="27">
        <v>1.6718872725501734E-2</v>
      </c>
      <c r="D42" s="27">
        <v>2.8412131923397286E-2</v>
      </c>
      <c r="E42" s="17">
        <v>6.1112828855809979E-2</v>
      </c>
    </row>
    <row r="43" spans="1:5" x14ac:dyDescent="0.15">
      <c r="A43" s="4">
        <f t="shared" si="1"/>
        <v>3.3000000000000016</v>
      </c>
      <c r="B43" s="19">
        <v>1.1176717394315127E-2</v>
      </c>
      <c r="C43" s="31">
        <v>1.4563601453198497E-2</v>
      </c>
      <c r="D43" s="31">
        <v>2.4416355079041024E-2</v>
      </c>
      <c r="E43" s="20">
        <v>5.1558078845684883E-2</v>
      </c>
    </row>
    <row r="44" spans="1:5" x14ac:dyDescent="0.15">
      <c r="A44" s="4">
        <f t="shared" si="1"/>
        <v>3.4000000000000017</v>
      </c>
      <c r="B44" s="19">
        <v>9.8156676353900029E-3</v>
      </c>
      <c r="C44" s="31">
        <v>1.2702628704622354E-2</v>
      </c>
      <c r="D44" s="31">
        <v>2.1023869433586192E-2</v>
      </c>
      <c r="E44" s="20">
        <v>4.36200837540138E-2</v>
      </c>
    </row>
    <row r="45" spans="1:5" x14ac:dyDescent="0.15">
      <c r="A45" s="4">
        <f t="shared" si="1"/>
        <v>3.5000000000000018</v>
      </c>
      <c r="B45" s="19">
        <v>8.6278238349481243E-3</v>
      </c>
      <c r="C45" s="31">
        <v>1.1092916359219015E-2</v>
      </c>
      <c r="D45" s="31">
        <v>1.8136037857135846E-2</v>
      </c>
      <c r="E45" s="20">
        <v>3.7001541869413068E-2</v>
      </c>
    </row>
    <row r="46" spans="1:5" x14ac:dyDescent="0.15">
      <c r="A46" s="5">
        <f t="shared" si="1"/>
        <v>3.6000000000000019</v>
      </c>
      <c r="B46" s="22">
        <v>7.5899229020256961E-3</v>
      </c>
      <c r="C46" s="32">
        <v>9.6982348192550527E-3</v>
      </c>
      <c r="D46" s="32">
        <v>1.5671785251404901E-2</v>
      </c>
      <c r="E46" s="23">
        <v>3.1464603223984075E-2</v>
      </c>
    </row>
    <row r="47" spans="1:5" x14ac:dyDescent="0.15">
      <c r="A47" s="3">
        <f t="shared" si="1"/>
        <v>3.700000000000002</v>
      </c>
      <c r="B47" s="16">
        <v>6.6820341811727919E-3</v>
      </c>
      <c r="C47" s="27">
        <v>8.4879893652735454E-3</v>
      </c>
      <c r="D47" s="27">
        <v>1.3564187720583773E-2</v>
      </c>
      <c r="E47" s="17">
        <v>2.6817972771467826E-2</v>
      </c>
    </row>
    <row r="48" spans="1:5" x14ac:dyDescent="0.15">
      <c r="A48" s="4">
        <f t="shared" si="1"/>
        <v>3.800000000000002</v>
      </c>
      <c r="B48" s="19">
        <v>5.8870452253067208E-3</v>
      </c>
      <c r="C48" s="31">
        <v>7.4362676530190146E-3</v>
      </c>
      <c r="D48" s="31">
        <v>1.1757782846111203E-2</v>
      </c>
      <c r="E48" s="20">
        <v>2.2907034555796905E-2</v>
      </c>
    </row>
    <row r="49" spans="1:5" x14ac:dyDescent="0.15">
      <c r="A49" s="4">
        <f t="shared" si="1"/>
        <v>3.9000000000000021</v>
      </c>
      <c r="B49" s="19">
        <v>5.1902337040523943E-3</v>
      </c>
      <c r="C49" s="31">
        <v>6.5210628589376226E-3</v>
      </c>
      <c r="D49" s="31">
        <v>1.0206435903235179E-2</v>
      </c>
      <c r="E49" s="20">
        <v>1.9606237093854513E-2</v>
      </c>
    </row>
    <row r="50" spans="1:5" x14ac:dyDescent="0.15">
      <c r="A50" s="4">
        <f t="shared" si="1"/>
        <v>4.0000000000000018</v>
      </c>
      <c r="B50" s="19">
        <v>4.5789097221835343E-3</v>
      </c>
      <c r="C50" s="31">
        <v>5.7236371527294178E-3</v>
      </c>
      <c r="D50" s="31">
        <v>8.8716375867305963E-3</v>
      </c>
      <c r="E50" s="20">
        <v>1.6813184136142658E-2</v>
      </c>
    </row>
    <row r="51" spans="1:5" x14ac:dyDescent="0.15">
      <c r="A51" s="5">
        <f t="shared" si="1"/>
        <v>4.1000000000000014</v>
      </c>
      <c r="B51" s="22">
        <v>4.042115951649077E-3</v>
      </c>
      <c r="C51" s="32">
        <v>5.0279978910756813E-3</v>
      </c>
      <c r="D51" s="32">
        <v>7.7211387987776246E-3</v>
      </c>
      <c r="E51" s="23">
        <v>1.4444020816414242E-2</v>
      </c>
    </row>
    <row r="52" spans="1:5" x14ac:dyDescent="0.15">
      <c r="A52" s="3">
        <f t="shared" si="1"/>
        <v>4.2000000000000011</v>
      </c>
      <c r="B52" s="16">
        <v>3.5703754334470684E-3</v>
      </c>
      <c r="C52" s="27">
        <v>4.4204648223630369E-3</v>
      </c>
      <c r="D52" s="27">
        <v>6.7278503065635216E-3</v>
      </c>
      <c r="E52" s="17">
        <v>1.2429810425414847E-2</v>
      </c>
    </row>
    <row r="53" spans="1:5" x14ac:dyDescent="0.15">
      <c r="A53" s="4">
        <f>A52+0.2</f>
        <v>4.4000000000000012</v>
      </c>
      <c r="B53" s="19">
        <v>2.7903045234246413E-3</v>
      </c>
      <c r="C53" s="31">
        <v>3.4244646423847872E-3</v>
      </c>
      <c r="D53" s="31">
        <v>5.1251667795960869E-3</v>
      </c>
      <c r="E53" s="20">
        <v>9.2485178010167021E-3</v>
      </c>
    </row>
    <row r="54" spans="1:5" x14ac:dyDescent="0.15">
      <c r="A54" s="4">
        <f t="shared" ref="A54:A56" si="2">A53+0.2</f>
        <v>4.6000000000000014</v>
      </c>
      <c r="B54" s="19">
        <v>2.185181683615992E-3</v>
      </c>
      <c r="C54" s="31">
        <v>2.660221180054251E-3</v>
      </c>
      <c r="D54" s="31">
        <v>3.9201085401731114E-3</v>
      </c>
      <c r="E54" s="20">
        <v>6.9212087237206761E-3</v>
      </c>
    </row>
    <row r="55" spans="1:5" x14ac:dyDescent="0.15">
      <c r="A55" s="4">
        <f t="shared" si="2"/>
        <v>4.8000000000000016</v>
      </c>
      <c r="B55" s="19">
        <v>1.714530635212503E-3</v>
      </c>
      <c r="C55" s="31">
        <v>2.0717245175484408E-3</v>
      </c>
      <c r="D55" s="31">
        <v>3.0093584586802784E-3</v>
      </c>
      <c r="E55" s="20">
        <v>5.2064729120070629E-3</v>
      </c>
    </row>
    <row r="56" spans="1:5" x14ac:dyDescent="0.15">
      <c r="A56" s="5">
        <f t="shared" si="2"/>
        <v>5.0000000000000018</v>
      </c>
      <c r="B56" s="22">
        <v>1.3475893998170906E-3</v>
      </c>
      <c r="C56" s="32">
        <v>1.6171072797805087E-3</v>
      </c>
      <c r="D56" s="32">
        <v>2.3178537676853956E-3</v>
      </c>
      <c r="E56" s="23">
        <v>3.9349610474659034E-3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Start_Sbesk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_xludf.Clear">
                <anchor moveWithCells="1" sizeWithCells="1">
                  <from>
                    <xdr:col>2</xdr:col>
                    <xdr:colOff>952500</xdr:colOff>
                    <xdr:row>2</xdr:row>
                    <xdr:rowOff>0</xdr:rowOff>
                  </from>
                  <to>
                    <xdr:col>3</xdr:col>
                    <xdr:colOff>952500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C4074-7421-4630-8B78-82EDB784B25D}">
  <sheetPr codeName="Sheet26"/>
  <dimension ref="A1:E41"/>
  <sheetViews>
    <sheetView workbookViewId="0"/>
  </sheetViews>
  <sheetFormatPr defaultColWidth="8.875" defaultRowHeight="13.5" x14ac:dyDescent="0.15"/>
  <cols>
    <col min="2" max="5" width="12.625" customWidth="1"/>
  </cols>
  <sheetData>
    <row r="1" spans="1:5" x14ac:dyDescent="0.15">
      <c r="A1" s="1" t="s">
        <v>115</v>
      </c>
    </row>
    <row r="3" spans="1:5" x14ac:dyDescent="0.15">
      <c r="A3" s="2"/>
    </row>
    <row r="6" spans="1:5" x14ac:dyDescent="0.15">
      <c r="A6" s="6" t="s">
        <v>0</v>
      </c>
      <c r="B6" s="6" t="s">
        <v>13</v>
      </c>
      <c r="C6" s="6" t="s">
        <v>14</v>
      </c>
      <c r="D6" s="6" t="s">
        <v>15</v>
      </c>
      <c r="E6" s="6" t="s">
        <v>16</v>
      </c>
    </row>
    <row r="7" spans="1:5" x14ac:dyDescent="0.15">
      <c r="A7" s="3">
        <v>-10</v>
      </c>
      <c r="B7" s="16">
        <v>4.0241238486442239E-2</v>
      </c>
      <c r="C7" s="17">
        <v>-0.31467982964383867</v>
      </c>
      <c r="D7" s="16">
        <v>0.99626504413279005</v>
      </c>
      <c r="E7" s="17">
        <v>0.11941411339990594</v>
      </c>
    </row>
    <row r="8" spans="1:5" x14ac:dyDescent="0.15">
      <c r="A8" s="4">
        <v>-9.5</v>
      </c>
      <c r="B8" s="19">
        <v>0.31910324771912829</v>
      </c>
      <c r="C8" s="20">
        <v>3.7785432489466274E-2</v>
      </c>
      <c r="D8" s="19">
        <v>-0.10809531881187057</v>
      </c>
      <c r="E8" s="20">
        <v>0.98471407000211986</v>
      </c>
    </row>
    <row r="9" spans="1:5" x14ac:dyDescent="0.15">
      <c r="A9" s="4">
        <v>-9</v>
      </c>
      <c r="B9" s="19">
        <v>-2.2133721547341154E-2</v>
      </c>
      <c r="C9" s="20">
        <v>0.32494732345524496</v>
      </c>
      <c r="D9" s="19">
        <v>-0.97566398092633155</v>
      </c>
      <c r="E9" s="20">
        <v>-5.7400513843669815E-2</v>
      </c>
    </row>
    <row r="10" spans="1:5" x14ac:dyDescent="0.15">
      <c r="A10" s="4">
        <v>-8.5</v>
      </c>
      <c r="B10" s="19">
        <v>-0.33029023763020893</v>
      </c>
      <c r="C10" s="20">
        <v>7.7544364476578266E-3</v>
      </c>
      <c r="D10" s="19">
        <v>-3.2313348284638242E-2</v>
      </c>
      <c r="E10" s="20">
        <v>-0.96296916512017505</v>
      </c>
    </row>
    <row r="11" spans="1:5" x14ac:dyDescent="0.15">
      <c r="A11" s="5">
        <v>-8</v>
      </c>
      <c r="B11" s="22">
        <v>-5.2705050356386555E-2</v>
      </c>
      <c r="C11" s="23">
        <v>-0.33125158075113775</v>
      </c>
      <c r="D11" s="22">
        <v>0.93556093819830621</v>
      </c>
      <c r="E11" s="23">
        <v>-0.15945049781298312</v>
      </c>
    </row>
    <row r="12" spans="1:5" x14ac:dyDescent="0.15">
      <c r="A12" s="3">
        <v>-7.5</v>
      </c>
      <c r="B12" s="16">
        <v>0.32177571638064789</v>
      </c>
      <c r="C12" s="17">
        <v>-0.11246348507649088</v>
      </c>
      <c r="D12" s="16">
        <v>0.31880950669855496</v>
      </c>
      <c r="E12" s="17">
        <v>0.8778022815457609</v>
      </c>
    </row>
    <row r="13" spans="1:5" x14ac:dyDescent="0.15">
      <c r="A13" s="4">
        <v>-7</v>
      </c>
      <c r="B13" s="19">
        <v>0.18428083525050587</v>
      </c>
      <c r="C13" s="20">
        <v>0.29376207185441378</v>
      </c>
      <c r="D13" s="19">
        <v>-0.77100816841012598</v>
      </c>
      <c r="E13" s="20">
        <v>0.498244590058115</v>
      </c>
    </row>
    <row r="14" spans="1:5" x14ac:dyDescent="0.15">
      <c r="A14" s="4">
        <v>-6.5</v>
      </c>
      <c r="B14" s="19">
        <v>-0.23802030199711602</v>
      </c>
      <c r="C14" s="20">
        <v>0.26101265763648379</v>
      </c>
      <c r="D14" s="19">
        <v>-0.67495249251320211</v>
      </c>
      <c r="E14" s="20">
        <v>-0.59717066629162208</v>
      </c>
    </row>
    <row r="15" spans="1:5" x14ac:dyDescent="0.15">
      <c r="A15" s="4">
        <v>-6</v>
      </c>
      <c r="B15" s="19">
        <v>-0.32914517362982304</v>
      </c>
      <c r="C15" s="20">
        <v>-0.14669837667055732</v>
      </c>
      <c r="D15" s="19">
        <v>0.34593548728134332</v>
      </c>
      <c r="E15" s="20">
        <v>-0.81289878510506663</v>
      </c>
    </row>
    <row r="16" spans="1:5" x14ac:dyDescent="0.15">
      <c r="A16" s="5">
        <v>-5.5</v>
      </c>
      <c r="B16" s="22">
        <v>1.7781541276574709E-2</v>
      </c>
      <c r="C16" s="23">
        <v>-0.36781345391571202</v>
      </c>
      <c r="D16" s="22">
        <v>0.86419721777139824</v>
      </c>
      <c r="E16" s="23">
        <v>2.5111583073631254E-2</v>
      </c>
    </row>
    <row r="17" spans="1:5" x14ac:dyDescent="0.15">
      <c r="A17" s="3">
        <v>-5</v>
      </c>
      <c r="B17" s="16">
        <v>0.35076100902411439</v>
      </c>
      <c r="C17" s="17">
        <v>-0.13836913490160085</v>
      </c>
      <c r="D17" s="16">
        <v>0.32719281855444354</v>
      </c>
      <c r="E17" s="17">
        <v>0.77841177300189879</v>
      </c>
    </row>
    <row r="18" spans="1:5" x14ac:dyDescent="0.15">
      <c r="A18" s="4">
        <v>-4.5</v>
      </c>
      <c r="B18" s="19">
        <v>0.29215278105595932</v>
      </c>
      <c r="C18" s="20">
        <v>0.2538726576969329</v>
      </c>
      <c r="D18" s="19">
        <v>-0.52336253231574836</v>
      </c>
      <c r="E18" s="20">
        <v>0.63474476777366273</v>
      </c>
    </row>
    <row r="19" spans="1:5" x14ac:dyDescent="0.15">
      <c r="A19" s="4">
        <v>-4</v>
      </c>
      <c r="B19" s="19">
        <v>-7.0265532949289639E-2</v>
      </c>
      <c r="C19" s="20">
        <v>0.39223470570699942</v>
      </c>
      <c r="D19" s="19">
        <v>-0.79062857536858111</v>
      </c>
      <c r="E19" s="20">
        <v>-0.11667056743834173</v>
      </c>
    </row>
    <row r="20" spans="1:5" x14ac:dyDescent="0.15">
      <c r="A20" s="4">
        <v>-3.5</v>
      </c>
      <c r="B20" s="19">
        <v>-0.37553382314043221</v>
      </c>
      <c r="C20" s="20">
        <v>0.16893983748105915</v>
      </c>
      <c r="D20" s="19">
        <v>-0.3434434334540481</v>
      </c>
      <c r="E20" s="20">
        <v>-0.69311628490728916</v>
      </c>
    </row>
    <row r="21" spans="1:5" x14ac:dyDescent="0.15">
      <c r="A21" s="5">
        <v>-3</v>
      </c>
      <c r="B21" s="22">
        <v>-0.37881429367765823</v>
      </c>
      <c r="C21" s="23">
        <v>-0.19828962637492648</v>
      </c>
      <c r="D21" s="22">
        <v>0.31458376921659825</v>
      </c>
      <c r="E21" s="23">
        <v>-0.67561122268525875</v>
      </c>
    </row>
    <row r="22" spans="1:5" x14ac:dyDescent="0.15">
      <c r="A22" s="3">
        <v>-2.5</v>
      </c>
      <c r="B22" s="16">
        <v>-0.11232506769296628</v>
      </c>
      <c r="C22" s="17">
        <v>-0.43242247184070509</v>
      </c>
      <c r="D22" s="16">
        <v>0.6788527342647942</v>
      </c>
      <c r="E22" s="17">
        <v>-0.22042015487463035</v>
      </c>
    </row>
    <row r="23" spans="1:5" x14ac:dyDescent="0.15">
      <c r="A23" s="4">
        <v>-2</v>
      </c>
      <c r="B23" s="19">
        <v>0.22740742820168536</v>
      </c>
      <c r="C23" s="20">
        <v>-0.41230258795639857</v>
      </c>
      <c r="D23" s="19">
        <v>0.61825902074169081</v>
      </c>
      <c r="E23" s="20">
        <v>0.27879516692116929</v>
      </c>
    </row>
    <row r="24" spans="1:5" x14ac:dyDescent="0.15">
      <c r="A24" s="4">
        <v>-1.5</v>
      </c>
      <c r="B24" s="19">
        <v>0.46425657774886941</v>
      </c>
      <c r="C24" s="20">
        <v>-0.19178486115704133</v>
      </c>
      <c r="D24" s="19">
        <v>0.30918696720241007</v>
      </c>
      <c r="E24" s="20">
        <v>0.55790810302189764</v>
      </c>
    </row>
    <row r="25" spans="1:5" x14ac:dyDescent="0.15">
      <c r="A25" s="4">
        <v>-1</v>
      </c>
      <c r="B25" s="19">
        <v>0.53556088329235207</v>
      </c>
      <c r="C25" s="20">
        <v>0.10399738949694477</v>
      </c>
      <c r="D25" s="19">
        <v>-1.0160567116645333E-2</v>
      </c>
      <c r="E25" s="20">
        <v>0.59237562642279251</v>
      </c>
    </row>
    <row r="26" spans="1:5" x14ac:dyDescent="0.15">
      <c r="A26" s="5">
        <v>-0.5</v>
      </c>
      <c r="B26" s="22">
        <v>0.47572809161053969</v>
      </c>
      <c r="C26" s="23">
        <v>0.38035265975105381</v>
      </c>
      <c r="D26" s="22">
        <v>-0.20408167033954738</v>
      </c>
      <c r="E26" s="23">
        <v>0.5059337136238472</v>
      </c>
    </row>
    <row r="27" spans="1:5" x14ac:dyDescent="0.15">
      <c r="A27" s="3">
        <v>0</v>
      </c>
      <c r="B27" s="16">
        <v>0.35502805388781744</v>
      </c>
      <c r="C27" s="17">
        <v>0.61492662744600102</v>
      </c>
      <c r="D27" s="16">
        <v>-0.25881940379280677</v>
      </c>
      <c r="E27" s="17">
        <v>0.44828835735382633</v>
      </c>
    </row>
    <row r="28" spans="1:5" x14ac:dyDescent="0.15">
      <c r="A28" s="4">
        <v>0.2</v>
      </c>
      <c r="B28" s="19">
        <v>0.303703154286382</v>
      </c>
      <c r="C28" s="20">
        <v>0.70546420291866119</v>
      </c>
      <c r="D28" s="19">
        <v>-0.25240547028561955</v>
      </c>
      <c r="E28" s="20">
        <v>0.46178928436215089</v>
      </c>
    </row>
    <row r="29" spans="1:5" x14ac:dyDescent="0.15">
      <c r="A29" s="4">
        <v>0.4</v>
      </c>
      <c r="B29" s="19">
        <v>0.25474235429567632</v>
      </c>
      <c r="C29" s="20">
        <v>0.80177300001359719</v>
      </c>
      <c r="D29" s="19">
        <v>-0.23583203441920819</v>
      </c>
      <c r="E29" s="20">
        <v>0.50728167605062247</v>
      </c>
    </row>
    <row r="30" spans="1:5" x14ac:dyDescent="0.15">
      <c r="A30" s="4">
        <v>0.6</v>
      </c>
      <c r="B30" s="19">
        <v>0.20980006166637949</v>
      </c>
      <c r="C30" s="20">
        <v>0.91106334169494041</v>
      </c>
      <c r="D30" s="19">
        <v>-0.21279325938915852</v>
      </c>
      <c r="E30" s="20">
        <v>0.59314447863428577</v>
      </c>
    </row>
    <row r="31" spans="1:5" x14ac:dyDescent="0.15">
      <c r="A31" s="5">
        <v>0.8</v>
      </c>
      <c r="B31" s="22">
        <v>0.16984631744436487</v>
      </c>
      <c r="C31" s="23">
        <v>1.0424221712315604</v>
      </c>
      <c r="D31" s="22">
        <v>-0.18641286380727176</v>
      </c>
      <c r="E31" s="23">
        <v>0.73000690161525172</v>
      </c>
    </row>
    <row r="32" spans="1:5" x14ac:dyDescent="0.15">
      <c r="A32" s="3">
        <v>1</v>
      </c>
      <c r="B32" s="16">
        <v>0.13529241631288147</v>
      </c>
      <c r="C32" s="17">
        <v>1.2074235949528711</v>
      </c>
      <c r="D32" s="16">
        <v>-0.1591474412967932</v>
      </c>
      <c r="E32" s="17">
        <v>0.93243593339277586</v>
      </c>
    </row>
    <row r="33" spans="1:5" x14ac:dyDescent="0.15">
      <c r="A33" s="4">
        <v>1.2</v>
      </c>
      <c r="B33" s="19">
        <v>0.10612576226331259</v>
      </c>
      <c r="C33" s="20">
        <v>1.4211336756103481</v>
      </c>
      <c r="D33" s="19">
        <v>-0.13278537855722622</v>
      </c>
      <c r="E33" s="20">
        <v>1.2212313987048951</v>
      </c>
    </row>
    <row r="34" spans="1:5" x14ac:dyDescent="0.15">
      <c r="A34" s="4">
        <v>1.4</v>
      </c>
      <c r="B34" s="19">
        <v>8.2038049807610661E-2</v>
      </c>
      <c r="C34" s="20">
        <v>1.7036597115386811</v>
      </c>
      <c r="D34" s="19">
        <v>-0.10850959048013907</v>
      </c>
      <c r="E34" s="20">
        <v>1.6266411607804527</v>
      </c>
    </row>
    <row r="35" spans="1:5" x14ac:dyDescent="0.15">
      <c r="A35" s="4">
        <v>1.6</v>
      </c>
      <c r="B35" s="19">
        <v>6.2536907968931923E-2</v>
      </c>
      <c r="C35" s="20">
        <v>2.0824741712541117</v>
      </c>
      <c r="D35" s="19">
        <v>-8.6995908448104162E-2</v>
      </c>
      <c r="E35" s="20">
        <v>2.1929954372537654</v>
      </c>
    </row>
    <row r="36" spans="1:5" x14ac:dyDescent="0.15">
      <c r="A36" s="5">
        <v>1.8</v>
      </c>
      <c r="B36" s="22">
        <v>4.7036216866845802E-2</v>
      </c>
      <c r="C36" s="23">
        <v>2.595869356743906</v>
      </c>
      <c r="D36" s="22">
        <v>-6.8524780118610865E-2</v>
      </c>
      <c r="E36" s="23">
        <v>2.9855400508466001</v>
      </c>
    </row>
    <row r="37" spans="1:5" x14ac:dyDescent="0.15">
      <c r="A37" s="3">
        <v>2</v>
      </c>
      <c r="B37" s="16">
        <v>3.4924130423274302E-2</v>
      </c>
      <c r="C37" s="17">
        <v>3.2980949999782148</v>
      </c>
      <c r="D37" s="16">
        <v>-5.309038443365361E-2</v>
      </c>
      <c r="E37" s="17">
        <v>4.1006820499328906</v>
      </c>
    </row>
    <row r="38" spans="1:5" x14ac:dyDescent="0.15">
      <c r="A38" s="4">
        <v>2.2000000000000002</v>
      </c>
      <c r="B38" s="19">
        <v>2.5610404421773227E-2</v>
      </c>
      <c r="C38" s="20">
        <v>4.2670365817666447</v>
      </c>
      <c r="D38" s="19">
        <v>-4.0497263244453151E-2</v>
      </c>
      <c r="E38" s="20">
        <v>5.6815417695852508</v>
      </c>
    </row>
    <row r="39" spans="1:5" x14ac:dyDescent="0.15">
      <c r="A39" s="4">
        <v>2.4</v>
      </c>
      <c r="B39" s="19">
        <v>1.8556093622975483E-2</v>
      </c>
      <c r="C39" s="20">
        <v>5.6157706541205936</v>
      </c>
      <c r="D39" s="19">
        <v>-3.0439520128972615E-2</v>
      </c>
      <c r="E39" s="20">
        <v>7.9417858797353134</v>
      </c>
    </row>
    <row r="40" spans="1:5" x14ac:dyDescent="0.15">
      <c r="A40" s="4">
        <v>2.6</v>
      </c>
      <c r="B40" s="19">
        <v>1.3289282529671488E-2</v>
      </c>
      <c r="C40" s="20">
        <v>7.5100876980822688</v>
      </c>
      <c r="D40" s="19">
        <v>-2.2561310886108753E-2</v>
      </c>
      <c r="E40" s="20">
        <v>11.202445467843919</v>
      </c>
    </row>
    <row r="41" spans="1:5" x14ac:dyDescent="0.15">
      <c r="A41" s="5">
        <v>2.8</v>
      </c>
      <c r="B41" s="22">
        <v>9.4105069149239724E-3</v>
      </c>
      <c r="C41" s="23">
        <v>10.195270377637046</v>
      </c>
      <c r="D41" s="22">
        <v>-1.6499780994915156E-2</v>
      </c>
      <c r="E41" s="23">
        <v>15.949210720073745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Start_Airy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B8AD1-76C2-463B-BDD9-B9A1A33587CB}">
  <sheetPr codeName="Sheet46"/>
  <dimension ref="A1:F81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101</v>
      </c>
    </row>
    <row r="3" spans="1:6" x14ac:dyDescent="0.15">
      <c r="A3" s="2"/>
      <c r="E3" s="14"/>
      <c r="F3" s="34"/>
    </row>
    <row r="4" spans="1:6" x14ac:dyDescent="0.15">
      <c r="A4" s="2"/>
      <c r="E4" s="14"/>
      <c r="F4" s="34"/>
    </row>
    <row r="5" spans="1:6" x14ac:dyDescent="0.15">
      <c r="B5" s="50">
        <v>1</v>
      </c>
      <c r="C5" s="50">
        <v>2</v>
      </c>
      <c r="D5" s="50">
        <v>3</v>
      </c>
      <c r="E5" s="51">
        <v>4</v>
      </c>
      <c r="F5" s="50">
        <v>5</v>
      </c>
    </row>
    <row r="6" spans="1:6" x14ac:dyDescent="0.15">
      <c r="A6" s="6" t="s">
        <v>0</v>
      </c>
      <c r="B6" s="6" t="str">
        <f>_xlfn.CONCAT("0F1(",B5,", x)")</f>
        <v>0F1(1, x)</v>
      </c>
      <c r="C6" s="6" t="str">
        <f>_xlfn.CONCAT("0F1(",C5,", x)")</f>
        <v>0F1(2, x)</v>
      </c>
      <c r="D6" s="6" t="str">
        <f>_xlfn.CONCAT("0F1(",D5,", x)")</f>
        <v>0F1(3, x)</v>
      </c>
      <c r="E6" s="6" t="str">
        <f>_xlfn.CONCAT("0F1(",E5,", x)")</f>
        <v>0F1(4, x)</v>
      </c>
      <c r="F6" s="6" t="str">
        <f>_xlfn.CONCAT("0F1(",F5,", x)")</f>
        <v>0F1(5, x)</v>
      </c>
    </row>
    <row r="7" spans="1:6" x14ac:dyDescent="0.15">
      <c r="A7" s="3">
        <v>-60</v>
      </c>
      <c r="B7" s="16">
        <v>-0.1078779156135857</v>
      </c>
      <c r="C7" s="27">
        <v>2.171144724258307E-2</v>
      </c>
      <c r="D7" s="27">
        <v>4.3196454285389574E-3</v>
      </c>
      <c r="E7" s="27">
        <v>-1.7391801814044114E-3</v>
      </c>
      <c r="F7" s="17">
        <v>-1.211765121988674E-3</v>
      </c>
    </row>
    <row r="8" spans="1:6" x14ac:dyDescent="0.15">
      <c r="A8" s="4">
        <f>(INT(A7*100 + 0.5)+100)/100</f>
        <v>-59</v>
      </c>
      <c r="B8" s="19">
        <v>-8.5136957772274827E-2</v>
      </c>
      <c r="C8" s="31">
        <v>2.3717992411171136E-2</v>
      </c>
      <c r="D8" s="31">
        <v>3.6899983113032535E-3</v>
      </c>
      <c r="E8" s="31">
        <v>-2.0367451626984285E-3</v>
      </c>
      <c r="F8" s="20">
        <v>-1.164761384542715E-3</v>
      </c>
    </row>
    <row r="9" spans="1:6" x14ac:dyDescent="0.15">
      <c r="A9" s="4">
        <f t="shared" ref="A9:A51" si="0">(INT(A8*100 + 0.5)+100)/100</f>
        <v>-58</v>
      </c>
      <c r="B9" s="19">
        <v>-6.055504222139374E-2</v>
      </c>
      <c r="C9" s="31">
        <v>2.5385285497135472E-2</v>
      </c>
      <c r="D9" s="31">
        <v>2.963459576501007E-3</v>
      </c>
      <c r="E9" s="31">
        <v>-2.3194992331690826E-3</v>
      </c>
      <c r="F9" s="20">
        <v>-1.0930259606213978E-3</v>
      </c>
    </row>
    <row r="10" spans="1:6" x14ac:dyDescent="0.15">
      <c r="A10" s="4">
        <f t="shared" si="0"/>
        <v>-57</v>
      </c>
      <c r="B10" s="19">
        <v>-3.4495189086793228E-2</v>
      </c>
      <c r="C10" s="31">
        <v>2.6666289217301443E-2</v>
      </c>
      <c r="D10" s="31">
        <v>2.1460167825998128E-3</v>
      </c>
      <c r="E10" s="31">
        <v>-2.5810813089159612E-3</v>
      </c>
      <c r="F10" s="20">
        <v>-9.9517854558226816E-4</v>
      </c>
    </row>
    <row r="11" spans="1:6" x14ac:dyDescent="0.15">
      <c r="A11" s="5">
        <f t="shared" si="0"/>
        <v>-56</v>
      </c>
      <c r="B11" s="22">
        <v>-7.3657798920520948E-3</v>
      </c>
      <c r="C11" s="32">
        <v>2.7517499253390712E-2</v>
      </c>
      <c r="D11" s="32">
        <v>1.2458313980515288E-3</v>
      </c>
      <c r="E11" s="32">
        <v>-2.8148215559291984E-3</v>
      </c>
      <c r="F11" s="23">
        <v>-8.7013991871015594E-4</v>
      </c>
    </row>
    <row r="12" spans="1:6" x14ac:dyDescent="0.15">
      <c r="A12" s="3">
        <f t="shared" si="0"/>
        <v>-55</v>
      </c>
      <c r="B12" s="16">
        <v>2.0383526915510146E-2</v>
      </c>
      <c r="C12" s="27">
        <v>2.7900054734652683E-2</v>
      </c>
      <c r="D12" s="27">
        <v>2.7332828433245589E-4</v>
      </c>
      <c r="E12" s="27">
        <v>-3.013824703671297E-3</v>
      </c>
      <c r="F12" s="17">
        <v>-7.1719701556445525E-4</v>
      </c>
    </row>
    <row r="13" spans="1:6" x14ac:dyDescent="0.15">
      <c r="A13" s="4">
        <f t="shared" si="0"/>
        <v>-54</v>
      </c>
      <c r="B13" s="19">
        <v>4.8267010863470738E-2</v>
      </c>
      <c r="C13" s="31">
        <v>2.7780886059846913E-2</v>
      </c>
      <c r="D13" s="31">
        <v>-7.5874536309717864E-4</v>
      </c>
      <c r="E13" s="31">
        <v>-3.1710701581048983E-3</v>
      </c>
      <c r="F13" s="20">
        <v>-5.3607217666838225E-4</v>
      </c>
    </row>
    <row r="14" spans="1:6" x14ac:dyDescent="0.15">
      <c r="A14" s="4">
        <f t="shared" si="0"/>
        <v>-53</v>
      </c>
      <c r="B14" s="19">
        <v>7.576926400768691E-2</v>
      </c>
      <c r="C14" s="31">
        <v>2.7133883359414884E-2</v>
      </c>
      <c r="D14" s="31">
        <v>-1.8352973829536612E-3</v>
      </c>
      <c r="E14" s="31">
        <v>-3.2795298953624766E-3</v>
      </c>
      <c r="F14" s="20">
        <v>-3.2699604054539221E-4</v>
      </c>
    </row>
    <row r="15" spans="1:6" x14ac:dyDescent="0.15">
      <c r="A15" s="4">
        <f t="shared" si="0"/>
        <v>-52</v>
      </c>
      <c r="B15" s="19">
        <v>0.10235273620332652</v>
      </c>
      <c r="C15" s="31">
        <v>2.5941065937397225E-2</v>
      </c>
      <c r="D15" s="31">
        <v>-2.9389103948434347E-3</v>
      </c>
      <c r="E15" s="31">
        <v>-3.3323049614123845E-3</v>
      </c>
      <c r="F15" s="20">
        <v>-9.0783361515911379E-5</v>
      </c>
    </row>
    <row r="16" spans="1:6" x14ac:dyDescent="0.15">
      <c r="A16" s="5">
        <f t="shared" si="0"/>
        <v>-51</v>
      </c>
      <c r="B16" s="22">
        <v>0.12746644095704349</v>
      </c>
      <c r="C16" s="32">
        <v>2.4193729934516801E-2</v>
      </c>
      <c r="D16" s="32">
        <v>-4.0499102361775162E-3</v>
      </c>
      <c r="E16" s="32">
        <v>-3.3227811965522722E-3</v>
      </c>
      <c r="F16" s="23">
        <v>1.7108918579417524E-4</v>
      </c>
    </row>
    <row r="17" spans="1:6" x14ac:dyDescent="0.15">
      <c r="A17" s="3">
        <f t="shared" si="0"/>
        <v>-50</v>
      </c>
      <c r="B17" s="16">
        <v>0.15055578737182193</v>
      </c>
      <c r="C17" s="27">
        <v>2.1893548253388941E-2</v>
      </c>
      <c r="D17" s="27">
        <v>-5.1464895647373192E-3</v>
      </c>
      <c r="E17" s="27">
        <v>-3.2448045381751511E-3</v>
      </c>
      <c r="F17" s="17">
        <v>4.5640440637492036E-4</v>
      </c>
    </row>
    <row r="18" spans="1:6" x14ac:dyDescent="0.15">
      <c r="A18" s="4">
        <f t="shared" si="0"/>
        <v>-49</v>
      </c>
      <c r="B18" s="19">
        <v>0.17107347611045867</v>
      </c>
      <c r="C18" s="31">
        <v>1.9053593528399033E-2</v>
      </c>
      <c r="D18" s="31">
        <v>-6.204893166614679E-3</v>
      </c>
      <c r="E18" s="31">
        <v>-3.0928759218384139E-3</v>
      </c>
      <c r="F18" s="20">
        <v>7.6212667219010589E-4</v>
      </c>
    </row>
    <row r="19" spans="1:6" x14ac:dyDescent="0.15">
      <c r="A19" s="4">
        <f t="shared" si="0"/>
        <v>-48</v>
      </c>
      <c r="B19" s="19">
        <v>0.18849136645339887</v>
      </c>
      <c r="C19" s="31">
        <v>1.5699251662113379E-2</v>
      </c>
      <c r="D19" s="31">
        <v>-7.1996714496368958E-3</v>
      </c>
      <c r="E19" s="31">
        <v>-2.8623653889687847E-3</v>
      </c>
      <c r="F19" s="20">
        <v>1.0843265151670278E-3</v>
      </c>
    </row>
    <row r="20" spans="1:6" x14ac:dyDescent="0.15">
      <c r="A20" s="4">
        <f t="shared" si="0"/>
        <v>-47</v>
      </c>
      <c r="B20" s="19">
        <v>0.20231318744263321</v>
      </c>
      <c r="C20" s="31">
        <v>1.1868990255938875E-2</v>
      </c>
      <c r="D20" s="31">
        <v>-8.104008390923163E-3</v>
      </c>
      <c r="E20" s="31">
        <v>-2.5497445081100471E-3</v>
      </c>
      <c r="F20" s="20">
        <v>1.4181099275267534E-3</v>
      </c>
    </row>
    <row r="21" spans="1:6" x14ac:dyDescent="0.15">
      <c r="A21" s="5">
        <f t="shared" si="0"/>
        <v>-46</v>
      </c>
      <c r="B21" s="22">
        <v>0.21208792889269948</v>
      </c>
      <c r="C21" s="32">
        <v>7.6149432188677051E-3</v>
      </c>
      <c r="D21" s="32">
        <v>-8.8901298119057285E-3</v>
      </c>
      <c r="E21" s="32">
        <v>-2.1528356127095785E-3</v>
      </c>
      <c r="F21" s="23">
        <v>1.7575550084859527E-3</v>
      </c>
    </row>
    <row r="22" spans="1:6" x14ac:dyDescent="0.15">
      <c r="A22" s="3">
        <f t="shared" si="0"/>
        <v>-45</v>
      </c>
      <c r="B22" s="16">
        <v>0.2174237079116636</v>
      </c>
      <c r="C22" s="27">
        <v>3.0032700453841571E-3</v>
      </c>
      <c r="D22" s="27">
        <v>-9.5297972385013086E-3</v>
      </c>
      <c r="E22" s="27">
        <v>-1.6710756378513953E-3</v>
      </c>
      <c r="F22" s="17">
        <v>2.0956590935066431E-3</v>
      </c>
    </row>
    <row r="23" spans="1:6" x14ac:dyDescent="0.15">
      <c r="A23" s="4">
        <f t="shared" si="0"/>
        <v>-44</v>
      </c>
      <c r="B23" s="19">
        <v>0.21800186381884298</v>
      </c>
      <c r="C23" s="31">
        <v>-1.8857541677118829E-3</v>
      </c>
      <c r="D23" s="31">
        <v>-9.9948917266615856E-3</v>
      </c>
      <c r="E23" s="31">
        <v>-1.1057914853113229E-3</v>
      </c>
      <c r="F23" s="20">
        <v>2.4243000658227989E-3</v>
      </c>
    </row>
    <row r="24" spans="1:6" x14ac:dyDescent="0.15">
      <c r="A24" s="4">
        <f t="shared" si="0"/>
        <v>-43</v>
      </c>
      <c r="B24" s="19">
        <v>0.21359098941266413</v>
      </c>
      <c r="C24" s="31">
        <v>-6.9579638032800286E-3</v>
      </c>
      <c r="D24" s="31">
        <v>-1.0258090847253218E-2</v>
      </c>
      <c r="E24" s="31">
        <v>-4.6048284334509614E-4</v>
      </c>
      <c r="F24" s="20">
        <v>2.7342161871371502E-3</v>
      </c>
    </row>
    <row r="25" spans="1:6" x14ac:dyDescent="0.15">
      <c r="A25" s="4">
        <f t="shared" si="0"/>
        <v>-42</v>
      </c>
      <c r="B25" s="19">
        <v>0.20406056002676543</v>
      </c>
      <c r="C25" s="31">
        <v>-1.2105889968518106E-2</v>
      </c>
      <c r="D25" s="31">
        <v>-1.0293640475965883E-2</v>
      </c>
      <c r="E25" s="31">
        <v>2.5889278465031753E-4</v>
      </c>
      <c r="F25" s="20">
        <v>3.0150095030331992E-3</v>
      </c>
    </row>
    <row r="26" spans="1:6" x14ac:dyDescent="0.15">
      <c r="A26" s="5">
        <f t="shared" si="0"/>
        <v>-41</v>
      </c>
      <c r="B26" s="22">
        <v>0.18939377449189385</v>
      </c>
      <c r="C26" s="32">
        <v>-1.7209757315479891E-2</v>
      </c>
      <c r="D26" s="32">
        <v>-1.0078221063774328E-2</v>
      </c>
      <c r="E26" s="32">
        <v>1.0436394514691065E-3</v>
      </c>
      <c r="F26" s="23">
        <v>3.2551786873883225E-3</v>
      </c>
    </row>
    <row r="27" spans="1:6" x14ac:dyDescent="0.15">
      <c r="A27" s="3">
        <f t="shared" si="0"/>
        <v>-40</v>
      </c>
      <c r="B27" s="16">
        <v>0.16969917498319173</v>
      </c>
      <c r="C27" s="27">
        <v>-2.2138937095344376E-2</v>
      </c>
      <c r="D27" s="27">
        <v>-9.5919056039268022E-3</v>
      </c>
      <c r="E27" s="27">
        <v>1.8820547237126352E-3</v>
      </c>
      <c r="F27" s="17">
        <v>3.4421880982918314E-3</v>
      </c>
    </row>
    <row r="28" spans="1:6" x14ac:dyDescent="0.15">
      <c r="A28" s="4">
        <f t="shared" si="0"/>
        <v>-39</v>
      </c>
      <c r="B28" s="19">
        <v>0.14522056701005517</v>
      </c>
      <c r="C28" s="31">
        <v>-2.6753900981407227E-2</v>
      </c>
      <c r="D28" s="31">
        <v>-8.819203486741662E-3</v>
      </c>
      <c r="E28" s="31">
        <v>2.7591842299485489E-3</v>
      </c>
      <c r="F28" s="20">
        <v>3.5625808359046802E-3</v>
      </c>
    </row>
    <row r="29" spans="1:6" x14ac:dyDescent="0.15">
      <c r="A29" s="4">
        <f t="shared" si="0"/>
        <v>-38</v>
      </c>
      <c r="B29" s="19">
        <v>0.1163447180147637</v>
      </c>
      <c r="C29" s="31">
        <v>-3.0908716401703298E-2</v>
      </c>
      <c r="D29" s="31">
        <v>-7.7501807587614224E-3</v>
      </c>
      <c r="E29" s="31">
        <v>3.6566108909908226E-3</v>
      </c>
      <c r="F29" s="20">
        <v>3.6021447315007092E-3</v>
      </c>
    </row>
    <row r="30" spans="1:6" x14ac:dyDescent="0.15">
      <c r="A30" s="4">
        <f t="shared" si="0"/>
        <v>-37</v>
      </c>
      <c r="B30" s="19">
        <v>8.3606275027831384E-2</v>
      </c>
      <c r="C30" s="31">
        <v>-3.4454118308670373E-2</v>
      </c>
      <c r="D30" s="31">
        <v>-6.3816428830541505E-3</v>
      </c>
      <c r="E30" s="31">
        <v>4.5522933122620918E-3</v>
      </c>
      <c r="F30" s="20">
        <v>3.5461414687512137E-3</v>
      </c>
    </row>
    <row r="31" spans="1:6" x14ac:dyDescent="0.15">
      <c r="A31" s="5">
        <f t="shared" si="0"/>
        <v>-36</v>
      </c>
      <c r="B31" s="22">
        <v>4.7689310796833556E-2</v>
      </c>
      <c r="C31" s="32">
        <v>-3.7241184081771253E-2</v>
      </c>
      <c r="D31" s="32">
        <v>-4.7183608265891561E-3</v>
      </c>
      <c r="E31" s="32">
        <v>5.4204705425303507E-3</v>
      </c>
      <c r="F31" s="23">
        <v>3.3796104563731683E-3</v>
      </c>
    </row>
    <row r="32" spans="1:6" x14ac:dyDescent="0.15">
      <c r="A32" s="3">
        <f t="shared" si="0"/>
        <v>-35</v>
      </c>
      <c r="B32" s="16">
        <v>9.4248864016612168E-3</v>
      </c>
      <c r="C32" s="27">
        <v>-3.9125627154921794E-2</v>
      </c>
      <c r="D32" s="27">
        <v>-2.7743150603761722E-3</v>
      </c>
      <c r="E32" s="27">
        <v>6.2316535019221082E-3</v>
      </c>
      <c r="F32" s="17">
        <v>3.0877606499308389E-3</v>
      </c>
    </row>
    <row r="33" spans="1:6" x14ac:dyDescent="0.15">
      <c r="A33" s="4">
        <f t="shared" si="0"/>
        <v>-34</v>
      </c>
      <c r="B33" s="19">
        <v>-3.0215990281644369E-2</v>
      </c>
      <c r="C33" s="31">
        <v>-3.9972710466906633E-2</v>
      </c>
      <c r="D33" s="31">
        <v>-5.7392471678013315E-4</v>
      </c>
      <c r="E33" s="31">
        <v>6.9527268970811466E-3</v>
      </c>
      <c r="F33" s="20">
        <v>2.6564652754804516E-3</v>
      </c>
    </row>
    <row r="34" spans="1:6" x14ac:dyDescent="0.15">
      <c r="A34" s="4">
        <f t="shared" si="0"/>
        <v>-33</v>
      </c>
      <c r="B34" s="19">
        <v>-7.013462312739209E-2</v>
      </c>
      <c r="C34" s="31">
        <v>-3.9662762363232483E-2</v>
      </c>
      <c r="D34" s="31">
        <v>1.8467794402520974E-3</v>
      </c>
      <c r="E34" s="31">
        <v>7.5471894188153792E-3</v>
      </c>
      <c r="F34" s="20">
        <v>2.0728763558411929E-3</v>
      </c>
    </row>
    <row r="35" spans="1:6" x14ac:dyDescent="0.15">
      <c r="A35" s="4">
        <f t="shared" si="0"/>
        <v>-32</v>
      </c>
      <c r="B35" s="19">
        <v>-0.10912268766620947</v>
      </c>
      <c r="C35" s="31">
        <v>-3.8097254468456784E-2</v>
      </c>
      <c r="D35" s="31">
        <v>4.4390895748595421E-3</v>
      </c>
      <c r="E35" s="31">
        <v>7.9755645081218095E-3</v>
      </c>
      <c r="F35" s="20">
        <v>1.3261780999733505E-3</v>
      </c>
    </row>
    <row r="36" spans="1:6" x14ac:dyDescent="0.15">
      <c r="A36" s="5">
        <f t="shared" si="0"/>
        <v>-31</v>
      </c>
      <c r="B36" s="22">
        <v>-0.14588662245223491</v>
      </c>
      <c r="C36" s="32">
        <v>-3.5205372549744936E-2</v>
      </c>
      <c r="D36" s="32">
        <v>7.1407258001606449E-3</v>
      </c>
      <c r="E36" s="32">
        <v>8.196019035465598E-3</v>
      </c>
      <c r="F36" s="23">
        <v>4.0850060721481994E-4</v>
      </c>
    </row>
    <row r="37" spans="1:6" x14ac:dyDescent="0.15">
      <c r="A37" s="3">
        <f t="shared" si="0"/>
        <v>-30</v>
      </c>
      <c r="B37" s="16">
        <v>-0.17907879620570677</v>
      </c>
      <c r="C37" s="27">
        <v>-3.0950976661247007E-2</v>
      </c>
      <c r="D37" s="27">
        <v>9.8751879696306506E-3</v>
      </c>
      <c r="E37" s="27">
        <v>8.1652329261755318E-3</v>
      </c>
      <c r="F37" s="17">
        <v>-6.839820173820477E-4</v>
      </c>
    </row>
    <row r="38" spans="1:6" x14ac:dyDescent="0.15">
      <c r="A38" s="4">
        <f t="shared" si="0"/>
        <v>-29</v>
      </c>
      <c r="B38" s="19">
        <v>-0.20733577101924866</v>
      </c>
      <c r="C38" s="31">
        <v>-2.5339804945925755E-2</v>
      </c>
      <c r="D38" s="31">
        <v>1.2551445936091237E-2</v>
      </c>
      <c r="E38" s="31">
        <v>7.8395691480035151E-3</v>
      </c>
      <c r="F38" s="20">
        <v>-1.9497421192087125E-3</v>
      </c>
    </row>
    <row r="39" spans="1:6" x14ac:dyDescent="0.15">
      <c r="A39" s="4">
        <f t="shared" si="0"/>
        <v>-28</v>
      </c>
      <c r="B39" s="19">
        <v>-0.22932381194781559</v>
      </c>
      <c r="C39" s="31">
        <v>-1.8426725311848347E-2</v>
      </c>
      <c r="D39" s="31">
        <v>1.5064077616854802E-2</v>
      </c>
      <c r="E39" s="31">
        <v>7.1766006275792446E-3</v>
      </c>
      <c r="F39" s="20">
        <v>-3.3803472811180951E-3</v>
      </c>
    </row>
    <row r="40" spans="1:6" x14ac:dyDescent="0.15">
      <c r="A40" s="4">
        <f t="shared" si="0"/>
        <v>-27</v>
      </c>
      <c r="B40" s="19">
        <v>-0.24379156855967929</v>
      </c>
      <c r="C40" s="31">
        <v>-1.0322779600792106E-2</v>
      </c>
      <c r="D40" s="31">
        <v>1.7293984367324974E-2</v>
      </c>
      <c r="E40" s="31">
        <v>6.1370586595815742E-3</v>
      </c>
      <c r="F40" s="20">
        <v>-4.9586336478859554E-3</v>
      </c>
    </row>
    <row r="41" spans="1:6" x14ac:dyDescent="0.15">
      <c r="A41" s="5">
        <f t="shared" si="0"/>
        <v>-26</v>
      </c>
      <c r="B41" s="22">
        <v>-0.24962956441465553</v>
      </c>
      <c r="C41" s="32">
        <v>-1.2016944942742057E-3</v>
      </c>
      <c r="D41" s="32">
        <v>1.9109836147721642E-2</v>
      </c>
      <c r="E41" s="32">
        <v>4.6872763019990427E-3</v>
      </c>
      <c r="F41" s="23">
        <v>-6.6565660826412021E-3</v>
      </c>
    </row>
    <row r="42" spans="1:6" x14ac:dyDescent="0.15">
      <c r="A42" s="3">
        <f t="shared" si="0"/>
        <v>-25</v>
      </c>
      <c r="B42" s="16">
        <v>-0.24593576445134827</v>
      </c>
      <c r="C42" s="27">
        <v>8.6945492337722908E-3</v>
      </c>
      <c r="D42" s="27">
        <v>2.0370425094809647E-2</v>
      </c>
      <c r="E42" s="27">
        <v>2.8022102066489656E-3</v>
      </c>
      <c r="F42" s="17">
        <v>-8.4327431463171263E-3</v>
      </c>
    </row>
    <row r="43" spans="1:6" x14ac:dyDescent="0.15">
      <c r="A43" s="4">
        <f t="shared" si="0"/>
        <v>-24</v>
      </c>
      <c r="B43" s="19">
        <v>-0.23208603482886977</v>
      </c>
      <c r="C43" s="31">
        <v>1.9051594068199368E-2</v>
      </c>
      <c r="D43" s="31">
        <v>2.0928135741422431E-2</v>
      </c>
      <c r="E43" s="31">
        <v>4.6913541830576641E-4</v>
      </c>
      <c r="F43" s="20">
        <v>-1.0229500161558337E-2</v>
      </c>
    </row>
    <row r="44" spans="1:6" x14ac:dyDescent="0.15">
      <c r="A44" s="4">
        <f t="shared" si="0"/>
        <v>-23</v>
      </c>
      <c r="B44" s="19">
        <v>-0.2078077500484638</v>
      </c>
      <c r="C44" s="31">
        <v>2.9480646990757652E-2</v>
      </c>
      <c r="D44" s="31">
        <v>2.0633773655584477E-2</v>
      </c>
      <c r="E44" s="31">
        <v>-2.3078800004799598E-3</v>
      </c>
      <c r="F44" s="20">
        <v>-1.1969558429251013E-2</v>
      </c>
    </row>
    <row r="45" spans="1:6" x14ac:dyDescent="0.15">
      <c r="A45" s="4">
        <f t="shared" si="0"/>
        <v>-22</v>
      </c>
      <c r="B45" s="19">
        <v>-0.17325412139413968</v>
      </c>
      <c r="C45" s="31">
        <v>3.9519232049076779E-2</v>
      </c>
      <c r="D45" s="31">
        <v>1.9343032131201497E-2</v>
      </c>
      <c r="E45" s="31">
        <v>-5.5025999776023501E-3</v>
      </c>
      <c r="F45" s="20">
        <v>-1.3552162968438459E-2</v>
      </c>
    </row>
    <row r="46" spans="1:6" x14ac:dyDescent="0.15">
      <c r="A46" s="5">
        <f t="shared" si="0"/>
        <v>-21</v>
      </c>
      <c r="B46" s="22">
        <v>-0.12907599992895763</v>
      </c>
      <c r="C46" s="32">
        <v>4.8635651972303483E-2</v>
      </c>
      <c r="D46" s="32">
        <v>1.6924919228691535E-2</v>
      </c>
      <c r="E46" s="32">
        <v>-9.0602093553176985E-3</v>
      </c>
      <c r="F46" s="23">
        <v>-1.4848644905148135E-2</v>
      </c>
    </row>
    <row r="47" spans="1:6" x14ac:dyDescent="0.15">
      <c r="A47" s="3">
        <f t="shared" si="0"/>
        <v>-20</v>
      </c>
      <c r="B47" s="16">
        <v>-7.6486925110101633E-2</v>
      </c>
      <c r="C47" s="27">
        <v>5.6238229463281816E-2</v>
      </c>
      <c r="D47" s="27">
        <v>1.3272515457338343E-2</v>
      </c>
      <c r="E47" s="27">
        <v>-1.2889714201783038E-2</v>
      </c>
      <c r="F47" s="17">
        <v>-1.569733779547261E-2</v>
      </c>
    </row>
    <row r="48" spans="1:6" x14ac:dyDescent="0.15">
      <c r="A48" s="4">
        <f t="shared" si="0"/>
        <v>-19</v>
      </c>
      <c r="B48" s="19">
        <v>-1.7316022520854339E-2</v>
      </c>
      <c r="C48" s="31">
        <v>6.1690597157445605E-2</v>
      </c>
      <c r="D48" s="31">
        <v>8.3164862819263084E-3</v>
      </c>
      <c r="E48" s="31">
        <v>-1.6854982381742933E-2</v>
      </c>
      <c r="F48" s="20">
        <v>-1.5897769682317552E-2</v>
      </c>
    </row>
    <row r="49" spans="1:6" x14ac:dyDescent="0.15">
      <c r="A49" s="4">
        <f t="shared" si="0"/>
        <v>-18</v>
      </c>
      <c r="B49" s="19">
        <v>4.5958025710298084E-2</v>
      </c>
      <c r="C49" s="31">
        <v>6.4334532147472048E-2</v>
      </c>
      <c r="D49" s="31">
        <v>2.0418340485748852E-3</v>
      </c>
      <c r="E49" s="31">
        <v>-2.0764232699632394E-2</v>
      </c>
      <c r="F49" s="20">
        <v>-1.5204044498804735E-2</v>
      </c>
    </row>
    <row r="50" spans="1:6" x14ac:dyDescent="0.15">
      <c r="A50" s="4">
        <f t="shared" si="0"/>
        <v>-17</v>
      </c>
      <c r="B50" s="19">
        <v>0.11020033675861683</v>
      </c>
      <c r="C50" s="31">
        <v>6.3522089859130354E-2</v>
      </c>
      <c r="D50" s="31">
        <v>-5.4915584587631149E-3</v>
      </c>
      <c r="E50" s="31">
        <v>-2.4357758229844755E-2</v>
      </c>
      <c r="F50" s="20">
        <v>-1.3317317485469205E-2</v>
      </c>
    </row>
    <row r="51" spans="1:6" x14ac:dyDescent="0.15">
      <c r="A51" s="5">
        <f t="shared" si="0"/>
        <v>-16</v>
      </c>
      <c r="B51" s="22">
        <v>0.17165080713755387</v>
      </c>
      <c r="C51" s="32">
        <v>5.8659086713478636E-2</v>
      </c>
      <c r="D51" s="32">
        <v>-1.4123965053009405E-2</v>
      </c>
      <c r="E51" s="32">
        <v>-2.7293644412433052E-2</v>
      </c>
      <c r="F51" s="23">
        <v>-9.8772595195679453E-3</v>
      </c>
    </row>
    <row r="52" spans="1:6" x14ac:dyDescent="0.15">
      <c r="A52" s="3">
        <f t="shared" ref="A52:A71" si="1">(INT(A51*100 + 0.5)+100)/100</f>
        <v>-15</v>
      </c>
      <c r="B52" s="16">
        <v>0.22600522805245818</v>
      </c>
      <c r="C52" s="27">
        <v>4.9262315599336998E-2</v>
      </c>
      <c r="D52" s="27">
        <v>-2.3565721660416154E-2</v>
      </c>
      <c r="E52" s="27">
        <v>-2.9131214903901602E-2</v>
      </c>
      <c r="F52" s="17">
        <v>-4.4523945947881217E-3</v>
      </c>
    </row>
    <row r="53" spans="1:6" x14ac:dyDescent="0.15">
      <c r="A53" s="4">
        <f t="shared" si="1"/>
        <v>-14</v>
      </c>
      <c r="B53" s="19">
        <v>0.26856161688048191</v>
      </c>
      <c r="C53" s="31">
        <v>3.5033257309118743E-2</v>
      </c>
      <c r="D53" s="31">
        <v>-3.3361194224480452E-2</v>
      </c>
      <c r="E53" s="31">
        <v>-2.9311907800114199E-2</v>
      </c>
      <c r="F53" s="20">
        <v>3.4708169351714583E-3</v>
      </c>
    </row>
    <row r="54" spans="1:6" x14ac:dyDescent="0.15">
      <c r="A54" s="4">
        <f t="shared" si="1"/>
        <v>-13</v>
      </c>
      <c r="B54" s="19">
        <v>0.2944498187463277</v>
      </c>
      <c r="C54" s="31">
        <v>1.5951479826219698E-2</v>
      </c>
      <c r="D54" s="31">
        <v>-4.2845898295401232E-2</v>
      </c>
      <c r="E54" s="31">
        <v>-2.7137251440748016E-2</v>
      </c>
      <c r="F54" s="20">
        <v>1.4500289404294998E-2</v>
      </c>
    </row>
    <row r="55" spans="1:6" x14ac:dyDescent="0.15">
      <c r="A55" s="4">
        <f t="shared" si="1"/>
        <v>-12</v>
      </c>
      <c r="B55" s="19">
        <v>0.29896586116360446</v>
      </c>
      <c r="C55" s="31">
        <v>-7.6085987350422791E-3</v>
      </c>
      <c r="D55" s="31">
        <v>-5.1095743316441282E-2</v>
      </c>
      <c r="E55" s="31">
        <v>-2.1743572290699443E-2</v>
      </c>
      <c r="F55" s="20">
        <v>2.9352171025741728E-2</v>
      </c>
    </row>
    <row r="56" spans="1:6" x14ac:dyDescent="0.15">
      <c r="A56" s="5">
        <f t="shared" si="1"/>
        <v>-11</v>
      </c>
      <c r="B56" s="22">
        <v>0.27803648774033507</v>
      </c>
      <c r="C56" s="32">
        <v>-3.4733362522412291E-2</v>
      </c>
      <c r="D56" s="32">
        <v>-5.6867245502317601E-2</v>
      </c>
      <c r="E56" s="32">
        <v>-1.2073027079948354E-2</v>
      </c>
      <c r="F56" s="23">
        <v>4.8866420097130013E-2</v>
      </c>
    </row>
    <row r="57" spans="1:6" x14ac:dyDescent="0.15">
      <c r="A57" s="3">
        <f t="shared" si="1"/>
        <v>-10</v>
      </c>
      <c r="B57" s="16">
        <v>0.22884381861489361</v>
      </c>
      <c r="C57" s="27">
        <v>-6.379323141941004E-2</v>
      </c>
      <c r="D57" s="27">
        <v>-5.8527410006860674E-2</v>
      </c>
      <c r="E57" s="27">
        <v>3.1594928475296097E-3</v>
      </c>
      <c r="F57" s="17">
        <v>7.4024283425268525E-2</v>
      </c>
    </row>
    <row r="58" spans="1:6" x14ac:dyDescent="0.15">
      <c r="A58" s="4">
        <f t="shared" si="1"/>
        <v>-9</v>
      </c>
      <c r="B58" s="19">
        <v>0.15064525725099692</v>
      </c>
      <c r="C58" s="31">
        <v>-9.2227952709188543E-2</v>
      </c>
      <c r="D58" s="31">
        <v>-5.397182443559672E-2</v>
      </c>
      <c r="E58" s="31">
        <v>2.5504085515727803E-2</v>
      </c>
      <c r="F58" s="20">
        <v>0.10596787993509951</v>
      </c>
    </row>
    <row r="59" spans="1:6" x14ac:dyDescent="0.15">
      <c r="A59" s="4">
        <f t="shared" si="1"/>
        <v>-8</v>
      </c>
      <c r="B59" s="19">
        <v>4.5829664859813886E-2</v>
      </c>
      <c r="C59" s="31">
        <v>-0.11628765591198204</v>
      </c>
      <c r="D59" s="31">
        <v>-4.0529330192948923E-2</v>
      </c>
      <c r="E59" s="31">
        <v>5.6818744289274942E-2</v>
      </c>
      <c r="F59" s="20">
        <v>0.14602211172333573</v>
      </c>
    </row>
    <row r="60" spans="1:6" x14ac:dyDescent="0.15">
      <c r="A60" s="4">
        <f t="shared" si="1"/>
        <v>-7</v>
      </c>
      <c r="B60" s="19">
        <v>-7.8742457116226933E-2</v>
      </c>
      <c r="C60" s="31">
        <v>-0.1307225113071516</v>
      </c>
      <c r="D60" s="31">
        <v>-1.4851444054549943E-2</v>
      </c>
      <c r="E60" s="31">
        <v>9.9318057645087082E-2</v>
      </c>
      <c r="F60" s="20">
        <v>0.19571914577080626</v>
      </c>
    </row>
    <row r="61" spans="1:6" x14ac:dyDescent="0.15">
      <c r="A61" s="5">
        <f t="shared" si="1"/>
        <v>-6</v>
      </c>
      <c r="B61" s="22">
        <v>-0.21005940220737074</v>
      </c>
      <c r="C61" s="32">
        <v>-0.12841286613455</v>
      </c>
      <c r="D61" s="32">
        <v>2.7215512024273514E-2</v>
      </c>
      <c r="E61" s="32">
        <v>0.15562837815882355</v>
      </c>
      <c r="F61" s="23">
        <v>0.25682573226909994</v>
      </c>
    </row>
    <row r="62" spans="1:6" x14ac:dyDescent="0.15">
      <c r="A62" s="3">
        <f t="shared" si="1"/>
        <v>-5</v>
      </c>
      <c r="B62" s="16">
        <v>-0.32687528182353398</v>
      </c>
      <c r="C62" s="27">
        <v>-9.9930653302113315E-2</v>
      </c>
      <c r="D62" s="27">
        <v>9.0777851408568339E-2</v>
      </c>
      <c r="E62" s="27">
        <v>0.22885020565281775</v>
      </c>
      <c r="F62" s="17">
        <v>0.33137365018619874</v>
      </c>
    </row>
    <row r="63" spans="1:6" x14ac:dyDescent="0.15">
      <c r="A63" s="4">
        <f t="shared" si="1"/>
        <v>-4</v>
      </c>
      <c r="B63" s="19">
        <v>-0.39714980986384729</v>
      </c>
      <c r="C63" s="31">
        <v>-3.3021664011774615E-2</v>
      </c>
      <c r="D63" s="31">
        <v>0.18206407292603646</v>
      </c>
      <c r="E63" s="31">
        <v>0.32262860540671645</v>
      </c>
      <c r="F63" s="20">
        <v>0.4216935974420401</v>
      </c>
    </row>
    <row r="64" spans="1:6" x14ac:dyDescent="0.15">
      <c r="A64" s="4">
        <f t="shared" si="1"/>
        <v>-3</v>
      </c>
      <c r="B64" s="19">
        <v>-0.3749259562433101</v>
      </c>
      <c r="C64" s="31">
        <v>8.8003064612533183E-2</v>
      </c>
      <c r="D64" s="31">
        <v>0.30861934723722884</v>
      </c>
      <c r="E64" s="31">
        <v>0.44123256524939125</v>
      </c>
      <c r="F64" s="20">
        <v>0.53045287204864977</v>
      </c>
    </row>
    <row r="65" spans="1:6" x14ac:dyDescent="0.15">
      <c r="A65" s="4">
        <f t="shared" si="1"/>
        <v>-2</v>
      </c>
      <c r="B65" s="19">
        <v>-0.19654809527046818</v>
      </c>
      <c r="C65" s="31">
        <v>0.28297998688054249</v>
      </c>
      <c r="D65" s="31">
        <v>0.47952808215101078</v>
      </c>
      <c r="E65" s="31">
        <v>0.5896442858114046</v>
      </c>
      <c r="F65" s="20">
        <v>0.66069722196236347</v>
      </c>
    </row>
    <row r="66" spans="1:6" x14ac:dyDescent="0.15">
      <c r="A66" s="5">
        <f t="shared" si="1"/>
        <v>-1</v>
      </c>
      <c r="B66" s="22">
        <v>0.22389077914123562</v>
      </c>
      <c r="C66" s="32">
        <v>0.57672480775687363</v>
      </c>
      <c r="D66" s="32">
        <v>0.70566805723127546</v>
      </c>
      <c r="E66" s="32">
        <v>0.77365949684641233</v>
      </c>
      <c r="F66" s="23">
        <v>0.81589727538164236</v>
      </c>
    </row>
    <row r="67" spans="1:6" x14ac:dyDescent="0.15">
      <c r="A67" s="3">
        <f t="shared" si="1"/>
        <v>0</v>
      </c>
      <c r="B67" s="16">
        <v>1</v>
      </c>
      <c r="C67" s="27">
        <v>1</v>
      </c>
      <c r="D67" s="27">
        <v>1</v>
      </c>
      <c r="E67" s="27">
        <v>1</v>
      </c>
      <c r="F67" s="17">
        <v>1</v>
      </c>
    </row>
    <row r="68" spans="1:6" x14ac:dyDescent="0.15">
      <c r="A68" s="4">
        <f t="shared" si="1"/>
        <v>1</v>
      </c>
      <c r="B68" s="19">
        <v>2.2795853023360668</v>
      </c>
      <c r="C68" s="31">
        <v>1.5906368546373288</v>
      </c>
      <c r="D68" s="31">
        <v>1.3778968953974764</v>
      </c>
      <c r="E68" s="31">
        <v>1.2764397554391154</v>
      </c>
      <c r="F68" s="20">
        <v>1.2174856795003255</v>
      </c>
    </row>
    <row r="69" spans="1:6" x14ac:dyDescent="0.15">
      <c r="A69" s="4">
        <f t="shared" si="1"/>
        <v>2</v>
      </c>
      <c r="B69" s="19">
        <v>4.2523508795026244</v>
      </c>
      <c r="C69" s="31">
        <v>2.3948330992734048</v>
      </c>
      <c r="D69" s="31">
        <v>1.8575177802292187</v>
      </c>
      <c r="E69" s="31">
        <v>1.611945957132557</v>
      </c>
      <c r="F69" s="20">
        <v>1.4734309385799735</v>
      </c>
    </row>
    <row r="70" spans="1:6" x14ac:dyDescent="0.15">
      <c r="A70" s="4">
        <f t="shared" si="1"/>
        <v>3</v>
      </c>
      <c r="B70" s="19">
        <v>7.1589965368043842</v>
      </c>
      <c r="C70" s="31">
        <v>3.468649618760534</v>
      </c>
      <c r="D70" s="31">
        <v>2.4602312786959013</v>
      </c>
      <c r="E70" s="31">
        <v>2.0168366801292636</v>
      </c>
      <c r="F70" s="20">
        <v>1.7735783942665506</v>
      </c>
    </row>
    <row r="71" spans="1:6" x14ac:dyDescent="0.15">
      <c r="A71" s="5">
        <f t="shared" si="1"/>
        <v>4</v>
      </c>
      <c r="B71" s="22">
        <v>11.301921952136331</v>
      </c>
      <c r="C71" s="32">
        <v>4.8797325768522253</v>
      </c>
      <c r="D71" s="32">
        <v>3.2110946876420527</v>
      </c>
      <c r="E71" s="32">
        <v>2.5029568338152584</v>
      </c>
      <c r="F71" s="23">
        <v>2.1244135614803841</v>
      </c>
    </row>
    <row r="72" spans="1:6" x14ac:dyDescent="0.15">
      <c r="A72" s="3">
        <f t="shared" ref="A72:A81" si="2">(INT(A71*100 + 0.5)+100)/100</f>
        <v>5</v>
      </c>
      <c r="B72" s="16">
        <v>17.05777785336906</v>
      </c>
      <c r="C72" s="27">
        <v>6.7092902907288687</v>
      </c>
      <c r="D72" s="27">
        <v>4.1393950250560758</v>
      </c>
      <c r="E72" s="27">
        <v>3.0838743188073527</v>
      </c>
      <c r="F72" s="17">
        <v>2.5332496949969383</v>
      </c>
    </row>
    <row r="73" spans="1:6" x14ac:dyDescent="0.15">
      <c r="A73" s="4">
        <f t="shared" si="2"/>
        <v>6</v>
      </c>
      <c r="B73" s="19">
        <v>24.892134931406613</v>
      </c>
      <c r="C73" s="31">
        <v>9.0543575800259308</v>
      </c>
      <c r="D73" s="31">
        <v>5.2792591171268963</v>
      </c>
      <c r="E73" s="31">
        <v>3.7750984628990358</v>
      </c>
      <c r="F73" s="20">
        <v>3.008321308455721</v>
      </c>
    </row>
    <row r="74" spans="1:6" x14ac:dyDescent="0.15">
      <c r="A74" s="4">
        <f t="shared" si="2"/>
        <v>7</v>
      </c>
      <c r="B74" s="19">
        <v>35.376575857256888</v>
      </c>
      <c r="C74" s="31">
        <v>12.030384027849347</v>
      </c>
      <c r="D74" s="31">
        <v>6.670340522687864</v>
      </c>
      <c r="E74" s="31">
        <v>4.5943230044241323</v>
      </c>
      <c r="F74" s="20">
        <v>3.558887174166399</v>
      </c>
    </row>
    <row r="75" spans="1:6" x14ac:dyDescent="0.15">
      <c r="A75" s="4">
        <f t="shared" si="2"/>
        <v>8</v>
      </c>
      <c r="B75" s="19">
        <v>49.20855422307551</v>
      </c>
      <c r="C75" s="31">
        <v>15.774186685405709</v>
      </c>
      <c r="D75" s="31">
        <v>8.35859188441745</v>
      </c>
      <c r="E75" s="31">
        <v>5.5616961007411971</v>
      </c>
      <c r="F75" s="20">
        <v>4.1953436755143771</v>
      </c>
    </row>
    <row r="76" spans="1:6" x14ac:dyDescent="0.15">
      <c r="A76" s="5">
        <f t="shared" si="2"/>
        <v>9</v>
      </c>
      <c r="B76" s="22">
        <v>67.234406976477956</v>
      </c>
      <c r="C76" s="32">
        <v>20.447312259213412</v>
      </c>
      <c r="D76" s="32">
        <v>10.397132159392127</v>
      </c>
      <c r="E76" s="32">
        <v>6.7001200665475249</v>
      </c>
      <c r="F76" s="23">
        <v>4.9293494571261354</v>
      </c>
    </row>
    <row r="77" spans="1:6" x14ac:dyDescent="0.15">
      <c r="A77" s="3">
        <f t="shared" si="2"/>
        <v>10</v>
      </c>
      <c r="B77" s="16">
        <v>90.475954396327623</v>
      </c>
      <c r="C77" s="27">
        <v>26.239858778249037</v>
      </c>
      <c r="D77" s="27">
        <v>12.847219123615714</v>
      </c>
      <c r="E77" s="27">
        <v>8.0355837927799936</v>
      </c>
      <c r="F77" s="17">
        <v>5.7739623970028582</v>
      </c>
    </row>
    <row r="78" spans="1:6" x14ac:dyDescent="0.15">
      <c r="A78" s="4">
        <f t="shared" si="2"/>
        <v>11</v>
      </c>
      <c r="B78" s="19">
        <v>120.1611743379904</v>
      </c>
      <c r="C78" s="31">
        <v>33.374812188848743</v>
      </c>
      <c r="D78" s="31">
        <v>15.779338572571204</v>
      </c>
      <c r="E78" s="31">
        <v>9.5975310634241122</v>
      </c>
      <c r="F78" s="20">
        <v>6.7437900099786487</v>
      </c>
    </row>
    <row r="79" spans="1:6" x14ac:dyDescent="0.15">
      <c r="A79" s="4">
        <f t="shared" si="2"/>
        <v>12</v>
      </c>
      <c r="B79" s="19">
        <v>157.75949587070554</v>
      </c>
      <c r="C79" s="31">
        <v>42.112959312177104</v>
      </c>
      <c r="D79" s="31">
        <v>19.274422759754742</v>
      </c>
      <c r="E79" s="31">
        <v>11.419268276211175</v>
      </c>
      <c r="F79" s="20">
        <v>7.8551544835435614</v>
      </c>
    </row>
    <row r="80" spans="1:6" x14ac:dyDescent="0.15">
      <c r="A80" s="4">
        <f t="shared" si="2"/>
        <v>13</v>
      </c>
      <c r="B80" s="19">
        <v>205.02232209953056</v>
      </c>
      <c r="C80" s="31">
        <v>52.75844517072894</v>
      </c>
      <c r="D80" s="31">
        <v>23.425211835200241</v>
      </c>
      <c r="E80" s="31">
        <v>13.53841538562863</v>
      </c>
      <c r="F80" s="20">
        <v>9.1262736457584079</v>
      </c>
    </row>
    <row r="81" spans="1:6" x14ac:dyDescent="0.15">
      <c r="A81" s="5">
        <f t="shared" si="2"/>
        <v>14</v>
      </c>
      <c r="B81" s="22">
        <v>264.02946351964567</v>
      </c>
      <c r="C81" s="32">
        <v>65.665049898742154</v>
      </c>
      <c r="D81" s="32">
        <v>28.337773374414816</v>
      </c>
      <c r="E81" s="32">
        <v>15.997404224711714</v>
      </c>
      <c r="F81" s="23">
        <v>10.577459271174085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Button 1">
              <controlPr defaultSize="0" print="0" autoFill="0" autoPict="0" macro="[0]!Start_0F1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E906D-0370-4692-89C5-5A4D97421ADB}">
  <sheetPr codeName="Sheet69"/>
  <dimension ref="A1:F87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101</v>
      </c>
    </row>
    <row r="3" spans="1:6" x14ac:dyDescent="0.15">
      <c r="A3" s="2"/>
      <c r="E3" s="14"/>
      <c r="F3" s="34"/>
    </row>
    <row r="4" spans="1:6" x14ac:dyDescent="0.15">
      <c r="A4" s="2"/>
      <c r="E4" s="14"/>
      <c r="F4" s="34"/>
    </row>
    <row r="5" spans="1:6" x14ac:dyDescent="0.15">
      <c r="B5" s="50">
        <v>-0.5</v>
      </c>
      <c r="C5" s="50">
        <v>-1.5</v>
      </c>
      <c r="D5" s="50">
        <v>-2.5</v>
      </c>
      <c r="E5" s="51">
        <v>-3.5</v>
      </c>
      <c r="F5" s="50">
        <v>-4.5</v>
      </c>
    </row>
    <row r="6" spans="1:6" x14ac:dyDescent="0.15">
      <c r="A6" s="6" t="s">
        <v>0</v>
      </c>
      <c r="B6" s="6" t="str">
        <f>_xlfn.CONCAT("0F1(",B5,", x)")</f>
        <v>0F1(-0.5, x)</v>
      </c>
      <c r="C6" s="6" t="str">
        <f t="shared" ref="C6:F6" si="0">_xlfn.CONCAT("0F1(",C5,", x)")</f>
        <v>0F1(-1.5, x)</v>
      </c>
      <c r="D6" s="6" t="str">
        <f t="shared" si="0"/>
        <v>0F1(-2.5, x)</v>
      </c>
      <c r="E6" s="6" t="str">
        <f t="shared" si="0"/>
        <v>0F1(-3.5, x)</v>
      </c>
      <c r="F6" s="6" t="str">
        <f t="shared" si="0"/>
        <v>0F1(-4.5, x)</v>
      </c>
    </row>
    <row r="7" spans="1:6" x14ac:dyDescent="0.15">
      <c r="A7" s="3">
        <v>-70</v>
      </c>
      <c r="B7" s="16">
        <v>-14.823060514882114</v>
      </c>
      <c r="C7" s="27">
        <v>33.607240322466069</v>
      </c>
      <c r="D7" s="27">
        <v>310.30436993359899</v>
      </c>
      <c r="E7" s="27">
        <v>41.446447353870248</v>
      </c>
      <c r="F7" s="17">
        <v>-1337.6840856843469</v>
      </c>
    </row>
    <row r="8" spans="1:6" x14ac:dyDescent="0.15">
      <c r="A8" s="4">
        <f>(INT(A7*100 + 0.5)+100)/100</f>
        <v>-69</v>
      </c>
      <c r="B8" s="19">
        <v>-13.685456278117709</v>
      </c>
      <c r="C8" s="31">
        <v>43.121033931818324</v>
      </c>
      <c r="D8" s="31">
        <v>294.93342944918419</v>
      </c>
      <c r="E8" s="31">
        <v>-45.106723841726108</v>
      </c>
      <c r="F8" s="20">
        <v>-1337.1960338095805</v>
      </c>
    </row>
    <row r="9" spans="1:6" x14ac:dyDescent="0.15">
      <c r="A9" s="4">
        <f t="shared" ref="A9:A72" si="1">(INT(A8*100 + 0.5)+100)/100</f>
        <v>-68</v>
      </c>
      <c r="B9" s="19">
        <v>-12.358719344967199</v>
      </c>
      <c r="C9" s="31">
        <v>51.812462897114706</v>
      </c>
      <c r="D9" s="31">
        <v>275.91724035251991</v>
      </c>
      <c r="E9" s="31">
        <v>-126.73961416220008</v>
      </c>
      <c r="F9" s="20">
        <v>-1318.0013502873655</v>
      </c>
    </row>
    <row r="10" spans="1:6" x14ac:dyDescent="0.15">
      <c r="A10" s="4">
        <f t="shared" si="1"/>
        <v>-67</v>
      </c>
      <c r="B10" s="19">
        <v>-10.86089070376509</v>
      </c>
      <c r="C10" s="31">
        <v>59.56128417096933</v>
      </c>
      <c r="D10" s="31">
        <v>253.60919807823899</v>
      </c>
      <c r="E10" s="31">
        <v>-202.46006357375478</v>
      </c>
      <c r="F10" s="20">
        <v>-1281.3055411129303</v>
      </c>
    </row>
    <row r="11" spans="1:6" x14ac:dyDescent="0.15">
      <c r="A11" s="5">
        <f t="shared" si="1"/>
        <v>-66</v>
      </c>
      <c r="B11" s="22">
        <v>-9.2129536542038881</v>
      </c>
      <c r="C11" s="32">
        <v>66.26027275940497</v>
      </c>
      <c r="D11" s="32">
        <v>228.40825707339343</v>
      </c>
      <c r="E11" s="32">
        <v>-271.38351459754693</v>
      </c>
      <c r="F11" s="23">
        <v>-1228.5228775717669</v>
      </c>
    </row>
    <row r="12" spans="1:6" x14ac:dyDescent="0.15">
      <c r="A12" s="3">
        <f t="shared" si="1"/>
        <v>-65</v>
      </c>
      <c r="B12" s="16">
        <v>-7.4386282014295366</v>
      </c>
      <c r="C12" s="27">
        <v>71.81711766125386</v>
      </c>
      <c r="D12" s="27">
        <v>200.75333981936586</v>
      </c>
      <c r="E12" s="27">
        <v>-332.74524852137699</v>
      </c>
      <c r="F12" s="17">
        <v>-1161.25109539495</v>
      </c>
    </row>
    <row r="13" spans="1:6" x14ac:dyDescent="0.15">
      <c r="A13" s="4">
        <f t="shared" si="1"/>
        <v>-64</v>
      </c>
      <c r="B13" s="19">
        <v>-5.564112546964429</v>
      </c>
      <c r="C13" s="31">
        <v>76.156163107297715</v>
      </c>
      <c r="D13" s="31">
        <v>171.11701724215735</v>
      </c>
      <c r="E13" s="31">
        <v>-385.91091862836311</v>
      </c>
      <c r="F13" s="20">
        <v>-1081.243560120304</v>
      </c>
    </row>
    <row r="14" spans="1:6" x14ac:dyDescent="0.15">
      <c r="A14" s="4">
        <f t="shared" si="1"/>
        <v>-63</v>
      </c>
      <c r="B14" s="19">
        <v>-3.6177719969171735</v>
      </c>
      <c r="C14" s="31">
        <v>79.219959891553884</v>
      </c>
      <c r="D14" s="31">
        <v>139.99852943976242</v>
      </c>
      <c r="E14" s="31">
        <v>-430.38518177942558</v>
      </c>
      <c r="F14" s="20">
        <v>-990.37929953847515</v>
      </c>
    </row>
    <row r="15" spans="1:6" x14ac:dyDescent="0.15">
      <c r="A15" s="4">
        <f t="shared" si="1"/>
        <v>-62</v>
      </c>
      <c r="B15" s="19">
        <v>-1.6297764662629115</v>
      </c>
      <c r="C15" s="31">
        <v>80.970592082789054</v>
      </c>
      <c r="D15" s="31">
        <v>107.91622965833587</v>
      </c>
      <c r="E15" s="31">
        <v>-465.81825138542649</v>
      </c>
      <c r="F15" s="20">
        <v>-890.63134591347898</v>
      </c>
    </row>
    <row r="16" spans="1:6" x14ac:dyDescent="0.15">
      <c r="A16" s="5">
        <f t="shared" si="1"/>
        <v>-61</v>
      </c>
      <c r="B16" s="22">
        <v>0.3683113131253925</v>
      </c>
      <c r="C16" s="32">
        <v>81.390745496075795</v>
      </c>
      <c r="D16" s="32">
        <v>75.399548135902748</v>
      </c>
      <c r="E16" s="32">
        <v>-492.01022046531119</v>
      </c>
      <c r="F16" s="23">
        <v>-784.03386721388699</v>
      </c>
    </row>
    <row r="17" spans="1:6" x14ac:dyDescent="0.15">
      <c r="A17" s="3">
        <f t="shared" si="1"/>
        <v>-60</v>
      </c>
      <c r="B17" s="16">
        <v>2.3439937800624757</v>
      </c>
      <c r="C17" s="27">
        <v>80.484486036964697</v>
      </c>
      <c r="D17" s="27">
        <v>42.980585555965085</v>
      </c>
      <c r="E17" s="27">
        <v>-508.9130329832214</v>
      </c>
      <c r="F17" s="17">
        <v>-672.6485970059457</v>
      </c>
    </row>
    <row r="18" spans="1:6" x14ac:dyDescent="0.15">
      <c r="A18" s="4">
        <f t="shared" si="1"/>
        <v>-59</v>
      </c>
      <c r="B18" s="19">
        <v>4.2643385781196841</v>
      </c>
      <c r="C18" s="31">
        <v>78.277718444621598</v>
      </c>
      <c r="D18" s="31">
        <v>11.185458148871913</v>
      </c>
      <c r="E18" s="31">
        <v>-516.63001479200511</v>
      </c>
      <c r="F18" s="20">
        <v>-558.53109611158879</v>
      </c>
    </row>
    <row r="19" spans="1:6" x14ac:dyDescent="0.15">
      <c r="A19" s="4">
        <f t="shared" si="1"/>
        <v>-58</v>
      </c>
      <c r="B19" s="19">
        <v>6.0965153936482395</v>
      </c>
      <c r="C19" s="31">
        <v>74.8182990886759</v>
      </c>
      <c r="D19" s="31">
        <v>-19.474472333083504</v>
      </c>
      <c r="E19" s="31">
        <v>-515.41291200659248</v>
      </c>
      <c r="F19" s="20">
        <v>-443.69739484349134</v>
      </c>
    </row>
    <row r="20" spans="1:6" x14ac:dyDescent="0.15">
      <c r="A20" s="4">
        <f t="shared" si="1"/>
        <v>-57</v>
      </c>
      <c r="B20" s="19">
        <v>7.8083632299220724</v>
      </c>
      <c r="C20" s="31">
        <v>70.175780343276813</v>
      </c>
      <c r="D20" s="31">
        <v>-48.511340751538732</v>
      </c>
      <c r="E20" s="31">
        <v>-505.65642413059913</v>
      </c>
      <c r="F20" s="20">
        <v>-330.0915718869353</v>
      </c>
    </row>
    <row r="21" spans="1:6" x14ac:dyDescent="0.15">
      <c r="A21" s="5">
        <f t="shared" si="1"/>
        <v>-56</v>
      </c>
      <c r="B21" s="22">
        <v>9.3689806078054012</v>
      </c>
      <c r="C21" s="32">
        <v>64.440768687226466</v>
      </c>
      <c r="D21" s="32">
        <v>-75.469341722667522</v>
      </c>
      <c r="E21" s="32">
        <v>-487.89026132091686</v>
      </c>
      <c r="F21" s="23">
        <v>-219.55482408476576</v>
      </c>
    </row>
    <row r="22" spans="1:6" x14ac:dyDescent="0.15">
      <c r="A22" s="3">
        <f t="shared" si="1"/>
        <v>-55</v>
      </c>
      <c r="B22" s="16">
        <v>10.749330043231495</v>
      </c>
      <c r="C22" s="27">
        <v>57.723884066135447</v>
      </c>
      <c r="D22" s="27">
        <v>-99.93295656792651</v>
      </c>
      <c r="E22" s="27">
        <v>-462.7687992693493</v>
      </c>
      <c r="F22" s="17">
        <v>-113.79656998452678</v>
      </c>
    </row>
    <row r="23" spans="1:6" x14ac:dyDescent="0.15">
      <c r="A23" s="4">
        <f t="shared" si="1"/>
        <v>-54</v>
      </c>
      <c r="B23" s="19">
        <v>11.922847034131347</v>
      </c>
      <c r="C23" s="31">
        <v>50.154314193448108</v>
      </c>
      <c r="D23" s="31">
        <v>-121.53468309804336</v>
      </c>
      <c r="E23" s="31">
        <v>-431.05845069189451</v>
      </c>
      <c r="F23" s="20">
        <v>-14.368108641460308</v>
      </c>
    </row>
    <row r="24" spans="1:6" x14ac:dyDescent="0.15">
      <c r="A24" s="4">
        <f t="shared" si="1"/>
        <v>-53</v>
      </c>
      <c r="B24" s="19">
        <v>12.866042717962822</v>
      </c>
      <c r="C24" s="31">
        <v>41.877964339195849</v>
      </c>
      <c r="D24" s="31">
        <v>-139.9621060746787</v>
      </c>
      <c r="E24" s="31">
        <v>-393.62291864352204</v>
      </c>
      <c r="F24" s="20">
        <v>77.36067640142852</v>
      </c>
    </row>
    <row r="25" spans="1:6" x14ac:dyDescent="0.15">
      <c r="A25" s="4">
        <f t="shared" si="1"/>
        <v>-52</v>
      </c>
      <c r="B25" s="19">
        <v>13.559088362252785</v>
      </c>
      <c r="C25" s="31">
        <v>33.055210718980817</v>
      </c>
      <c r="D25" s="31">
        <v>-154.96414790425777</v>
      </c>
      <c r="E25" s="31">
        <v>-351.40654303420092</v>
      </c>
      <c r="F25" s="20">
        <v>160.2211198877929</v>
      </c>
    </row>
    <row r="26" spans="1:6" x14ac:dyDescent="0.15">
      <c r="A26" s="5">
        <f t="shared" si="1"/>
        <v>-51</v>
      </c>
      <c r="B26" s="22">
        <v>13.986368954099044</v>
      </c>
      <c r="C26" s="32">
        <v>23.858273792790914</v>
      </c>
      <c r="D26" s="32">
        <v>-166.3563439829561</v>
      </c>
      <c r="E26" s="32">
        <v>-305.41599694665177</v>
      </c>
      <c r="F26" s="23">
        <v>233.26168833149183</v>
      </c>
    </row>
    <row r="27" spans="1:6" x14ac:dyDescent="0.15">
      <c r="A27" s="3">
        <f t="shared" si="1"/>
        <v>-50</v>
      </c>
      <c r="B27" s="16">
        <v>14.136992392803256</v>
      </c>
      <c r="C27" s="27">
        <v>14.46823653497621</v>
      </c>
      <c r="D27" s="27">
        <v>-174.02499536906726</v>
      </c>
      <c r="E27" s="27">
        <v>-256.70063271178844</v>
      </c>
      <c r="F27" s="17">
        <v>295.75967004715528</v>
      </c>
    </row>
    <row r="28" spans="1:6" x14ac:dyDescent="0.15">
      <c r="A28" s="4">
        <f t="shared" si="1"/>
        <v>-49</v>
      </c>
      <c r="B28" s="19">
        <v>14.005240197936017</v>
      </c>
      <c r="C28" s="31">
        <v>5.0717419416908882</v>
      </c>
      <c r="D28" s="31">
        <v>-177.93006331133972</v>
      </c>
      <c r="E28" s="31">
        <v>-206.3318181848087</v>
      </c>
      <c r="F28" s="20">
        <v>347.22837878380381</v>
      </c>
    </row>
    <row r="29" spans="1:6" x14ac:dyDescent="0.15">
      <c r="A29" s="4">
        <f t="shared" si="1"/>
        <v>-48</v>
      </c>
      <c r="B29" s="19">
        <v>13.590945261009248</v>
      </c>
      <c r="C29" s="31">
        <v>-4.1425864254214266</v>
      </c>
      <c r="D29" s="31">
        <v>-178.10668576633978</v>
      </c>
      <c r="E29" s="31">
        <v>-155.38164023259938</v>
      </c>
      <c r="F29" s="20">
        <v>387.419687817198</v>
      </c>
    </row>
    <row r="30" spans="1:6" x14ac:dyDescent="0.15">
      <c r="A30" s="4">
        <f t="shared" si="1"/>
        <v>-47</v>
      </c>
      <c r="B30" s="19">
        <v>12.899782032741491</v>
      </c>
      <c r="C30" s="31">
        <v>-12.987947352309673</v>
      </c>
      <c r="D30" s="31">
        <v>-174.66521549600304</v>
      </c>
      <c r="E30" s="31">
        <v>-104.90138400359676</v>
      </c>
      <c r="F30" s="20">
        <v>416.32179874638052</v>
      </c>
    </row>
    <row r="31" spans="1:6" x14ac:dyDescent="0.15">
      <c r="A31" s="5">
        <f t="shared" si="1"/>
        <v>-46</v>
      </c>
      <c r="B31" s="22">
        <v>11.943454691819671</v>
      </c>
      <c r="C31" s="32">
        <v>-21.28332513069061</v>
      </c>
      <c r="D31" s="32">
        <v>-167.78970268367854</v>
      </c>
      <c r="E31" s="32">
        <v>-55.900221996619365</v>
      </c>
      <c r="F31" s="23">
        <v>434.15224298428313</v>
      </c>
    </row>
    <row r="32" spans="1:6" x14ac:dyDescent="0.15">
      <c r="A32" s="3">
        <f t="shared" si="1"/>
        <v>-45</v>
      </c>
      <c r="B32" s="16">
        <v>10.739769328729324</v>
      </c>
      <c r="C32" s="27">
        <v>-28.857540256360927</v>
      </c>
      <c r="D32" s="27">
        <v>-157.73477220111283</v>
      </c>
      <c r="E32" s="27">
        <v>-9.3245651683994364</v>
      </c>
      <c r="F32" s="17">
        <v>441.34621254906574</v>
      </c>
    </row>
    <row r="33" spans="1:6" x14ac:dyDescent="0.15">
      <c r="A33" s="4">
        <f t="shared" si="1"/>
        <v>-44</v>
      </c>
      <c r="B33" s="19">
        <v>9.3125770441049802</v>
      </c>
      <c r="C33" s="31">
        <v>-35.553305918114752</v>
      </c>
      <c r="D33" s="31">
        <v>-144.82087656894655</v>
      </c>
      <c r="E33" s="31">
        <v>33.961461762144879</v>
      </c>
      <c r="F33" s="20">
        <v>438.54041852618593</v>
      </c>
    </row>
    <row r="34" spans="1:6" x14ac:dyDescent="0.15">
      <c r="A34" s="4">
        <f t="shared" si="1"/>
        <v>-43</v>
      </c>
      <c r="B34" s="19">
        <v>7.6915761495924517</v>
      </c>
      <c r="C34" s="31">
        <v>-41.231200198844469</v>
      </c>
      <c r="D34" s="31">
        <v>-129.42794004750456</v>
      </c>
      <c r="E34" s="31">
        <v>73.193958072531089</v>
      </c>
      <c r="F34" s="20">
        <v>426.55277851968657</v>
      </c>
    </row>
    <row r="35" spans="1:6" x14ac:dyDescent="0.15">
      <c r="A35" s="4">
        <f t="shared" si="1"/>
        <v>-42</v>
      </c>
      <c r="B35" s="19">
        <v>5.9119634138249646</v>
      </c>
      <c r="C35" s="31">
        <v>-45.773456593537119</v>
      </c>
      <c r="D35" s="31">
        <v>-111.9874468283767</v>
      </c>
      <c r="E35" s="31">
        <v>107.72514482060146</v>
      </c>
      <c r="F35" s="20">
        <v>406.35833636293933</v>
      </c>
    </row>
    <row r="36" spans="1:6" x14ac:dyDescent="0.15">
      <c r="A36" s="5">
        <f t="shared" si="1"/>
        <v>-41</v>
      </c>
      <c r="B36" s="22">
        <v>4.0139265579044672</v>
      </c>
      <c r="C36" s="32">
        <v>-49.087469468614877</v>
      </c>
      <c r="D36" s="32">
        <v>-92.973066501703741</v>
      </c>
      <c r="E36" s="32">
        <v>137.03679043694885</v>
      </c>
      <c r="F36" s="23">
        <v>379.06191593344744</v>
      </c>
    </row>
    <row r="37" spans="1:6" x14ac:dyDescent="0.15">
      <c r="A37" s="3">
        <f t="shared" si="1"/>
        <v>-40</v>
      </c>
      <c r="B37" s="16">
        <v>2.0419730110317911</v>
      </c>
      <c r="C37" s="27">
        <v>-51.108906794219344</v>
      </c>
      <c r="D37" s="27">
        <v>-72.889952245225146</v>
      </c>
      <c r="E37" s="27">
        <v>160.75076452834909</v>
      </c>
      <c r="F37" s="17">
        <v>345.86810356384154</v>
      </c>
    </row>
    <row r="38" spans="1:6" x14ac:dyDescent="0.15">
      <c r="A38" s="4">
        <f t="shared" si="1"/>
        <v>-39</v>
      </c>
      <c r="B38" s="19">
        <v>4.4093319275880144E-2</v>
      </c>
      <c r="C38" s="31">
        <v>-51.804320249492989</v>
      </c>
      <c r="D38" s="31">
        <v>-52.262890769962155</v>
      </c>
      <c r="E38" s="31">
        <v>178.63636519920658</v>
      </c>
      <c r="F38" s="20">
        <v>308.04923758197009</v>
      </c>
    </row>
    <row r="39" spans="1:6" x14ac:dyDescent="0.15">
      <c r="A39" s="4">
        <f t="shared" si="1"/>
        <v>-38</v>
      </c>
      <c r="B39" s="19">
        <v>-1.9292384172759418</v>
      </c>
      <c r="C39" s="31">
        <v>-51.173143023165792</v>
      </c>
      <c r="D39" s="31">
        <v>-31.623527061436263</v>
      </c>
      <c r="E39" s="31">
        <v>190.61412263916947</v>
      </c>
      <c r="F39" s="20">
        <v>266.91215618422217</v>
      </c>
    </row>
    <row r="40" spans="1:6" x14ac:dyDescent="0.15">
      <c r="A40" s="4">
        <f t="shared" si="1"/>
        <v>-37</v>
      </c>
      <c r="B40" s="19">
        <v>-3.8262201081683114</v>
      </c>
      <c r="C40" s="31">
        <v>-49.248968712882721</v>
      </c>
      <c r="D40" s="31">
        <v>-11.496930312288724</v>
      </c>
      <c r="E40" s="31">
        <v>196.75585167361535</v>
      </c>
      <c r="F40" s="20">
        <v>223.76451335962693</v>
      </c>
    </row>
    <row r="41" spans="1:6" x14ac:dyDescent="0.15">
      <c r="A41" s="5">
        <f t="shared" si="1"/>
        <v>-36</v>
      </c>
      <c r="B41" s="22">
        <v>-5.5950210572727279</v>
      </c>
      <c r="C41" s="32">
        <v>-46.100011076432345</v>
      </c>
      <c r="D41" s="32">
        <v>7.6121910733858371</v>
      </c>
      <c r="E41" s="32">
        <v>197.28080807356463</v>
      </c>
      <c r="F41" s="23">
        <v>179.88151419153971</v>
      </c>
    </row>
    <row r="42" spans="1:6" x14ac:dyDescent="0.15">
      <c r="A42" s="3">
        <f t="shared" si="1"/>
        <v>-35</v>
      </c>
      <c r="B42" s="16">
        <v>-7.1852071833372912</v>
      </c>
      <c r="C42" s="27">
        <v>-41.82865441069557</v>
      </c>
      <c r="D42" s="27">
        <v>25.233279300452477</v>
      </c>
      <c r="E42" s="27">
        <v>192.54789694323472</v>
      </c>
      <c r="F42" s="17">
        <v>136.47394294222929</v>
      </c>
    </row>
    <row r="43" spans="1:6" x14ac:dyDescent="0.15">
      <c r="A43" s="4">
        <f t="shared" si="1"/>
        <v>-34</v>
      </c>
      <c r="B43" s="19">
        <v>-8.5492677270982878</v>
      </c>
      <c r="C43" s="31">
        <v>-36.570018416066844</v>
      </c>
      <c r="D43" s="31">
        <v>40.943342309624313</v>
      </c>
      <c r="E43" s="31">
        <v>183.04398529776978</v>
      </c>
      <c r="F43" s="20">
        <v>94.658357454771505</v>
      </c>
    </row>
    <row r="44" spans="1:6" x14ac:dyDescent="0.15">
      <c r="A44" s="4">
        <f t="shared" si="1"/>
        <v>-33</v>
      </c>
      <c r="B44" s="19">
        <v>-9.6442122363820566</v>
      </c>
      <c r="C44" s="31">
        <v>-30.489479898158638</v>
      </c>
      <c r="D44" s="31">
        <v>54.379587782003455</v>
      </c>
      <c r="E44" s="31">
        <v>169.36848339791604</v>
      </c>
      <c r="F44" s="20">
        <v>55.430299473718449</v>
      </c>
    </row>
    <row r="45" spans="1:6" x14ac:dyDescent="0.15">
      <c r="A45" s="4">
        <f t="shared" si="1"/>
        <v>-32</v>
      </c>
      <c r="B45" s="19">
        <v>-10.433199360749741</v>
      </c>
      <c r="C45" s="31">
        <v>-23.779116865267916</v>
      </c>
      <c r="D45" s="31">
        <v>65.250851013129903</v>
      </c>
      <c r="E45" s="31">
        <v>152.21447840610975</v>
      </c>
      <c r="F45" s="20">
        <v>19.641320792131502</v>
      </c>
    </row>
    <row r="46" spans="1:6" x14ac:dyDescent="0.15">
      <c r="A46" s="5">
        <f t="shared" si="1"/>
        <v>-31</v>
      </c>
      <c r="B46" s="22">
        <v>-10.887151458637478</v>
      </c>
      <c r="C46" s="32">
        <v>-16.653068724722488</v>
      </c>
      <c r="D46" s="32">
        <v>73.347383333347324</v>
      </c>
      <c r="E46" s="32">
        <v>132.34682681522128</v>
      </c>
      <c r="F46" s="23">
        <v>-12.019451491684386</v>
      </c>
    </row>
    <row r="47" spans="1:6" x14ac:dyDescent="0.15">
      <c r="A47" s="3">
        <f t="shared" si="1"/>
        <v>-30</v>
      </c>
      <c r="B47" s="16">
        <v>-10.986301398894041</v>
      </c>
      <c r="C47" s="27">
        <v>-9.3418394869160473</v>
      </c>
      <c r="D47" s="27">
        <v>78.548571704236295</v>
      </c>
      <c r="E47" s="27">
        <v>110.57773565937701</v>
      </c>
      <c r="F47" s="17">
        <v>-39.038591396311226</v>
      </c>
    </row>
    <row r="48" spans="1:6" x14ac:dyDescent="0.15">
      <c r="A48" s="4">
        <f t="shared" si="1"/>
        <v>-29</v>
      </c>
      <c r="B48" s="19">
        <v>-10.721610453894771</v>
      </c>
      <c r="C48" s="31">
        <v>-2.0856091411068975</v>
      </c>
      <c r="D48" s="31">
        <v>80.828178369012662</v>
      </c>
      <c r="E48" s="31">
        <v>87.740482950966936</v>
      </c>
      <c r="F48" s="20">
        <v>-61.086004204675405</v>
      </c>
    </row>
    <row r="49" spans="1:6" x14ac:dyDescent="0.15">
      <c r="A49" s="4">
        <f t="shared" si="1"/>
        <v>-28</v>
      </c>
      <c r="B49" s="19">
        <v>-10.09598912350574</v>
      </c>
      <c r="C49" s="31">
        <v>4.8733385120966917</v>
      </c>
      <c r="D49" s="31">
        <v>80.256723967606248</v>
      </c>
      <c r="E49" s="31">
        <v>64.662040728896812</v>
      </c>
      <c r="F49" s="20">
        <v>-78.016579657958701</v>
      </c>
    </row>
    <row r="50" spans="1:6" x14ac:dyDescent="0.15">
      <c r="A50" s="4">
        <f t="shared" si="1"/>
        <v>-27</v>
      </c>
      <c r="B50" s="19">
        <v>-9.1252464607452115</v>
      </c>
      <c r="C50" s="31">
        <v>11.298915701340549</v>
      </c>
      <c r="D50" s="31">
        <v>77.000690218706083</v>
      </c>
      <c r="E50" s="31">
        <v>42.135464625998097</v>
      </c>
      <c r="F50" s="20">
        <v>-89.865718606069507</v>
      </c>
    </row>
    <row r="51" spans="1:6" x14ac:dyDescent="0.15">
      <c r="A51" s="5">
        <f t="shared" si="1"/>
        <v>-26</v>
      </c>
      <c r="B51" s="22">
        <v>-7.8386884376876758</v>
      </c>
      <c r="C51" s="32">
        <v>16.970050948399876</v>
      </c>
      <c r="D51" s="32">
        <v>71.318290783034428</v>
      </c>
      <c r="E51" s="32">
        <v>20.892996536360503</v>
      </c>
      <c r="F51" s="23">
        <v>-96.838785073728005</v>
      </c>
    </row>
    <row r="52" spans="1:6" x14ac:dyDescent="0.15">
      <c r="A52" s="3">
        <f t="shared" si="1"/>
        <v>-25</v>
      </c>
      <c r="B52" s="16">
        <v>-6.279282637970149</v>
      </c>
      <c r="C52" s="27">
        <v>21.689768331244927</v>
      </c>
      <c r="D52" s="27">
        <v>63.551652584379255</v>
      </c>
      <c r="E52" s="27">
        <v>1.5808859236794635</v>
      </c>
      <c r="F52" s="17">
        <v>-99.294753099144742</v>
      </c>
    </row>
    <row r="53" spans="1:6" x14ac:dyDescent="0.15">
      <c r="A53" s="4">
        <f t="shared" si="1"/>
        <v>-24</v>
      </c>
      <c r="B53" s="19">
        <v>-4.5033057465682038</v>
      </c>
      <c r="C53" s="31">
        <v>25.294208752113853</v>
      </c>
      <c r="D53" s="31">
        <v>54.115365530150363</v>
      </c>
      <c r="E53" s="31">
        <v>-15.263035618504791</v>
      </c>
      <c r="F53" s="20">
        <v>-97.724544997781535</v>
      </c>
    </row>
    <row r="54" spans="1:6" x14ac:dyDescent="0.15">
      <c r="A54" s="4">
        <f t="shared" si="1"/>
        <v>-23</v>
      </c>
      <c r="B54" s="19">
        <v>-2.5793927139948147</v>
      </c>
      <c r="C54" s="31">
        <v>27.661221129009579</v>
      </c>
      <c r="D54" s="31">
        <v>43.481496441511112</v>
      </c>
      <c r="E54" s="31">
        <v>-29.227999097599785</v>
      </c>
      <c r="F54" s="20">
        <v>-92.724787551869966</v>
      </c>
    </row>
    <row r="55" spans="1:6" x14ac:dyDescent="0.15">
      <c r="A55" s="4">
        <f t="shared" si="1"/>
        <v>-22</v>
      </c>
      <c r="B55" s="19">
        <v>-0.58691303472096124</v>
      </c>
      <c r="C55" s="31">
        <v>28.718099274980045</v>
      </c>
      <c r="D55" s="31">
        <v>32.161322412009696</v>
      </c>
      <c r="E55" s="31">
        <v>-40.04418433651157</v>
      </c>
      <c r="F55" s="20">
        <v>-84.967936277096527</v>
      </c>
    </row>
    <row r="56" spans="1:6" x14ac:dyDescent="0.15">
      <c r="A56" s="5">
        <f t="shared" si="1"/>
        <v>-21</v>
      </c>
      <c r="B56" s="22">
        <v>1.3863885980063675</v>
      </c>
      <c r="C56" s="32">
        <v>28.44799413739613</v>
      </c>
      <c r="D56" s="32">
        <v>20.684217988560484</v>
      </c>
      <c r="E56" s="32">
        <v>-47.590967941190236</v>
      </c>
      <c r="F56" s="23">
        <v>-75.169925259270855</v>
      </c>
    </row>
    <row r="57" spans="1:6" x14ac:dyDescent="0.15">
      <c r="A57" s="3">
        <f t="shared" si="1"/>
        <v>-20</v>
      </c>
      <c r="B57" s="16">
        <v>3.247531619698552</v>
      </c>
      <c r="C57" s="27">
        <v>26.894494966570612</v>
      </c>
      <c r="D57" s="27">
        <v>9.5743263281783353</v>
      </c>
      <c r="E57" s="27">
        <v>-51.898805023983059</v>
      </c>
      <c r="F57" s="17">
        <v>-64.056679726431753</v>
      </c>
    </row>
    <row r="58" spans="1:6" x14ac:dyDescent="0.15">
      <c r="A58" s="4">
        <f t="shared" si="1"/>
        <v>-19</v>
      </c>
      <c r="B58" s="19">
        <v>4.9022368105176888</v>
      </c>
      <c r="C58" s="31">
        <v>24.163851733235404</v>
      </c>
      <c r="D58" s="31">
        <v>-0.67414810672089154</v>
      </c>
      <c r="E58" s="31">
        <v>-53.144226156032083</v>
      </c>
      <c r="F58" s="20">
        <v>-52.330968122527501</v>
      </c>
    </row>
    <row r="59" spans="1:6" x14ac:dyDescent="0.15">
      <c r="A59" s="4">
        <f t="shared" si="1"/>
        <v>-18</v>
      </c>
      <c r="B59" s="19">
        <v>6.2596430124668245</v>
      </c>
      <c r="C59" s="31">
        <v>20.424310674193428</v>
      </c>
      <c r="D59" s="31">
        <v>-9.6219757856473294</v>
      </c>
      <c r="E59" s="31">
        <v>-51.637700601130952</v>
      </c>
      <c r="F59" s="20">
        <v>-40.64115684610568</v>
      </c>
    </row>
    <row r="60" spans="1:6" x14ac:dyDescent="0.15">
      <c r="A60" s="4">
        <f t="shared" si="1"/>
        <v>-17</v>
      </c>
      <c r="B60" s="19">
        <v>7.2377367780472026</v>
      </c>
      <c r="C60" s="31">
        <v>15.902062441535977</v>
      </c>
      <c r="D60" s="31">
        <v>-16.909010952278013</v>
      </c>
      <c r="E60" s="31">
        <v>-47.804446552976479</v>
      </c>
      <c r="F60" s="20">
        <v>-29.553450604486013</v>
      </c>
    </row>
    <row r="61" spans="1:6" x14ac:dyDescent="0.15">
      <c r="A61" s="5">
        <f t="shared" si="1"/>
        <v>-16</v>
      </c>
      <c r="B61" s="22">
        <v>7.7693659391784395</v>
      </c>
      <c r="C61" s="32">
        <v>10.873366660428866</v>
      </c>
      <c r="D61" s="32">
        <v>-22.27592801339916</v>
      </c>
      <c r="E61" s="32">
        <v>-42.158655621040495</v>
      </c>
      <c r="F61" s="23">
        <v>-19.529141448698638</v>
      </c>
    </row>
    <row r="62" spans="1:6" x14ac:dyDescent="0.15">
      <c r="A62" s="3">
        <f t="shared" si="1"/>
        <v>-15</v>
      </c>
      <c r="B62" s="16">
        <v>7.8086286559401428</v>
      </c>
      <c r="C62" s="27">
        <v>5.6525281578778506</v>
      </c>
      <c r="D62" s="27">
        <v>-25.581986465882725</v>
      </c>
      <c r="E62" s="27">
        <v>-35.272034736530465</v>
      </c>
      <c r="F62" s="17">
        <v>-10.908238102356457</v>
      </c>
    </row>
    <row r="63" spans="1:6" x14ac:dyDescent="0.15">
      <c r="A63" s="4">
        <f t="shared" si="1"/>
        <v>-14</v>
      </c>
      <c r="B63" s="19">
        <v>7.3373299526248372</v>
      </c>
      <c r="C63" s="31">
        <v>0.5755710564322396</v>
      </c>
      <c r="D63" s="31">
        <v>-26.817127433367151</v>
      </c>
      <c r="E63" s="31">
        <v>-27.738041123658721</v>
      </c>
      <c r="F63" s="20">
        <v>-3.9005945162212972</v>
      </c>
    </row>
    <row r="64" spans="1:6" x14ac:dyDescent="0.15">
      <c r="A64" s="4">
        <f t="shared" si="1"/>
        <v>-13</v>
      </c>
      <c r="B64" s="19">
        <v>6.3710744827618679</v>
      </c>
      <c r="C64" s="31">
        <v>-4.0202980821423857</v>
      </c>
      <c r="D64" s="31">
        <v>-26.106689622383527</v>
      </c>
      <c r="E64" s="31">
        <v>-20.133675328914876</v>
      </c>
      <c r="F64" s="20">
        <v>1.4147034070207847</v>
      </c>
    </row>
    <row r="65" spans="1:6" x14ac:dyDescent="0.15">
      <c r="A65" s="4">
        <f t="shared" si="1"/>
        <v>-12</v>
      </c>
      <c r="B65" s="19">
        <v>4.9644131826524234</v>
      </c>
      <c r="C65" s="31">
        <v>-7.8210106809846849</v>
      </c>
      <c r="D65" s="31">
        <v>-23.707132865472435</v>
      </c>
      <c r="E65" s="31">
        <v>-12.981175360122005</v>
      </c>
      <c r="F65" s="20">
        <v>5.0814020611903228</v>
      </c>
    </row>
    <row r="66" spans="1:6" x14ac:dyDescent="0.15">
      <c r="A66" s="5">
        <f t="shared" si="1"/>
        <v>-11</v>
      </c>
      <c r="B66" s="22">
        <v>3.2142778988787044</v>
      </c>
      <c r="C66" s="32">
        <v>-10.562865285382145</v>
      </c>
      <c r="D66" s="32">
        <v>-19.991413788759669</v>
      </c>
      <c r="E66" s="32">
        <v>-6.7123831442792516</v>
      </c>
      <c r="F66" s="23">
        <v>7.2498741050132098</v>
      </c>
    </row>
    <row r="67" spans="1:6" x14ac:dyDescent="0.15">
      <c r="A67" s="3">
        <f t="shared" si="1"/>
        <v>-10</v>
      </c>
      <c r="B67" s="16">
        <v>1.260716692420117</v>
      </c>
      <c r="C67" s="27">
        <v>-12.061208414872279</v>
      </c>
      <c r="D67" s="27">
        <v>-15.423119594659267</v>
      </c>
      <c r="E67" s="27">
        <v>-1.6388814062337675</v>
      </c>
      <c r="F67" s="17">
        <v>8.1535754792641395</v>
      </c>
    </row>
    <row r="68" spans="1:6" x14ac:dyDescent="0.15">
      <c r="A68" s="4">
        <f t="shared" si="1"/>
        <v>-9</v>
      </c>
      <c r="B68" s="19">
        <v>-0.71632270254318886</v>
      </c>
      <c r="C68" s="31">
        <v>-12.23836614234758</v>
      </c>
      <c r="D68" s="31">
        <v>-10.51919165624393</v>
      </c>
      <c r="E68" s="31">
        <v>2.0688420901707332</v>
      </c>
      <c r="F68" s="20">
        <v>8.0798087508815435</v>
      </c>
    </row>
    <row r="69" spans="1:6" x14ac:dyDescent="0.15">
      <c r="A69" s="4">
        <f t="shared" si="1"/>
        <v>-8</v>
      </c>
      <c r="B69" s="19">
        <v>-2.5057296852276028</v>
      </c>
      <c r="C69" s="31">
        <v>-11.147688118452086</v>
      </c>
      <c r="D69" s="31">
        <v>-5.8021314566332034</v>
      </c>
      <c r="E69" s="31">
        <v>4.3900405373801332</v>
      </c>
      <c r="F69" s="20">
        <v>7.337154928050964</v>
      </c>
    </row>
    <row r="70" spans="1:6" x14ac:dyDescent="0.15">
      <c r="A70" s="4">
        <f t="shared" si="1"/>
        <v>-7</v>
      </c>
      <c r="B70" s="19">
        <v>-3.8814305741051265</v>
      </c>
      <c r="C70" s="31">
        <v>-8.9893988571591645</v>
      </c>
      <c r="D70" s="31">
        <v>-1.7440617854962659</v>
      </c>
      <c r="E70" s="31">
        <v>5.4474573002310693</v>
      </c>
      <c r="F70" s="20">
        <v>6.2225958715627421</v>
      </c>
    </row>
    <row r="71" spans="1:6" x14ac:dyDescent="0.15">
      <c r="A71" s="5">
        <f t="shared" si="1"/>
        <v>-6</v>
      </c>
      <c r="B71" s="22">
        <v>-4.6284354876914584</v>
      </c>
      <c r="C71" s="32">
        <v>-6.1125128109189051</v>
      </c>
      <c r="D71" s="32">
        <v>1.2929839693874283</v>
      </c>
      <c r="E71" s="32">
        <v>5.4844213254461005</v>
      </c>
      <c r="F71" s="23">
        <v>4.9918560037747044</v>
      </c>
    </row>
    <row r="72" spans="1:6" x14ac:dyDescent="0.15">
      <c r="A72" s="3">
        <f t="shared" si="1"/>
        <v>-5</v>
      </c>
      <c r="B72" s="16">
        <v>-4.5816347590053788</v>
      </c>
      <c r="C72" s="27">
        <v>-2.9953121458014391</v>
      </c>
      <c r="D72" s="27">
        <v>3.1135341995390688</v>
      </c>
      <c r="E72" s="27">
        <v>4.825141139997033</v>
      </c>
      <c r="F72" s="17">
        <v>3.8367175845878054</v>
      </c>
    </row>
    <row r="73" spans="1:6" x14ac:dyDescent="0.15">
      <c r="A73" s="4">
        <f t="shared" ref="A73:A81" si="2">(INT(A72*100 + 0.5)+100)/100</f>
        <v>-4</v>
      </c>
      <c r="B73" s="19">
        <v>-3.6808536020953269</v>
      </c>
      <c r="C73" s="31">
        <v>-0.19475429082272847</v>
      </c>
      <c r="D73" s="31">
        <v>3.7314895514122841</v>
      </c>
      <c r="E73" s="31">
        <v>3.8205200843598175</v>
      </c>
      <c r="F73" s="20">
        <v>2.8728401982868563</v>
      </c>
    </row>
    <row r="74" spans="1:6" x14ac:dyDescent="0.15">
      <c r="A74" s="4">
        <f t="shared" si="2"/>
        <v>-3</v>
      </c>
      <c r="B74" s="19">
        <v>-2.0463803758007204</v>
      </c>
      <c r="C74" s="31">
        <v>1.7473924075665914</v>
      </c>
      <c r="D74" s="31">
        <v>3.384496708207168</v>
      </c>
      <c r="E74" s="31">
        <v>2.7853907398986206</v>
      </c>
      <c r="F74" s="20">
        <v>2.1407247002401131</v>
      </c>
    </row>
    <row r="75" spans="1:6" x14ac:dyDescent="0.15">
      <c r="A75" s="4">
        <f t="shared" si="2"/>
        <v>-2</v>
      </c>
      <c r="B75" s="19">
        <v>-8.0004655658391169E-2</v>
      </c>
      <c r="C75" s="31">
        <v>2.4569636860105355</v>
      </c>
      <c r="D75" s="31">
        <v>2.4996328356950093</v>
      </c>
      <c r="E75" s="31">
        <v>1.9380411360354599</v>
      </c>
      <c r="F75" s="20">
        <v>1.6206274426138711</v>
      </c>
    </row>
    <row r="76" spans="1:6" x14ac:dyDescent="0.15">
      <c r="A76" s="5">
        <f t="shared" si="2"/>
        <v>-1</v>
      </c>
      <c r="B76" s="22">
        <v>1.4024480171042211</v>
      </c>
      <c r="C76" s="32">
        <v>1.9573104658337444</v>
      </c>
      <c r="D76" s="32">
        <v>1.583324327939285</v>
      </c>
      <c r="E76" s="32">
        <v>1.3596317032725711</v>
      </c>
      <c r="F76" s="23">
        <v>1.2591031745145216</v>
      </c>
    </row>
    <row r="77" spans="1:6" x14ac:dyDescent="0.15">
      <c r="A77" s="3">
        <f t="shared" si="2"/>
        <v>0</v>
      </c>
      <c r="B77" s="16">
        <v>1</v>
      </c>
      <c r="C77" s="27">
        <v>1</v>
      </c>
      <c r="D77" s="27">
        <v>1</v>
      </c>
      <c r="E77" s="27">
        <v>1</v>
      </c>
      <c r="F77" s="17">
        <v>1</v>
      </c>
    </row>
    <row r="78" spans="1:6" x14ac:dyDescent="0.15">
      <c r="A78" s="4">
        <f t="shared" si="2"/>
        <v>1</v>
      </c>
      <c r="B78" s="19">
        <v>-3.4915251246104058</v>
      </c>
      <c r="C78" s="31">
        <v>1.5247357968344362</v>
      </c>
      <c r="D78" s="31">
        <v>0.59366243027166088</v>
      </c>
      <c r="E78" s="31">
        <v>0.76791794990988216</v>
      </c>
      <c r="F78" s="20">
        <v>0.8056108026255433</v>
      </c>
    </row>
    <row r="79" spans="1:6" x14ac:dyDescent="0.15">
      <c r="A79" s="4">
        <f t="shared" si="2"/>
        <v>2</v>
      </c>
      <c r="B79" s="19">
        <v>-15.354281615721415</v>
      </c>
      <c r="C79" s="31">
        <v>7.2829642844383882</v>
      </c>
      <c r="D79" s="31">
        <v>-0.9059859106130328</v>
      </c>
      <c r="E79" s="31">
        <v>0.75869164011574131</v>
      </c>
      <c r="F79" s="20">
        <v>0.64364581019662626</v>
      </c>
    </row>
    <row r="80" spans="1:6" x14ac:dyDescent="0.15">
      <c r="A80" s="4">
        <f t="shared" si="2"/>
        <v>3</v>
      </c>
      <c r="B80" s="19">
        <v>-39.291379975434339</v>
      </c>
      <c r="C80" s="31">
        <v>24.66671326282539</v>
      </c>
      <c r="D80" s="31">
        <v>-6.7663907175220883</v>
      </c>
      <c r="E80" s="31">
        <v>1.6907681154466154</v>
      </c>
      <c r="F80" s="20">
        <v>0.40193178829955112</v>
      </c>
    </row>
    <row r="81" spans="1:6" x14ac:dyDescent="0.15">
      <c r="A81" s="5">
        <f t="shared" si="2"/>
        <v>4</v>
      </c>
      <c r="B81" s="22">
        <v>-81.851435952494526</v>
      </c>
      <c r="C81" s="32">
        <v>63.792472506260069</v>
      </c>
      <c r="D81" s="32">
        <v>-23.515725843067418</v>
      </c>
      <c r="E81" s="32">
        <v>5.6465473026514701</v>
      </c>
      <c r="F81" s="23">
        <v>-0.32570053050850817</v>
      </c>
    </row>
    <row r="82" spans="1:6" x14ac:dyDescent="0.15">
      <c r="A82" s="3">
        <f t="shared" ref="A82:A86" si="3">(INT(A81*100 + 0.5)+100)/100</f>
        <v>5</v>
      </c>
      <c r="B82" s="16">
        <v>-151.95023481100159</v>
      </c>
      <c r="C82" s="27">
        <v>139.89954968770076</v>
      </c>
      <c r="D82" s="27">
        <v>-62.700763393634624</v>
      </c>
      <c r="E82" s="27">
        <v>17.241836427908641</v>
      </c>
      <c r="F82" s="17">
        <v>-2.663167824038867</v>
      </c>
    </row>
    <row r="83" spans="1:6" x14ac:dyDescent="0.15">
      <c r="A83" s="4">
        <f t="shared" si="3"/>
        <v>6</v>
      </c>
      <c r="B83" s="19">
        <v>-261.5075311320137</v>
      </c>
      <c r="C83" s="31">
        <v>275.13350533605069</v>
      </c>
      <c r="D83" s="31">
        <v>-143.27854447517112</v>
      </c>
      <c r="E83" s="31">
        <v>45.384430612406611</v>
      </c>
      <c r="F83" s="20">
        <v>-9.197872044801402</v>
      </c>
    </row>
    <row r="84" spans="1:6" x14ac:dyDescent="0.15">
      <c r="A84" s="4">
        <f t="shared" si="3"/>
        <v>7</v>
      </c>
      <c r="B84" s="19">
        <v>-426.21981897891652</v>
      </c>
      <c r="C84" s="31">
        <v>500.79820231651956</v>
      </c>
      <c r="D84" s="31">
        <v>-294.81212644412437</v>
      </c>
      <c r="E84" s="31">
        <v>105.82643540909125</v>
      </c>
      <c r="F84" s="20">
        <v>-25.201176343852946</v>
      </c>
    </row>
    <row r="85" spans="1:6" x14ac:dyDescent="0.15">
      <c r="A85" s="4">
        <f t="shared" si="3"/>
        <v>8</v>
      </c>
      <c r="B85" s="19">
        <v>-666.49310150491783</v>
      </c>
      <c r="C85" s="31">
        <v>860.17493766132088</v>
      </c>
      <c r="D85" s="31">
        <v>-561.67701221583707</v>
      </c>
      <c r="E85" s="31">
        <v>224.76864507451344</v>
      </c>
      <c r="F85" s="20">
        <v>-60.527615098610134</v>
      </c>
    </row>
    <row r="86" spans="1:6" x14ac:dyDescent="0.15">
      <c r="A86" s="5">
        <f t="shared" si="3"/>
        <v>9</v>
      </c>
      <c r="B86" s="22">
        <v>-1008.5633080992194</v>
      </c>
      <c r="C86" s="32">
        <v>1412.0243253702513</v>
      </c>
      <c r="D86" s="32">
        <v>-1008.5276140678756</v>
      </c>
      <c r="E86" s="32">
        <v>443.84026345581151</v>
      </c>
      <c r="F86" s="23">
        <v>-132.46123029726022</v>
      </c>
    </row>
    <row r="87" spans="1:6" x14ac:dyDescent="0.15">
      <c r="A87" s="3">
        <f t="shared" ref="A87" si="4">(INT(A86*100 + 0.5)+100)/100</f>
        <v>10</v>
      </c>
      <c r="B87" s="16">
        <v>-1485.8361008258016</v>
      </c>
      <c r="C87" s="27">
        <v>2234.9063675737079</v>
      </c>
      <c r="D87" s="27">
        <v>-1727.3232346284265</v>
      </c>
      <c r="E87" s="27">
        <v>826.85547117009673</v>
      </c>
      <c r="F87" s="17">
        <v>-269.85769367334916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4593" r:id="rId3" name="Button 1">
              <controlPr defaultSize="0" print="0" autoFill="0" autoPict="0" macro="[0]!Start_0F1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9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EA3C-BA28-474F-9B8F-B92D5820698D}">
  <sheetPr codeName="Sheet47"/>
  <dimension ref="A1:H55"/>
  <sheetViews>
    <sheetView workbookViewId="0"/>
  </sheetViews>
  <sheetFormatPr defaultColWidth="8.875" defaultRowHeight="13.5" x14ac:dyDescent="0.15"/>
  <cols>
    <col min="2" max="8" width="12.625" customWidth="1"/>
  </cols>
  <sheetData>
    <row r="1" spans="1:8" x14ac:dyDescent="0.15">
      <c r="A1" s="1" t="s">
        <v>100</v>
      </c>
    </row>
    <row r="3" spans="1:8" x14ac:dyDescent="0.15">
      <c r="A3" s="2"/>
      <c r="E3" s="14"/>
      <c r="F3" s="14"/>
      <c r="G3" s="14"/>
      <c r="H3" s="34"/>
    </row>
    <row r="4" spans="1:8" x14ac:dyDescent="0.15">
      <c r="A4" s="2"/>
      <c r="E4" s="14"/>
      <c r="F4" s="14"/>
      <c r="G4" s="14"/>
      <c r="H4" s="34"/>
    </row>
    <row r="5" spans="1:8" x14ac:dyDescent="0.15">
      <c r="B5" s="50">
        <v>-3</v>
      </c>
      <c r="C5" s="50">
        <v>-2</v>
      </c>
      <c r="D5" s="50">
        <v>-1</v>
      </c>
      <c r="E5" s="51">
        <v>0</v>
      </c>
      <c r="F5" s="51">
        <v>1</v>
      </c>
      <c r="G5" s="51">
        <v>2</v>
      </c>
      <c r="H5" s="51">
        <v>3</v>
      </c>
    </row>
    <row r="6" spans="1:8" x14ac:dyDescent="0.15">
      <c r="A6" s="6" t="s">
        <v>0</v>
      </c>
      <c r="B6" s="6" t="str">
        <f>_xlfn.CONCAT("1F0(",B5,", x)")</f>
        <v>1F0(-3, x)</v>
      </c>
      <c r="C6" s="6" t="str">
        <f t="shared" ref="C6:H6" si="0">_xlfn.CONCAT("1F0(",C5,", x)")</f>
        <v>1F0(-2, x)</v>
      </c>
      <c r="D6" s="6" t="str">
        <f t="shared" si="0"/>
        <v>1F0(-1, x)</v>
      </c>
      <c r="E6" s="6" t="str">
        <f t="shared" si="0"/>
        <v>1F0(0, x)</v>
      </c>
      <c r="F6" s="6" t="str">
        <f t="shared" si="0"/>
        <v>1F0(1, x)</v>
      </c>
      <c r="G6" s="6" t="str">
        <f t="shared" si="0"/>
        <v>1F0(2, x)</v>
      </c>
      <c r="H6" s="6" t="str">
        <f t="shared" si="0"/>
        <v>1F0(3, x)</v>
      </c>
    </row>
    <row r="7" spans="1:8" x14ac:dyDescent="0.15">
      <c r="A7" s="3">
        <v>-5</v>
      </c>
      <c r="B7" s="16">
        <v>216</v>
      </c>
      <c r="C7" s="27">
        <v>36</v>
      </c>
      <c r="D7" s="27">
        <v>6</v>
      </c>
      <c r="E7" s="27">
        <v>1</v>
      </c>
      <c r="F7" s="35">
        <v>0.16666666666666666</v>
      </c>
      <c r="G7" s="35">
        <v>2.7777777777777776E-2</v>
      </c>
      <c r="H7" s="17">
        <v>4.6296296296296294E-3</v>
      </c>
    </row>
    <row r="8" spans="1:8" x14ac:dyDescent="0.15">
      <c r="A8" s="4">
        <f>(INT(A7*100 + 0.5)+25)/100</f>
        <v>-4.75</v>
      </c>
      <c r="B8" s="19">
        <v>190.109375</v>
      </c>
      <c r="C8" s="31">
        <v>33.0625</v>
      </c>
      <c r="D8" s="31">
        <v>5.75</v>
      </c>
      <c r="E8" s="31">
        <v>1</v>
      </c>
      <c r="F8" s="36">
        <v>0.17391304347826086</v>
      </c>
      <c r="G8" s="36">
        <v>3.0245746691871456E-2</v>
      </c>
      <c r="H8" s="20">
        <v>5.2601298594559054E-3</v>
      </c>
    </row>
    <row r="9" spans="1:8" x14ac:dyDescent="0.15">
      <c r="A9" s="4">
        <f t="shared" ref="A9:A55" si="1">(INT(A8*100 + 0.5)+25)/100</f>
        <v>-4.5</v>
      </c>
      <c r="B9" s="19">
        <v>166.375</v>
      </c>
      <c r="C9" s="31">
        <v>30.25</v>
      </c>
      <c r="D9" s="31">
        <v>5.5</v>
      </c>
      <c r="E9" s="31">
        <v>1</v>
      </c>
      <c r="F9" s="36">
        <v>0.18181818181818182</v>
      </c>
      <c r="G9" s="36">
        <v>3.3057851239669422E-2</v>
      </c>
      <c r="H9" s="20">
        <v>6.0105184072126224E-3</v>
      </c>
    </row>
    <row r="10" spans="1:8" x14ac:dyDescent="0.15">
      <c r="A10" s="4">
        <f t="shared" si="1"/>
        <v>-4.25</v>
      </c>
      <c r="B10" s="19">
        <v>144.703125</v>
      </c>
      <c r="C10" s="31">
        <v>27.5625</v>
      </c>
      <c r="D10" s="31">
        <v>5.25</v>
      </c>
      <c r="E10" s="31">
        <v>1</v>
      </c>
      <c r="F10" s="36">
        <v>0.19047619047619047</v>
      </c>
      <c r="G10" s="36">
        <v>3.6281179138321996E-2</v>
      </c>
      <c r="H10" s="20">
        <v>6.910700788251809E-3</v>
      </c>
    </row>
    <row r="11" spans="1:8" x14ac:dyDescent="0.15">
      <c r="A11" s="5">
        <f t="shared" si="1"/>
        <v>-4</v>
      </c>
      <c r="B11" s="22">
        <v>125</v>
      </c>
      <c r="C11" s="32">
        <v>25</v>
      </c>
      <c r="D11" s="32">
        <v>5</v>
      </c>
      <c r="E11" s="32">
        <v>1</v>
      </c>
      <c r="F11" s="37">
        <v>0.2</v>
      </c>
      <c r="G11" s="37">
        <v>0.04</v>
      </c>
      <c r="H11" s="23">
        <v>8.0000000000000002E-3</v>
      </c>
    </row>
    <row r="12" spans="1:8" x14ac:dyDescent="0.15">
      <c r="A12" s="3">
        <f t="shared" si="1"/>
        <v>-3.75</v>
      </c>
      <c r="B12" s="16">
        <v>107.171875</v>
      </c>
      <c r="C12" s="27">
        <v>22.5625</v>
      </c>
      <c r="D12" s="27">
        <v>4.75</v>
      </c>
      <c r="E12" s="27">
        <v>1</v>
      </c>
      <c r="F12" s="35">
        <v>0.21052631578947367</v>
      </c>
      <c r="G12" s="35">
        <v>4.4321329639889197E-2</v>
      </c>
      <c r="H12" s="17">
        <v>9.3308062399766727E-3</v>
      </c>
    </row>
    <row r="13" spans="1:8" x14ac:dyDescent="0.15">
      <c r="A13" s="4">
        <f t="shared" si="1"/>
        <v>-3.5</v>
      </c>
      <c r="B13" s="19">
        <v>91.125</v>
      </c>
      <c r="C13" s="31">
        <v>20.25</v>
      </c>
      <c r="D13" s="31">
        <v>4.5</v>
      </c>
      <c r="E13" s="31">
        <v>1</v>
      </c>
      <c r="F13" s="36">
        <v>0.22222222222222221</v>
      </c>
      <c r="G13" s="36">
        <v>4.9382716049382713E-2</v>
      </c>
      <c r="H13" s="20">
        <v>1.0973936899862825E-2</v>
      </c>
    </row>
    <row r="14" spans="1:8" x14ac:dyDescent="0.15">
      <c r="A14" s="4">
        <f t="shared" si="1"/>
        <v>-3.25</v>
      </c>
      <c r="B14" s="19">
        <v>76.765625</v>
      </c>
      <c r="C14" s="31">
        <v>18.0625</v>
      </c>
      <c r="D14" s="31">
        <v>4.25</v>
      </c>
      <c r="E14" s="31">
        <v>1</v>
      </c>
      <c r="F14" s="36">
        <v>0.23529411764705882</v>
      </c>
      <c r="G14" s="36">
        <v>5.536332179930796E-2</v>
      </c>
      <c r="H14" s="20">
        <v>1.3026663952778343E-2</v>
      </c>
    </row>
    <row r="15" spans="1:8" x14ac:dyDescent="0.15">
      <c r="A15" s="4">
        <f t="shared" si="1"/>
        <v>-3</v>
      </c>
      <c r="B15" s="19">
        <v>64</v>
      </c>
      <c r="C15" s="31">
        <v>16</v>
      </c>
      <c r="D15" s="31">
        <v>4</v>
      </c>
      <c r="E15" s="31">
        <v>1</v>
      </c>
      <c r="F15" s="36">
        <v>0.25</v>
      </c>
      <c r="G15" s="36">
        <v>6.25E-2</v>
      </c>
      <c r="H15" s="20">
        <v>1.5625E-2</v>
      </c>
    </row>
    <row r="16" spans="1:8" x14ac:dyDescent="0.15">
      <c r="A16" s="5">
        <f t="shared" si="1"/>
        <v>-2.75</v>
      </c>
      <c r="B16" s="22">
        <v>52.734375</v>
      </c>
      <c r="C16" s="32">
        <v>14.0625</v>
      </c>
      <c r="D16" s="32">
        <v>3.75</v>
      </c>
      <c r="E16" s="32">
        <v>1</v>
      </c>
      <c r="F16" s="37">
        <v>0.26666666666666666</v>
      </c>
      <c r="G16" s="37">
        <v>7.1111111111111111E-2</v>
      </c>
      <c r="H16" s="23">
        <v>1.8962962962962963E-2</v>
      </c>
    </row>
    <row r="17" spans="1:8" x14ac:dyDescent="0.15">
      <c r="A17" s="3">
        <f t="shared" si="1"/>
        <v>-2.5</v>
      </c>
      <c r="B17" s="16">
        <v>42.875</v>
      </c>
      <c r="C17" s="27">
        <v>12.25</v>
      </c>
      <c r="D17" s="27">
        <v>3.5</v>
      </c>
      <c r="E17" s="27">
        <v>1</v>
      </c>
      <c r="F17" s="35">
        <v>0.2857142857142857</v>
      </c>
      <c r="G17" s="35">
        <v>8.1632653061224483E-2</v>
      </c>
      <c r="H17" s="17">
        <v>2.3323615160349854E-2</v>
      </c>
    </row>
    <row r="18" spans="1:8" x14ac:dyDescent="0.15">
      <c r="A18" s="4">
        <f t="shared" si="1"/>
        <v>-2.25</v>
      </c>
      <c r="B18" s="19">
        <v>34.328125</v>
      </c>
      <c r="C18" s="31">
        <v>10.5625</v>
      </c>
      <c r="D18" s="31">
        <v>3.25</v>
      </c>
      <c r="E18" s="31">
        <v>1</v>
      </c>
      <c r="F18" s="36">
        <v>0.30769230769230771</v>
      </c>
      <c r="G18" s="36">
        <v>9.4674556213017749E-2</v>
      </c>
      <c r="H18" s="20">
        <v>2.9130632680928539E-2</v>
      </c>
    </row>
    <row r="19" spans="1:8" x14ac:dyDescent="0.15">
      <c r="A19" s="4">
        <f t="shared" si="1"/>
        <v>-2</v>
      </c>
      <c r="B19" s="19">
        <v>27</v>
      </c>
      <c r="C19" s="31">
        <v>9</v>
      </c>
      <c r="D19" s="31">
        <v>3</v>
      </c>
      <c r="E19" s="31">
        <v>1</v>
      </c>
      <c r="F19" s="36">
        <v>0.33333333333333331</v>
      </c>
      <c r="G19" s="36">
        <v>0.1111111111111111</v>
      </c>
      <c r="H19" s="20">
        <v>3.7037037037037035E-2</v>
      </c>
    </row>
    <row r="20" spans="1:8" x14ac:dyDescent="0.15">
      <c r="A20" s="4">
        <f t="shared" si="1"/>
        <v>-1.75</v>
      </c>
      <c r="B20" s="19">
        <v>20.796875</v>
      </c>
      <c r="C20" s="31">
        <v>7.5625</v>
      </c>
      <c r="D20" s="31">
        <v>2.75</v>
      </c>
      <c r="E20" s="31">
        <v>1</v>
      </c>
      <c r="F20" s="36">
        <v>0.36363636363636365</v>
      </c>
      <c r="G20" s="36">
        <v>0.13223140495867769</v>
      </c>
      <c r="H20" s="20">
        <v>4.8084147257700979E-2</v>
      </c>
    </row>
    <row r="21" spans="1:8" x14ac:dyDescent="0.15">
      <c r="A21" s="5">
        <f t="shared" si="1"/>
        <v>-1.5</v>
      </c>
      <c r="B21" s="22">
        <v>15.625</v>
      </c>
      <c r="C21" s="32">
        <v>6.25</v>
      </c>
      <c r="D21" s="32">
        <v>2.5</v>
      </c>
      <c r="E21" s="32">
        <v>1</v>
      </c>
      <c r="F21" s="37">
        <v>0.4</v>
      </c>
      <c r="G21" s="37">
        <v>0.16</v>
      </c>
      <c r="H21" s="23">
        <v>6.4000000000000001E-2</v>
      </c>
    </row>
    <row r="22" spans="1:8" x14ac:dyDescent="0.15">
      <c r="A22" s="3">
        <f t="shared" si="1"/>
        <v>-1.25</v>
      </c>
      <c r="B22" s="16">
        <v>11.390625</v>
      </c>
      <c r="C22" s="27">
        <v>5.0625</v>
      </c>
      <c r="D22" s="27">
        <v>2.25</v>
      </c>
      <c r="E22" s="27">
        <v>1</v>
      </c>
      <c r="F22" s="35">
        <v>0.44444444444444442</v>
      </c>
      <c r="G22" s="35">
        <v>0.19753086419753085</v>
      </c>
      <c r="H22" s="17">
        <v>8.77914951989026E-2</v>
      </c>
    </row>
    <row r="23" spans="1:8" x14ac:dyDescent="0.15">
      <c r="A23" s="4">
        <f t="shared" si="1"/>
        <v>-1</v>
      </c>
      <c r="B23" s="19">
        <v>8</v>
      </c>
      <c r="C23" s="31">
        <v>4</v>
      </c>
      <c r="D23" s="31">
        <v>2</v>
      </c>
      <c r="E23" s="31">
        <v>1</v>
      </c>
      <c r="F23" s="36">
        <v>0.5</v>
      </c>
      <c r="G23" s="36">
        <v>0.25</v>
      </c>
      <c r="H23" s="20">
        <v>0.125</v>
      </c>
    </row>
    <row r="24" spans="1:8" x14ac:dyDescent="0.15">
      <c r="A24" s="4">
        <f t="shared" si="1"/>
        <v>-0.75</v>
      </c>
      <c r="B24" s="19">
        <v>5.359375</v>
      </c>
      <c r="C24" s="31">
        <v>3.0625</v>
      </c>
      <c r="D24" s="31">
        <v>1.75</v>
      </c>
      <c r="E24" s="31">
        <v>1</v>
      </c>
      <c r="F24" s="36">
        <v>0.5714285714285714</v>
      </c>
      <c r="G24" s="36">
        <v>0.32653061224489793</v>
      </c>
      <c r="H24" s="20">
        <v>0.18658892128279883</v>
      </c>
    </row>
    <row r="25" spans="1:8" x14ac:dyDescent="0.15">
      <c r="A25" s="4">
        <f t="shared" si="1"/>
        <v>-0.5</v>
      </c>
      <c r="B25" s="19">
        <v>3.375</v>
      </c>
      <c r="C25" s="31">
        <v>2.25</v>
      </c>
      <c r="D25" s="31">
        <v>1.5</v>
      </c>
      <c r="E25" s="31">
        <v>1</v>
      </c>
      <c r="F25" s="36">
        <v>0.66666666666666663</v>
      </c>
      <c r="G25" s="36">
        <v>0.44444444444444442</v>
      </c>
      <c r="H25" s="20">
        <v>0.29629629629629628</v>
      </c>
    </row>
    <row r="26" spans="1:8" x14ac:dyDescent="0.15">
      <c r="A26" s="5">
        <f t="shared" si="1"/>
        <v>-0.25</v>
      </c>
      <c r="B26" s="22">
        <v>1.953125</v>
      </c>
      <c r="C26" s="32">
        <v>1.5625</v>
      </c>
      <c r="D26" s="32">
        <v>1.25</v>
      </c>
      <c r="E26" s="32">
        <v>1</v>
      </c>
      <c r="F26" s="37">
        <v>0.8</v>
      </c>
      <c r="G26" s="37">
        <v>0.64</v>
      </c>
      <c r="H26" s="23">
        <v>0.51200000000000001</v>
      </c>
    </row>
    <row r="27" spans="1:8" x14ac:dyDescent="0.15">
      <c r="A27" s="3">
        <f t="shared" si="1"/>
        <v>0</v>
      </c>
      <c r="B27" s="16">
        <v>1</v>
      </c>
      <c r="C27" s="27">
        <v>1</v>
      </c>
      <c r="D27" s="27">
        <v>1</v>
      </c>
      <c r="E27" s="27">
        <v>1</v>
      </c>
      <c r="F27" s="35">
        <v>1</v>
      </c>
      <c r="G27" s="35">
        <v>1</v>
      </c>
      <c r="H27" s="17">
        <v>1</v>
      </c>
    </row>
    <row r="28" spans="1:8" x14ac:dyDescent="0.15">
      <c r="A28" s="4">
        <f t="shared" si="1"/>
        <v>0.25</v>
      </c>
      <c r="B28" s="19">
        <v>0.421875</v>
      </c>
      <c r="C28" s="31">
        <v>0.5625</v>
      </c>
      <c r="D28" s="31">
        <v>0.75</v>
      </c>
      <c r="E28" s="31">
        <v>1</v>
      </c>
      <c r="F28" s="36">
        <v>1.3333333333333333</v>
      </c>
      <c r="G28" s="36">
        <v>1.7777777777777777</v>
      </c>
      <c r="H28" s="20">
        <v>2.3703703703703702</v>
      </c>
    </row>
    <row r="29" spans="1:8" x14ac:dyDescent="0.15">
      <c r="A29" s="4">
        <f t="shared" si="1"/>
        <v>0.5</v>
      </c>
      <c r="B29" s="19">
        <v>0.125</v>
      </c>
      <c r="C29" s="31">
        <v>0.25</v>
      </c>
      <c r="D29" s="31">
        <v>0.5</v>
      </c>
      <c r="E29" s="31">
        <v>1</v>
      </c>
      <c r="F29" s="36">
        <v>2</v>
      </c>
      <c r="G29" s="36">
        <v>4</v>
      </c>
      <c r="H29" s="20">
        <v>8</v>
      </c>
    </row>
    <row r="30" spans="1:8" x14ac:dyDescent="0.15">
      <c r="A30" s="4">
        <f t="shared" si="1"/>
        <v>0.75</v>
      </c>
      <c r="B30" s="19">
        <v>1.5625E-2</v>
      </c>
      <c r="C30" s="31">
        <v>6.25E-2</v>
      </c>
      <c r="D30" s="31">
        <v>0.25</v>
      </c>
      <c r="E30" s="31">
        <v>1</v>
      </c>
      <c r="F30" s="36">
        <v>4</v>
      </c>
      <c r="G30" s="36">
        <v>16</v>
      </c>
      <c r="H30" s="20">
        <v>64</v>
      </c>
    </row>
    <row r="31" spans="1:8" x14ac:dyDescent="0.15">
      <c r="A31" s="43">
        <v>0.9</v>
      </c>
      <c r="B31" s="44">
        <v>9.9999999999999937E-4</v>
      </c>
      <c r="C31" s="45">
        <v>9.999999999999995E-3</v>
      </c>
      <c r="D31" s="45">
        <v>9.9999999999999978E-2</v>
      </c>
      <c r="E31" s="45">
        <v>1</v>
      </c>
      <c r="F31" s="46">
        <v>10.000000000000002</v>
      </c>
      <c r="G31" s="46">
        <v>100.00000000000004</v>
      </c>
      <c r="H31" s="47">
        <v>1000.0000000000007</v>
      </c>
    </row>
    <row r="32" spans="1:8" x14ac:dyDescent="0.15">
      <c r="A32" s="43">
        <v>0.95</v>
      </c>
      <c r="B32" s="44">
        <v>1.2500000000000033E-4</v>
      </c>
      <c r="C32" s="45">
        <v>2.5000000000000044E-3</v>
      </c>
      <c r="D32" s="45">
        <v>5.0000000000000044E-2</v>
      </c>
      <c r="E32" s="45">
        <v>1</v>
      </c>
      <c r="F32" s="46">
        <v>19.999999999999982</v>
      </c>
      <c r="G32" s="46">
        <v>399.99999999999932</v>
      </c>
      <c r="H32" s="47">
        <v>7999.9999999999791</v>
      </c>
    </row>
    <row r="33" spans="1:8" x14ac:dyDescent="0.15">
      <c r="A33" s="5">
        <v>1</v>
      </c>
      <c r="B33" s="22"/>
      <c r="C33" s="32"/>
      <c r="D33" s="32"/>
      <c r="E33" s="32"/>
      <c r="F33" s="37"/>
      <c r="G33" s="37"/>
      <c r="H33" s="23"/>
    </row>
    <row r="34" spans="1:8" x14ac:dyDescent="0.15">
      <c r="A34" s="3">
        <v>1.05</v>
      </c>
      <c r="B34" s="16">
        <v>-1.2500000000000033E-4</v>
      </c>
      <c r="C34" s="27">
        <v>2.5000000000000044E-3</v>
      </c>
      <c r="D34" s="27">
        <v>-5.0000000000000044E-2</v>
      </c>
      <c r="E34" s="27">
        <v>1</v>
      </c>
      <c r="F34" s="35">
        <v>-19.999999999999982</v>
      </c>
      <c r="G34" s="35">
        <v>399.99999999999932</v>
      </c>
      <c r="H34" s="17">
        <v>-7999.9999999999791</v>
      </c>
    </row>
    <row r="35" spans="1:8" x14ac:dyDescent="0.15">
      <c r="A35" s="49">
        <v>1.1000000000000001</v>
      </c>
      <c r="B35" s="28">
        <v>-1.0000000000000026E-3</v>
      </c>
      <c r="C35" s="29">
        <v>1.0000000000000018E-2</v>
      </c>
      <c r="D35" s="29">
        <v>-0.10000000000000009</v>
      </c>
      <c r="E35" s="29">
        <v>1</v>
      </c>
      <c r="F35" s="41">
        <v>-9.9999999999999911</v>
      </c>
      <c r="G35" s="41">
        <v>99.999999999999829</v>
      </c>
      <c r="H35" s="30">
        <v>-999.99999999999739</v>
      </c>
    </row>
    <row r="36" spans="1:8" x14ac:dyDescent="0.15">
      <c r="A36" s="49">
        <v>1.25</v>
      </c>
      <c r="B36" s="28">
        <v>-1.5625E-2</v>
      </c>
      <c r="C36" s="29">
        <v>6.25E-2</v>
      </c>
      <c r="D36" s="29">
        <v>-0.25</v>
      </c>
      <c r="E36" s="29">
        <v>1</v>
      </c>
      <c r="F36" s="41">
        <v>-4</v>
      </c>
      <c r="G36" s="41">
        <v>16</v>
      </c>
      <c r="H36" s="30">
        <v>-64</v>
      </c>
    </row>
    <row r="37" spans="1:8" x14ac:dyDescent="0.15">
      <c r="A37" s="4">
        <f>(INT(A36*100 + 0.5)+25)/100</f>
        <v>1.5</v>
      </c>
      <c r="B37" s="19">
        <v>-0.125</v>
      </c>
      <c r="C37" s="31">
        <v>0.25</v>
      </c>
      <c r="D37" s="31">
        <v>-0.5</v>
      </c>
      <c r="E37" s="31">
        <v>1</v>
      </c>
      <c r="F37" s="36">
        <v>-2</v>
      </c>
      <c r="G37" s="36">
        <v>4</v>
      </c>
      <c r="H37" s="20">
        <v>-8</v>
      </c>
    </row>
    <row r="38" spans="1:8" x14ac:dyDescent="0.15">
      <c r="A38" s="4">
        <f t="shared" si="1"/>
        <v>1.75</v>
      </c>
      <c r="B38" s="19">
        <v>-0.421875</v>
      </c>
      <c r="C38" s="31">
        <v>0.5625</v>
      </c>
      <c r="D38" s="31">
        <v>-0.75</v>
      </c>
      <c r="E38" s="31">
        <v>1</v>
      </c>
      <c r="F38" s="36">
        <v>-1.3333333333333333</v>
      </c>
      <c r="G38" s="36">
        <v>1.7777777777777777</v>
      </c>
      <c r="H38" s="20">
        <v>-2.3703703703703702</v>
      </c>
    </row>
    <row r="39" spans="1:8" x14ac:dyDescent="0.15">
      <c r="A39" s="4">
        <f t="shared" si="1"/>
        <v>2</v>
      </c>
      <c r="B39" s="19">
        <v>-1</v>
      </c>
      <c r="C39" s="31">
        <v>1</v>
      </c>
      <c r="D39" s="31">
        <v>-1</v>
      </c>
      <c r="E39" s="31">
        <v>1</v>
      </c>
      <c r="F39" s="36">
        <v>-1</v>
      </c>
      <c r="G39" s="36">
        <v>1</v>
      </c>
      <c r="H39" s="20">
        <v>-1</v>
      </c>
    </row>
    <row r="40" spans="1:8" x14ac:dyDescent="0.15">
      <c r="A40" s="5">
        <f t="shared" si="1"/>
        <v>2.25</v>
      </c>
      <c r="B40" s="22">
        <v>-1.953125</v>
      </c>
      <c r="C40" s="32">
        <v>1.5625</v>
      </c>
      <c r="D40" s="32">
        <v>-1.25</v>
      </c>
      <c r="E40" s="32">
        <v>1</v>
      </c>
      <c r="F40" s="37">
        <v>-0.8</v>
      </c>
      <c r="G40" s="37">
        <v>0.64</v>
      </c>
      <c r="H40" s="23">
        <v>-0.51200000000000001</v>
      </c>
    </row>
    <row r="41" spans="1:8" x14ac:dyDescent="0.15">
      <c r="A41" s="3">
        <f t="shared" si="1"/>
        <v>2.5</v>
      </c>
      <c r="B41" s="16">
        <v>-3.375</v>
      </c>
      <c r="C41" s="27">
        <v>2.25</v>
      </c>
      <c r="D41" s="27">
        <v>-1.5</v>
      </c>
      <c r="E41" s="27">
        <v>1</v>
      </c>
      <c r="F41" s="35">
        <v>-0.66666666666666663</v>
      </c>
      <c r="G41" s="35">
        <v>0.44444444444444442</v>
      </c>
      <c r="H41" s="17">
        <v>-0.29629629629629628</v>
      </c>
    </row>
    <row r="42" spans="1:8" x14ac:dyDescent="0.15">
      <c r="A42" s="4">
        <f t="shared" si="1"/>
        <v>2.75</v>
      </c>
      <c r="B42" s="19">
        <v>-5.359375</v>
      </c>
      <c r="C42" s="31">
        <v>3.0625</v>
      </c>
      <c r="D42" s="31">
        <v>-1.75</v>
      </c>
      <c r="E42" s="31">
        <v>1</v>
      </c>
      <c r="F42" s="36">
        <v>-0.5714285714285714</v>
      </c>
      <c r="G42" s="36">
        <v>0.32653061224489793</v>
      </c>
      <c r="H42" s="20">
        <v>-0.18658892128279883</v>
      </c>
    </row>
    <row r="43" spans="1:8" x14ac:dyDescent="0.15">
      <c r="A43" s="4">
        <f t="shared" si="1"/>
        <v>3</v>
      </c>
      <c r="B43" s="19">
        <v>-8</v>
      </c>
      <c r="C43" s="31">
        <v>4</v>
      </c>
      <c r="D43" s="31">
        <v>-2</v>
      </c>
      <c r="E43" s="31">
        <v>1</v>
      </c>
      <c r="F43" s="36">
        <v>-0.5</v>
      </c>
      <c r="G43" s="36">
        <v>0.25</v>
      </c>
      <c r="H43" s="20">
        <v>-0.125</v>
      </c>
    </row>
    <row r="44" spans="1:8" x14ac:dyDescent="0.15">
      <c r="A44" s="4">
        <f t="shared" si="1"/>
        <v>3.25</v>
      </c>
      <c r="B44" s="19">
        <v>-11.390625</v>
      </c>
      <c r="C44" s="31">
        <v>5.0625</v>
      </c>
      <c r="D44" s="31">
        <v>-2.25</v>
      </c>
      <c r="E44" s="31">
        <v>1</v>
      </c>
      <c r="F44" s="36">
        <v>-0.44444444444444442</v>
      </c>
      <c r="G44" s="36">
        <v>0.19753086419753085</v>
      </c>
      <c r="H44" s="20">
        <v>-8.77914951989026E-2</v>
      </c>
    </row>
    <row r="45" spans="1:8" x14ac:dyDescent="0.15">
      <c r="A45" s="5">
        <f t="shared" si="1"/>
        <v>3.5</v>
      </c>
      <c r="B45" s="22">
        <v>-15.625</v>
      </c>
      <c r="C45" s="32">
        <v>6.25</v>
      </c>
      <c r="D45" s="32">
        <v>-2.5</v>
      </c>
      <c r="E45" s="32">
        <v>1</v>
      </c>
      <c r="F45" s="37">
        <v>-0.4</v>
      </c>
      <c r="G45" s="37">
        <v>0.16</v>
      </c>
      <c r="H45" s="23">
        <v>-6.4000000000000001E-2</v>
      </c>
    </row>
    <row r="46" spans="1:8" x14ac:dyDescent="0.15">
      <c r="A46" s="3">
        <f t="shared" si="1"/>
        <v>3.75</v>
      </c>
      <c r="B46" s="16">
        <v>-20.796875</v>
      </c>
      <c r="C46" s="27">
        <v>7.5625</v>
      </c>
      <c r="D46" s="27">
        <v>-2.75</v>
      </c>
      <c r="E46" s="27">
        <v>1</v>
      </c>
      <c r="F46" s="35">
        <v>-0.36363636363636365</v>
      </c>
      <c r="G46" s="35">
        <v>0.13223140495867769</v>
      </c>
      <c r="H46" s="17">
        <v>-4.8084147257700979E-2</v>
      </c>
    </row>
    <row r="47" spans="1:8" x14ac:dyDescent="0.15">
      <c r="A47" s="4">
        <f t="shared" si="1"/>
        <v>4</v>
      </c>
      <c r="B47" s="19">
        <v>-27</v>
      </c>
      <c r="C47" s="31">
        <v>9</v>
      </c>
      <c r="D47" s="31">
        <v>-3</v>
      </c>
      <c r="E47" s="31">
        <v>1</v>
      </c>
      <c r="F47" s="36">
        <v>-0.33333333333333331</v>
      </c>
      <c r="G47" s="36">
        <v>0.1111111111111111</v>
      </c>
      <c r="H47" s="20">
        <v>-3.7037037037037035E-2</v>
      </c>
    </row>
    <row r="48" spans="1:8" x14ac:dyDescent="0.15">
      <c r="A48" s="4">
        <f t="shared" si="1"/>
        <v>4.25</v>
      </c>
      <c r="B48" s="19">
        <v>-34.328125</v>
      </c>
      <c r="C48" s="31">
        <v>10.5625</v>
      </c>
      <c r="D48" s="31">
        <v>-3.25</v>
      </c>
      <c r="E48" s="31">
        <v>1</v>
      </c>
      <c r="F48" s="36">
        <v>-0.30769230769230771</v>
      </c>
      <c r="G48" s="36">
        <v>9.4674556213017749E-2</v>
      </c>
      <c r="H48" s="20">
        <v>-2.9130632680928539E-2</v>
      </c>
    </row>
    <row r="49" spans="1:8" x14ac:dyDescent="0.15">
      <c r="A49" s="4">
        <f t="shared" si="1"/>
        <v>4.5</v>
      </c>
      <c r="B49" s="19">
        <v>-42.875</v>
      </c>
      <c r="C49" s="31">
        <v>12.25</v>
      </c>
      <c r="D49" s="31">
        <v>-3.5</v>
      </c>
      <c r="E49" s="31">
        <v>1</v>
      </c>
      <c r="F49" s="36">
        <v>-0.2857142857142857</v>
      </c>
      <c r="G49" s="36">
        <v>8.1632653061224483E-2</v>
      </c>
      <c r="H49" s="20">
        <v>-2.3323615160349854E-2</v>
      </c>
    </row>
    <row r="50" spans="1:8" x14ac:dyDescent="0.15">
      <c r="A50" s="5">
        <f t="shared" si="1"/>
        <v>4.75</v>
      </c>
      <c r="B50" s="22">
        <v>-52.734375</v>
      </c>
      <c r="C50" s="32">
        <v>14.0625</v>
      </c>
      <c r="D50" s="32">
        <v>-3.75</v>
      </c>
      <c r="E50" s="32">
        <v>1</v>
      </c>
      <c r="F50" s="37">
        <v>-0.26666666666666666</v>
      </c>
      <c r="G50" s="37">
        <v>7.1111111111111111E-2</v>
      </c>
      <c r="H50" s="23">
        <v>-1.8962962962962963E-2</v>
      </c>
    </row>
    <row r="51" spans="1:8" x14ac:dyDescent="0.15">
      <c r="A51" s="3">
        <f t="shared" si="1"/>
        <v>5</v>
      </c>
      <c r="B51" s="16">
        <v>-64</v>
      </c>
      <c r="C51" s="27">
        <v>16</v>
      </c>
      <c r="D51" s="27">
        <v>-4</v>
      </c>
      <c r="E51" s="27">
        <v>1</v>
      </c>
      <c r="F51" s="35">
        <v>-0.25</v>
      </c>
      <c r="G51" s="35">
        <v>6.25E-2</v>
      </c>
      <c r="H51" s="17">
        <v>-1.5625E-2</v>
      </c>
    </row>
    <row r="52" spans="1:8" x14ac:dyDescent="0.15">
      <c r="A52" s="4">
        <f t="shared" si="1"/>
        <v>5.25</v>
      </c>
      <c r="B52" s="19">
        <v>-76.765625</v>
      </c>
      <c r="C52" s="31">
        <v>18.0625</v>
      </c>
      <c r="D52" s="31">
        <v>-4.25</v>
      </c>
      <c r="E52" s="31">
        <v>1</v>
      </c>
      <c r="F52" s="36">
        <v>-0.23529411764705882</v>
      </c>
      <c r="G52" s="36">
        <v>5.536332179930796E-2</v>
      </c>
      <c r="H52" s="20">
        <v>-1.3026663952778343E-2</v>
      </c>
    </row>
    <row r="53" spans="1:8" x14ac:dyDescent="0.15">
      <c r="A53" s="4">
        <f t="shared" si="1"/>
        <v>5.5</v>
      </c>
      <c r="B53" s="19">
        <v>-91.125</v>
      </c>
      <c r="C53" s="31">
        <v>20.25</v>
      </c>
      <c r="D53" s="31">
        <v>-4.5</v>
      </c>
      <c r="E53" s="31">
        <v>1</v>
      </c>
      <c r="F53" s="36">
        <v>-0.22222222222222221</v>
      </c>
      <c r="G53" s="36">
        <v>4.9382716049382713E-2</v>
      </c>
      <c r="H53" s="20">
        <v>-1.0973936899862825E-2</v>
      </c>
    </row>
    <row r="54" spans="1:8" x14ac:dyDescent="0.15">
      <c r="A54" s="4">
        <f t="shared" si="1"/>
        <v>5.75</v>
      </c>
      <c r="B54" s="19">
        <v>-107.171875</v>
      </c>
      <c r="C54" s="31">
        <v>22.5625</v>
      </c>
      <c r="D54" s="31">
        <v>-4.75</v>
      </c>
      <c r="E54" s="31">
        <v>1</v>
      </c>
      <c r="F54" s="36">
        <v>-0.21052631578947367</v>
      </c>
      <c r="G54" s="36">
        <v>4.4321329639889197E-2</v>
      </c>
      <c r="H54" s="20">
        <v>-9.3308062399766727E-3</v>
      </c>
    </row>
    <row r="55" spans="1:8" x14ac:dyDescent="0.15">
      <c r="A55" s="5">
        <f t="shared" si="1"/>
        <v>6</v>
      </c>
      <c r="B55" s="22">
        <v>-125</v>
      </c>
      <c r="C55" s="32">
        <v>25</v>
      </c>
      <c r="D55" s="32">
        <v>-5</v>
      </c>
      <c r="E55" s="32">
        <v>1</v>
      </c>
      <c r="F55" s="37">
        <v>-0.2</v>
      </c>
      <c r="G55" s="37">
        <v>0.04</v>
      </c>
      <c r="H55" s="23">
        <v>-8.0000000000000002E-3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Button 1">
              <controlPr defaultSize="0" print="0" autoFill="0" autoPict="0" macro="[0]!Start_1F0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8D439-0780-409C-B110-0D935EBF59D9}">
  <sheetPr codeName="Sheet31"/>
  <dimension ref="A1:F51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102</v>
      </c>
    </row>
    <row r="3" spans="1:6" x14ac:dyDescent="0.15">
      <c r="A3" s="2"/>
      <c r="E3" s="14" t="s">
        <v>79</v>
      </c>
      <c r="F3" s="34">
        <v>3</v>
      </c>
    </row>
    <row r="4" spans="1:6" x14ac:dyDescent="0.15">
      <c r="A4" s="2"/>
      <c r="E4" s="14" t="s">
        <v>78</v>
      </c>
      <c r="F4">
        <v>4</v>
      </c>
    </row>
    <row r="5" spans="1:6" x14ac:dyDescent="0.15">
      <c r="B5" s="50"/>
      <c r="C5" s="50"/>
      <c r="D5" s="50"/>
      <c r="E5" s="50"/>
      <c r="F5" s="50"/>
    </row>
    <row r="6" spans="1:6" x14ac:dyDescent="0.15">
      <c r="A6" s="6" t="s">
        <v>0</v>
      </c>
      <c r="B6" s="6" t="s">
        <v>80</v>
      </c>
      <c r="C6" s="6" t="s">
        <v>81</v>
      </c>
      <c r="D6" s="6" t="s">
        <v>82</v>
      </c>
      <c r="E6" s="6" t="s">
        <v>83</v>
      </c>
      <c r="F6" s="6" t="s">
        <v>84</v>
      </c>
    </row>
    <row r="7" spans="1:6" x14ac:dyDescent="0.15">
      <c r="A7" s="3">
        <f>-1+0.00000000000001</f>
        <v>-0.99999999999999001</v>
      </c>
      <c r="B7" s="16">
        <v>1.7499999999999927</v>
      </c>
      <c r="C7" s="27">
        <v>1</v>
      </c>
      <c r="D7" s="27">
        <v>0.57944154167983841</v>
      </c>
      <c r="E7" s="27">
        <v>65535</v>
      </c>
      <c r="F7" s="17">
        <v>65535</v>
      </c>
    </row>
    <row r="8" spans="1:6" x14ac:dyDescent="0.15">
      <c r="A8" s="4">
        <f>(INT(A7*100 + 0.5)+5)/100</f>
        <v>-0.95</v>
      </c>
      <c r="B8" s="19">
        <v>1.7124999999999999</v>
      </c>
      <c r="C8" s="31">
        <v>1</v>
      </c>
      <c r="D8" s="31">
        <v>0.59161757425510042</v>
      </c>
      <c r="E8" s="31">
        <v>0.35522638995133848</v>
      </c>
      <c r="F8" s="20">
        <v>0.21686412257857127</v>
      </c>
    </row>
    <row r="9" spans="1:6" x14ac:dyDescent="0.15">
      <c r="A9" s="4">
        <f t="shared" ref="A9:A51" si="0">(INT(A8*100 + 0.5)+5)/100</f>
        <v>-0.9</v>
      </c>
      <c r="B9" s="19">
        <v>1.6749999999999998</v>
      </c>
      <c r="C9" s="31">
        <v>1</v>
      </c>
      <c r="D9" s="31">
        <v>0.6043369801333115</v>
      </c>
      <c r="E9" s="31">
        <v>0.37027340815442888</v>
      </c>
      <c r="F9" s="20">
        <v>0.23037576129674672</v>
      </c>
    </row>
    <row r="10" spans="1:6" x14ac:dyDescent="0.15">
      <c r="A10" s="4">
        <f t="shared" si="0"/>
        <v>-0.85</v>
      </c>
      <c r="B10" s="19">
        <v>1.6375</v>
      </c>
      <c r="C10" s="31">
        <v>1</v>
      </c>
      <c r="D10" s="31">
        <v>0.61763796828121398</v>
      </c>
      <c r="E10" s="31">
        <v>0.38634568505919437</v>
      </c>
      <c r="F10" s="20">
        <v>0.24510327142219235</v>
      </c>
    </row>
    <row r="11" spans="1:6" x14ac:dyDescent="0.15">
      <c r="A11" s="5">
        <f t="shared" si="0"/>
        <v>-0.8</v>
      </c>
      <c r="B11" s="22">
        <v>1.5999999999999999</v>
      </c>
      <c r="C11" s="32">
        <v>1</v>
      </c>
      <c r="D11" s="32">
        <v>0.63156248966085349</v>
      </c>
      <c r="E11" s="32">
        <v>0.40354168734495965</v>
      </c>
      <c r="F11" s="23">
        <v>0.26119211929048314</v>
      </c>
    </row>
    <row r="12" spans="1:6" x14ac:dyDescent="0.15">
      <c r="A12" s="3">
        <f t="shared" si="0"/>
        <v>-0.75</v>
      </c>
      <c r="B12" s="16">
        <v>1.5625</v>
      </c>
      <c r="C12" s="27">
        <v>1</v>
      </c>
      <c r="D12" s="27">
        <v>0.64615671420745024</v>
      </c>
      <c r="E12" s="27">
        <v>0.42197228587081376</v>
      </c>
      <c r="F12" s="17">
        <v>0.27880977543193997</v>
      </c>
    </row>
    <row r="13" spans="1:6" x14ac:dyDescent="0.15">
      <c r="A13" s="4">
        <f t="shared" si="0"/>
        <v>-0.7</v>
      </c>
      <c r="B13" s="19">
        <v>1.5249999999999999</v>
      </c>
      <c r="C13" s="31">
        <v>1</v>
      </c>
      <c r="D13" s="31">
        <v>0.66147158363414316</v>
      </c>
      <c r="E13" s="31">
        <v>0.44176271508465426</v>
      </c>
      <c r="F13" s="20">
        <v>0.298149784326185</v>
      </c>
    </row>
    <row r="14" spans="1:6" x14ac:dyDescent="0.15">
      <c r="A14" s="4">
        <f t="shared" si="0"/>
        <v>-0.65</v>
      </c>
      <c r="B14" s="19">
        <v>1.4874999999999998</v>
      </c>
      <c r="C14" s="31">
        <v>1</v>
      </c>
      <c r="D14" s="31">
        <v>0.67756345466533552</v>
      </c>
      <c r="E14" s="31">
        <v>0.46305490885114747</v>
      </c>
      <c r="F14" s="20">
        <v>0.31943673290225</v>
      </c>
    </row>
    <row r="15" spans="1:6" x14ac:dyDescent="0.15">
      <c r="A15" s="4">
        <f t="shared" si="0"/>
        <v>-0.6</v>
      </c>
      <c r="B15" s="19">
        <v>1.4500000000000002</v>
      </c>
      <c r="C15" s="31">
        <v>1</v>
      </c>
      <c r="D15" s="31">
        <v>0.69449485063521599</v>
      </c>
      <c r="E15" s="31">
        <v>0.48601029872956769</v>
      </c>
      <c r="F15" s="20">
        <v>0.34293235063521582</v>
      </c>
    </row>
    <row r="16" spans="1:6" x14ac:dyDescent="0.15">
      <c r="A16" s="5">
        <f t="shared" si="0"/>
        <v>-0.55000000000000004</v>
      </c>
      <c r="B16" s="22">
        <v>1.4125000000000001</v>
      </c>
      <c r="C16" s="32">
        <v>1</v>
      </c>
      <c r="D16" s="32">
        <v>0.7123353436121157</v>
      </c>
      <c r="E16" s="32">
        <v>0.51081318374351059</v>
      </c>
      <c r="F16" s="23">
        <v>0.36894304392429039</v>
      </c>
    </row>
    <row r="17" spans="1:6" x14ac:dyDescent="0.15">
      <c r="A17" s="3">
        <f t="shared" si="0"/>
        <v>-0.5</v>
      </c>
      <c r="B17" s="16">
        <v>1.375</v>
      </c>
      <c r="C17" s="27">
        <v>1</v>
      </c>
      <c r="D17" s="27">
        <v>0.73116259459594568</v>
      </c>
      <c r="E17" s="27">
        <v>0.53767481080810953</v>
      </c>
      <c r="F17" s="17">
        <v>0.39782926126261176</v>
      </c>
    </row>
    <row r="18" spans="1:6" x14ac:dyDescent="0.15">
      <c r="A18" s="4">
        <f t="shared" si="0"/>
        <v>-0.45</v>
      </c>
      <c r="B18" s="19">
        <v>1.3374999999999999</v>
      </c>
      <c r="C18" s="31">
        <v>1</v>
      </c>
      <c r="D18" s="31">
        <v>0.75106358625458558</v>
      </c>
      <c r="E18" s="31">
        <v>0.56683834473220807</v>
      </c>
      <c r="F18" s="20">
        <v>0.43001721288954359</v>
      </c>
    </row>
    <row r="19" spans="1:6" x14ac:dyDescent="0.15">
      <c r="A19" s="4">
        <f t="shared" si="0"/>
        <v>-0.4</v>
      </c>
      <c r="B19" s="19">
        <v>1.3</v>
      </c>
      <c r="C19" s="31">
        <v>1</v>
      </c>
      <c r="D19" s="31">
        <v>0.77213609161935592</v>
      </c>
      <c r="E19" s="31">
        <v>0.59858495961843061</v>
      </c>
      <c r="F19" s="20">
        <v>0.46601364263976425</v>
      </c>
    </row>
    <row r="20" spans="1:6" x14ac:dyDescent="0.15">
      <c r="A20" s="4">
        <f t="shared" si="0"/>
        <v>-0.35</v>
      </c>
      <c r="B20" s="19">
        <v>1.2625</v>
      </c>
      <c r="C20" s="31">
        <v>1</v>
      </c>
      <c r="D20" s="31">
        <v>0.79449043384289753</v>
      </c>
      <c r="E20" s="31">
        <v>0.63324135453642683</v>
      </c>
      <c r="F20" s="20">
        <v>0.50642459022149855</v>
      </c>
    </row>
    <row r="21" spans="1:6" x14ac:dyDescent="0.15">
      <c r="A21" s="5">
        <f t="shared" si="0"/>
        <v>-0.3</v>
      </c>
      <c r="B21" s="22">
        <v>1.2250000000000001</v>
      </c>
      <c r="C21" s="32">
        <v>1</v>
      </c>
      <c r="D21" s="32">
        <v>0.81825160749900583</v>
      </c>
      <c r="E21" s="32">
        <v>0.67118909269429594</v>
      </c>
      <c r="F21" s="23">
        <v>0.55197941814989349</v>
      </c>
    </row>
    <row r="22" spans="1:6" x14ac:dyDescent="0.15">
      <c r="A22" s="3">
        <f t="shared" si="0"/>
        <v>-0.25</v>
      </c>
      <c r="B22" s="16">
        <v>1.1875</v>
      </c>
      <c r="C22" s="27">
        <v>1</v>
      </c>
      <c r="D22" s="27">
        <v>0.84356185232827319</v>
      </c>
      <c r="E22" s="27">
        <v>0.71287629534345398</v>
      </c>
      <c r="F22" s="17">
        <v>0.6035618523282732</v>
      </c>
    </row>
    <row r="23" spans="1:6" x14ac:dyDescent="0.15">
      <c r="A23" s="4">
        <f t="shared" si="0"/>
        <v>-0.2</v>
      </c>
      <c r="B23" s="19">
        <v>1.1499999999999999</v>
      </c>
      <c r="C23" s="31">
        <v>1</v>
      </c>
      <c r="D23" s="31">
        <v>0.87058379773298478</v>
      </c>
      <c r="E23" s="31">
        <v>0.75883240453403022</v>
      </c>
      <c r="F23" s="20">
        <v>0.66225046439965163</v>
      </c>
    </row>
    <row r="24" spans="1:6" x14ac:dyDescent="0.15">
      <c r="A24" s="4">
        <f t="shared" si="0"/>
        <v>-0.15</v>
      </c>
      <c r="B24" s="19">
        <v>1.1125</v>
      </c>
      <c r="C24" s="31">
        <v>1</v>
      </c>
      <c r="D24" s="31">
        <v>0.89950433347439762</v>
      </c>
      <c r="E24" s="31">
        <v>0.80968698522511762</v>
      </c>
      <c r="F24" s="20">
        <v>0.72937200833262095</v>
      </c>
    </row>
    <row r="25" spans="1:6" x14ac:dyDescent="0.15">
      <c r="A25" s="4">
        <f t="shared" si="0"/>
        <v>-0.1</v>
      </c>
      <c r="B25" s="19">
        <v>1.075</v>
      </c>
      <c r="C25" s="31">
        <v>1</v>
      </c>
      <c r="D25" s="31">
        <v>0.93053941297458009</v>
      </c>
      <c r="E25" s="31">
        <v>0.86619390132356699</v>
      </c>
      <c r="F25" s="20">
        <v>0.80657247082581973</v>
      </c>
    </row>
    <row r="26" spans="1:6" x14ac:dyDescent="0.15">
      <c r="A26" s="5">
        <f t="shared" si="0"/>
        <v>-0.05</v>
      </c>
      <c r="B26" s="22">
        <v>1.0375000000000001</v>
      </c>
      <c r="C26" s="32">
        <v>1</v>
      </c>
      <c r="D26" s="32">
        <v>0.9639400663680735</v>
      </c>
      <c r="E26" s="32">
        <v>0.92926272440671009</v>
      </c>
      <c r="F26" s="23">
        <v>0.89591285548371968</v>
      </c>
    </row>
    <row r="27" spans="1:6" x14ac:dyDescent="0.15">
      <c r="A27" s="3">
        <f t="shared" si="0"/>
        <v>0</v>
      </c>
      <c r="B27" s="16">
        <v>1</v>
      </c>
      <c r="C27" s="27">
        <v>1</v>
      </c>
      <c r="D27" s="27">
        <v>1</v>
      </c>
      <c r="E27" s="27">
        <v>1</v>
      </c>
      <c r="F27" s="17">
        <v>1</v>
      </c>
    </row>
    <row r="28" spans="1:6" x14ac:dyDescent="0.15">
      <c r="A28" s="4">
        <f t="shared" si="0"/>
        <v>0.05</v>
      </c>
      <c r="B28" s="19">
        <v>0.96250000000000002</v>
      </c>
      <c r="C28" s="31">
        <v>1</v>
      </c>
      <c r="D28" s="31">
        <v>1.0390653012128024</v>
      </c>
      <c r="E28" s="31">
        <v>1.0797641344165005</v>
      </c>
      <c r="F28" s="20">
        <v>1.1221677942875947</v>
      </c>
    </row>
    <row r="29" spans="1:6" x14ac:dyDescent="0.15">
      <c r="A29" s="4">
        <f t="shared" si="0"/>
        <v>0.1</v>
      </c>
      <c r="B29" s="19">
        <v>0.92500000000000004</v>
      </c>
      <c r="C29" s="31">
        <v>1</v>
      </c>
      <c r="D29" s="31">
        <v>1.0815469734789038</v>
      </c>
      <c r="E29" s="31">
        <v>1.1702393863755258</v>
      </c>
      <c r="F29" s="20">
        <v>1.2667321586640892</v>
      </c>
    </row>
    <row r="30" spans="1:6" x14ac:dyDescent="0.15">
      <c r="A30" s="4">
        <f t="shared" si="0"/>
        <v>0.15</v>
      </c>
      <c r="B30" s="19">
        <v>0.88749999999999996</v>
      </c>
      <c r="C30" s="31">
        <v>1</v>
      </c>
      <c r="D30" s="31">
        <v>1.127937331355479</v>
      </c>
      <c r="E30" s="31">
        <v>1.2735371019949255</v>
      </c>
      <c r="F30" s="20">
        <v>1.4393560164765855</v>
      </c>
    </row>
    <row r="31" spans="1:6" x14ac:dyDescent="0.15">
      <c r="A31" s="5">
        <f t="shared" si="0"/>
        <v>0.2</v>
      </c>
      <c r="B31" s="22">
        <v>0.85</v>
      </c>
      <c r="C31" s="32">
        <v>1</v>
      </c>
      <c r="D31" s="32">
        <v>1.1788317428286581</v>
      </c>
      <c r="E31" s="32">
        <v>1.3923365143426836</v>
      </c>
      <c r="F31" s="23">
        <v>1.647581742828659</v>
      </c>
    </row>
    <row r="32" spans="1:6" x14ac:dyDescent="0.15">
      <c r="A32" s="3">
        <f t="shared" si="0"/>
        <v>0.25</v>
      </c>
      <c r="B32" s="16">
        <v>0.8125</v>
      </c>
      <c r="C32" s="27">
        <v>1</v>
      </c>
      <c r="D32" s="27">
        <v>1.2349579107419379</v>
      </c>
      <c r="E32" s="27">
        <v>1.5300841785161243</v>
      </c>
      <c r="F32" s="17">
        <v>1.9016245774086047</v>
      </c>
    </row>
    <row r="33" spans="1:6" x14ac:dyDescent="0.15">
      <c r="A33" s="4">
        <f t="shared" si="0"/>
        <v>0.3</v>
      </c>
      <c r="B33" s="19">
        <v>0.77500000000000002</v>
      </c>
      <c r="C33" s="31">
        <v>1</v>
      </c>
      <c r="D33" s="31">
        <v>1.2972159931924865</v>
      </c>
      <c r="E33" s="31">
        <v>1.6912822993293124</v>
      </c>
      <c r="F33" s="20">
        <v>2.2155833401312606</v>
      </c>
    </row>
    <row r="34" spans="1:6" x14ac:dyDescent="0.15">
      <c r="A34" s="4">
        <f t="shared" si="0"/>
        <v>0.35</v>
      </c>
      <c r="B34" s="19">
        <v>0.73750000000000004</v>
      </c>
      <c r="C34" s="31">
        <v>1</v>
      </c>
      <c r="D34" s="31">
        <v>1.3667346536994229</v>
      </c>
      <c r="E34" s="31">
        <v>1.8819153079857678</v>
      </c>
      <c r="F34" s="20">
        <v>2.6093382039952808</v>
      </c>
    </row>
    <row r="35" spans="1:6" x14ac:dyDescent="0.15">
      <c r="A35" s="4">
        <f t="shared" si="0"/>
        <v>0.4</v>
      </c>
      <c r="B35" s="19">
        <v>0.7</v>
      </c>
      <c r="C35" s="31">
        <v>1</v>
      </c>
      <c r="D35" s="31">
        <v>1.4449511140308136</v>
      </c>
      <c r="E35" s="31">
        <v>2.110097771938372</v>
      </c>
      <c r="F35" s="20">
        <v>3.1116177806974794</v>
      </c>
    </row>
    <row r="36" spans="1:6" x14ac:dyDescent="0.15">
      <c r="A36" s="5">
        <f t="shared" si="0"/>
        <v>0.45</v>
      </c>
      <c r="B36" s="22">
        <v>0.66249999999999998</v>
      </c>
      <c r="C36" s="32">
        <v>1</v>
      </c>
      <c r="D36" s="32">
        <v>1.5337284199381218</v>
      </c>
      <c r="E36" s="32">
        <v>2.3870886146692114</v>
      </c>
      <c r="F36" s="23">
        <v>3.7651333786158085</v>
      </c>
    </row>
    <row r="37" spans="1:6" x14ac:dyDescent="0.15">
      <c r="A37" s="3">
        <f t="shared" si="0"/>
        <v>0.5</v>
      </c>
      <c r="B37" s="16">
        <v>0.625</v>
      </c>
      <c r="C37" s="27">
        <v>1</v>
      </c>
      <c r="D37" s="27">
        <v>1.6355323334386871</v>
      </c>
      <c r="E37" s="27">
        <v>2.7289353331226254</v>
      </c>
      <c r="F37" s="17">
        <v>4.6355323334386851</v>
      </c>
    </row>
    <row r="38" spans="1:6" x14ac:dyDescent="0.15">
      <c r="A38" s="4">
        <f t="shared" si="0"/>
        <v>0.55000000000000004</v>
      </c>
      <c r="B38" s="19">
        <v>0.58749999999999991</v>
      </c>
      <c r="C38" s="31">
        <v>1</v>
      </c>
      <c r="D38" s="31">
        <v>1.7537075200800285</v>
      </c>
      <c r="E38" s="31">
        <v>3.1592516265066095</v>
      </c>
      <c r="F38" s="20">
        <v>5.8277815941541053</v>
      </c>
    </row>
    <row r="39" spans="1:6" x14ac:dyDescent="0.15">
      <c r="A39" s="4">
        <f t="shared" si="0"/>
        <v>0.6</v>
      </c>
      <c r="B39" s="19">
        <v>0.55000000000000004</v>
      </c>
      <c r="C39" s="31">
        <v>1</v>
      </c>
      <c r="D39" s="31">
        <v>1.8929268315854861</v>
      </c>
      <c r="E39" s="31">
        <v>3.7141463368290251</v>
      </c>
      <c r="F39" s="20">
        <v>7.5179268315854859</v>
      </c>
    </row>
    <row r="40" spans="1:6" x14ac:dyDescent="0.15">
      <c r="A40" s="4">
        <f t="shared" si="0"/>
        <v>0.65</v>
      </c>
      <c r="B40" s="19">
        <v>0.51249999999999996</v>
      </c>
      <c r="C40" s="31">
        <v>1</v>
      </c>
      <c r="D40" s="31">
        <v>2.0599594847374902</v>
      </c>
      <c r="E40" s="31">
        <v>4.4515096019535889</v>
      </c>
      <c r="F40" s="20">
        <v>10.01914315820688</v>
      </c>
    </row>
    <row r="41" spans="1:6" x14ac:dyDescent="0.15">
      <c r="A41" s="5">
        <f t="shared" si="0"/>
        <v>0.7</v>
      </c>
      <c r="B41" s="22">
        <v>0.47500000000000009</v>
      </c>
      <c r="C41" s="32">
        <v>1</v>
      </c>
      <c r="D41" s="32">
        <v>2.2650682594105205</v>
      </c>
      <c r="E41" s="32">
        <v>5.469863481178959</v>
      </c>
      <c r="F41" s="23">
        <v>13.931734926077167</v>
      </c>
    </row>
    <row r="42" spans="1:6" x14ac:dyDescent="0.15">
      <c r="A42" s="3">
        <f t="shared" si="0"/>
        <v>0.75</v>
      </c>
      <c r="B42" s="16">
        <v>0.4375</v>
      </c>
      <c r="C42" s="27">
        <v>1</v>
      </c>
      <c r="D42" s="27">
        <v>2.5247599012969992</v>
      </c>
      <c r="E42" s="27">
        <v>6.950480197405998</v>
      </c>
      <c r="F42" s="17">
        <v>20.524759901296985</v>
      </c>
    </row>
    <row r="43" spans="1:6" x14ac:dyDescent="0.15">
      <c r="A43" s="4">
        <f t="shared" si="0"/>
        <v>0.8</v>
      </c>
      <c r="B43" s="19">
        <v>0.39999999999999991</v>
      </c>
      <c r="C43" s="31">
        <v>1</v>
      </c>
      <c r="D43" s="31">
        <v>2.8678002681685544</v>
      </c>
      <c r="E43" s="31">
        <v>9.2643994636628957</v>
      </c>
      <c r="F43" s="20">
        <v>32.867800268168565</v>
      </c>
    </row>
    <row r="44" spans="1:6" x14ac:dyDescent="0.15">
      <c r="A44" s="4">
        <f t="shared" si="0"/>
        <v>0.85</v>
      </c>
      <c r="B44" s="19">
        <v>0.36250000000000004</v>
      </c>
      <c r="C44" s="31">
        <v>1</v>
      </c>
      <c r="D44" s="31">
        <v>3.3504741781520728</v>
      </c>
      <c r="E44" s="31">
        <v>13.299051643695835</v>
      </c>
      <c r="F44" s="20">
        <v>60.017140844818698</v>
      </c>
    </row>
    <row r="45" spans="1:6" x14ac:dyDescent="0.15">
      <c r="A45" s="4">
        <f t="shared" si="0"/>
        <v>0.9</v>
      </c>
      <c r="B45" s="19">
        <v>0.32499999999999996</v>
      </c>
      <c r="C45" s="31">
        <v>1</v>
      </c>
      <c r="D45" s="31">
        <v>4.1052884485351644</v>
      </c>
      <c r="E45" s="31">
        <v>21.78942310292965</v>
      </c>
      <c r="F45" s="20">
        <v>139.10528844853499</v>
      </c>
    </row>
    <row r="46" spans="1:6" x14ac:dyDescent="0.15">
      <c r="A46" s="5">
        <f t="shared" si="0"/>
        <v>0.95</v>
      </c>
      <c r="B46" s="22">
        <v>65535</v>
      </c>
      <c r="C46" s="32">
        <v>1</v>
      </c>
      <c r="D46" s="32">
        <v>5.5791769303536514</v>
      </c>
      <c r="E46" s="32">
        <v>48.841646139292642</v>
      </c>
      <c r="F46" s="23">
        <v>575.57917693035267</v>
      </c>
    </row>
    <row r="47" spans="1:6" x14ac:dyDescent="0.15">
      <c r="A47" s="3">
        <f>1-0.00000000000001</f>
        <v>0.99999999999999001</v>
      </c>
      <c r="B47" s="16">
        <v>65535</v>
      </c>
      <c r="C47" s="27">
        <v>1</v>
      </c>
      <c r="D47" s="27">
        <v>65535</v>
      </c>
      <c r="E47" s="27">
        <v>65535</v>
      </c>
      <c r="F47" s="17">
        <v>65535</v>
      </c>
    </row>
    <row r="48" spans="1:6" x14ac:dyDescent="0.15">
      <c r="A48" s="4">
        <f t="shared" si="0"/>
        <v>1.05</v>
      </c>
      <c r="B48" s="19">
        <v>65535</v>
      </c>
      <c r="C48" s="31">
        <v>65535</v>
      </c>
      <c r="D48" s="31">
        <v>65535</v>
      </c>
      <c r="E48" s="31">
        <v>65535</v>
      </c>
      <c r="F48" s="20">
        <v>65535</v>
      </c>
    </row>
    <row r="49" spans="1:6" x14ac:dyDescent="0.15">
      <c r="A49" s="4">
        <f t="shared" si="0"/>
        <v>1.1000000000000001</v>
      </c>
      <c r="B49" s="19">
        <v>65535</v>
      </c>
      <c r="C49" s="31">
        <v>65535</v>
      </c>
      <c r="D49" s="31">
        <v>65535</v>
      </c>
      <c r="E49" s="31">
        <v>65535</v>
      </c>
      <c r="F49" s="20">
        <v>65535</v>
      </c>
    </row>
    <row r="50" spans="1:6" x14ac:dyDescent="0.15">
      <c r="A50" s="4">
        <f t="shared" si="0"/>
        <v>1.1499999999999999</v>
      </c>
      <c r="B50" s="19">
        <v>65535</v>
      </c>
      <c r="C50" s="31">
        <v>65535</v>
      </c>
      <c r="D50" s="31">
        <v>65535</v>
      </c>
      <c r="E50" s="31">
        <v>65535</v>
      </c>
      <c r="F50" s="20">
        <v>65535</v>
      </c>
    </row>
    <row r="51" spans="1:6" x14ac:dyDescent="0.15">
      <c r="A51" s="5">
        <f t="shared" si="0"/>
        <v>1.2</v>
      </c>
      <c r="B51" s="22">
        <v>65535</v>
      </c>
      <c r="C51" s="32">
        <v>65535</v>
      </c>
      <c r="D51" s="32">
        <v>65535</v>
      </c>
      <c r="E51" s="32">
        <v>65535</v>
      </c>
      <c r="F51" s="23">
        <v>65535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Start_2F1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2D89-62B8-4D47-9D98-8652581A4B96}">
  <sheetPr codeName="Sheet70"/>
  <dimension ref="A1:F49"/>
  <sheetViews>
    <sheetView workbookViewId="0"/>
  </sheetViews>
  <sheetFormatPr defaultColWidth="8.875" defaultRowHeight="13.5" x14ac:dyDescent="0.15"/>
  <cols>
    <col min="1" max="1" width="9" customWidth="1"/>
    <col min="2" max="6" width="13.625" customWidth="1"/>
  </cols>
  <sheetData>
    <row r="1" spans="1:6" x14ac:dyDescent="0.15">
      <c r="A1" s="1" t="s">
        <v>99</v>
      </c>
    </row>
    <row r="3" spans="1:6" x14ac:dyDescent="0.15">
      <c r="A3" s="2"/>
    </row>
    <row r="4" spans="1:6" x14ac:dyDescent="0.15">
      <c r="A4" s="2"/>
      <c r="E4" s="14" t="s">
        <v>78</v>
      </c>
      <c r="F4" s="50">
        <v>0.75</v>
      </c>
    </row>
    <row r="5" spans="1:6" x14ac:dyDescent="0.15">
      <c r="B5" s="50">
        <v>1</v>
      </c>
      <c r="C5" s="50">
        <v>2</v>
      </c>
      <c r="D5" s="50">
        <v>3</v>
      </c>
      <c r="E5" s="51">
        <v>4</v>
      </c>
      <c r="F5" s="50">
        <v>5</v>
      </c>
    </row>
    <row r="6" spans="1:6" x14ac:dyDescent="0.15">
      <c r="A6" s="6" t="s">
        <v>0</v>
      </c>
      <c r="B6" s="6" t="str">
        <f>_xlfn.CONCAT("U(",B5,", ",$F4,", x)")</f>
        <v>U(1, 0.75, x)</v>
      </c>
      <c r="C6" s="6" t="str">
        <f>_xlfn.CONCAT("U(",C5,", ",$F4,", x)")</f>
        <v>U(2, 0.75, x)</v>
      </c>
      <c r="D6" s="6" t="str">
        <f>_xlfn.CONCAT("U(",D5,", ",$F4,", x)")</f>
        <v>U(3, 0.75, x)</v>
      </c>
      <c r="E6" s="6" t="str">
        <f>_xlfn.CONCAT("U(",E5,", ",$F4,", x)")</f>
        <v>U(4, 0.75, x)</v>
      </c>
      <c r="F6" s="6" t="str">
        <f>_xlfn.CONCAT("U(",F5,", ",$F4,", x)")</f>
        <v>U(5, 0.75, x)</v>
      </c>
    </row>
    <row r="7" spans="1:6" x14ac:dyDescent="0.15">
      <c r="A7" s="12">
        <v>0</v>
      </c>
      <c r="B7" s="16">
        <v>4</v>
      </c>
      <c r="C7" s="27">
        <v>3.2</v>
      </c>
      <c r="D7" s="27">
        <v>1.4222222222222221</v>
      </c>
      <c r="E7" s="27">
        <v>0.43760683760683772</v>
      </c>
      <c r="F7" s="17">
        <v>0.10296631473102061</v>
      </c>
    </row>
    <row r="8" spans="1:6" x14ac:dyDescent="0.15">
      <c r="A8" s="15">
        <v>1E-3</v>
      </c>
      <c r="B8" s="28">
        <v>3.132810976487999</v>
      </c>
      <c r="C8" s="29">
        <v>2.3353172252691903</v>
      </c>
      <c r="D8" s="29">
        <v>0.99095673841380794</v>
      </c>
      <c r="E8" s="29">
        <v>0.29417401109145819</v>
      </c>
      <c r="F8" s="30">
        <v>6.7182295059432642E-2</v>
      </c>
    </row>
    <row r="9" spans="1:6" x14ac:dyDescent="0.15">
      <c r="A9" s="15">
        <v>0.1</v>
      </c>
      <c r="B9" s="28">
        <v>1.5186439749750424</v>
      </c>
      <c r="C9" s="29">
        <v>0.84013549297304602</v>
      </c>
      <c r="D9" s="29">
        <v>0.2879577614410358</v>
      </c>
      <c r="E9" s="29">
        <v>7.1839849306307546E-2</v>
      </c>
      <c r="F9" s="30">
        <v>1.4121478291783689E-2</v>
      </c>
    </row>
    <row r="10" spans="1:6" x14ac:dyDescent="0.15">
      <c r="A10" s="4">
        <v>0.25</v>
      </c>
      <c r="B10" s="19">
        <v>1.091908985652231</v>
      </c>
      <c r="C10" s="31">
        <v>0.51029078278267714</v>
      </c>
      <c r="D10" s="31">
        <v>0.15424638979714203</v>
      </c>
      <c r="E10" s="31">
        <v>3.4673267805293145E-2</v>
      </c>
      <c r="F10" s="20">
        <v>6.2237128672090036E-3</v>
      </c>
    </row>
    <row r="11" spans="1:6" x14ac:dyDescent="0.15">
      <c r="A11" s="4">
        <f t="shared" ref="A11:A49" si="0">(INT(A10*100 + 0.5)+25)/100</f>
        <v>0.5</v>
      </c>
      <c r="B11" s="19">
        <v>0.79200716342348865</v>
      </c>
      <c r="C11" s="31">
        <v>0.30881002879288438</v>
      </c>
      <c r="D11" s="31">
        <v>8.1340098788850512E-2</v>
      </c>
      <c r="E11" s="31">
        <v>1.6296978383899E-2</v>
      </c>
      <c r="F11" s="20">
        <v>2.6447931580210957E-3</v>
      </c>
    </row>
    <row r="12" spans="1:6" x14ac:dyDescent="0.15">
      <c r="A12" s="4">
        <f t="shared" si="0"/>
        <v>0.75</v>
      </c>
      <c r="B12" s="19">
        <v>0.63552399697871409</v>
      </c>
      <c r="C12" s="31">
        <v>0.21683839516594361</v>
      </c>
      <c r="D12" s="31">
        <v>5.1517685263343271E-2</v>
      </c>
      <c r="E12" s="31">
        <v>9.4633555296564E-3</v>
      </c>
      <c r="F12" s="20">
        <v>1.4228917043462739E-3</v>
      </c>
    </row>
    <row r="13" spans="1:6" x14ac:dyDescent="0.15">
      <c r="A13" s="5">
        <f t="shared" si="0"/>
        <v>1</v>
      </c>
      <c r="B13" s="22">
        <v>0.53546485176686343</v>
      </c>
      <c r="C13" s="32">
        <v>0.16383673318035399</v>
      </c>
      <c r="D13" s="32">
        <v>3.5742503166587579E-2</v>
      </c>
      <c r="E13" s="32">
        <v>6.1080934985484232E-3</v>
      </c>
      <c r="F13" s="23">
        <v>8.6172165861212976E-4</v>
      </c>
    </row>
    <row r="14" spans="1:6" x14ac:dyDescent="0.15">
      <c r="A14" s="3">
        <f t="shared" si="0"/>
        <v>1.25</v>
      </c>
      <c r="B14" s="16">
        <v>0.46476247064801768</v>
      </c>
      <c r="C14" s="27">
        <v>0.1295249412960322</v>
      </c>
      <c r="D14" s="27">
        <v>2.6244392263141708E-2</v>
      </c>
      <c r="E14" s="27">
        <v>4.2116521450702481E-3</v>
      </c>
      <c r="F14" s="17">
        <v>5.6203829234783697E-4</v>
      </c>
    </row>
    <row r="15" spans="1:6" x14ac:dyDescent="0.15">
      <c r="A15" s="4">
        <f t="shared" si="0"/>
        <v>1.5</v>
      </c>
      <c r="B15" s="19">
        <v>0.41166178150390209</v>
      </c>
      <c r="C15" s="31">
        <v>0.1056559193085876</v>
      </c>
      <c r="D15" s="31">
        <v>2.0045296713738111E-2</v>
      </c>
      <c r="E15" s="31">
        <v>3.0410085650582805E-3</v>
      </c>
      <c r="F15" s="20">
        <v>3.8608989590553134E-4</v>
      </c>
    </row>
    <row r="16" spans="1:6" x14ac:dyDescent="0.15">
      <c r="A16" s="4">
        <f t="shared" si="0"/>
        <v>1.75</v>
      </c>
      <c r="B16" s="19">
        <v>0.37008627196258381</v>
      </c>
      <c r="C16" s="31">
        <v>8.8207052710198436E-2</v>
      </c>
      <c r="D16" s="31">
        <v>1.5766442575183573E-2</v>
      </c>
      <c r="E16" s="31">
        <v>2.2726200324494935E-3</v>
      </c>
      <c r="F16" s="20">
        <v>2.75713983332566E-4</v>
      </c>
    </row>
    <row r="17" spans="1:6" x14ac:dyDescent="0.15">
      <c r="A17" s="4">
        <f t="shared" si="0"/>
        <v>2</v>
      </c>
      <c r="B17" s="19">
        <v>0.33652925874169787</v>
      </c>
      <c r="C17" s="31">
        <v>7.4976072728414625E-2</v>
      </c>
      <c r="D17" s="31">
        <v>1.2687805129443888E-2</v>
      </c>
      <c r="E17" s="31">
        <v>1.7446681497719175E-3</v>
      </c>
      <c r="F17" s="20">
        <v>2.0296325033413858E-4</v>
      </c>
    </row>
    <row r="18" spans="1:6" x14ac:dyDescent="0.15">
      <c r="A18" s="5">
        <f t="shared" si="0"/>
        <v>2.25</v>
      </c>
      <c r="B18" s="22">
        <v>0.30880560352384401</v>
      </c>
      <c r="C18" s="32">
        <v>6.4655689866791322E-2</v>
      </c>
      <c r="D18" s="32">
        <v>1.0400153498493709E-2</v>
      </c>
      <c r="E18" s="32">
        <v>1.3687652689893643E-3</v>
      </c>
      <c r="F18" s="23">
        <v>1.5312450331522406E-4</v>
      </c>
    </row>
    <row r="19" spans="1:6" x14ac:dyDescent="0.15">
      <c r="A19" s="3">
        <f t="shared" si="0"/>
        <v>2.5</v>
      </c>
      <c r="B19" s="16">
        <v>0.28547388676498547</v>
      </c>
      <c r="C19" s="27">
        <v>5.6421660294932958E-2</v>
      </c>
      <c r="D19" s="27">
        <v>8.6557022068799016E-3</v>
      </c>
      <c r="E19" s="27">
        <v>1.0933365957941012E-3</v>
      </c>
      <c r="F19" s="17">
        <v>1.1790174126445498E-4</v>
      </c>
    </row>
    <row r="20" spans="1:6" x14ac:dyDescent="0.15">
      <c r="A20" s="4">
        <f t="shared" si="0"/>
        <v>2.75</v>
      </c>
      <c r="B20" s="19">
        <v>0.26554042418257306</v>
      </c>
      <c r="C20" s="31">
        <v>4.9729357384211199E-2</v>
      </c>
      <c r="D20" s="31">
        <v>7.2968266939439598E-3</v>
      </c>
      <c r="E20" s="31">
        <v>8.8669294031503809E-4</v>
      </c>
      <c r="F20" s="20">
        <v>9.235898283553694E-5</v>
      </c>
    </row>
    <row r="21" spans="1:6" x14ac:dyDescent="0.15">
      <c r="A21" s="4">
        <f t="shared" si="0"/>
        <v>3</v>
      </c>
      <c r="B21" s="19">
        <v>0.24829562297043117</v>
      </c>
      <c r="C21" s="31">
        <v>4.4205118099471453E-2</v>
      </c>
      <c r="D21" s="31">
        <v>6.219192255670151E-3</v>
      </c>
      <c r="E21" s="31">
        <v>7.2853518073985428E-4</v>
      </c>
      <c r="F21" s="20">
        <v>7.3429020275499939E-5</v>
      </c>
    </row>
    <row r="22" spans="1:6" x14ac:dyDescent="0.15">
      <c r="A22" s="4">
        <f t="shared" si="0"/>
        <v>3.25</v>
      </c>
      <c r="B22" s="19">
        <v>0.23321792273971528</v>
      </c>
      <c r="C22" s="31">
        <v>3.9584521862943339E-2</v>
      </c>
      <c r="D22" s="31">
        <v>5.3514376374474435E-3</v>
      </c>
      <c r="E22" s="31">
        <v>6.0540492909042399E-4</v>
      </c>
      <c r="F22" s="20">
        <v>5.9136124355168711E-5</v>
      </c>
    </row>
    <row r="23" spans="1:6" x14ac:dyDescent="0.15">
      <c r="A23" s="5">
        <f t="shared" si="0"/>
        <v>3.5</v>
      </c>
      <c r="B23" s="22">
        <v>0.21991461508231994</v>
      </c>
      <c r="C23" s="32">
        <v>3.567553731274449E-2</v>
      </c>
      <c r="D23" s="32">
        <v>4.6433915061158005E-3</v>
      </c>
      <c r="E23" s="32">
        <v>5.0811675602674031E-4</v>
      </c>
      <c r="F23" s="23">
        <v>4.816844803916024E-5</v>
      </c>
    </row>
    <row r="24" spans="1:6" x14ac:dyDescent="0.15">
      <c r="A24" s="3">
        <f t="shared" si="0"/>
        <v>3.75</v>
      </c>
      <c r="B24" s="16">
        <v>0.20808389760769302</v>
      </c>
      <c r="C24" s="27">
        <v>3.2335590430747685E-2</v>
      </c>
      <c r="D24" s="27">
        <v>4.0589412015525237E-3</v>
      </c>
      <c r="E24" s="27">
        <v>4.3024414231398458E-4</v>
      </c>
      <c r="F24" s="17">
        <v>3.9632021193309527E-5</v>
      </c>
    </row>
    <row r="25" spans="1:6" x14ac:dyDescent="0.15">
      <c r="A25" s="4">
        <f t="shared" si="0"/>
        <v>4</v>
      </c>
      <c r="B25" s="19">
        <v>0.19748971194633808</v>
      </c>
      <c r="C25" s="31">
        <v>2.9456790174563038E-2</v>
      </c>
      <c r="D25" s="31">
        <v>3.571559293315491E-3</v>
      </c>
      <c r="E25" s="31">
        <v>3.6719315832664149E-4</v>
      </c>
      <c r="F25" s="20">
        <v>3.2903748799629283E-5</v>
      </c>
    </row>
    <row r="26" spans="1:6" x14ac:dyDescent="0.15">
      <c r="A26" s="4">
        <f t="shared" si="0"/>
        <v>4.25</v>
      </c>
      <c r="B26" s="19">
        <v>0.18794457324719094</v>
      </c>
      <c r="C26" s="31">
        <v>2.6956122287707308E-2</v>
      </c>
      <c r="D26" s="31">
        <v>3.1614097574033458E-3</v>
      </c>
      <c r="E26" s="31">
        <v>3.156174794898394E-4</v>
      </c>
      <c r="F26" s="20">
        <v>2.7540660640049414E-5</v>
      </c>
    </row>
    <row r="27" spans="1:6" x14ac:dyDescent="0.15">
      <c r="A27" s="4">
        <f t="shared" si="0"/>
        <v>4.5</v>
      </c>
      <c r="B27" s="19">
        <v>0.17929755885314366</v>
      </c>
      <c r="C27" s="31">
        <v>2.4768770724881938E-2</v>
      </c>
      <c r="D27" s="31">
        <v>2.8134253903738622E-3</v>
      </c>
      <c r="E27" s="31">
        <v>2.7303865210014214E-4</v>
      </c>
      <c r="F27" s="20">
        <v>2.3222279237624616E-5</v>
      </c>
    </row>
    <row r="28" spans="1:6" x14ac:dyDescent="0.15">
      <c r="A28" s="5">
        <f t="shared" si="0"/>
        <v>4.75</v>
      </c>
      <c r="B28" s="22">
        <v>0.17142572195781608</v>
      </c>
      <c r="C28" s="32">
        <v>2.284346539751736E-2</v>
      </c>
      <c r="D28" s="32">
        <v>2.5160002716569743E-3</v>
      </c>
      <c r="E28" s="32">
        <v>2.3759357235258877E-4</v>
      </c>
      <c r="F28" s="23">
        <v>1.971309315305282E-5</v>
      </c>
    </row>
    <row r="29" spans="1:6" x14ac:dyDescent="0.15">
      <c r="A29" s="3">
        <f t="shared" si="0"/>
        <v>5</v>
      </c>
      <c r="B29" s="16">
        <v>0.16422783524665674</v>
      </c>
      <c r="C29" s="27">
        <v>2.1139176233283794E-2</v>
      </c>
      <c r="D29" s="27">
        <v>2.260081927902309E-3</v>
      </c>
      <c r="E29" s="27">
        <v>2.0786292952894504E-4</v>
      </c>
      <c r="F29" s="17">
        <v>1.6837583661556469E-5</v>
      </c>
    </row>
    <row r="30" spans="1:6" x14ac:dyDescent="0.15">
      <c r="A30" s="4">
        <f t="shared" si="0"/>
        <v>5.25</v>
      </c>
      <c r="B30" s="19">
        <v>0.15761975421021704</v>
      </c>
      <c r="C30" s="31">
        <v>1.9622721893128605E-2</v>
      </c>
      <c r="D30" s="31">
        <v>2.0385292998169242E-3</v>
      </c>
      <c r="E30" s="31">
        <v>1.8275239642831054E-4</v>
      </c>
      <c r="F30" s="20">
        <v>1.4463269961449869E-5</v>
      </c>
    </row>
    <row r="31" spans="1:6" x14ac:dyDescent="0.15">
      <c r="A31" s="4">
        <f t="shared" si="0"/>
        <v>5.5</v>
      </c>
      <c r="B31" s="19">
        <v>0.15153092821778968</v>
      </c>
      <c r="C31" s="31">
        <v>1.8267012376064914E-2</v>
      </c>
      <c r="D31" s="31">
        <v>1.845651130072921E-3</v>
      </c>
      <c r="E31" s="31">
        <v>1.6140895165942231E-4</v>
      </c>
      <c r="F31" s="20">
        <v>1.2489003956832266E-5</v>
      </c>
    </row>
    <row r="32" spans="1:6" x14ac:dyDescent="0.15">
      <c r="A32" s="4">
        <f t="shared" si="0"/>
        <v>5.75</v>
      </c>
      <c r="B32" s="19">
        <v>0.14590173907494633</v>
      </c>
      <c r="C32" s="31">
        <v>1.7049738819699178E-2</v>
      </c>
      <c r="D32" s="31">
        <v>1.6768689502728797E-3</v>
      </c>
      <c r="E32" s="31">
        <v>1.4316099745398923E-4</v>
      </c>
      <c r="F32" s="20">
        <v>1.0836714428765177E-5</v>
      </c>
    </row>
    <row r="33" spans="1:6" x14ac:dyDescent="0.15">
      <c r="A33" s="5">
        <f t="shared" si="0"/>
        <v>6</v>
      </c>
      <c r="B33" s="22">
        <v>0.14068144550293643</v>
      </c>
      <c r="C33" s="32">
        <v>1.5952383917031202E-2</v>
      </c>
      <c r="D33" s="32">
        <v>1.5284679397800517E-3</v>
      </c>
      <c r="E33" s="32">
        <v>1.2747492299251879E-4</v>
      </c>
      <c r="F33" s="23">
        <v>9.4455716163880667E-6</v>
      </c>
    </row>
    <row r="34" spans="1:6" x14ac:dyDescent="0.15">
      <c r="A34" s="3">
        <f t="shared" si="0"/>
        <v>6.25</v>
      </c>
      <c r="B34" s="16">
        <v>0.13582657759688749</v>
      </c>
      <c r="C34" s="27">
        <v>1.495946558132508E-2</v>
      </c>
      <c r="D34" s="27">
        <v>1.3974100961344209E-3</v>
      </c>
      <c r="E34" s="27">
        <v>1.1392315717264984E-4</v>
      </c>
      <c r="F34" s="17">
        <v>8.2677998788268689E-6</v>
      </c>
    </row>
    <row r="35" spans="1:6" x14ac:dyDescent="0.15">
      <c r="A35" s="4">
        <f t="shared" si="0"/>
        <v>6.5</v>
      </c>
      <c r="B35" s="19">
        <v>0.13129966977040425</v>
      </c>
      <c r="C35" s="31">
        <v>1.4057952576506102E-2</v>
      </c>
      <c r="D35" s="31">
        <v>1.2811928336589065E-3</v>
      </c>
      <c r="E35" s="31">
        <v>1.021603942405057E-4</v>
      </c>
      <c r="F35" s="20">
        <v>7.2654136574887192E-6</v>
      </c>
    </row>
    <row r="36" spans="1:6" x14ac:dyDescent="0.15">
      <c r="A36" s="4">
        <f t="shared" si="0"/>
        <v>6.75</v>
      </c>
      <c r="B36" s="19">
        <v>0.1270682513265084</v>
      </c>
      <c r="C36" s="31">
        <v>1.3236808489653605E-2</v>
      </c>
      <c r="D36" s="31">
        <v>1.1777407796546332E-3</v>
      </c>
      <c r="E36" s="31">
        <v>9.1905746467709607E-5</v>
      </c>
      <c r="F36" s="20">
        <v>6.4082450313072598E-6</v>
      </c>
    </row>
    <row r="37" spans="1:6" x14ac:dyDescent="0.15">
      <c r="A37" s="4">
        <f t="shared" si="0"/>
        <v>7</v>
      </c>
      <c r="B37" s="19">
        <v>0.12310403523793735</v>
      </c>
      <c r="C37" s="31">
        <v>1.2486632570386643E-2</v>
      </c>
      <c r="D37" s="31">
        <v>1.0853219013009655E-3</v>
      </c>
      <c r="E37" s="31">
        <v>8.2929382138267405E-5</v>
      </c>
      <c r="F37" s="20">
        <v>5.6718305270734894E-6</v>
      </c>
    </row>
    <row r="38" spans="1:6" x14ac:dyDescent="0.15">
      <c r="A38" s="5">
        <f t="shared" si="0"/>
        <v>7.25</v>
      </c>
      <c r="B38" s="22">
        <v>0.1193822609475083</v>
      </c>
      <c r="C38" s="32">
        <v>1.1799374443056222E-2</v>
      </c>
      <c r="D38" s="32">
        <v>1.0024823774833773E-3</v>
      </c>
      <c r="E38" s="32">
        <v>7.5041745143088293E-5</v>
      </c>
      <c r="F38" s="23">
        <v>5.036473582540308E-6</v>
      </c>
    </row>
    <row r="39" spans="1:6" x14ac:dyDescent="0.15">
      <c r="A39" s="3">
        <f t="shared" si="0"/>
        <v>7.5</v>
      </c>
      <c r="B39" s="16">
        <v>0.11588115795707207</v>
      </c>
      <c r="C39" s="27">
        <v>1.1168105699504556E-2</v>
      </c>
      <c r="D39" s="27">
        <v>9.279951672121734E-4</v>
      </c>
      <c r="E39" s="27">
        <v>6.8085259907466706E-5</v>
      </c>
      <c r="F39" s="17">
        <v>4.4861767722608865E-6</v>
      </c>
    </row>
    <row r="40" spans="1:6" x14ac:dyDescent="0.15">
      <c r="A40" s="4">
        <f t="shared" si="0"/>
        <v>7.75</v>
      </c>
      <c r="B40" s="19">
        <v>0.11258150495570678</v>
      </c>
      <c r="C40" s="31">
        <v>1.0586835681088778E-2</v>
      </c>
      <c r="D40" s="31">
        <v>8.6081957636643372E-4</v>
      </c>
      <c r="E40" s="31">
        <v>6.1929939378901579E-5</v>
      </c>
      <c r="F40" s="20">
        <v>4.0076131160548768E-6</v>
      </c>
    </row>
    <row r="41" spans="1:6" x14ac:dyDescent="0.15">
      <c r="A41" s="4">
        <f t="shared" si="0"/>
        <v>8</v>
      </c>
      <c r="B41" s="19">
        <v>0.10946626511848326</v>
      </c>
      <c r="C41" s="31">
        <v>1.0050361876776057E-2</v>
      </c>
      <c r="D41" s="31">
        <v>8.0006792172134292E-4</v>
      </c>
      <c r="E41" s="31">
        <v>5.6465640127186909E-5</v>
      </c>
      <c r="F41" s="20">
        <v>3.5903987277377963E-6</v>
      </c>
    </row>
    <row r="42" spans="1:6" x14ac:dyDescent="0.15">
      <c r="A42" s="4">
        <f t="shared" si="0"/>
        <v>8.25</v>
      </c>
      <c r="B42" s="19">
        <v>0.1065202825854311</v>
      </c>
      <c r="C42" s="31">
        <v>9.5541476492762584E-3</v>
      </c>
      <c r="D42" s="31">
        <v>7.4498127242163324E-4</v>
      </c>
      <c r="E42" s="31">
        <v>5.1600214395395664E-5</v>
      </c>
      <c r="F42" s="20">
        <v>3.2245350538028511E-6</v>
      </c>
    </row>
    <row r="43" spans="1:6" x14ac:dyDescent="0.15">
      <c r="A43" s="5">
        <f t="shared" si="0"/>
        <v>8.5</v>
      </c>
      <c r="B43" s="22">
        <v>0.1037300284221631</v>
      </c>
      <c r="C43" s="32">
        <v>9.0942216928716121E-3</v>
      </c>
      <c r="D43" s="32">
        <v>6.9490512580651462E-4</v>
      </c>
      <c r="E43" s="32">
        <v>4.7255368890214959E-5</v>
      </c>
      <c r="F43" s="23">
        <v>2.9029866196209313E-6</v>
      </c>
    </row>
    <row r="44" spans="1:6" x14ac:dyDescent="0.15">
      <c r="A44" s="3">
        <f t="shared" si="0"/>
        <v>8.75</v>
      </c>
      <c r="B44" s="16">
        <v>0.10108338686135225</v>
      </c>
      <c r="C44" s="27">
        <v>8.6670948908185701E-3</v>
      </c>
      <c r="D44" s="27">
        <v>6.4927821664167106E-4</v>
      </c>
      <c r="E44" s="27">
        <v>4.3364875484494342E-5</v>
      </c>
      <c r="F44" s="17">
        <v>2.6205205889659863E-6</v>
      </c>
    </row>
    <row r="45" spans="1:6" x14ac:dyDescent="0.15">
      <c r="A45" s="4">
        <f t="shared" si="0"/>
        <v>9</v>
      </c>
      <c r="B45" s="19">
        <v>9.8569474535773138E-2</v>
      </c>
      <c r="C45" s="31">
        <v>8.2696911933397635E-3</v>
      </c>
      <c r="D45" s="31">
        <v>6.0760848837127792E-4</v>
      </c>
      <c r="E45" s="31">
        <v>3.9871731675929573E-5</v>
      </c>
      <c r="F45" s="20">
        <v>2.3695748492331448E-6</v>
      </c>
    </row>
    <row r="46" spans="1:6" x14ac:dyDescent="0.15">
      <c r="A46" s="4">
        <f t="shared" si="0"/>
        <v>9.25</v>
      </c>
      <c r="B46" s="19">
        <v>9.6178486888312223E-2</v>
      </c>
      <c r="C46" s="31">
        <v>7.8992898618228408E-3</v>
      </c>
      <c r="D46" s="31">
        <v>5.6947344129509555E-4</v>
      </c>
      <c r="E46" s="31">
        <v>3.6728867832508964E-5</v>
      </c>
      <c r="F46" s="20">
        <v>2.1501338016982483E-6</v>
      </c>
    </row>
    <row r="47" spans="1:6" x14ac:dyDescent="0.15">
      <c r="A47" s="4">
        <f t="shared" si="0"/>
        <v>9.5</v>
      </c>
      <c r="B47" s="19">
        <v>9.3901567090699536E-2</v>
      </c>
      <c r="C47" s="31">
        <v>7.5534769800159806E-3</v>
      </c>
      <c r="D47" s="31">
        <v>5.3450369124024622E-4</v>
      </c>
      <c r="E47" s="31">
        <v>3.3890525261592558E-5</v>
      </c>
      <c r="F47" s="20">
        <v>1.9551815860429516E-6</v>
      </c>
    </row>
    <row r="48" spans="1:6" x14ac:dyDescent="0.15">
      <c r="A48" s="5">
        <f t="shared" si="0"/>
        <v>9.75</v>
      </c>
      <c r="B48" s="22">
        <v>9.173069370017202E-2</v>
      </c>
      <c r="C48" s="32">
        <v>7.2301045615137272E-3</v>
      </c>
      <c r="D48" s="32">
        <v>5.0236962204979895E-4</v>
      </c>
      <c r="E48" s="32">
        <v>3.1325129762429916E-5</v>
      </c>
      <c r="F48" s="23">
        <v>1.7768134978238194E-6</v>
      </c>
    </row>
    <row r="49" spans="1:6" x14ac:dyDescent="0.15">
      <c r="A49" s="3">
        <f t="shared" si="0"/>
        <v>10</v>
      </c>
      <c r="B49" s="16">
        <v>8.9658583990652324E-2</v>
      </c>
      <c r="C49" s="27">
        <v>6.9272559158708872E-3</v>
      </c>
      <c r="D49" s="27">
        <v>4.7279042103041686E-4</v>
      </c>
      <c r="E49" s="27">
        <v>2.900625740929376E-5</v>
      </c>
      <c r="F49" s="17">
        <v>1.6261780980080097E-6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01" r:id="rId3" name="Button 1">
              <controlPr defaultSize="0" print="0" autoFill="0" autoPict="0" macro="[0]!Start_Chu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02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F3B4-49DA-4CAA-B20F-616BEC930D82}">
  <sheetPr codeName="Sheet71"/>
  <dimension ref="A1:F49"/>
  <sheetViews>
    <sheetView workbookViewId="0"/>
  </sheetViews>
  <sheetFormatPr defaultColWidth="8.875" defaultRowHeight="13.5" x14ac:dyDescent="0.15"/>
  <cols>
    <col min="2" max="6" width="13.625" customWidth="1"/>
  </cols>
  <sheetData>
    <row r="1" spans="1:6" x14ac:dyDescent="0.15">
      <c r="A1" s="1" t="s">
        <v>99</v>
      </c>
    </row>
    <row r="3" spans="1:6" x14ac:dyDescent="0.15">
      <c r="A3" s="2"/>
    </row>
    <row r="4" spans="1:6" x14ac:dyDescent="0.15">
      <c r="A4" s="2"/>
      <c r="E4" s="14" t="s">
        <v>78</v>
      </c>
      <c r="F4" s="50">
        <v>0.5</v>
      </c>
    </row>
    <row r="5" spans="1:6" x14ac:dyDescent="0.15">
      <c r="B5" s="50">
        <v>-1</v>
      </c>
      <c r="C5" s="50">
        <v>-2</v>
      </c>
      <c r="D5" s="50">
        <v>-3</v>
      </c>
      <c r="E5" s="51">
        <v>-4</v>
      </c>
      <c r="F5" s="50">
        <v>-5</v>
      </c>
    </row>
    <row r="6" spans="1:6" x14ac:dyDescent="0.15">
      <c r="A6" s="6" t="s">
        <v>0</v>
      </c>
      <c r="B6" s="6" t="str">
        <f>_xlfn.CONCAT("U(",B5,", ",$F4,", x)")</f>
        <v>U(-1, 0.5, x)</v>
      </c>
      <c r="C6" s="6" t="str">
        <f>_xlfn.CONCAT("U(",C5,", ",$F4,", x)")</f>
        <v>U(-2, 0.5, x)</v>
      </c>
      <c r="D6" s="6" t="str">
        <f>_xlfn.CONCAT("U(",D5,", ",$F4,", x)")</f>
        <v>U(-3, 0.5, x)</v>
      </c>
      <c r="E6" s="6" t="str">
        <f>_xlfn.CONCAT("U(",E5,", ",$F4,", x)")</f>
        <v>U(-4, 0.5, x)</v>
      </c>
      <c r="F6" s="6" t="str">
        <f>_xlfn.CONCAT("U(",F5,", ",$F4,", x)")</f>
        <v>U(-5, 0.5, x)</v>
      </c>
    </row>
    <row r="7" spans="1:6" x14ac:dyDescent="0.15">
      <c r="A7" s="12">
        <v>0</v>
      </c>
      <c r="B7" s="16">
        <v>-0.5</v>
      </c>
      <c r="C7" s="27">
        <v>0.75</v>
      </c>
      <c r="D7" s="27">
        <v>-1.875</v>
      </c>
      <c r="E7" s="27">
        <v>6.5625</v>
      </c>
      <c r="F7" s="17">
        <v>-29.531250000000004</v>
      </c>
    </row>
    <row r="8" spans="1:6" x14ac:dyDescent="0.15">
      <c r="A8" s="15">
        <v>1E-3</v>
      </c>
      <c r="B8" s="28">
        <v>-0.49899999999999994</v>
      </c>
      <c r="C8" s="29">
        <v>0.74700100000000003</v>
      </c>
      <c r="D8" s="29">
        <v>-1.8637574989999997</v>
      </c>
      <c r="E8" s="29">
        <v>6.5100524860009994</v>
      </c>
      <c r="F8" s="30">
        <v>-29.236331092522494</v>
      </c>
    </row>
    <row r="9" spans="1:6" x14ac:dyDescent="0.15">
      <c r="A9" s="15">
        <v>0.1</v>
      </c>
      <c r="B9" s="28">
        <v>-0.39999999999999997</v>
      </c>
      <c r="C9" s="29">
        <v>0.45999999999999996</v>
      </c>
      <c r="D9" s="29">
        <v>-0.82399999999999995</v>
      </c>
      <c r="E9" s="29">
        <v>1.8235999999999999</v>
      </c>
      <c r="F9" s="30">
        <v>-3.7822399999999998</v>
      </c>
    </row>
    <row r="10" spans="1:6" x14ac:dyDescent="0.15">
      <c r="A10" s="4">
        <v>0.25</v>
      </c>
      <c r="B10" s="19">
        <v>-0.24999999999999997</v>
      </c>
      <c r="C10" s="31">
        <v>6.25E-2</v>
      </c>
      <c r="D10" s="31">
        <v>0.48437499999999983</v>
      </c>
      <c r="E10" s="31">
        <v>-3.49609375</v>
      </c>
      <c r="F10" s="20">
        <v>22.061523437499989</v>
      </c>
    </row>
    <row r="11" spans="1:6" x14ac:dyDescent="0.15">
      <c r="A11" s="4">
        <f t="shared" ref="A11:A49" si="0">(INT(A10*100 + 0.5)+25)/100</f>
        <v>0.5</v>
      </c>
      <c r="B11" s="19"/>
      <c r="C11" s="31">
        <v>-0.5</v>
      </c>
      <c r="D11" s="31">
        <v>1.9999999999999993</v>
      </c>
      <c r="E11" s="31">
        <v>-8.25</v>
      </c>
      <c r="F11" s="20">
        <v>37.999999999999986</v>
      </c>
    </row>
    <row r="12" spans="1:6" x14ac:dyDescent="0.15">
      <c r="A12" s="4">
        <f t="shared" si="0"/>
        <v>0.75</v>
      </c>
      <c r="B12" s="19">
        <v>0.24999999999999994</v>
      </c>
      <c r="C12" s="31">
        <v>-0.9375</v>
      </c>
      <c r="D12" s="31">
        <v>2.7656249999999991</v>
      </c>
      <c r="E12" s="31">
        <v>-8.87109375</v>
      </c>
      <c r="F12" s="20">
        <v>30.032226562500004</v>
      </c>
    </row>
    <row r="13" spans="1:6" x14ac:dyDescent="0.15">
      <c r="A13" s="5">
        <f t="shared" si="0"/>
        <v>1</v>
      </c>
      <c r="B13" s="22">
        <v>0.49999999999999994</v>
      </c>
      <c r="C13" s="32">
        <v>-1.25</v>
      </c>
      <c r="D13" s="32">
        <v>2.8749999999999991</v>
      </c>
      <c r="E13" s="32">
        <v>-6.4375</v>
      </c>
      <c r="F13" s="23">
        <v>8.0312499999999751</v>
      </c>
    </row>
    <row r="14" spans="1:6" x14ac:dyDescent="0.15">
      <c r="A14" s="3">
        <f t="shared" si="0"/>
        <v>1.25</v>
      </c>
      <c r="B14" s="16"/>
      <c r="C14" s="27">
        <v>-1.4375</v>
      </c>
      <c r="D14" s="27">
        <v>2.421875</v>
      </c>
      <c r="E14" s="27">
        <v>-1.93359375</v>
      </c>
      <c r="F14" s="17">
        <v>-19.887695312499993</v>
      </c>
    </row>
    <row r="15" spans="1:6" x14ac:dyDescent="0.15">
      <c r="A15" s="4">
        <f t="shared" si="0"/>
        <v>1.5</v>
      </c>
      <c r="B15" s="19"/>
      <c r="C15" s="31">
        <v>-1.5</v>
      </c>
      <c r="D15" s="31">
        <v>1.4999999999999991</v>
      </c>
      <c r="E15" s="31">
        <v>3.75</v>
      </c>
      <c r="F15" s="20">
        <v>-47.249999999999957</v>
      </c>
    </row>
    <row r="16" spans="1:6" x14ac:dyDescent="0.15">
      <c r="A16" s="4">
        <f t="shared" si="0"/>
        <v>1.75</v>
      </c>
      <c r="B16" s="19"/>
      <c r="C16" s="31">
        <v>-1.4375</v>
      </c>
      <c r="D16" s="31">
        <v>0.20312499999999911</v>
      </c>
      <c r="E16" s="31">
        <v>9.81640625</v>
      </c>
      <c r="F16" s="20">
        <v>-69.104492187500057</v>
      </c>
    </row>
    <row r="17" spans="1:6" x14ac:dyDescent="0.15">
      <c r="A17" s="4">
        <f t="shared" si="0"/>
        <v>2</v>
      </c>
      <c r="B17" s="19"/>
      <c r="C17" s="31">
        <v>-1.25</v>
      </c>
      <c r="D17" s="31">
        <v>-1.3750000000000009</v>
      </c>
      <c r="E17" s="31">
        <v>15.5625</v>
      </c>
      <c r="F17" s="20">
        <v>-81.906250000000057</v>
      </c>
    </row>
    <row r="18" spans="1:6" x14ac:dyDescent="0.15">
      <c r="A18" s="5">
        <f t="shared" si="0"/>
        <v>2.25</v>
      </c>
      <c r="B18" s="22"/>
      <c r="C18" s="32">
        <v>-0.9375</v>
      </c>
      <c r="D18" s="32">
        <v>-3.1406249999999982</v>
      </c>
      <c r="E18" s="32">
        <v>20.37890625</v>
      </c>
      <c r="F18" s="23">
        <v>-83.399414062500114</v>
      </c>
    </row>
    <row r="19" spans="1:6" x14ac:dyDescent="0.15">
      <c r="A19" s="3">
        <f t="shared" si="0"/>
        <v>2.5</v>
      </c>
      <c r="B19" s="16"/>
      <c r="C19" s="27">
        <v>-0.5</v>
      </c>
      <c r="D19" s="27">
        <v>-4.9999999999999982</v>
      </c>
      <c r="E19" s="27">
        <v>23.75</v>
      </c>
      <c r="F19" s="17">
        <v>-72.499999999999901</v>
      </c>
    </row>
    <row r="20" spans="1:6" x14ac:dyDescent="0.15">
      <c r="A20" s="4">
        <f t="shared" si="0"/>
        <v>2.75</v>
      </c>
      <c r="B20" s="19"/>
      <c r="C20" s="31">
        <v>6.25E-2</v>
      </c>
      <c r="D20" s="31">
        <v>-6.859375</v>
      </c>
      <c r="E20" s="31">
        <v>25.25390625</v>
      </c>
      <c r="F20" s="20">
        <v>-49.178710937499801</v>
      </c>
    </row>
    <row r="21" spans="1:6" x14ac:dyDescent="0.15">
      <c r="A21" s="4">
        <f t="shared" si="0"/>
        <v>3</v>
      </c>
      <c r="B21" s="19"/>
      <c r="C21" s="31">
        <v>0.75</v>
      </c>
      <c r="D21" s="31">
        <v>-8.625</v>
      </c>
      <c r="E21" s="31">
        <v>24.5625</v>
      </c>
      <c r="F21" s="20">
        <v>-14.343750000000313</v>
      </c>
    </row>
    <row r="22" spans="1:6" x14ac:dyDescent="0.15">
      <c r="A22" s="4">
        <f t="shared" si="0"/>
        <v>3.25</v>
      </c>
      <c r="B22" s="19"/>
      <c r="C22" s="31"/>
      <c r="D22" s="31">
        <v>-10.203125</v>
      </c>
      <c r="E22" s="31">
        <v>21.44140625</v>
      </c>
      <c r="F22" s="20">
        <v>30.276367187499886</v>
      </c>
    </row>
    <row r="23" spans="1:6" x14ac:dyDescent="0.15">
      <c r="A23" s="5">
        <f t="shared" si="0"/>
        <v>3.5</v>
      </c>
      <c r="B23" s="22"/>
      <c r="C23" s="32"/>
      <c r="D23" s="32">
        <v>-11.5</v>
      </c>
      <c r="E23" s="32">
        <v>15.75</v>
      </c>
      <c r="F23" s="23">
        <v>82.249999999999886</v>
      </c>
    </row>
    <row r="24" spans="1:6" x14ac:dyDescent="0.15">
      <c r="A24" s="3">
        <f t="shared" si="0"/>
        <v>3.75</v>
      </c>
      <c r="B24" s="16"/>
      <c r="C24" s="27"/>
      <c r="D24" s="27">
        <v>-12.421875000000007</v>
      </c>
      <c r="E24" s="27">
        <v>7.44140625</v>
      </c>
      <c r="F24" s="17">
        <v>138.55957031249989</v>
      </c>
    </row>
    <row r="25" spans="1:6" x14ac:dyDescent="0.15">
      <c r="A25" s="4">
        <f t="shared" si="0"/>
        <v>4</v>
      </c>
      <c r="B25" s="19"/>
      <c r="C25" s="31"/>
      <c r="D25" s="31">
        <v>-12.875000000000007</v>
      </c>
      <c r="E25" s="31">
        <v>-3.4375</v>
      </c>
      <c r="F25" s="20">
        <v>195.71874999999989</v>
      </c>
    </row>
    <row r="26" spans="1:6" x14ac:dyDescent="0.15">
      <c r="A26" s="4">
        <f t="shared" si="0"/>
        <v>4.25</v>
      </c>
      <c r="B26" s="19"/>
      <c r="C26" s="31"/>
      <c r="D26" s="31">
        <v>-12.765624999999986</v>
      </c>
      <c r="E26" s="31">
        <v>-16.74609375</v>
      </c>
      <c r="F26" s="20">
        <v>249.88964843749977</v>
      </c>
    </row>
    <row r="27" spans="1:6" x14ac:dyDescent="0.15">
      <c r="A27" s="4">
        <f t="shared" si="0"/>
        <v>4.5</v>
      </c>
      <c r="B27" s="19"/>
      <c r="C27" s="31"/>
      <c r="D27" s="31">
        <v>-11.999999999999986</v>
      </c>
      <c r="E27" s="31">
        <v>-32.25</v>
      </c>
      <c r="F27" s="20">
        <v>297.00000000000068</v>
      </c>
    </row>
    <row r="28" spans="1:6" x14ac:dyDescent="0.15">
      <c r="A28" s="5">
        <f t="shared" si="0"/>
        <v>4.75</v>
      </c>
      <c r="B28" s="22"/>
      <c r="C28" s="32"/>
      <c r="D28" s="32">
        <v>-10.484374999999986</v>
      </c>
      <c r="E28" s="32">
        <v>-49.62109375</v>
      </c>
      <c r="F28" s="23">
        <v>332.86035156249955</v>
      </c>
    </row>
    <row r="29" spans="1:6" x14ac:dyDescent="0.15">
      <c r="A29" s="3">
        <f t="shared" si="0"/>
        <v>5</v>
      </c>
      <c r="B29" s="16"/>
      <c r="C29" s="27"/>
      <c r="D29" s="27">
        <v>-8.1249999999999858</v>
      </c>
      <c r="E29" s="27">
        <v>-68.4375</v>
      </c>
      <c r="F29" s="17">
        <v>353.28124999999955</v>
      </c>
    </row>
    <row r="30" spans="1:6" x14ac:dyDescent="0.15">
      <c r="A30" s="4">
        <f t="shared" si="0"/>
        <v>5.25</v>
      </c>
      <c r="B30" s="19"/>
      <c r="C30" s="31"/>
      <c r="D30" s="31">
        <v>-4.828125</v>
      </c>
      <c r="E30" s="31">
        <v>-88.18359375</v>
      </c>
      <c r="F30" s="20">
        <v>354.19042968750136</v>
      </c>
    </row>
    <row r="31" spans="1:6" x14ac:dyDescent="0.15">
      <c r="A31" s="4">
        <f t="shared" si="0"/>
        <v>5.5</v>
      </c>
      <c r="B31" s="19"/>
      <c r="C31" s="31"/>
      <c r="D31" s="31">
        <v>-0.5</v>
      </c>
      <c r="E31" s="31">
        <v>-108.25</v>
      </c>
      <c r="F31" s="20">
        <v>331.75000000000091</v>
      </c>
    </row>
    <row r="32" spans="1:6" x14ac:dyDescent="0.15">
      <c r="A32" s="4">
        <f t="shared" si="0"/>
        <v>5.75</v>
      </c>
      <c r="B32" s="19"/>
      <c r="C32" s="31"/>
      <c r="D32" s="31">
        <v>4.9531249999999716</v>
      </c>
      <c r="E32" s="31">
        <v>-127.93359375</v>
      </c>
      <c r="F32" s="20">
        <v>282.47363281250273</v>
      </c>
    </row>
    <row r="33" spans="1:6" x14ac:dyDescent="0.15">
      <c r="A33" s="5">
        <f t="shared" si="0"/>
        <v>6</v>
      </c>
      <c r="B33" s="22"/>
      <c r="C33" s="32"/>
      <c r="D33" s="32">
        <v>11.625</v>
      </c>
      <c r="E33" s="32">
        <v>-146.4375</v>
      </c>
      <c r="F33" s="23">
        <v>203.34375000000091</v>
      </c>
    </row>
    <row r="34" spans="1:6" x14ac:dyDescent="0.15">
      <c r="A34" s="3">
        <f t="shared" si="0"/>
        <v>6.25</v>
      </c>
      <c r="B34" s="16"/>
      <c r="C34" s="27"/>
      <c r="D34" s="27">
        <v>19.609375</v>
      </c>
      <c r="E34" s="27">
        <v>-162.87109375</v>
      </c>
      <c r="F34" s="17">
        <v>91.928710937503638</v>
      </c>
    </row>
    <row r="35" spans="1:6" x14ac:dyDescent="0.15">
      <c r="A35" s="4">
        <f t="shared" si="0"/>
        <v>6.5</v>
      </c>
      <c r="B35" s="19"/>
      <c r="C35" s="31"/>
      <c r="D35" s="31">
        <v>29</v>
      </c>
      <c r="E35" s="31">
        <v>-176.25</v>
      </c>
      <c r="F35" s="20">
        <v>-53.5</v>
      </c>
    </row>
    <row r="36" spans="1:6" x14ac:dyDescent="0.15">
      <c r="A36" s="4">
        <f t="shared" si="0"/>
        <v>6.75</v>
      </c>
      <c r="B36" s="19"/>
      <c r="C36" s="31"/>
      <c r="D36" s="31">
        <v>39.890625</v>
      </c>
      <c r="E36" s="31">
        <v>-185.49609375</v>
      </c>
      <c r="F36" s="20">
        <v>-233.85058593750182</v>
      </c>
    </row>
    <row r="37" spans="1:6" x14ac:dyDescent="0.15">
      <c r="A37" s="4">
        <f t="shared" si="0"/>
        <v>7</v>
      </c>
      <c r="B37" s="19"/>
      <c r="C37" s="31"/>
      <c r="D37" s="31">
        <v>52.375</v>
      </c>
      <c r="E37" s="31">
        <v>-189.4375</v>
      </c>
      <c r="F37" s="20">
        <v>-449.09375000000364</v>
      </c>
    </row>
    <row r="38" spans="1:6" x14ac:dyDescent="0.15">
      <c r="A38" s="5">
        <f t="shared" si="0"/>
        <v>7.25</v>
      </c>
      <c r="B38" s="22"/>
      <c r="C38" s="32"/>
      <c r="D38" s="32">
        <v>66.546875</v>
      </c>
      <c r="E38" s="32">
        <v>-186.80859375</v>
      </c>
      <c r="F38" s="23">
        <v>-698.14550781250364</v>
      </c>
    </row>
    <row r="39" spans="1:6" x14ac:dyDescent="0.15">
      <c r="A39" s="3">
        <f t="shared" si="0"/>
        <v>7.5</v>
      </c>
      <c r="B39" s="16"/>
      <c r="C39" s="27"/>
      <c r="D39" s="27">
        <v>82.5</v>
      </c>
      <c r="E39" s="27">
        <v>-176.25</v>
      </c>
      <c r="F39" s="17">
        <v>-978.75000000000364</v>
      </c>
    </row>
    <row r="40" spans="1:6" x14ac:dyDescent="0.15">
      <c r="A40" s="4">
        <f t="shared" si="0"/>
        <v>7.75</v>
      </c>
      <c r="B40" s="19"/>
      <c r="C40" s="31"/>
      <c r="D40" s="31"/>
      <c r="E40" s="31">
        <v>-156.30859375</v>
      </c>
      <c r="F40" s="20">
        <v>-1287.3623046875036</v>
      </c>
    </row>
    <row r="41" spans="1:6" x14ac:dyDescent="0.15">
      <c r="A41" s="4">
        <f t="shared" si="0"/>
        <v>8</v>
      </c>
      <c r="B41" s="19"/>
      <c r="C41" s="31"/>
      <c r="D41" s="31"/>
      <c r="E41" s="31">
        <v>-125.4375</v>
      </c>
      <c r="F41" s="20">
        <v>-1619.0312500000036</v>
      </c>
    </row>
    <row r="42" spans="1:6" x14ac:dyDescent="0.15">
      <c r="A42" s="4">
        <f t="shared" si="0"/>
        <v>8.25</v>
      </c>
      <c r="B42" s="19"/>
      <c r="C42" s="31"/>
      <c r="D42" s="31"/>
      <c r="E42" s="31">
        <v>-81.99609375</v>
      </c>
      <c r="F42" s="20">
        <v>-1967.2822265625073</v>
      </c>
    </row>
    <row r="43" spans="1:6" x14ac:dyDescent="0.15">
      <c r="A43" s="5">
        <f t="shared" si="0"/>
        <v>8.5</v>
      </c>
      <c r="B43" s="22"/>
      <c r="C43" s="32"/>
      <c r="D43" s="32"/>
      <c r="E43" s="32">
        <v>-24.25</v>
      </c>
      <c r="F43" s="23">
        <v>-2324.0000000000073</v>
      </c>
    </row>
    <row r="44" spans="1:6" x14ac:dyDescent="0.15">
      <c r="A44" s="3">
        <f t="shared" si="0"/>
        <v>8.75</v>
      </c>
      <c r="B44" s="16"/>
      <c r="C44" s="27"/>
      <c r="D44" s="27"/>
      <c r="E44" s="27">
        <v>49.62890625</v>
      </c>
      <c r="F44" s="17">
        <v>-2679.3115234374927</v>
      </c>
    </row>
    <row r="45" spans="1:6" x14ac:dyDescent="0.15">
      <c r="A45" s="4">
        <f t="shared" si="0"/>
        <v>9</v>
      </c>
      <c r="B45" s="19"/>
      <c r="C45" s="31"/>
      <c r="D45" s="31"/>
      <c r="E45" s="31">
        <v>141.5625</v>
      </c>
      <c r="F45" s="20">
        <v>-3021.4687499999927</v>
      </c>
    </row>
    <row r="46" spans="1:6" x14ac:dyDescent="0.15">
      <c r="A46" s="4">
        <f t="shared" si="0"/>
        <v>9.25</v>
      </c>
      <c r="B46" s="19"/>
      <c r="C46" s="31"/>
      <c r="D46" s="31"/>
      <c r="E46" s="31">
        <v>253.56640625</v>
      </c>
      <c r="F46" s="20">
        <v>-3336.7314453125146</v>
      </c>
    </row>
    <row r="47" spans="1:6" x14ac:dyDescent="0.15">
      <c r="A47" s="4">
        <f t="shared" si="0"/>
        <v>9.5</v>
      </c>
      <c r="B47" s="19"/>
      <c r="C47" s="31"/>
      <c r="D47" s="31"/>
      <c r="E47" s="31">
        <v>387.75</v>
      </c>
      <c r="F47" s="20">
        <v>-3609.2500000000146</v>
      </c>
    </row>
    <row r="48" spans="1:6" x14ac:dyDescent="0.15">
      <c r="A48" s="5">
        <f t="shared" si="0"/>
        <v>9.75</v>
      </c>
      <c r="B48" s="22"/>
      <c r="C48" s="32"/>
      <c r="D48" s="32"/>
      <c r="E48" s="32">
        <v>546.31640625</v>
      </c>
      <c r="F48" s="23">
        <v>-3820.9482421875146</v>
      </c>
    </row>
    <row r="49" spans="1:6" x14ac:dyDescent="0.15">
      <c r="A49" s="3">
        <f t="shared" si="0"/>
        <v>10</v>
      </c>
      <c r="B49" s="16"/>
      <c r="C49" s="27"/>
      <c r="D49" s="27"/>
      <c r="E49" s="27">
        <v>731.5625</v>
      </c>
      <c r="F49" s="17">
        <v>-3951.4062500000146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25" r:id="rId3" name="Button 1">
              <controlPr defaultSize="0" print="0" autoFill="0" autoPict="0" macro="[0]!Start_Chu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5271-F118-4104-A9C5-A64C02421CB1}">
  <sheetPr codeName="Sheet49"/>
  <dimension ref="A1:G57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103</v>
      </c>
    </row>
    <row r="3" spans="1:7" x14ac:dyDescent="0.15">
      <c r="A3" s="2"/>
    </row>
    <row r="4" spans="1:7" x14ac:dyDescent="0.15">
      <c r="A4" s="2"/>
    </row>
    <row r="5" spans="1:7" x14ac:dyDescent="0.15">
      <c r="B5" s="51">
        <v>0.5</v>
      </c>
      <c r="C5" s="50">
        <v>0.5</v>
      </c>
      <c r="D5" s="50">
        <v>0.5</v>
      </c>
      <c r="E5" s="51">
        <v>1.01</v>
      </c>
      <c r="F5" s="51">
        <v>1.01</v>
      </c>
      <c r="G5" s="51">
        <v>1.01</v>
      </c>
    </row>
    <row r="6" spans="1:7" x14ac:dyDescent="0.15">
      <c r="A6" s="6" t="s">
        <v>85</v>
      </c>
      <c r="B6" s="6" t="str">
        <f>_xlfn.CONCAT("sn(u, ",B5,")")</f>
        <v>sn(u, 0.5)</v>
      </c>
      <c r="C6" s="6" t="str">
        <f>_xlfn.CONCAT("cn(u, ",C5,")")</f>
        <v>cn(u, 0.5)</v>
      </c>
      <c r="D6" s="6" t="str">
        <f>_xlfn.CONCAT("dn(u, ",D5,")")</f>
        <v>dn(u, 0.5)</v>
      </c>
      <c r="E6" s="6" t="str">
        <f t="shared" ref="E6" si="0">_xlfn.CONCAT("sn(u, ",E5,")")</f>
        <v>sn(u, 1.01)</v>
      </c>
      <c r="F6" s="6" t="str">
        <f>_xlfn.CONCAT("cn(u, ",F5,")")</f>
        <v>cn(u, 1.01)</v>
      </c>
      <c r="G6" s="6" t="str">
        <f>_xlfn.CONCAT("dn(u, ",G5,")")</f>
        <v>dn(u, 1.01)</v>
      </c>
    </row>
    <row r="7" spans="1:7" x14ac:dyDescent="0.15">
      <c r="A7" s="3">
        <v>0</v>
      </c>
      <c r="B7" s="16">
        <v>0</v>
      </c>
      <c r="C7" s="27">
        <v>1</v>
      </c>
      <c r="D7" s="17">
        <v>1</v>
      </c>
      <c r="E7" s="38">
        <v>0</v>
      </c>
      <c r="F7" s="35">
        <v>1</v>
      </c>
      <c r="G7" s="17">
        <v>1</v>
      </c>
    </row>
    <row r="8" spans="1:7" x14ac:dyDescent="0.15">
      <c r="A8" s="4">
        <f>A7+0.4</f>
        <v>0.4</v>
      </c>
      <c r="B8" s="19">
        <v>0.38704242323395877</v>
      </c>
      <c r="C8" s="31">
        <v>0.92206190823457468</v>
      </c>
      <c r="D8" s="20">
        <v>0.98109609144787469</v>
      </c>
      <c r="E8" s="39">
        <v>0.3797595714288246</v>
      </c>
      <c r="F8" s="36">
        <v>0.92508522197049259</v>
      </c>
      <c r="G8" s="20">
        <v>0.92351713548431258</v>
      </c>
    </row>
    <row r="9" spans="1:7" x14ac:dyDescent="0.15">
      <c r="A9" s="4">
        <f t="shared" ref="A9:A57" si="1">A8+0.4</f>
        <v>0.8</v>
      </c>
      <c r="B9" s="19">
        <v>0.70421214154716749</v>
      </c>
      <c r="C9" s="31">
        <v>0.70998961942943373</v>
      </c>
      <c r="D9" s="20">
        <v>0.93596010327598256</v>
      </c>
      <c r="E9" s="39">
        <v>0.66294709355335368</v>
      </c>
      <c r="F9" s="36">
        <v>0.74866624817014482</v>
      </c>
      <c r="G9" s="20">
        <v>0.74274304055121176</v>
      </c>
    </row>
    <row r="10" spans="1:7" x14ac:dyDescent="0.15">
      <c r="A10" s="4">
        <f t="shared" si="1"/>
        <v>1.2000000000000002</v>
      </c>
      <c r="B10" s="19">
        <v>0.91117307830269845</v>
      </c>
      <c r="C10" s="31">
        <v>0.41202381166188029</v>
      </c>
      <c r="D10" s="20">
        <v>0.89019149925400642</v>
      </c>
      <c r="E10" s="39">
        <v>0.83129812262364688</v>
      </c>
      <c r="F10" s="36">
        <v>0.55582679975186533</v>
      </c>
      <c r="G10" s="20">
        <v>0.54318799166769183</v>
      </c>
    </row>
    <row r="11" spans="1:7" x14ac:dyDescent="0.15">
      <c r="A11" s="5">
        <f t="shared" si="1"/>
        <v>1.6</v>
      </c>
      <c r="B11" s="22">
        <v>0.99724215910272695</v>
      </c>
      <c r="C11" s="32">
        <v>7.4216414007491266E-2</v>
      </c>
      <c r="D11" s="23">
        <v>0.86682006150471391</v>
      </c>
      <c r="E11" s="40">
        <v>0.91821152928654837</v>
      </c>
      <c r="F11" s="37">
        <v>0.39609037792561708</v>
      </c>
      <c r="G11" s="23">
        <v>0.37408692571875835</v>
      </c>
    </row>
    <row r="12" spans="1:7" x14ac:dyDescent="0.15">
      <c r="A12" s="3">
        <f t="shared" si="1"/>
        <v>2</v>
      </c>
      <c r="B12" s="16">
        <v>0.96289817759827756</v>
      </c>
      <c r="C12" s="27">
        <v>-0.26986496545108635</v>
      </c>
      <c r="D12" s="17">
        <v>0.87647405831232572</v>
      </c>
      <c r="E12" s="38">
        <v>0.9597732320227732</v>
      </c>
      <c r="F12" s="35">
        <v>0.28077632217222304</v>
      </c>
      <c r="G12" s="17">
        <v>0.24560116752312153</v>
      </c>
    </row>
    <row r="13" spans="1:7" x14ac:dyDescent="0.15">
      <c r="A13" s="4">
        <f t="shared" si="1"/>
        <v>2.4</v>
      </c>
      <c r="B13" s="19">
        <v>0.80756186953298048</v>
      </c>
      <c r="C13" s="31">
        <v>-0.58978286417663695</v>
      </c>
      <c r="D13" s="20">
        <v>0.91485570267616445</v>
      </c>
      <c r="E13" s="39">
        <v>0.97879773481425802</v>
      </c>
      <c r="F13" s="36">
        <v>0.20482918327835348</v>
      </c>
      <c r="G13" s="20">
        <v>0.15065951582412274</v>
      </c>
    </row>
    <row r="14" spans="1:7" x14ac:dyDescent="0.15">
      <c r="A14" s="4">
        <f t="shared" si="1"/>
        <v>2.8</v>
      </c>
      <c r="B14" s="19">
        <v>0.53477177990636171</v>
      </c>
      <c r="C14" s="31">
        <v>-0.84499653455844526</v>
      </c>
      <c r="D14" s="20">
        <v>0.96358953183082319</v>
      </c>
      <c r="E14" s="39">
        <v>0.98705707687720268</v>
      </c>
      <c r="F14" s="36">
        <v>0.1603693455328416</v>
      </c>
      <c r="G14" s="20">
        <v>7.8327934729974777E-2</v>
      </c>
    </row>
    <row r="15" spans="1:7" x14ac:dyDescent="0.15">
      <c r="A15" s="4">
        <f t="shared" si="1"/>
        <v>3.1999999999999997</v>
      </c>
      <c r="B15" s="19">
        <v>0.17045542516383444</v>
      </c>
      <c r="C15" s="31">
        <v>-0.98536538808312957</v>
      </c>
      <c r="D15" s="20">
        <v>0.99636149915984518</v>
      </c>
      <c r="E15" s="39">
        <v>0.98993463881487742</v>
      </c>
      <c r="F15" s="36">
        <v>0.14152530118130133</v>
      </c>
      <c r="G15" s="20">
        <v>1.8220922946841175E-2</v>
      </c>
    </row>
    <row r="16" spans="1:7" x14ac:dyDescent="0.15">
      <c r="A16" s="5">
        <f t="shared" si="1"/>
        <v>3.5999999999999996</v>
      </c>
      <c r="B16" s="22">
        <v>-0.22603720068976413</v>
      </c>
      <c r="C16" s="32">
        <v>-0.97411867033967448</v>
      </c>
      <c r="D16" s="23">
        <v>0.99359287234565252</v>
      </c>
      <c r="E16" s="40">
        <v>0.98934560049794529</v>
      </c>
      <c r="F16" s="37">
        <v>0.14558599786847656</v>
      </c>
      <c r="G16" s="23">
        <v>-3.900394799433321E-2</v>
      </c>
    </row>
    <row r="17" spans="1:7" x14ac:dyDescent="0.15">
      <c r="A17" s="3">
        <f t="shared" si="1"/>
        <v>3.9999999999999996</v>
      </c>
      <c r="B17" s="16">
        <v>-0.58020011981367348</v>
      </c>
      <c r="C17" s="27">
        <v>-0.81447395352349905</v>
      </c>
      <c r="D17" s="17">
        <v>0.95699631934613527</v>
      </c>
      <c r="E17" s="38">
        <v>0.984896245266624</v>
      </c>
      <c r="F17" s="35">
        <v>0.1731455632111496</v>
      </c>
      <c r="G17" s="17">
        <v>-0.10238150086566565</v>
      </c>
    </row>
    <row r="18" spans="1:7" x14ac:dyDescent="0.15">
      <c r="A18" s="4">
        <f t="shared" si="1"/>
        <v>4.3999999999999995</v>
      </c>
      <c r="B18" s="19">
        <v>-0.83710022143234286</v>
      </c>
      <c r="C18" s="31">
        <v>-0.54704955833811109</v>
      </c>
      <c r="D18" s="20">
        <v>0.90819370445928516</v>
      </c>
      <c r="E18" s="39">
        <v>0.9736404673748873</v>
      </c>
      <c r="F18" s="36">
        <v>0.22808822917899763</v>
      </c>
      <c r="G18" s="20">
        <v>-0.18157623060257685</v>
      </c>
    </row>
    <row r="19" spans="1:7" x14ac:dyDescent="0.15">
      <c r="A19" s="4">
        <f t="shared" si="1"/>
        <v>4.8</v>
      </c>
      <c r="B19" s="19">
        <v>-0.97515100695842272</v>
      </c>
      <c r="C19" s="31">
        <v>-0.22154122331515244</v>
      </c>
      <c r="D19" s="20">
        <v>0.8730808258156818</v>
      </c>
      <c r="E19" s="39">
        <v>0.94834259166498491</v>
      </c>
      <c r="F19" s="36">
        <v>0.31724805568220554</v>
      </c>
      <c r="G19" s="20">
        <v>-0.28734877769655809</v>
      </c>
    </row>
    <row r="20" spans="1:7" x14ac:dyDescent="0.15">
      <c r="A20" s="4">
        <f t="shared" si="1"/>
        <v>5.2</v>
      </c>
      <c r="B20" s="19">
        <v>-0.9923553429117713</v>
      </c>
      <c r="C20" s="31">
        <v>0.12341342469302424</v>
      </c>
      <c r="D20" s="20">
        <v>0.86822100777890021</v>
      </c>
      <c r="E20" s="39">
        <v>0.89384427707238012</v>
      </c>
      <c r="F20" s="36">
        <v>0.44837752881355925</v>
      </c>
      <c r="G20" s="20">
        <v>-0.43009692018507617</v>
      </c>
    </row>
    <row r="21" spans="1:7" x14ac:dyDescent="0.15">
      <c r="A21" s="5">
        <f t="shared" si="1"/>
        <v>5.6000000000000005</v>
      </c>
      <c r="B21" s="22">
        <v>-0.88903162911757561</v>
      </c>
      <c r="C21" s="32">
        <v>0.45784578454819203</v>
      </c>
      <c r="D21" s="23">
        <v>0.89577100344180538</v>
      </c>
      <c r="E21" s="40">
        <v>0.78236340445499386</v>
      </c>
      <c r="F21" s="37">
        <v>0.62282220847493208</v>
      </c>
      <c r="G21" s="23">
        <v>-0.61286576359535738</v>
      </c>
    </row>
    <row r="22" spans="1:7" x14ac:dyDescent="0.15">
      <c r="A22" s="3">
        <f t="shared" si="1"/>
        <v>6.0000000000000009</v>
      </c>
      <c r="B22" s="16">
        <v>-0.66520001785540095</v>
      </c>
      <c r="C22" s="27">
        <v>0.74666521028180644</v>
      </c>
      <c r="D22" s="17">
        <v>0.94306799015834086</v>
      </c>
      <c r="E22" s="38">
        <v>0.57524116967043193</v>
      </c>
      <c r="F22" s="35">
        <v>0.81798386091425612</v>
      </c>
      <c r="G22" s="17">
        <v>-0.81390813880326118</v>
      </c>
    </row>
    <row r="23" spans="1:7" x14ac:dyDescent="0.15">
      <c r="A23" s="4">
        <f t="shared" si="1"/>
        <v>6.4000000000000012</v>
      </c>
      <c r="B23" s="19">
        <v>-0.3347701536666885</v>
      </c>
      <c r="C23" s="31">
        <v>0.94229981652018902</v>
      </c>
      <c r="D23" s="20">
        <v>0.98589159447349761</v>
      </c>
      <c r="E23" s="39">
        <v>0.25082736955831553</v>
      </c>
      <c r="F23" s="36">
        <v>0.9680318335057253</v>
      </c>
      <c r="G23" s="20">
        <v>-0.96737844293592434</v>
      </c>
    </row>
    <row r="24" spans="1:7" x14ac:dyDescent="0.15">
      <c r="A24" s="4">
        <f t="shared" si="1"/>
        <v>6.8000000000000016</v>
      </c>
      <c r="B24" s="19">
        <v>5.696002461375331E-2</v>
      </c>
      <c r="C24" s="31">
        <v>0.99837645985670187</v>
      </c>
      <c r="D24" s="20">
        <v>0.99959436217847897</v>
      </c>
      <c r="E24" s="39">
        <v>-0.14265757467039894</v>
      </c>
      <c r="F24" s="36">
        <v>0.98977210325870446</v>
      </c>
      <c r="G24" s="20">
        <v>-0.98956543876520953</v>
      </c>
    </row>
    <row r="25" spans="1:7" x14ac:dyDescent="0.15">
      <c r="A25" s="4">
        <f t="shared" si="1"/>
        <v>7.200000000000002</v>
      </c>
      <c r="B25" s="19">
        <v>0.43783832319040017</v>
      </c>
      <c r="C25" s="31">
        <v>0.8990537262843743</v>
      </c>
      <c r="D25" s="20">
        <v>0.97574299930179065</v>
      </c>
      <c r="E25" s="39">
        <v>-0.4953132346560799</v>
      </c>
      <c r="F25" s="36">
        <v>0.86871445226526012</v>
      </c>
      <c r="G25" s="20">
        <v>-0.86587156209566041</v>
      </c>
    </row>
    <row r="26" spans="1:7" x14ac:dyDescent="0.15">
      <c r="A26" s="5">
        <f t="shared" si="1"/>
        <v>7.6000000000000023</v>
      </c>
      <c r="B26" s="22">
        <v>0.74093285489365279</v>
      </c>
      <c r="C26" s="32">
        <v>0.67157911264358217</v>
      </c>
      <c r="D26" s="23">
        <v>0.92884585703699174</v>
      </c>
      <c r="E26" s="40">
        <v>-0.73535631469855867</v>
      </c>
      <c r="F26" s="37">
        <v>0.67768066995669451</v>
      </c>
      <c r="G26" s="23">
        <v>-0.66961334914311321</v>
      </c>
    </row>
    <row r="27" spans="1:7" x14ac:dyDescent="0.15">
      <c r="A27" s="3">
        <f t="shared" si="1"/>
        <v>8.0000000000000018</v>
      </c>
      <c r="B27" s="16">
        <v>0.93084339217791423</v>
      </c>
      <c r="C27" s="27">
        <v>0.36541836193425448</v>
      </c>
      <c r="D27" s="17">
        <v>0.88508906038300983</v>
      </c>
      <c r="E27" s="38">
        <v>-0.86975913311432007</v>
      </c>
      <c r="F27" s="35">
        <v>0.49347649423678375</v>
      </c>
      <c r="G27" s="17">
        <v>-0.47782191586044626</v>
      </c>
    </row>
    <row r="28" spans="1:7" x14ac:dyDescent="0.15">
      <c r="A28" s="4">
        <f t="shared" si="1"/>
        <v>8.4000000000000021</v>
      </c>
      <c r="B28" s="19">
        <v>0.99968999547316095</v>
      </c>
      <c r="C28" s="31">
        <v>2.4898051146052994E-2</v>
      </c>
      <c r="D28" s="20">
        <v>0.86611487588985137</v>
      </c>
      <c r="E28" s="39">
        <v>-0.93687320420659148</v>
      </c>
      <c r="F28" s="36">
        <v>0.34966927122593205</v>
      </c>
      <c r="G28" s="20">
        <v>-0.32345973178185849</v>
      </c>
    </row>
    <row r="29" spans="1:7" x14ac:dyDescent="0.15">
      <c r="A29" s="4">
        <f t="shared" si="1"/>
        <v>8.8000000000000025</v>
      </c>
      <c r="B29" s="19">
        <v>0.94818525923176111</v>
      </c>
      <c r="C29" s="31">
        <v>-0.31771797899331738</v>
      </c>
      <c r="D29" s="20">
        <v>0.88047497326380741</v>
      </c>
      <c r="E29" s="39">
        <v>-0.96840123033336489</v>
      </c>
      <c r="F29" s="36">
        <v>0.24939738789495178</v>
      </c>
      <c r="G29" s="20">
        <v>-0.20820484657257732</v>
      </c>
    </row>
    <row r="30" spans="1:7" x14ac:dyDescent="0.15">
      <c r="A30" s="4">
        <f t="shared" si="1"/>
        <v>9.2000000000000028</v>
      </c>
      <c r="B30" s="19">
        <v>0.77560027977954882</v>
      </c>
      <c r="C30" s="31">
        <v>-0.63122437057347969</v>
      </c>
      <c r="D30" s="20">
        <v>0.92174348465366118</v>
      </c>
      <c r="E30" s="39">
        <v>-0.98262381236866037</v>
      </c>
      <c r="F30" s="36">
        <v>0.1856083062960267</v>
      </c>
      <c r="G30" s="20">
        <v>-0.12264948951274841</v>
      </c>
    </row>
    <row r="31" spans="1:7" x14ac:dyDescent="0.15">
      <c r="A31" s="5">
        <f t="shared" si="1"/>
        <v>9.6000000000000032</v>
      </c>
      <c r="B31" s="22">
        <v>0.48742149805350576</v>
      </c>
      <c r="C31" s="32">
        <v>-0.87316681294886389</v>
      </c>
      <c r="D31" s="23">
        <v>0.96984796272860241</v>
      </c>
      <c r="E31" s="40">
        <v>-0.98855418964493713</v>
      </c>
      <c r="F31" s="37">
        <v>0.15086621270331543</v>
      </c>
      <c r="G31" s="23">
        <v>-5.5839972059126525E-2</v>
      </c>
    </row>
    <row r="32" spans="1:7" x14ac:dyDescent="0.15">
      <c r="A32" s="3">
        <f t="shared" si="1"/>
        <v>10.000000000000004</v>
      </c>
      <c r="B32" s="16">
        <v>0.11419012346074853</v>
      </c>
      <c r="C32" s="27">
        <v>-0.99345891495522809</v>
      </c>
      <c r="D32" s="17">
        <v>0.99836874646896112</v>
      </c>
      <c r="E32" s="38">
        <v>-0.99009662806407472</v>
      </c>
      <c r="F32" s="35">
        <v>0.14038756033264937</v>
      </c>
      <c r="G32" s="17">
        <v>2.1934686644402355E-3</v>
      </c>
    </row>
    <row r="33" spans="1:7" x14ac:dyDescent="0.15">
      <c r="A33" s="4">
        <f t="shared" si="1"/>
        <v>10.400000000000004</v>
      </c>
      <c r="B33" s="19">
        <v>-0.28072063214003007</v>
      </c>
      <c r="C33" s="31">
        <v>-0.95978952207809709</v>
      </c>
      <c r="D33" s="20">
        <v>0.99010049069411388</v>
      </c>
      <c r="E33" s="39">
        <v>-0.9882808925929587</v>
      </c>
      <c r="F33" s="36">
        <v>0.15264624900620671</v>
      </c>
      <c r="G33" s="20">
        <v>6.0574127893942016E-2</v>
      </c>
    </row>
    <row r="34" spans="1:7" x14ac:dyDescent="0.15">
      <c r="A34" s="4">
        <f t="shared" si="1"/>
        <v>10.800000000000004</v>
      </c>
      <c r="B34" s="19">
        <v>-0.62359085172422724</v>
      </c>
      <c r="C34" s="31">
        <v>-0.78175088720503083</v>
      </c>
      <c r="D34" s="20">
        <v>0.95014925796501259</v>
      </c>
      <c r="E34" s="39">
        <v>-0.98189537740888289</v>
      </c>
      <c r="F34" s="36">
        <v>0.18942404235753049</v>
      </c>
      <c r="G34" s="20">
        <v>0.12846277797989264</v>
      </c>
    </row>
    <row r="35" spans="1:7" x14ac:dyDescent="0.15">
      <c r="A35" s="4">
        <f t="shared" si="1"/>
        <v>11.200000000000005</v>
      </c>
      <c r="B35" s="19">
        <v>-0.8641926093514315</v>
      </c>
      <c r="C35" s="31">
        <v>-0.5031611411291258</v>
      </c>
      <c r="D35" s="20">
        <v>0.90182746880187092</v>
      </c>
      <c r="E35" s="39">
        <v>-0.96674407500687054</v>
      </c>
      <c r="F35" s="36">
        <v>0.255745759376593</v>
      </c>
      <c r="G35" s="20">
        <v>0.21591792861463874</v>
      </c>
    </row>
    <row r="36" spans="1:7" x14ac:dyDescent="0.15">
      <c r="A36" s="5">
        <f t="shared" si="1"/>
        <v>11.600000000000005</v>
      </c>
      <c r="B36" s="22">
        <v>-0.98494998877954076</v>
      </c>
      <c r="C36" s="32">
        <v>-0.17283957765275418</v>
      </c>
      <c r="D36" s="23">
        <v>0.87032659381452282</v>
      </c>
      <c r="E36" s="40">
        <v>-0.93326880417389402</v>
      </c>
      <c r="F36" s="37">
        <v>0.35917870086605902</v>
      </c>
      <c r="G36" s="23">
        <v>0.33391979107693232</v>
      </c>
    </row>
    <row r="37" spans="1:7" x14ac:dyDescent="0.15">
      <c r="A37" s="3">
        <f t="shared" si="1"/>
        <v>12.000000000000005</v>
      </c>
      <c r="B37" s="16">
        <v>-0.98502585338895576</v>
      </c>
      <c r="C37" s="27">
        <v>0.17240669405611642</v>
      </c>
      <c r="D37" s="17">
        <v>0.87030512869846299</v>
      </c>
      <c r="E37" s="38">
        <v>-0.86226168767976785</v>
      </c>
      <c r="F37" s="35">
        <v>0.50646301144272954</v>
      </c>
      <c r="G37" s="17">
        <v>0.49148807521345544</v>
      </c>
    </row>
    <row r="38" spans="1:7" x14ac:dyDescent="0.15">
      <c r="A38" s="4">
        <f t="shared" si="1"/>
        <v>12.400000000000006</v>
      </c>
      <c r="B38" s="19">
        <v>-0.864421649055369</v>
      </c>
      <c r="C38" s="31">
        <v>0.50276755329316603</v>
      </c>
      <c r="D38" s="20">
        <v>0.90177258949310424</v>
      </c>
      <c r="E38" s="39">
        <v>-0.72098979296265309</v>
      </c>
      <c r="F38" s="36">
        <v>0.69294568217405794</v>
      </c>
      <c r="G38" s="20">
        <v>0.68536501966790542</v>
      </c>
    </row>
    <row r="39" spans="1:7" x14ac:dyDescent="0.15">
      <c r="A39" s="4">
        <f t="shared" si="1"/>
        <v>12.800000000000006</v>
      </c>
      <c r="B39" s="19">
        <v>-0.6239658474709725</v>
      </c>
      <c r="C39" s="31">
        <v>0.78145161154727361</v>
      </c>
      <c r="D39" s="20">
        <v>0.95008770926554775</v>
      </c>
      <c r="E39" s="39">
        <v>-0.47168069146679026</v>
      </c>
      <c r="F39" s="36">
        <v>0.88176942864754071</v>
      </c>
      <c r="G39" s="20">
        <v>0.87923001742199891</v>
      </c>
    </row>
    <row r="40" spans="1:7" x14ac:dyDescent="0.15">
      <c r="A40" s="4">
        <f t="shared" si="1"/>
        <v>13.200000000000006</v>
      </c>
      <c r="B40" s="19">
        <v>-0.28120045326561266</v>
      </c>
      <c r="C40" s="31">
        <v>0.95964905308306014</v>
      </c>
      <c r="D40" s="20">
        <v>0.99006645043189112</v>
      </c>
      <c r="E40" s="39">
        <v>-0.11222587696169765</v>
      </c>
      <c r="F40" s="36">
        <v>0.99368272227113719</v>
      </c>
      <c r="G40" s="20">
        <v>0.99355533319802347</v>
      </c>
    </row>
    <row r="41" spans="1:7" x14ac:dyDescent="0.15">
      <c r="A41" s="5">
        <f t="shared" si="1"/>
        <v>13.600000000000007</v>
      </c>
      <c r="B41" s="22">
        <v>0.11368925938332086</v>
      </c>
      <c r="C41" s="32">
        <v>0.99351635733936061</v>
      </c>
      <c r="D41" s="23">
        <v>0.99838303675253715</v>
      </c>
      <c r="E41" s="40">
        <v>0.27956840331543248</v>
      </c>
      <c r="F41" s="37">
        <v>0.960125777108218</v>
      </c>
      <c r="G41" s="23">
        <v>0.95930731372996403</v>
      </c>
    </row>
    <row r="42" spans="1:7" x14ac:dyDescent="0.15">
      <c r="A42" s="3">
        <f t="shared" si="1"/>
        <v>14.000000000000007</v>
      </c>
      <c r="B42" s="16">
        <v>0.48699380167587192</v>
      </c>
      <c r="C42" s="27">
        <v>0.87340542540636967</v>
      </c>
      <c r="D42" s="17">
        <v>0.96990167505903402</v>
      </c>
      <c r="E42" s="38">
        <v>0.59547090497021882</v>
      </c>
      <c r="F42" s="35">
        <v>0.80337687378586442</v>
      </c>
      <c r="G42" s="17">
        <v>0.79892880208486727</v>
      </c>
    </row>
    <row r="43" spans="1:7" x14ac:dyDescent="0.15">
      <c r="A43" s="4">
        <f t="shared" si="1"/>
        <v>14.400000000000007</v>
      </c>
      <c r="B43" s="19">
        <v>0.77530638229026849</v>
      </c>
      <c r="C43" s="31">
        <v>0.63158531773623117</v>
      </c>
      <c r="D43" s="20">
        <v>0.92180529581631021</v>
      </c>
      <c r="E43" s="39">
        <v>0.79388850845583292</v>
      </c>
      <c r="F43" s="36">
        <v>0.60806334879005253</v>
      </c>
      <c r="G43" s="20">
        <v>0.59755571369389704</v>
      </c>
    </row>
    <row r="44" spans="1:7" x14ac:dyDescent="0.15">
      <c r="A44" s="4">
        <f t="shared" si="1"/>
        <v>14.800000000000008</v>
      </c>
      <c r="B44" s="19">
        <v>0.94804390151024198</v>
      </c>
      <c r="C44" s="31">
        <v>0.31813953040959647</v>
      </c>
      <c r="D44" s="20">
        <v>0.88051302670790321</v>
      </c>
      <c r="E44" s="39">
        <v>0.89964709178662206</v>
      </c>
      <c r="F44" s="36">
        <v>0.43661780797383121</v>
      </c>
      <c r="G44" s="20">
        <v>0.4175725996227419</v>
      </c>
    </row>
    <row r="45" spans="1:7" x14ac:dyDescent="0.15">
      <c r="A45" s="4">
        <f t="shared" si="1"/>
        <v>15.200000000000008</v>
      </c>
      <c r="B45" s="19">
        <v>0.99970078924697992</v>
      </c>
      <c r="C45" s="31">
        <v>-2.4460825394197427E-2</v>
      </c>
      <c r="D45" s="20">
        <v>0.86611176126102252</v>
      </c>
      <c r="E45" s="39">
        <v>0.95108073348889866</v>
      </c>
      <c r="F45" s="36">
        <v>0.30894245157669531</v>
      </c>
      <c r="G45" s="20">
        <v>0.27796383163602711</v>
      </c>
    </row>
    <row r="46" spans="1:7" x14ac:dyDescent="0.15">
      <c r="A46" s="5">
        <f t="shared" si="1"/>
        <v>15.600000000000009</v>
      </c>
      <c r="B46" s="22">
        <v>0.93100661573038701</v>
      </c>
      <c r="C46" s="32">
        <v>-0.36500230337115885</v>
      </c>
      <c r="D46" s="23">
        <v>0.88504614024725103</v>
      </c>
      <c r="E46" s="40">
        <v>0.97488259753641715</v>
      </c>
      <c r="F46" s="37">
        <v>0.22271937729045466</v>
      </c>
      <c r="G46" s="23">
        <v>0.17464523993846209</v>
      </c>
    </row>
    <row r="47" spans="1:7" x14ac:dyDescent="0.15">
      <c r="A47" s="3">
        <f t="shared" si="1"/>
        <v>16.000000000000007</v>
      </c>
      <c r="B47" s="16">
        <v>0.741247758090674</v>
      </c>
      <c r="C47" s="27">
        <v>-0.6712315257238366</v>
      </c>
      <c r="D47" s="17">
        <v>0.92878304263233946</v>
      </c>
      <c r="E47" s="38">
        <v>0.98542572521082761</v>
      </c>
      <c r="F47" s="35">
        <v>0.17010626118022354</v>
      </c>
      <c r="G47" s="17">
        <v>9.7045126145407626E-2</v>
      </c>
    </row>
    <row r="48" spans="1:7" x14ac:dyDescent="0.15">
      <c r="A48" s="4">
        <f t="shared" si="1"/>
        <v>16.400000000000006</v>
      </c>
      <c r="B48" s="19">
        <v>0.43828123904229466</v>
      </c>
      <c r="C48" s="31">
        <v>-0.89883789167099037</v>
      </c>
      <c r="D48" s="20">
        <v>0.97569328627181184</v>
      </c>
      <c r="E48" s="39">
        <v>0.98951044921139075</v>
      </c>
      <c r="F48" s="36">
        <v>0.14446131281928526</v>
      </c>
      <c r="G48" s="20">
        <v>3.4475197266894325E-2</v>
      </c>
    </row>
    <row r="49" spans="1:7" x14ac:dyDescent="0.15">
      <c r="A49" s="4">
        <f t="shared" si="1"/>
        <v>16.800000000000004</v>
      </c>
      <c r="B49" s="19">
        <v>5.7463958561370418E-2</v>
      </c>
      <c r="C49" s="31">
        <v>-0.9983475814897621</v>
      </c>
      <c r="D49" s="20">
        <v>0.99958715146134924</v>
      </c>
      <c r="E49" s="39">
        <v>0.9898449549260091</v>
      </c>
      <c r="F49" s="36">
        <v>0.14215120543818019</v>
      </c>
      <c r="G49" s="20">
        <v>-2.2652267175676154E-2</v>
      </c>
    </row>
    <row r="50" spans="1:7" x14ac:dyDescent="0.15">
      <c r="A50" s="4">
        <f t="shared" si="1"/>
        <v>17.200000000000003</v>
      </c>
      <c r="B50" s="19">
        <v>-0.33430098527355839</v>
      </c>
      <c r="C50" s="31">
        <v>-0.94246636610816414</v>
      </c>
      <c r="D50" s="20">
        <v>0.98593139356208803</v>
      </c>
      <c r="E50" s="39">
        <v>0.98665285927935253</v>
      </c>
      <c r="F50" s="36">
        <v>0.1628377575253302</v>
      </c>
      <c r="G50" s="20">
        <v>-8.336131953684027E-2</v>
      </c>
    </row>
    <row r="51" spans="1:7" x14ac:dyDescent="0.15">
      <c r="A51" s="5">
        <f t="shared" si="1"/>
        <v>17.600000000000001</v>
      </c>
      <c r="B51" s="22">
        <v>-0.66484435477748538</v>
      </c>
      <c r="C51" s="32">
        <v>-0.74698191672925329</v>
      </c>
      <c r="D51" s="23">
        <v>0.94313068870656691</v>
      </c>
      <c r="E51" s="40">
        <v>0.97781160241715581</v>
      </c>
      <c r="F51" s="37">
        <v>0.20948620522219191</v>
      </c>
      <c r="G51" s="23">
        <v>-0.15705587549970798</v>
      </c>
    </row>
    <row r="52" spans="1:7" x14ac:dyDescent="0.15">
      <c r="A52" s="3">
        <f t="shared" si="1"/>
        <v>18</v>
      </c>
      <c r="B52" s="16">
        <v>-0.88882443249294729</v>
      </c>
      <c r="C52" s="27">
        <v>-0.45824788946987</v>
      </c>
      <c r="D52" s="17">
        <v>0.89582240541911806</v>
      </c>
      <c r="E52" s="38">
        <v>0.95757360208239684</v>
      </c>
      <c r="F52" s="35">
        <v>0.28818882107906851</v>
      </c>
      <c r="G52" s="17">
        <v>-0.2542088861674624</v>
      </c>
    </row>
    <row r="53" spans="1:7" x14ac:dyDescent="0.15">
      <c r="A53" s="4">
        <f t="shared" si="1"/>
        <v>18.399999999999999</v>
      </c>
      <c r="B53" s="19">
        <v>-0.99230113973771961</v>
      </c>
      <c r="C53" s="31">
        <v>-0.12384848838489146</v>
      </c>
      <c r="D53" s="20">
        <v>0.86823649544281412</v>
      </c>
      <c r="E53" s="39">
        <v>0.91349262750381</v>
      </c>
      <c r="F53" s="36">
        <v>0.40685528077706656</v>
      </c>
      <c r="G53" s="20">
        <v>-0.38569210130369386</v>
      </c>
    </row>
    <row r="54" spans="1:7" x14ac:dyDescent="0.15">
      <c r="A54" s="4">
        <f t="shared" si="1"/>
        <v>18.799999999999997</v>
      </c>
      <c r="B54" s="19">
        <v>-0.97524858316610408</v>
      </c>
      <c r="C54" s="31">
        <v>0.22111128653351583</v>
      </c>
      <c r="D54" s="20">
        <v>0.87305357811426088</v>
      </c>
      <c r="E54" s="39">
        <v>0.82171007714972721</v>
      </c>
      <c r="F54" s="36">
        <v>0.56990573703954717</v>
      </c>
      <c r="G54" s="20">
        <v>-0.5578717409474262</v>
      </c>
    </row>
    <row r="55" spans="1:7" x14ac:dyDescent="0.15">
      <c r="A55" s="4">
        <f t="shared" si="1"/>
        <v>19.199999999999996</v>
      </c>
      <c r="B55" s="19">
        <v>-0.83735100682425745</v>
      </c>
      <c r="C55" s="31">
        <v>0.54666561202475716</v>
      </c>
      <c r="D55" s="20">
        <v>0.90813590549134959</v>
      </c>
      <c r="E55" s="39">
        <v>0.64538307179606347</v>
      </c>
      <c r="F55" s="36">
        <v>0.76385907773559714</v>
      </c>
      <c r="G55" s="20">
        <v>-0.75835918437170824</v>
      </c>
    </row>
    <row r="56" spans="1:7" x14ac:dyDescent="0.15">
      <c r="A56" s="5">
        <f t="shared" si="1"/>
        <v>19.599999999999994</v>
      </c>
      <c r="B56" s="22">
        <v>-0.5805936358878685</v>
      </c>
      <c r="C56" s="32">
        <v>0.81419348435522687</v>
      </c>
      <c r="D56" s="23">
        <v>0.95693665281022122</v>
      </c>
      <c r="E56" s="40">
        <v>0.35301615687775201</v>
      </c>
      <c r="F56" s="37">
        <v>0.93561722567685912</v>
      </c>
      <c r="G56" s="23">
        <v>-0.93427764759852094</v>
      </c>
    </row>
    <row r="57" spans="1:7" x14ac:dyDescent="0.15">
      <c r="A57" s="3">
        <f t="shared" si="1"/>
        <v>19.999999999999993</v>
      </c>
      <c r="B57" s="16">
        <v>-0.22652591187303983</v>
      </c>
      <c r="C57" s="27">
        <v>0.9740051392318666</v>
      </c>
      <c r="D57" s="17">
        <v>0.99356504709682847</v>
      </c>
      <c r="E57" s="38">
        <v>-3.0931890648854134E-2</v>
      </c>
      <c r="F57" s="35">
        <v>0.99952149458672834</v>
      </c>
      <c r="G57" s="17">
        <v>-0.99951187427940003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3" name="Button 1">
              <controlPr defaultSize="0" print="0" autoFill="0" autoPict="0" macro="[0]!Start_Jelli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DEC0-B491-411A-A53B-BA8259144638}">
  <sheetPr codeName="Sheet50"/>
  <dimension ref="A1:G57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103</v>
      </c>
    </row>
    <row r="3" spans="1:7" x14ac:dyDescent="0.15">
      <c r="A3" s="2"/>
    </row>
    <row r="4" spans="1:7" x14ac:dyDescent="0.15">
      <c r="A4" s="2"/>
    </row>
    <row r="5" spans="1:7" x14ac:dyDescent="0.15">
      <c r="B5" s="51">
        <v>0.5</v>
      </c>
      <c r="C5" s="50">
        <v>0.5</v>
      </c>
      <c r="D5" s="50">
        <v>0.5</v>
      </c>
      <c r="E5" s="51">
        <v>1.01</v>
      </c>
      <c r="F5" s="51">
        <v>1.01</v>
      </c>
      <c r="G5" s="51">
        <v>1.01</v>
      </c>
    </row>
    <row r="6" spans="1:7" x14ac:dyDescent="0.15">
      <c r="A6" s="6" t="s">
        <v>85</v>
      </c>
      <c r="B6" s="6" t="str">
        <f>_xlfn.CONCAT("ns(u, ",B5,")")</f>
        <v>ns(u, 0.5)</v>
      </c>
      <c r="C6" s="6" t="str">
        <f>_xlfn.CONCAT("nc(u, ",C5,")")</f>
        <v>nc(u, 0.5)</v>
      </c>
      <c r="D6" s="6" t="str">
        <f>_xlfn.CONCAT("nd(u, ",D5,")")</f>
        <v>nd(u, 0.5)</v>
      </c>
      <c r="E6" s="6" t="str">
        <f>_xlfn.CONCAT("ns(u, ",E5,")")</f>
        <v>ns(u, 1.01)</v>
      </c>
      <c r="F6" s="6" t="str">
        <f>_xlfn.CONCAT("nc(u, ",F5,")")</f>
        <v>nc(u, 1.01)</v>
      </c>
      <c r="G6" s="6" t="str">
        <f>_xlfn.CONCAT("nd(u, ",G5,")")</f>
        <v>nd(u, 1.01)</v>
      </c>
    </row>
    <row r="7" spans="1:7" x14ac:dyDescent="0.15">
      <c r="A7" s="3">
        <v>0</v>
      </c>
      <c r="B7" s="16">
        <v>65535</v>
      </c>
      <c r="C7" s="27">
        <v>1</v>
      </c>
      <c r="D7" s="17">
        <v>1</v>
      </c>
      <c r="E7" s="38">
        <v>65535</v>
      </c>
      <c r="F7" s="35">
        <v>1</v>
      </c>
      <c r="G7" s="17">
        <v>1</v>
      </c>
    </row>
    <row r="8" spans="1:7" x14ac:dyDescent="0.15">
      <c r="A8" s="4">
        <f>A7+0.4</f>
        <v>0.4</v>
      </c>
      <c r="B8" s="19">
        <v>2.5836961014362028</v>
      </c>
      <c r="C8" s="31">
        <v>1.0845258773509574</v>
      </c>
      <c r="D8" s="20">
        <v>1.019268151934259</v>
      </c>
      <c r="E8" s="39">
        <v>2.6332450193093351</v>
      </c>
      <c r="F8" s="36">
        <v>1.0809814882459521</v>
      </c>
      <c r="G8" s="20">
        <v>1.0828169414264068</v>
      </c>
    </row>
    <row r="9" spans="1:7" x14ac:dyDescent="0.15">
      <c r="A9" s="4">
        <f t="shared" ref="A9:A57" si="0">A8+0.4</f>
        <v>0.8</v>
      </c>
      <c r="B9" s="19">
        <v>1.4200266382839992</v>
      </c>
      <c r="C9" s="31">
        <v>1.4084712968108268</v>
      </c>
      <c r="D9" s="20">
        <v>1.0684216095321473</v>
      </c>
      <c r="E9" s="39">
        <v>1.5084159953701048</v>
      </c>
      <c r="F9" s="36">
        <v>1.3357086718469724</v>
      </c>
      <c r="G9" s="20">
        <v>1.3463606461500739</v>
      </c>
    </row>
    <row r="10" spans="1:7" x14ac:dyDescent="0.15">
      <c r="A10" s="4">
        <f t="shared" si="0"/>
        <v>1.2000000000000002</v>
      </c>
      <c r="B10" s="19">
        <v>1.0974863325228674</v>
      </c>
      <c r="C10" s="31">
        <v>2.4270441942822263</v>
      </c>
      <c r="D10" s="20">
        <v>1.1233537961641002</v>
      </c>
      <c r="E10" s="39">
        <v>1.202937878464005</v>
      </c>
      <c r="F10" s="36">
        <v>1.7991215976747152</v>
      </c>
      <c r="G10" s="20">
        <v>1.8409832605647398</v>
      </c>
    </row>
    <row r="11" spans="1:7" x14ac:dyDescent="0.15">
      <c r="A11" s="5">
        <f t="shared" si="0"/>
        <v>1.6</v>
      </c>
      <c r="B11" s="22">
        <v>1.0027654676169673</v>
      </c>
      <c r="C11" s="32">
        <v>13.474108300342587</v>
      </c>
      <c r="D11" s="23">
        <v>1.1536419660893622</v>
      </c>
      <c r="E11" s="40">
        <v>1.0890736699603427</v>
      </c>
      <c r="F11" s="37">
        <v>2.5246763257344083</v>
      </c>
      <c r="G11" s="23">
        <v>2.6731754874315183</v>
      </c>
    </row>
    <row r="12" spans="1:7" x14ac:dyDescent="0.15">
      <c r="A12" s="3">
        <f t="shared" si="0"/>
        <v>2</v>
      </c>
      <c r="B12" s="16">
        <v>1.0385314078527641</v>
      </c>
      <c r="C12" s="27">
        <v>-3.7055569563410122</v>
      </c>
      <c r="D12" s="17">
        <v>1.1409350801842633</v>
      </c>
      <c r="E12" s="38">
        <v>1.0419127838066986</v>
      </c>
      <c r="F12" s="35">
        <v>3.5615538812657372</v>
      </c>
      <c r="G12" s="17">
        <v>4.0716418821822478</v>
      </c>
    </row>
    <row r="13" spans="1:7" x14ac:dyDescent="0.15">
      <c r="A13" s="4">
        <f t="shared" si="0"/>
        <v>2.4</v>
      </c>
      <c r="B13" s="19">
        <v>1.2382952164127166</v>
      </c>
      <c r="C13" s="31">
        <v>-1.6955392581573974</v>
      </c>
      <c r="D13" s="20">
        <v>1.0930685539531193</v>
      </c>
      <c r="E13" s="39">
        <v>1.0216615388773509</v>
      </c>
      <c r="F13" s="36">
        <v>4.8821168155567261</v>
      </c>
      <c r="G13" s="20">
        <v>6.6374831654668425</v>
      </c>
    </row>
    <row r="14" spans="1:7" x14ac:dyDescent="0.15">
      <c r="A14" s="4">
        <f t="shared" si="0"/>
        <v>2.8</v>
      </c>
      <c r="B14" s="19">
        <v>1.8699565638543969</v>
      </c>
      <c r="C14" s="31">
        <v>-1.1834368060722902</v>
      </c>
      <c r="D14" s="20">
        <v>1.0377862844773715</v>
      </c>
      <c r="E14" s="39">
        <v>1.0131126390013285</v>
      </c>
      <c r="F14" s="36">
        <v>6.2356056681369489</v>
      </c>
      <c r="G14" s="20">
        <v>12.766837316052927</v>
      </c>
    </row>
    <row r="15" spans="1:7" x14ac:dyDescent="0.15">
      <c r="A15" s="4">
        <f t="shared" si="0"/>
        <v>3.1999999999999997</v>
      </c>
      <c r="B15" s="19">
        <v>5.8666363891841105</v>
      </c>
      <c r="C15" s="31">
        <v>-1.0148519646558114</v>
      </c>
      <c r="D15" s="20">
        <v>1.0036517878734001</v>
      </c>
      <c r="E15" s="39">
        <v>1.0101677027860876</v>
      </c>
      <c r="F15" s="36">
        <v>7.065874381846025</v>
      </c>
      <c r="G15" s="20">
        <v>54.881961957550701</v>
      </c>
    </row>
    <row r="16" spans="1:7" x14ac:dyDescent="0.15">
      <c r="A16" s="5">
        <f t="shared" si="0"/>
        <v>3.5999999999999996</v>
      </c>
      <c r="B16" s="22">
        <v>-4.4240505410102786</v>
      </c>
      <c r="C16" s="32">
        <v>-1.0265689699298144</v>
      </c>
      <c r="D16" s="23">
        <v>1.0064484436560235</v>
      </c>
      <c r="E16" s="40">
        <v>1.0107691382027597</v>
      </c>
      <c r="F16" s="37">
        <v>6.8687924294986606</v>
      </c>
      <c r="G16" s="23">
        <v>-25.638430246735219</v>
      </c>
    </row>
    <row r="17" spans="1:7" x14ac:dyDescent="0.15">
      <c r="A17" s="3">
        <f t="shared" si="0"/>
        <v>3.9999999999999996</v>
      </c>
      <c r="B17" s="16">
        <v>-1.7235432497344914</v>
      </c>
      <c r="C17" s="27">
        <v>-1.2277863468486574</v>
      </c>
      <c r="D17" s="17">
        <v>1.0449360982738647</v>
      </c>
      <c r="E17" s="38">
        <v>1.0153353764987572</v>
      </c>
      <c r="F17" s="35">
        <v>5.7754872920451801</v>
      </c>
      <c r="G17" s="17">
        <v>-9.7673895337019516</v>
      </c>
    </row>
    <row r="18" spans="1:7" x14ac:dyDescent="0.15">
      <c r="A18" s="4">
        <f t="shared" si="0"/>
        <v>4.3999999999999995</v>
      </c>
      <c r="B18" s="19">
        <v>-1.1946000901647393</v>
      </c>
      <c r="C18" s="31">
        <v>-1.827987948729751</v>
      </c>
      <c r="D18" s="20">
        <v>1.101086690085981</v>
      </c>
      <c r="E18" s="39">
        <v>1.0270731686986909</v>
      </c>
      <c r="F18" s="36">
        <v>4.3842683315991131</v>
      </c>
      <c r="G18" s="20">
        <v>-5.5073287769076993</v>
      </c>
    </row>
    <row r="19" spans="1:7" x14ac:dyDescent="0.15">
      <c r="A19" s="4">
        <f t="shared" si="0"/>
        <v>4.8</v>
      </c>
      <c r="B19" s="19">
        <v>-1.0254822000533881</v>
      </c>
      <c r="C19" s="31">
        <v>-4.5138326178575561</v>
      </c>
      <c r="D19" s="20">
        <v>1.1453693294269096</v>
      </c>
      <c r="E19" s="39">
        <v>1.0544712520443917</v>
      </c>
      <c r="F19" s="36">
        <v>3.1521075766709261</v>
      </c>
      <c r="G19" s="20">
        <v>-3.4800913649822642</v>
      </c>
    </row>
    <row r="20" spans="1:7" x14ac:dyDescent="0.15">
      <c r="A20" s="4">
        <f t="shared" si="0"/>
        <v>5.2</v>
      </c>
      <c r="B20" s="19">
        <v>-1.0077035480715988</v>
      </c>
      <c r="C20" s="31">
        <v>8.102846205648838</v>
      </c>
      <c r="D20" s="20">
        <v>1.151780469535308</v>
      </c>
      <c r="E20" s="39">
        <v>1.1187631063380672</v>
      </c>
      <c r="F20" s="36">
        <v>2.2302634180755567</v>
      </c>
      <c r="G20" s="20">
        <v>-2.3250573372385164</v>
      </c>
    </row>
    <row r="21" spans="1:7" x14ac:dyDescent="0.15">
      <c r="A21" s="5">
        <f t="shared" si="0"/>
        <v>5.6000000000000005</v>
      </c>
      <c r="B21" s="22">
        <v>-1.1248193734035852</v>
      </c>
      <c r="C21" s="32">
        <v>2.1841415466712499</v>
      </c>
      <c r="D21" s="23">
        <v>1.1163567431382768</v>
      </c>
      <c r="E21" s="40">
        <v>1.2781783942164513</v>
      </c>
      <c r="F21" s="37">
        <v>1.6055946406417345</v>
      </c>
      <c r="G21" s="23">
        <v>-1.631678679738173</v>
      </c>
    </row>
    <row r="22" spans="1:7" x14ac:dyDescent="0.15">
      <c r="A22" s="3">
        <f t="shared" si="0"/>
        <v>6.0000000000000009</v>
      </c>
      <c r="B22" s="16">
        <v>-1.5033072356552113</v>
      </c>
      <c r="C22" s="27">
        <v>1.3392883265882709</v>
      </c>
      <c r="D22" s="17">
        <v>1.0603689346216705</v>
      </c>
      <c r="E22" s="38">
        <v>1.7384013049221105</v>
      </c>
      <c r="F22" s="35">
        <v>1.2225180077297679</v>
      </c>
      <c r="G22" s="17">
        <v>-1.2286398824692442</v>
      </c>
    </row>
    <row r="23" spans="1:7" x14ac:dyDescent="0.15">
      <c r="A23" s="4">
        <f t="shared" si="0"/>
        <v>6.4000000000000012</v>
      </c>
      <c r="B23" s="19">
        <v>-2.9871241179870616</v>
      </c>
      <c r="C23" s="31">
        <v>1.0612333595616006</v>
      </c>
      <c r="D23" s="20">
        <v>1.0143103010570211</v>
      </c>
      <c r="E23" s="39">
        <v>3.9868057531397398</v>
      </c>
      <c r="F23" s="36">
        <v>1.0330238793682043</v>
      </c>
      <c r="G23" s="20">
        <v>-1.0337216084380292</v>
      </c>
    </row>
    <row r="24" spans="1:7" x14ac:dyDescent="0.15">
      <c r="A24" s="4">
        <f t="shared" si="0"/>
        <v>6.8000000000000016</v>
      </c>
      <c r="B24" s="19">
        <v>17.556172188846713</v>
      </c>
      <c r="C24" s="31">
        <v>1.0016261803123154</v>
      </c>
      <c r="D24" s="20">
        <v>1.0004058024303348</v>
      </c>
      <c r="E24" s="39">
        <v>-7.0097925210801817</v>
      </c>
      <c r="F24" s="36">
        <v>1.0103335876083206</v>
      </c>
      <c r="G24" s="20">
        <v>-1.0105445893985656</v>
      </c>
    </row>
    <row r="25" spans="1:7" x14ac:dyDescent="0.15">
      <c r="A25" s="4">
        <f t="shared" si="0"/>
        <v>7.200000000000002</v>
      </c>
      <c r="B25" s="19">
        <v>2.2839480854788854</v>
      </c>
      <c r="C25" s="31">
        <v>1.112280579863473</v>
      </c>
      <c r="D25" s="20">
        <v>1.0248600304747939</v>
      </c>
      <c r="E25" s="39">
        <v>-2.0189244502912356</v>
      </c>
      <c r="F25" s="36">
        <v>1.1511262387685615</v>
      </c>
      <c r="G25" s="20">
        <v>-1.1549056970755684</v>
      </c>
    </row>
    <row r="26" spans="1:7" x14ac:dyDescent="0.15">
      <c r="A26" s="5">
        <f t="shared" si="0"/>
        <v>7.6000000000000023</v>
      </c>
      <c r="B26" s="22">
        <v>1.3496499627399186</v>
      </c>
      <c r="C26" s="32">
        <v>1.4890278467173175</v>
      </c>
      <c r="D26" s="23">
        <v>1.0766048988903167</v>
      </c>
      <c r="E26" s="40">
        <v>-1.359884970063697</v>
      </c>
      <c r="F26" s="37">
        <v>1.4756212539807319</v>
      </c>
      <c r="G26" s="23">
        <v>-1.493399140384035</v>
      </c>
    </row>
    <row r="27" spans="1:7" x14ac:dyDescent="0.15">
      <c r="A27" s="3">
        <f t="shared" si="0"/>
        <v>8.0000000000000018</v>
      </c>
      <c r="B27" s="16">
        <v>1.0742945681338281</v>
      </c>
      <c r="C27" s="27">
        <v>2.7365893566670811</v>
      </c>
      <c r="D27" s="17">
        <v>1.129829804434894</v>
      </c>
      <c r="E27" s="38">
        <v>-1.1497436036334916</v>
      </c>
      <c r="F27" s="35">
        <v>2.0264389726335623</v>
      </c>
      <c r="G27" s="17">
        <v>-2.0928299159305666</v>
      </c>
    </row>
    <row r="28" spans="1:7" x14ac:dyDescent="0.15">
      <c r="A28" s="4">
        <f t="shared" si="0"/>
        <v>8.4000000000000021</v>
      </c>
      <c r="B28" s="19">
        <v>1.0003101006594473</v>
      </c>
      <c r="C28" s="31">
        <v>40.163786078434768</v>
      </c>
      <c r="D28" s="20">
        <v>1.1545812545623284</v>
      </c>
      <c r="E28" s="39">
        <v>-1.0673802981128793</v>
      </c>
      <c r="F28" s="36">
        <v>2.8598452374554504</v>
      </c>
      <c r="G28" s="20">
        <v>-3.0915749372920422</v>
      </c>
    </row>
    <row r="29" spans="1:7" x14ac:dyDescent="0.15">
      <c r="A29" s="4">
        <f t="shared" si="0"/>
        <v>8.8000000000000025</v>
      </c>
      <c r="B29" s="19">
        <v>1.0546462205183618</v>
      </c>
      <c r="C29" s="31">
        <v>-3.1474454268168222</v>
      </c>
      <c r="D29" s="20">
        <v>1.1357506236584201</v>
      </c>
      <c r="E29" s="39">
        <v>-1.0326298322191902</v>
      </c>
      <c r="F29" s="36">
        <v>4.0096650908838232</v>
      </c>
      <c r="G29" s="20">
        <v>-4.8029621618410019</v>
      </c>
    </row>
    <row r="30" spans="1:7" x14ac:dyDescent="0.15">
      <c r="A30" s="4">
        <f t="shared" si="0"/>
        <v>9.2000000000000028</v>
      </c>
      <c r="B30" s="19">
        <v>1.2893239289241012</v>
      </c>
      <c r="C30" s="31">
        <v>-1.5842227369825415</v>
      </c>
      <c r="D30" s="20">
        <v>1.0849005353975929</v>
      </c>
      <c r="E30" s="39">
        <v>-1.0176834587281713</v>
      </c>
      <c r="F30" s="36">
        <v>5.3876899151544428</v>
      </c>
      <c r="G30" s="20">
        <v>-8.1533156311756052</v>
      </c>
    </row>
    <row r="31" spans="1:7" x14ac:dyDescent="0.15">
      <c r="A31" s="5">
        <f t="shared" si="0"/>
        <v>9.6000000000000032</v>
      </c>
      <c r="B31" s="22">
        <v>2.0516124216790841</v>
      </c>
      <c r="C31" s="32">
        <v>-1.1452565365176837</v>
      </c>
      <c r="D31" s="23">
        <v>1.0310894474496466</v>
      </c>
      <c r="E31" s="40">
        <v>-1.0115783337675943</v>
      </c>
      <c r="F31" s="37">
        <v>6.6283893661899027</v>
      </c>
      <c r="G31" s="23">
        <v>-17.908318416440885</v>
      </c>
    </row>
    <row r="32" spans="1:7" x14ac:dyDescent="0.15">
      <c r="A32" s="3">
        <f t="shared" si="0"/>
        <v>10.000000000000004</v>
      </c>
      <c r="B32" s="16">
        <v>8.7573247991428769</v>
      </c>
      <c r="C32" s="27">
        <v>-1.0065841525465264</v>
      </c>
      <c r="D32" s="17">
        <v>1.0016339188669601</v>
      </c>
      <c r="E32" s="38">
        <v>-1.0100024297176824</v>
      </c>
      <c r="F32" s="35">
        <v>7.123138244090093</v>
      </c>
      <c r="G32" s="17">
        <v>455.89892220101353</v>
      </c>
    </row>
    <row r="33" spans="1:7" x14ac:dyDescent="0.15">
      <c r="A33" s="4">
        <f t="shared" si="0"/>
        <v>10.400000000000004</v>
      </c>
      <c r="B33" s="19">
        <v>-3.5622604308655745</v>
      </c>
      <c r="C33" s="31">
        <v>-1.0418950999119483</v>
      </c>
      <c r="D33" s="20">
        <v>1.0099984894451937</v>
      </c>
      <c r="E33" s="39">
        <v>-1.0118580734433646</v>
      </c>
      <c r="F33" s="36">
        <v>6.5510944848657191</v>
      </c>
      <c r="G33" s="20">
        <v>16.508698263900378</v>
      </c>
    </row>
    <row r="34" spans="1:7" x14ac:dyDescent="0.15">
      <c r="A34" s="4">
        <f t="shared" si="0"/>
        <v>10.800000000000004</v>
      </c>
      <c r="B34" s="19">
        <v>-1.6036155713878777</v>
      </c>
      <c r="C34" s="31">
        <v>-1.2791798722164145</v>
      </c>
      <c r="D34" s="20">
        <v>1.0524662221404619</v>
      </c>
      <c r="E34" s="39">
        <v>-1.0184384436546521</v>
      </c>
      <c r="F34" s="36">
        <v>5.2791609109077031</v>
      </c>
      <c r="G34" s="20">
        <v>7.7843560268992693</v>
      </c>
    </row>
    <row r="35" spans="1:7" x14ac:dyDescent="0.15">
      <c r="A35" s="4">
        <f t="shared" si="0"/>
        <v>11.200000000000005</v>
      </c>
      <c r="B35" s="19">
        <v>-1.1571494469855403</v>
      </c>
      <c r="C35" s="31">
        <v>-1.9874348757456428</v>
      </c>
      <c r="D35" s="20">
        <v>1.1088595486324639</v>
      </c>
      <c r="E35" s="39">
        <v>-1.034399926364062</v>
      </c>
      <c r="F35" s="36">
        <v>3.9101332606163419</v>
      </c>
      <c r="G35" s="20">
        <v>4.6313893728795357</v>
      </c>
    </row>
    <row r="36" spans="1:7" x14ac:dyDescent="0.15">
      <c r="A36" s="5">
        <f t="shared" si="0"/>
        <v>11.600000000000005</v>
      </c>
      <c r="B36" s="22">
        <v>-1.0152799750158967</v>
      </c>
      <c r="C36" s="32">
        <v>-5.7857118929616007</v>
      </c>
      <c r="D36" s="23">
        <v>1.1489939605512183</v>
      </c>
      <c r="E36" s="40">
        <v>-1.0715026533916718</v>
      </c>
      <c r="F36" s="37">
        <v>2.7841294530794269</v>
      </c>
      <c r="G36" s="23">
        <v>2.9947311501809377</v>
      </c>
    </row>
    <row r="37" spans="1:7" x14ac:dyDescent="0.15">
      <c r="A37" s="3">
        <f t="shared" si="0"/>
        <v>12.000000000000005</v>
      </c>
      <c r="B37" s="16">
        <v>-1.0152017802979749</v>
      </c>
      <c r="C37" s="27">
        <v>5.8002388217856051</v>
      </c>
      <c r="D37" s="17">
        <v>1.1490222992199242</v>
      </c>
      <c r="E37" s="38">
        <v>-1.1597407310196834</v>
      </c>
      <c r="F37" s="35">
        <v>1.9744778540714405</v>
      </c>
      <c r="G37" s="17">
        <v>2.0346373603585306</v>
      </c>
    </row>
    <row r="38" spans="1:7" x14ac:dyDescent="0.15">
      <c r="A38" s="4">
        <f t="shared" si="0"/>
        <v>12.400000000000006</v>
      </c>
      <c r="B38" s="19">
        <v>-1.1568428452628294</v>
      </c>
      <c r="C38" s="31">
        <v>1.9889907243415437</v>
      </c>
      <c r="D38" s="20">
        <v>1.1089270306631414</v>
      </c>
      <c r="E38" s="39">
        <v>-1.3869821872107966</v>
      </c>
      <c r="F38" s="36">
        <v>1.4431145553322235</v>
      </c>
      <c r="G38" s="20">
        <v>1.4590765085801307</v>
      </c>
    </row>
    <row r="39" spans="1:7" x14ac:dyDescent="0.15">
      <c r="A39" s="4">
        <f t="shared" si="0"/>
        <v>12.800000000000006</v>
      </c>
      <c r="B39" s="19">
        <v>-1.6026518182896556</v>
      </c>
      <c r="C39" s="31">
        <v>1.2796697648623447</v>
      </c>
      <c r="D39" s="20">
        <v>1.0525344031374075</v>
      </c>
      <c r="E39" s="39">
        <v>-2.120078303163714</v>
      </c>
      <c r="F39" s="36">
        <v>1.1340833187353767</v>
      </c>
      <c r="G39" s="20">
        <v>1.1373588027989674</v>
      </c>
    </row>
    <row r="40" spans="1:7" x14ac:dyDescent="0.15">
      <c r="A40" s="4">
        <f t="shared" si="0"/>
        <v>13.200000000000006</v>
      </c>
      <c r="B40" s="19">
        <v>-3.5561820345127004</v>
      </c>
      <c r="C40" s="31">
        <v>1.0420476077033625</v>
      </c>
      <c r="D40" s="20">
        <v>1.0100332150067055</v>
      </c>
      <c r="E40" s="39">
        <v>-8.91060089769935</v>
      </c>
      <c r="F40" s="36">
        <v>1.0063574394394461</v>
      </c>
      <c r="G40" s="20">
        <v>1.0064864699394573</v>
      </c>
    </row>
    <row r="41" spans="1:7" x14ac:dyDescent="0.15">
      <c r="A41" s="5">
        <f t="shared" si="0"/>
        <v>13.600000000000007</v>
      </c>
      <c r="B41" s="22">
        <v>8.7959056591999243</v>
      </c>
      <c r="C41" s="32">
        <v>1.0065259546184047</v>
      </c>
      <c r="D41" s="23">
        <v>1.0016195820521174</v>
      </c>
      <c r="E41" s="40">
        <v>3.5769421298719379</v>
      </c>
      <c r="F41" s="37">
        <v>1.041530207648292</v>
      </c>
      <c r="G41" s="23">
        <v>1.0424188220892587</v>
      </c>
    </row>
    <row r="42" spans="1:7" x14ac:dyDescent="0.15">
      <c r="A42" s="3">
        <f t="shared" si="0"/>
        <v>14.000000000000007</v>
      </c>
      <c r="B42" s="16">
        <v>2.0534142253119869</v>
      </c>
      <c r="C42" s="27">
        <v>1.1449436549294729</v>
      </c>
      <c r="D42" s="17">
        <v>1.0310323465923843</v>
      </c>
      <c r="E42" s="38">
        <v>1.6793431747097918</v>
      </c>
      <c r="F42" s="35">
        <v>1.2447458131170257</v>
      </c>
      <c r="G42" s="17">
        <v>1.2516759908898285</v>
      </c>
    </row>
    <row r="43" spans="1:7" x14ac:dyDescent="0.15">
      <c r="A43" s="4">
        <f t="shared" si="0"/>
        <v>14.400000000000007</v>
      </c>
      <c r="B43" s="19">
        <v>1.2898126764363562</v>
      </c>
      <c r="C43" s="31">
        <v>1.5833173633362227</v>
      </c>
      <c r="D43" s="20">
        <v>1.0848277879706083</v>
      </c>
      <c r="E43" s="39">
        <v>1.2596227169795768</v>
      </c>
      <c r="F43" s="36">
        <v>1.6445654913913788</v>
      </c>
      <c r="G43" s="20">
        <v>1.6734841238791307</v>
      </c>
    </row>
    <row r="44" spans="1:7" x14ac:dyDescent="0.15">
      <c r="A44" s="4">
        <f t="shared" si="0"/>
        <v>14.800000000000008</v>
      </c>
      <c r="B44" s="19">
        <v>1.0548034731376801</v>
      </c>
      <c r="C44" s="31">
        <v>3.143274898006311</v>
      </c>
      <c r="D44" s="20">
        <v>1.1357015395204764</v>
      </c>
      <c r="E44" s="39">
        <v>1.1115469711729804</v>
      </c>
      <c r="F44" s="36">
        <v>2.2903326015047356</v>
      </c>
      <c r="G44" s="20">
        <v>2.3947931471161064</v>
      </c>
    </row>
    <row r="45" spans="1:7" x14ac:dyDescent="0.15">
      <c r="A45" s="4">
        <f t="shared" si="0"/>
        <v>15.200000000000008</v>
      </c>
      <c r="B45" s="19">
        <v>1.0002993003068903</v>
      </c>
      <c r="C45" s="31">
        <v>-40.881694868613017</v>
      </c>
      <c r="D45" s="20">
        <v>1.1545854065577423</v>
      </c>
      <c r="E45" s="39">
        <v>1.0514354510490904</v>
      </c>
      <c r="F45" s="36">
        <v>3.2368487881690449</v>
      </c>
      <c r="G45" s="20">
        <v>3.5975903559619415</v>
      </c>
    </row>
    <row r="46" spans="1:7" x14ac:dyDescent="0.15">
      <c r="A46" s="5">
        <f t="shared" si="0"/>
        <v>15.600000000000009</v>
      </c>
      <c r="B46" s="22">
        <v>1.0741062234187098</v>
      </c>
      <c r="C46" s="32">
        <v>-2.7397087381750929</v>
      </c>
      <c r="D46" s="23">
        <v>1.1298845953055452</v>
      </c>
      <c r="E46" s="40">
        <v>1.0257645408042526</v>
      </c>
      <c r="F46" s="37">
        <v>4.4899550823360626</v>
      </c>
      <c r="G46" s="23">
        <v>5.7258932470896973</v>
      </c>
    </row>
    <row r="47" spans="1:7" x14ac:dyDescent="0.15">
      <c r="A47" s="3">
        <f t="shared" si="0"/>
        <v>16.000000000000007</v>
      </c>
      <c r="B47" s="16">
        <v>1.3490765929273458</v>
      </c>
      <c r="C47" s="27">
        <v>-1.4897989168813681</v>
      </c>
      <c r="D47" s="17">
        <v>1.0766777106156231</v>
      </c>
      <c r="E47" s="38">
        <v>1.0147898257740879</v>
      </c>
      <c r="F47" s="35">
        <v>5.878678380571329</v>
      </c>
      <c r="G47" s="17">
        <v>10.30448451889948</v>
      </c>
    </row>
    <row r="48" spans="1:7" x14ac:dyDescent="0.15">
      <c r="A48" s="4">
        <f t="shared" si="0"/>
        <v>16.400000000000006</v>
      </c>
      <c r="B48" s="19">
        <v>2.281639985743261</v>
      </c>
      <c r="C48" s="31">
        <v>-1.1125476676789221</v>
      </c>
      <c r="D48" s="20">
        <v>1.0249122486238127</v>
      </c>
      <c r="E48" s="39">
        <v>1.0106007478718078</v>
      </c>
      <c r="F48" s="36">
        <v>6.9222685332436091</v>
      </c>
      <c r="G48" s="20">
        <v>29.006360493266129</v>
      </c>
    </row>
    <row r="49" spans="1:7" x14ac:dyDescent="0.15">
      <c r="A49" s="4">
        <f t="shared" si="0"/>
        <v>16.800000000000004</v>
      </c>
      <c r="B49" s="19">
        <v>17.40221218717501</v>
      </c>
      <c r="C49" s="31">
        <v>-1.0016551535165459</v>
      </c>
      <c r="D49" s="20">
        <v>1.0004130190529632</v>
      </c>
      <c r="E49" s="39">
        <v>1.010259227996722</v>
      </c>
      <c r="F49" s="36">
        <v>7.0347627156414632</v>
      </c>
      <c r="G49" s="20">
        <v>-44.145691565645713</v>
      </c>
    </row>
    <row r="50" spans="1:7" x14ac:dyDescent="0.15">
      <c r="A50" s="4">
        <f t="shared" si="0"/>
        <v>17.200000000000003</v>
      </c>
      <c r="B50" s="19">
        <v>-2.9913163408169448</v>
      </c>
      <c r="C50" s="31">
        <v>-1.0610458218571939</v>
      </c>
      <c r="D50" s="20">
        <v>1.0142693563971863</v>
      </c>
      <c r="E50" s="39">
        <v>1.0135276967933748</v>
      </c>
      <c r="F50" s="36">
        <v>6.1410818669892651</v>
      </c>
      <c r="G50" s="20">
        <v>-11.995971339657899</v>
      </c>
    </row>
    <row r="51" spans="1:7" x14ac:dyDescent="0.15">
      <c r="A51" s="5">
        <f t="shared" si="0"/>
        <v>17.600000000000001</v>
      </c>
      <c r="B51" s="22">
        <v>-1.5041114402403053</v>
      </c>
      <c r="C51" s="32">
        <v>-1.3387204932331103</v>
      </c>
      <c r="D51" s="23">
        <v>1.0602984421718109</v>
      </c>
      <c r="E51" s="40">
        <v>1.0226918943567394</v>
      </c>
      <c r="F51" s="37">
        <v>4.7735840120801667</v>
      </c>
      <c r="G51" s="23">
        <v>-6.3671607115510893</v>
      </c>
    </row>
    <row r="52" spans="1:7" x14ac:dyDescent="0.15">
      <c r="A52" s="3">
        <f t="shared" si="0"/>
        <v>18</v>
      </c>
      <c r="B52" s="16">
        <v>-1.1250815835420174</v>
      </c>
      <c r="C52" s="27">
        <v>-2.1822249986941848</v>
      </c>
      <c r="D52" s="17">
        <v>1.1162926869775507</v>
      </c>
      <c r="E52" s="38">
        <v>1.0443061481909486</v>
      </c>
      <c r="F52" s="35">
        <v>3.4699472250717056</v>
      </c>
      <c r="G52" s="17">
        <v>-3.9337727924319723</v>
      </c>
    </row>
    <row r="53" spans="1:7" x14ac:dyDescent="0.15">
      <c r="A53" s="4">
        <f t="shared" si="0"/>
        <v>18.399999999999999</v>
      </c>
      <c r="B53" s="19">
        <v>-1.0077585925824042</v>
      </c>
      <c r="C53" s="31">
        <v>-8.074381956865226</v>
      </c>
      <c r="D53" s="20">
        <v>1.1517599239939627</v>
      </c>
      <c r="E53" s="39">
        <v>1.0946995847493353</v>
      </c>
      <c r="F53" s="36">
        <v>2.4578764176049686</v>
      </c>
      <c r="G53" s="20">
        <v>-2.5927417144915816</v>
      </c>
    </row>
    <row r="54" spans="1:7" x14ac:dyDescent="0.15">
      <c r="A54" s="4">
        <f t="shared" si="0"/>
        <v>18.799999999999997</v>
      </c>
      <c r="B54" s="19">
        <v>-1.0253795978390878</v>
      </c>
      <c r="C54" s="31">
        <v>4.5226094772345373</v>
      </c>
      <c r="D54" s="20">
        <v>1.145405076009121</v>
      </c>
      <c r="E54" s="39">
        <v>1.2169742440894828</v>
      </c>
      <c r="F54" s="36">
        <v>1.7546761420487464</v>
      </c>
      <c r="G54" s="20">
        <v>-1.7925267164486827</v>
      </c>
    </row>
    <row r="55" spans="1:7" x14ac:dyDescent="0.15">
      <c r="A55" s="4">
        <f t="shared" si="0"/>
        <v>19.199999999999996</v>
      </c>
      <c r="B55" s="19">
        <v>-1.1942423091991088</v>
      </c>
      <c r="C55" s="31">
        <v>1.8292718217562081</v>
      </c>
      <c r="D55" s="20">
        <v>1.1011567695464557</v>
      </c>
      <c r="E55" s="39">
        <v>1.5494673531133352</v>
      </c>
      <c r="F55" s="36">
        <v>1.3091419990247741</v>
      </c>
      <c r="G55" s="20">
        <v>-1.318636367315164</v>
      </c>
    </row>
    <row r="56" spans="1:7" x14ac:dyDescent="0.15">
      <c r="A56" s="5">
        <f t="shared" si="0"/>
        <v>19.599999999999994</v>
      </c>
      <c r="B56" s="22">
        <v>-1.7223750626731509</v>
      </c>
      <c r="C56" s="32">
        <v>1.2282092883510562</v>
      </c>
      <c r="D56" s="23">
        <v>1.0450012517164176</v>
      </c>
      <c r="E56" s="40">
        <v>2.8327315351356446</v>
      </c>
      <c r="F56" s="37">
        <v>1.0688131562312397</v>
      </c>
      <c r="G56" s="23">
        <v>-1.0703456328752086</v>
      </c>
    </row>
    <row r="57" spans="1:7" x14ac:dyDescent="0.15">
      <c r="A57" s="3">
        <f t="shared" si="0"/>
        <v>19.999999999999993</v>
      </c>
      <c r="B57" s="16">
        <v>-4.4145060127181672</v>
      </c>
      <c r="C57" s="27">
        <v>1.0266886279354068</v>
      </c>
      <c r="D57" s="17">
        <v>1.0064766297103287</v>
      </c>
      <c r="E57" s="38">
        <v>-32.329093987568612</v>
      </c>
      <c r="F57" s="35">
        <v>1.0004787344903168</v>
      </c>
      <c r="G57" s="17">
        <v>-1.0004883641036799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3" r:id="rId3" name="Button 3">
              <controlPr defaultSize="0" print="0" autoFill="0" autoPict="0" macro="[0]!Start_Jelli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7E831-4FC0-4625-90BA-AA350CF89A26}">
  <sheetPr codeName="Sheet51"/>
  <dimension ref="A1:G57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103</v>
      </c>
    </row>
    <row r="3" spans="1:7" x14ac:dyDescent="0.15">
      <c r="A3" s="2"/>
    </row>
    <row r="4" spans="1:7" x14ac:dyDescent="0.15">
      <c r="B4" s="14"/>
      <c r="E4" s="14"/>
    </row>
    <row r="5" spans="1:7" x14ac:dyDescent="0.15">
      <c r="B5" s="51">
        <v>0.5</v>
      </c>
      <c r="C5" s="51">
        <v>0.5</v>
      </c>
      <c r="D5" s="51">
        <v>0.5</v>
      </c>
      <c r="E5" s="51">
        <v>0.5</v>
      </c>
      <c r="F5" s="51">
        <v>0.5</v>
      </c>
      <c r="G5" s="51">
        <v>0.5</v>
      </c>
    </row>
    <row r="6" spans="1:7" x14ac:dyDescent="0.15">
      <c r="A6" s="6" t="s">
        <v>85</v>
      </c>
      <c r="B6" s="6" t="str">
        <f>_xlfn.CONCAT("sd(u, ",B5,")")</f>
        <v>sd(u, 0.5)</v>
      </c>
      <c r="C6" s="6" t="str">
        <f>_xlfn.CONCAT("sc(u, ",C5,")")</f>
        <v>sc(u, 0.5)</v>
      </c>
      <c r="D6" s="6" t="str">
        <f>_xlfn.CONCAT("cs(u, ",D5,")")</f>
        <v>cs(u, 0.5)</v>
      </c>
      <c r="E6" s="6" t="str">
        <f>_xlfn.CONCAT("cd(u, ",E5,")")</f>
        <v>cd(u, 0.5)</v>
      </c>
      <c r="F6" s="6" t="str">
        <f>_xlfn.CONCAT("ds(u, ",F5,")")</f>
        <v>ds(u, 0.5)</v>
      </c>
      <c r="G6" s="6" t="str">
        <f>_xlfn.CONCAT("dc(u, ",G5,")")</f>
        <v>dc(u, 0.5)</v>
      </c>
    </row>
    <row r="7" spans="1:7" x14ac:dyDescent="0.15">
      <c r="A7" s="3">
        <v>0</v>
      </c>
      <c r="B7" s="16">
        <v>0</v>
      </c>
      <c r="C7" s="27">
        <v>0</v>
      </c>
      <c r="D7" s="17">
        <v>65535</v>
      </c>
      <c r="E7" s="38">
        <v>1</v>
      </c>
      <c r="F7" s="35">
        <v>65535</v>
      </c>
      <c r="G7" s="17">
        <v>1</v>
      </c>
    </row>
    <row r="8" spans="1:7" x14ac:dyDescent="0.15">
      <c r="A8" s="4">
        <f>A7+0.4</f>
        <v>0.4</v>
      </c>
      <c r="B8" s="19">
        <v>0.39450001544983448</v>
      </c>
      <c r="C8" s="31">
        <v>0.41975752362984969</v>
      </c>
      <c r="D8" s="20">
        <v>2.382327757588496</v>
      </c>
      <c r="E8" s="39">
        <v>0.93982833717523129</v>
      </c>
      <c r="F8" s="36">
        <v>2.5348541466081698</v>
      </c>
      <c r="G8" s="20">
        <v>1.0640240993431014</v>
      </c>
    </row>
    <row r="9" spans="1:7" x14ac:dyDescent="0.15">
      <c r="A9" s="4">
        <f t="shared" ref="A9:A57" si="0">A8+0.4</f>
        <v>0.8</v>
      </c>
      <c r="B9" s="19">
        <v>0.75239546972390492</v>
      </c>
      <c r="C9" s="31">
        <v>0.99186258823486861</v>
      </c>
      <c r="D9" s="20">
        <v>1.0082041724949147</v>
      </c>
      <c r="E9" s="39">
        <v>0.75856825194191224</v>
      </c>
      <c r="F9" s="36">
        <v>1.3290882790229381</v>
      </c>
      <c r="G9" s="20">
        <v>1.3182729404243188</v>
      </c>
    </row>
    <row r="10" spans="1:7" x14ac:dyDescent="0.15">
      <c r="A10" s="4">
        <f t="shared" si="0"/>
        <v>1.2000000000000002</v>
      </c>
      <c r="B10" s="19">
        <v>1.0235697364738654</v>
      </c>
      <c r="C10" s="31">
        <v>2.2114573296808286</v>
      </c>
      <c r="D10" s="20">
        <v>0.45219050197288962</v>
      </c>
      <c r="E10" s="39">
        <v>0.46284851294037554</v>
      </c>
      <c r="F10" s="36">
        <v>0.9769730037593124</v>
      </c>
      <c r="G10" s="20">
        <v>2.1605341100638271</v>
      </c>
    </row>
    <row r="11" spans="1:7" x14ac:dyDescent="0.15">
      <c r="A11" s="5">
        <f t="shared" si="0"/>
        <v>1.6</v>
      </c>
      <c r="B11" s="22">
        <v>1.1504604050944705</v>
      </c>
      <c r="C11" s="32">
        <v>13.436948853417617</v>
      </c>
      <c r="D11" s="23">
        <v>7.4421657097076419E-2</v>
      </c>
      <c r="E11" s="40">
        <v>8.5619169771704307E-2</v>
      </c>
      <c r="F11" s="37">
        <v>0.86921722431454274</v>
      </c>
      <c r="G11" s="23">
        <v>11.679627385624139</v>
      </c>
    </row>
    <row r="12" spans="1:7" x14ac:dyDescent="0.15">
      <c r="A12" s="3">
        <f t="shared" si="0"/>
        <v>2</v>
      </c>
      <c r="B12" s="16">
        <v>1.0986043094673719</v>
      </c>
      <c r="C12" s="27">
        <v>-3.5680740402473812</v>
      </c>
      <c r="D12" s="17">
        <v>-0.28026324250005424</v>
      </c>
      <c r="E12" s="38">
        <v>-0.30789840599585866</v>
      </c>
      <c r="F12" s="35">
        <v>0.91024583772552525</v>
      </c>
      <c r="G12" s="17">
        <v>-3.2478245438316766</v>
      </c>
    </row>
    <row r="13" spans="1:7" x14ac:dyDescent="0.15">
      <c r="A13" s="4">
        <f t="shared" si="0"/>
        <v>2.4</v>
      </c>
      <c r="B13" s="19">
        <v>0.88272048495809263</v>
      </c>
      <c r="C13" s="31">
        <v>-1.3692528531841506</v>
      </c>
      <c r="D13" s="20">
        <v>-0.73032529943212043</v>
      </c>
      <c r="E13" s="39">
        <v>-0.64467310249188559</v>
      </c>
      <c r="F13" s="36">
        <v>1.1328614403317889</v>
      </c>
      <c r="G13" s="20">
        <v>-1.5511737594366082</v>
      </c>
    </row>
    <row r="14" spans="1:7" x14ac:dyDescent="0.15">
      <c r="A14" s="4">
        <f t="shared" si="0"/>
        <v>2.8</v>
      </c>
      <c r="B14" s="19">
        <v>0.55497881851237385</v>
      </c>
      <c r="C14" s="31">
        <v>-0.63286860718997839</v>
      </c>
      <c r="D14" s="20">
        <v>-1.5801068162317835</v>
      </c>
      <c r="E14" s="39">
        <v>-0.87692581399566383</v>
      </c>
      <c r="F14" s="36">
        <v>1.8018705699084332</v>
      </c>
      <c r="G14" s="20">
        <v>-1.1403473179145627</v>
      </c>
    </row>
    <row r="15" spans="1:7" x14ac:dyDescent="0.15">
      <c r="A15" s="4">
        <f t="shared" si="0"/>
        <v>3.1999999999999997</v>
      </c>
      <c r="B15" s="19">
        <v>0.17107789221840303</v>
      </c>
      <c r="C15" s="31">
        <v>-0.17298702311375899</v>
      </c>
      <c r="D15" s="20">
        <v>-5.780780442371011</v>
      </c>
      <c r="E15" s="39">
        <v>-0.98896373345819988</v>
      </c>
      <c r="F15" s="36">
        <v>5.8452906277531813</v>
      </c>
      <c r="G15" s="20">
        <v>-1.0111594249297784</v>
      </c>
    </row>
    <row r="16" spans="1:7" x14ac:dyDescent="0.15">
      <c r="A16" s="5">
        <f t="shared" si="0"/>
        <v>3.5999999999999996</v>
      </c>
      <c r="B16" s="22">
        <v>-0.22749478884257734</v>
      </c>
      <c r="C16" s="32">
        <v>0.23204277627790987</v>
      </c>
      <c r="D16" s="23">
        <v>4.3095502305244509</v>
      </c>
      <c r="E16" s="40">
        <v>-0.98040021969964042</v>
      </c>
      <c r="F16" s="37">
        <v>-4.3957050844447414</v>
      </c>
      <c r="G16" s="23">
        <v>-1.0199916114934819</v>
      </c>
    </row>
    <row r="17" spans="1:7" x14ac:dyDescent="0.15">
      <c r="A17" s="3">
        <f t="shared" si="0"/>
        <v>3.9999999999999996</v>
      </c>
      <c r="B17" s="16">
        <v>-0.60627204941612878</v>
      </c>
      <c r="C17" s="27">
        <v>0.71236178554718343</v>
      </c>
      <c r="D17" s="17">
        <v>1.4037810846799905</v>
      </c>
      <c r="E17" s="38">
        <v>-0.85107323514053412</v>
      </c>
      <c r="F17" s="35">
        <v>-1.649424546229785</v>
      </c>
      <c r="G17" s="17">
        <v>-1.1749870148776025</v>
      </c>
    </row>
    <row r="18" spans="1:7" x14ac:dyDescent="0.15">
      <c r="A18" s="4">
        <f t="shared" si="0"/>
        <v>4.3999999999999995</v>
      </c>
      <c r="B18" s="19">
        <v>-0.92171991208718018</v>
      </c>
      <c r="C18" s="31">
        <v>1.5302091166573288</v>
      </c>
      <c r="D18" s="20">
        <v>0.65350545171528829</v>
      </c>
      <c r="E18" s="39">
        <v>-0.60234898750350852</v>
      </c>
      <c r="F18" s="36">
        <v>-1.0849282812341106</v>
      </c>
      <c r="G18" s="20">
        <v>-1.6601671468638024</v>
      </c>
    </row>
    <row r="19" spans="1:7" x14ac:dyDescent="0.15">
      <c r="A19" s="4">
        <f t="shared" si="0"/>
        <v>4.8</v>
      </c>
      <c r="B19" s="19">
        <v>-1.1169080549299444</v>
      </c>
      <c r="C19" s="31">
        <v>4.4016684225455691</v>
      </c>
      <c r="D19" s="20">
        <v>0.22718658108774145</v>
      </c>
      <c r="E19" s="39">
        <v>-0.25374652238889339</v>
      </c>
      <c r="F19" s="36">
        <v>-0.89532884608189423</v>
      </c>
      <c r="G19" s="20">
        <v>-3.9409407095928359</v>
      </c>
    </row>
    <row r="20" spans="1:7" x14ac:dyDescent="0.15">
      <c r="A20" s="4">
        <f t="shared" si="0"/>
        <v>5.2</v>
      </c>
      <c r="B20" s="19">
        <v>-1.1429755028047917</v>
      </c>
      <c r="C20" s="31">
        <v>-8.0409027249679976</v>
      </c>
      <c r="D20" s="20">
        <v>-0.12436414594282759</v>
      </c>
      <c r="E20" s="39">
        <v>0.14214517223989184</v>
      </c>
      <c r="F20" s="36">
        <v>-0.87490939004909685</v>
      </c>
      <c r="G20" s="20">
        <v>7.0350612985458714</v>
      </c>
    </row>
    <row r="21" spans="1:7" x14ac:dyDescent="0.15">
      <c r="A21" s="5">
        <f t="shared" si="0"/>
        <v>5.6000000000000005</v>
      </c>
      <c r="B21" s="22">
        <v>-0.99247645402861318</v>
      </c>
      <c r="C21" s="32">
        <v>-1.9417709174605227</v>
      </c>
      <c r="D21" s="23">
        <v>-0.51499380849097021</v>
      </c>
      <c r="E21" s="40">
        <v>0.51111922889780881</v>
      </c>
      <c r="F21" s="37">
        <v>-1.0075805788045122</v>
      </c>
      <c r="G21" s="23">
        <v>1.9564906649206424</v>
      </c>
    </row>
    <row r="22" spans="1:7" x14ac:dyDescent="0.15">
      <c r="A22" s="3">
        <f t="shared" si="0"/>
        <v>6.0000000000000009</v>
      </c>
      <c r="B22" s="16">
        <v>-0.70535743424364772</v>
      </c>
      <c r="C22" s="27">
        <v>-0.89089461876004794</v>
      </c>
      <c r="D22" s="17">
        <v>-1.1224672132286595</v>
      </c>
      <c r="E22" s="38">
        <v>0.79174059354558468</v>
      </c>
      <c r="F22" s="35">
        <v>-1.4177209333198515</v>
      </c>
      <c r="G22" s="17">
        <v>1.2630399503981284</v>
      </c>
    </row>
    <row r="23" spans="1:7" x14ac:dyDescent="0.15">
      <c r="A23" s="4">
        <f t="shared" si="0"/>
        <v>6.4000000000000012</v>
      </c>
      <c r="B23" s="19">
        <v>-0.33956081535056404</v>
      </c>
      <c r="C23" s="31">
        <v>-0.35526925485665312</v>
      </c>
      <c r="D23" s="20">
        <v>-2.8147665083022395</v>
      </c>
      <c r="E23" s="39">
        <v>0.95578441058056873</v>
      </c>
      <c r="F23" s="36">
        <v>-2.9449805595725045</v>
      </c>
      <c r="G23" s="20">
        <v>1.0462610489666531</v>
      </c>
    </row>
    <row r="24" spans="1:7" x14ac:dyDescent="0.15">
      <c r="A24" s="4">
        <f t="shared" si="0"/>
        <v>6.8000000000000016</v>
      </c>
      <c r="B24" s="19">
        <v>5.6983139130173506E-2</v>
      </c>
      <c r="C24" s="31">
        <v>5.7052651884369199E-2</v>
      </c>
      <c r="D24" s="20">
        <v>17.527669038535464</v>
      </c>
      <c r="E24" s="39">
        <v>0.99878160345050082</v>
      </c>
      <c r="F24" s="36">
        <v>17.549050741405779</v>
      </c>
      <c r="G24" s="20">
        <v>1.0012198828505552</v>
      </c>
    </row>
    <row r="25" spans="1:7" x14ac:dyDescent="0.15">
      <c r="A25" s="4">
        <f t="shared" si="0"/>
        <v>7.200000000000002</v>
      </c>
      <c r="B25" s="19">
        <v>0.44872299724794618</v>
      </c>
      <c r="C25" s="31">
        <v>0.48699906400466902</v>
      </c>
      <c r="D25" s="20">
        <v>2.0533920368898548</v>
      </c>
      <c r="E25" s="39">
        <v>0.92140422931828092</v>
      </c>
      <c r="F25" s="36">
        <v>2.2285463551747502</v>
      </c>
      <c r="G25" s="20">
        <v>1.0852999890611201</v>
      </c>
    </row>
    <row r="26" spans="1:7" x14ac:dyDescent="0.15">
      <c r="A26" s="5">
        <f t="shared" si="0"/>
        <v>7.6000000000000023</v>
      </c>
      <c r="B26" s="22">
        <v>0.79769194132729471</v>
      </c>
      <c r="C26" s="32">
        <v>1.1032696534844104</v>
      </c>
      <c r="D26" s="23">
        <v>0.90639672435631824</v>
      </c>
      <c r="E26" s="40">
        <v>0.72302536266449235</v>
      </c>
      <c r="F26" s="37">
        <v>1.2536167763411037</v>
      </c>
      <c r="G26" s="23">
        <v>1.3830773464360933</v>
      </c>
    </row>
    <row r="27" spans="1:7" x14ac:dyDescent="0.15">
      <c r="A27" s="3">
        <f t="shared" si="0"/>
        <v>8.0000000000000018</v>
      </c>
      <c r="B27" s="16">
        <v>1.051694607743886</v>
      </c>
      <c r="C27" s="27">
        <v>2.5473361197579618</v>
      </c>
      <c r="D27" s="17">
        <v>0.39256696132233082</v>
      </c>
      <c r="E27" s="38">
        <v>0.41286055640109803</v>
      </c>
      <c r="F27" s="35">
        <v>0.95084636988414128</v>
      </c>
      <c r="G27" s="17">
        <v>2.4221253023466121</v>
      </c>
    </row>
    <row r="28" spans="1:7" x14ac:dyDescent="0.15">
      <c r="A28" s="4">
        <f t="shared" si="0"/>
        <v>8.4000000000000021</v>
      </c>
      <c r="B28" s="19">
        <v>1.1542233291468107</v>
      </c>
      <c r="C28" s="31">
        <v>40.151335122935457</v>
      </c>
      <c r="D28" s="20">
        <v>2.4905772048132335E-2</v>
      </c>
      <c r="E28" s="39">
        <v>2.8746823128366884E-2</v>
      </c>
      <c r="F28" s="36">
        <v>0.86638345868402189</v>
      </c>
      <c r="G28" s="20">
        <v>34.786452594590067</v>
      </c>
    </row>
    <row r="29" spans="1:7" x14ac:dyDescent="0.15">
      <c r="A29" s="4">
        <f t="shared" si="0"/>
        <v>8.8000000000000025</v>
      </c>
      <c r="B29" s="19">
        <v>1.0769019995161935</v>
      </c>
      <c r="C29" s="31">
        <v>-2.9843613579441297</v>
      </c>
      <c r="D29" s="20">
        <v>-0.33508006573603444</v>
      </c>
      <c r="E29" s="39">
        <v>-0.36084839278915304</v>
      </c>
      <c r="F29" s="36">
        <v>0.92858960281368019</v>
      </c>
      <c r="G29" s="20">
        <v>-2.7712469280258345</v>
      </c>
    </row>
    <row r="30" spans="1:7" x14ac:dyDescent="0.15">
      <c r="A30" s="4">
        <f t="shared" si="0"/>
        <v>9.2000000000000028</v>
      </c>
      <c r="B30" s="19">
        <v>0.84144915878735538</v>
      </c>
      <c r="C30" s="31">
        <v>-1.2287235980367817</v>
      </c>
      <c r="D30" s="20">
        <v>-0.81385268550044165</v>
      </c>
      <c r="E30" s="39">
        <v>-0.68481565759117669</v>
      </c>
      <c r="F30" s="36">
        <v>1.1884259310938503</v>
      </c>
      <c r="G30" s="20">
        <v>-1.4602469860538483</v>
      </c>
    </row>
    <row r="31" spans="1:7" x14ac:dyDescent="0.15">
      <c r="A31" s="5">
        <f t="shared" si="0"/>
        <v>9.6000000000000032</v>
      </c>
      <c r="B31" s="22">
        <v>0.50257516310306816</v>
      </c>
      <c r="C31" s="32">
        <v>-0.55822265668501891</v>
      </c>
      <c r="D31" s="23">
        <v>-1.7913998796438266</v>
      </c>
      <c r="E31" s="40">
        <v>-0.90031308669481291</v>
      </c>
      <c r="F31" s="37">
        <v>1.9897521274741543</v>
      </c>
      <c r="G31" s="23">
        <v>-1.1107247187432907</v>
      </c>
    </row>
    <row r="32" spans="1:7" x14ac:dyDescent="0.15">
      <c r="A32" s="3">
        <f t="shared" si="0"/>
        <v>10.000000000000004</v>
      </c>
      <c r="B32" s="16">
        <v>0.11437670085789153</v>
      </c>
      <c r="C32" s="27">
        <v>-0.11494196865292079</v>
      </c>
      <c r="D32" s="17">
        <v>-8.7000423928669939</v>
      </c>
      <c r="E32" s="38">
        <v>-0.99508214621992308</v>
      </c>
      <c r="F32" s="35">
        <v>8.7430393821418217</v>
      </c>
      <c r="G32" s="17">
        <v>-1.0049421585933971</v>
      </c>
    </row>
    <row r="33" spans="1:7" x14ac:dyDescent="0.15">
      <c r="A33" s="4">
        <f t="shared" si="0"/>
        <v>10.400000000000004</v>
      </c>
      <c r="B33" s="19">
        <v>-0.28352741441753027</v>
      </c>
      <c r="C33" s="31">
        <v>0.29248145107088191</v>
      </c>
      <c r="D33" s="20">
        <v>3.4190202364581861</v>
      </c>
      <c r="E33" s="39">
        <v>-0.96938596748420236</v>
      </c>
      <c r="F33" s="36">
        <v>-3.5269958005802309</v>
      </c>
      <c r="G33" s="20">
        <v>-1.0315808496746128</v>
      </c>
    </row>
    <row r="34" spans="1:7" x14ac:dyDescent="0.15">
      <c r="A34" s="4">
        <f t="shared" si="0"/>
        <v>10.800000000000004</v>
      </c>
      <c r="B34" s="19">
        <v>-0.65630830787555039</v>
      </c>
      <c r="C34" s="31">
        <v>0.79768486602392208</v>
      </c>
      <c r="D34" s="20">
        <v>1.2536278956682758</v>
      </c>
      <c r="E34" s="39">
        <v>-0.82276640291163317</v>
      </c>
      <c r="F34" s="36">
        <v>-1.5236741452153317</v>
      </c>
      <c r="G34" s="20">
        <v>-1.215411806390206</v>
      </c>
    </row>
    <row r="35" spans="1:7" x14ac:dyDescent="0.15">
      <c r="A35" s="4">
        <f t="shared" si="0"/>
        <v>11.200000000000005</v>
      </c>
      <c r="B35" s="19">
        <v>-0.95826822673693957</v>
      </c>
      <c r="C35" s="31">
        <v>1.7175265311866652</v>
      </c>
      <c r="D35" s="20">
        <v>0.58223263620218135</v>
      </c>
      <c r="E35" s="39">
        <v>-0.5579350358418379</v>
      </c>
      <c r="F35" s="36">
        <v>-1.0435491568004545</v>
      </c>
      <c r="G35" s="20">
        <v>-1.792323363402254</v>
      </c>
    </row>
    <row r="36" spans="1:7" x14ac:dyDescent="0.15">
      <c r="A36" s="5">
        <f t="shared" si="0"/>
        <v>11.600000000000005</v>
      </c>
      <c r="B36" s="22">
        <v>-1.1317015885526824</v>
      </c>
      <c r="C36" s="32">
        <v>5.6986368640541842</v>
      </c>
      <c r="D36" s="23">
        <v>0.17548056208104643</v>
      </c>
      <c r="E36" s="40">
        <v>-0.19859163086723786</v>
      </c>
      <c r="F36" s="37">
        <v>-0.88362516242367928</v>
      </c>
      <c r="G36" s="23">
        <v>-5.0354589245934456</v>
      </c>
    </row>
    <row r="37" spans="1:7" x14ac:dyDescent="0.15">
      <c r="A37" s="3">
        <f t="shared" si="0"/>
        <v>12.000000000000005</v>
      </c>
      <c r="B37" s="16">
        <v>-1.1318166708520458</v>
      </c>
      <c r="C37" s="27">
        <v>-5.713385195289117</v>
      </c>
      <c r="D37" s="17">
        <v>-0.1750275827410577</v>
      </c>
      <c r="E37" s="38">
        <v>0.19809913600526494</v>
      </c>
      <c r="F37" s="35">
        <v>-0.88353531605713787</v>
      </c>
      <c r="G37" s="17">
        <v>5.0479775942759426</v>
      </c>
    </row>
    <row r="38" spans="1:7" x14ac:dyDescent="0.15">
      <c r="A38" s="4">
        <f t="shared" si="0"/>
        <v>12.400000000000006</v>
      </c>
      <c r="B38" s="19">
        <v>-0.95858053252790643</v>
      </c>
      <c r="C38" s="31">
        <v>-1.7193266418911501</v>
      </c>
      <c r="D38" s="20">
        <v>-0.58162304685749733</v>
      </c>
      <c r="E38" s="39">
        <v>0.55753252998716329</v>
      </c>
      <c r="F38" s="36">
        <v>-1.0432091682092322</v>
      </c>
      <c r="G38" s="20">
        <v>1.7936173159672391</v>
      </c>
    </row>
    <row r="39" spans="1:7" x14ac:dyDescent="0.15">
      <c r="A39" s="4">
        <f t="shared" si="0"/>
        <v>12.800000000000006</v>
      </c>
      <c r="B39" s="19">
        <v>-0.6567455208459867</v>
      </c>
      <c r="C39" s="31">
        <v>-0.79847022931531308</v>
      </c>
      <c r="D39" s="20">
        <v>-1.2523948461516197</v>
      </c>
      <c r="E39" s="39">
        <v>0.82250470554067479</v>
      </c>
      <c r="F39" s="36">
        <v>-1.5226597947890839</v>
      </c>
      <c r="G39" s="20">
        <v>1.2157985155144473</v>
      </c>
    </row>
    <row r="40" spans="1:7" x14ac:dyDescent="0.15">
      <c r="A40" s="4">
        <f t="shared" si="0"/>
        <v>13.200000000000006</v>
      </c>
      <c r="B40" s="19">
        <v>-0.28402179787320958</v>
      </c>
      <c r="C40" s="31">
        <v>-0.29302425961053286</v>
      </c>
      <c r="D40" s="20">
        <v>-3.4126867220111032</v>
      </c>
      <c r="E40" s="39">
        <v>0.9692774183636238</v>
      </c>
      <c r="F40" s="36">
        <v>-3.5208565239996505</v>
      </c>
      <c r="G40" s="20">
        <v>1.0316963761399118</v>
      </c>
    </row>
    <row r="41" spans="1:7" x14ac:dyDescent="0.15">
      <c r="A41" s="5">
        <f t="shared" si="0"/>
        <v>13.600000000000007</v>
      </c>
      <c r="B41" s="22">
        <v>0.11387338846733661</v>
      </c>
      <c r="C41" s="32">
        <v>0.11443119033065645</v>
      </c>
      <c r="D41" s="23">
        <v>8.7388761500289753</v>
      </c>
      <c r="E41" s="40">
        <v>0.99512543860019242</v>
      </c>
      <c r="F41" s="37">
        <v>8.7816830030208468</v>
      </c>
      <c r="G41" s="23">
        <v>1.0048984391421691</v>
      </c>
    </row>
    <row r="42" spans="1:7" x14ac:dyDescent="0.15">
      <c r="A42" s="3">
        <f t="shared" si="0"/>
        <v>14.000000000000007</v>
      </c>
      <c r="B42" s="16">
        <v>0.50210636211782045</v>
      </c>
      <c r="C42" s="27">
        <v>0.55758046321877164</v>
      </c>
      <c r="D42" s="17">
        <v>1.7934631249941071</v>
      </c>
      <c r="E42" s="38">
        <v>0.90050924528324894</v>
      </c>
      <c r="F42" s="35">
        <v>1.991609896720145</v>
      </c>
      <c r="G42" s="17">
        <v>1.1104827687643084</v>
      </c>
    </row>
    <row r="43" spans="1:7" x14ac:dyDescent="0.15">
      <c r="A43" s="4">
        <f t="shared" si="0"/>
        <v>14.400000000000007</v>
      </c>
      <c r="B43" s="19">
        <v>0.84107390769944679</v>
      </c>
      <c r="C43" s="31">
        <v>1.2275560569855735</v>
      </c>
      <c r="D43" s="20">
        <v>0.81462674906727484</v>
      </c>
      <c r="E43" s="39">
        <v>0.6851613031545094</v>
      </c>
      <c r="F43" s="36">
        <v>1.1889561557500421</v>
      </c>
      <c r="G43" s="20">
        <v>1.4595103304812471</v>
      </c>
    </row>
    <row r="44" spans="1:7" x14ac:dyDescent="0.15">
      <c r="A44" s="4">
        <f t="shared" si="0"/>
        <v>14.800000000000008</v>
      </c>
      <c r="B44" s="19">
        <v>1.0766949184781807</v>
      </c>
      <c r="C44" s="31">
        <v>2.9799625978251107</v>
      </c>
      <c r="D44" s="20">
        <v>0.33557468161843296</v>
      </c>
      <c r="E44" s="39">
        <v>0.36131155446850011</v>
      </c>
      <c r="F44" s="36">
        <v>0.92876819871446725</v>
      </c>
      <c r="G44" s="20">
        <v>2.7676944942185124</v>
      </c>
    </row>
    <row r="45" spans="1:7" x14ac:dyDescent="0.15">
      <c r="A45" s="4">
        <f t="shared" si="0"/>
        <v>15.200000000000008</v>
      </c>
      <c r="B45" s="19">
        <v>1.1542399421888203</v>
      </c>
      <c r="C45" s="31">
        <v>-40.869462625906642</v>
      </c>
      <c r="D45" s="20">
        <v>-2.44681465267447E-2</v>
      </c>
      <c r="E45" s="39">
        <v>-2.8242112032497386E-2</v>
      </c>
      <c r="F45" s="36">
        <v>0.86637098877696928</v>
      </c>
      <c r="G45" s="20">
        <v>-35.408116745990128</v>
      </c>
    </row>
    <row r="46" spans="1:7" x14ac:dyDescent="0.15">
      <c r="A46" s="5">
        <f t="shared" si="0"/>
        <v>15.600000000000009</v>
      </c>
      <c r="B46" s="22">
        <v>1.0519300332413135</v>
      </c>
      <c r="C46" s="32">
        <v>-2.5506869604153621</v>
      </c>
      <c r="D46" s="23">
        <v>-0.39205124561312565</v>
      </c>
      <c r="E46" s="40">
        <v>-0.41241047983011364</v>
      </c>
      <c r="F46" s="37">
        <v>0.95063356725228065</v>
      </c>
      <c r="G46" s="23">
        <v>-2.4247686441235321</v>
      </c>
    </row>
    <row r="47" spans="1:7" x14ac:dyDescent="0.15">
      <c r="A47" s="3">
        <f t="shared" si="0"/>
        <v>16.000000000000007</v>
      </c>
      <c r="B47" s="16">
        <v>0.79808493918003021</v>
      </c>
      <c r="C47" s="27">
        <v>-1.1043101071442285</v>
      </c>
      <c r="D47" s="17">
        <v>-0.90554273978893762</v>
      </c>
      <c r="E47" s="38">
        <v>-0.72270002240937214</v>
      </c>
      <c r="F47" s="35">
        <v>1.2529994627231305</v>
      </c>
      <c r="G47" s="17">
        <v>-1.383699970931441</v>
      </c>
    </row>
    <row r="48" spans="1:7" x14ac:dyDescent="0.15">
      <c r="A48" s="4">
        <f t="shared" si="0"/>
        <v>16.400000000000006</v>
      </c>
      <c r="B48" s="19">
        <v>0.44919981023646893</v>
      </c>
      <c r="C48" s="31">
        <v>-0.48760877028393307</v>
      </c>
      <c r="D48" s="20">
        <v>-2.0508244743377015</v>
      </c>
      <c r="E48" s="39">
        <v>-0.92122996470080165</v>
      </c>
      <c r="F48" s="36">
        <v>2.2261808157790122</v>
      </c>
      <c r="G48" s="20">
        <v>-1.0855052900116871</v>
      </c>
    </row>
    <row r="49" spans="1:7" x14ac:dyDescent="0.15">
      <c r="A49" s="4">
        <f t="shared" si="0"/>
        <v>16.800000000000004</v>
      </c>
      <c r="B49" s="19">
        <v>5.748769227111495E-2</v>
      </c>
      <c r="C49" s="31">
        <v>-5.7559070234457922E-2</v>
      </c>
      <c r="D49" s="20">
        <v>-17.373456449637835</v>
      </c>
      <c r="E49" s="39">
        <v>-0.99875991806239717</v>
      </c>
      <c r="F49" s="36">
        <v>17.395027709304244</v>
      </c>
      <c r="G49" s="20">
        <v>-1.0012416216501847</v>
      </c>
    </row>
    <row r="50" spans="1:7" x14ac:dyDescent="0.15">
      <c r="A50" s="4">
        <f t="shared" si="0"/>
        <v>17.200000000000003</v>
      </c>
      <c r="B50" s="19">
        <v>-0.33907124517635734</v>
      </c>
      <c r="C50" s="31">
        <v>0.35470866366725246</v>
      </c>
      <c r="D50" s="20">
        <v>2.8192150416097164</v>
      </c>
      <c r="E50" s="39">
        <v>-0.9559147545785226</v>
      </c>
      <c r="F50" s="36">
        <v>-2.949232688486696</v>
      </c>
      <c r="G50" s="20">
        <v>-1.0461183857768941</v>
      </c>
    </row>
    <row r="51" spans="1:7" x14ac:dyDescent="0.15">
      <c r="A51" s="5">
        <f t="shared" si="0"/>
        <v>17.600000000000001</v>
      </c>
      <c r="B51" s="22">
        <v>-0.70493343365729044</v>
      </c>
      <c r="C51" s="32">
        <v>0.89004076255096409</v>
      </c>
      <c r="D51" s="23">
        <v>1.123544046605101</v>
      </c>
      <c r="E51" s="40">
        <v>-0.79202376263854057</v>
      </c>
      <c r="F51" s="37">
        <v>-1.4185736585252653</v>
      </c>
      <c r="G51" s="23">
        <v>-1.2625883807685381</v>
      </c>
    </row>
    <row r="52" spans="1:7" x14ac:dyDescent="0.15">
      <c r="A52" s="3">
        <f t="shared" si="0"/>
        <v>18</v>
      </c>
      <c r="B52" s="16">
        <v>-0.99218821399884871</v>
      </c>
      <c r="C52" s="27">
        <v>1.9396148960362816</v>
      </c>
      <c r="D52" s="17">
        <v>0.51556626113954862</v>
      </c>
      <c r="E52" s="38">
        <v>-0.51153876783811281</v>
      </c>
      <c r="F52" s="35">
        <v>-1.0078732904613603</v>
      </c>
      <c r="G52" s="17">
        <v>-1.9548860474959564</v>
      </c>
    </row>
    <row r="53" spans="1:7" x14ac:dyDescent="0.15">
      <c r="A53" s="4">
        <f t="shared" si="0"/>
        <v>18.399999999999999</v>
      </c>
      <c r="B53" s="19">
        <v>-1.1428926852834385</v>
      </c>
      <c r="C53" s="31">
        <v>8.012218418475042</v>
      </c>
      <c r="D53" s="20">
        <v>0.12480937834821647</v>
      </c>
      <c r="E53" s="39">
        <v>-0.14264372556894975</v>
      </c>
      <c r="F53" s="36">
        <v>-0.87497278867612938</v>
      </c>
      <c r="G53" s="20">
        <v>-7.0104730930953547</v>
      </c>
    </row>
    <row r="54" spans="1:7" x14ac:dyDescent="0.15">
      <c r="A54" s="4">
        <f t="shared" si="0"/>
        <v>18.799999999999997</v>
      </c>
      <c r="B54" s="19">
        <v>-1.117054677529159</v>
      </c>
      <c r="C54" s="31">
        <v>-4.4106684848865774</v>
      </c>
      <c r="D54" s="20">
        <v>-0.22672300206341978</v>
      </c>
      <c r="E54" s="39">
        <v>0.25326198995839622</v>
      </c>
      <c r="F54" s="36">
        <v>-0.89521132681877746</v>
      </c>
      <c r="G54" s="20">
        <v>3.9484803865130798</v>
      </c>
    </row>
    <row r="55" spans="1:7" x14ac:dyDescent="0.15">
      <c r="A55" s="4">
        <f t="shared" si="0"/>
        <v>19.199999999999996</v>
      </c>
      <c r="B55" s="19">
        <v>-0.9220547296510716</v>
      </c>
      <c r="C55" s="31">
        <v>-1.5317426017028044</v>
      </c>
      <c r="D55" s="20">
        <v>-0.65285120286419018</v>
      </c>
      <c r="E55" s="39">
        <v>0.60196453935931771</v>
      </c>
      <c r="F55" s="36">
        <v>-1.0845343208406131</v>
      </c>
      <c r="G55" s="20">
        <v>1.6612274222403847</v>
      </c>
    </row>
    <row r="56" spans="1:7" x14ac:dyDescent="0.15">
      <c r="A56" s="5">
        <f t="shared" si="0"/>
        <v>19.599999999999994</v>
      </c>
      <c r="B56" s="22">
        <v>-0.60672107624140847</v>
      </c>
      <c r="C56" s="32">
        <v>-0.71309049635499122</v>
      </c>
      <c r="D56" s="23">
        <v>-1.4023465536444049</v>
      </c>
      <c r="E56" s="40">
        <v>0.85083321029056347</v>
      </c>
      <c r="F56" s="37">
        <v>-1.64820382735824</v>
      </c>
      <c r="G56" s="23">
        <v>1.1753184853450835</v>
      </c>
    </row>
    <row r="57" spans="1:7" x14ac:dyDescent="0.15">
      <c r="A57" s="3">
        <f t="shared" si="0"/>
        <v>19.999999999999993</v>
      </c>
      <c r="B57" s="16">
        <v>-0.22799303632403609</v>
      </c>
      <c r="C57" s="27">
        <v>-0.23257157765274813</v>
      </c>
      <c r="D57" s="17">
        <v>-4.2997515435574707</v>
      </c>
      <c r="E57" s="38">
        <v>0.98031340985462867</v>
      </c>
      <c r="F57" s="35">
        <v>-4.3860988744355582</v>
      </c>
      <c r="G57" s="17">
        <v>1.0200819349684207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Start_Jelli3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DA07-7C5C-4131-8A3B-00F64696BA84}">
  <sheetPr codeName="Sheet27"/>
  <dimension ref="A1:F31"/>
  <sheetViews>
    <sheetView workbookViewId="0"/>
  </sheetViews>
  <sheetFormatPr defaultColWidth="8.875" defaultRowHeight="13.5" x14ac:dyDescent="0.15"/>
  <cols>
    <col min="2" max="6" width="12.625" customWidth="1"/>
  </cols>
  <sheetData>
    <row r="1" spans="1:6" x14ac:dyDescent="0.15">
      <c r="A1" s="1" t="s">
        <v>104</v>
      </c>
    </row>
    <row r="3" spans="1:6" x14ac:dyDescent="0.15">
      <c r="A3" s="2"/>
    </row>
    <row r="5" spans="1:6" x14ac:dyDescent="0.15">
      <c r="B5" s="33"/>
      <c r="C5" s="33"/>
      <c r="D5" s="50">
        <v>0.25</v>
      </c>
      <c r="E5" s="50">
        <v>0.5</v>
      </c>
      <c r="F5" s="50">
        <v>0.75</v>
      </c>
    </row>
    <row r="6" spans="1:6" x14ac:dyDescent="0.15">
      <c r="A6" s="6" t="s">
        <v>60</v>
      </c>
      <c r="B6" s="6" t="s">
        <v>17</v>
      </c>
      <c r="C6" s="6" t="s">
        <v>18</v>
      </c>
      <c r="D6" s="6" t="str">
        <f>_xlfn.CONCAT("P(",D5,", k)")</f>
        <v>P(0.25, k)</v>
      </c>
      <c r="E6" s="6" t="str">
        <f t="shared" ref="E6:F6" si="0">_xlfn.CONCAT("P(",E5,", k)")</f>
        <v>P(0.5, k)</v>
      </c>
      <c r="F6" s="6" t="str">
        <f t="shared" si="0"/>
        <v>P(0.75, k)</v>
      </c>
    </row>
    <row r="7" spans="1:6" x14ac:dyDescent="0.15">
      <c r="A7" s="3">
        <v>0</v>
      </c>
      <c r="B7" s="18">
        <v>1.5707963267948966</v>
      </c>
      <c r="C7" s="18">
        <v>1.5707963267948966</v>
      </c>
      <c r="D7" s="16">
        <v>1.8137993642342178</v>
      </c>
      <c r="E7" s="27">
        <v>2.2214414690791831</v>
      </c>
      <c r="F7" s="17">
        <v>3.1415926535897931</v>
      </c>
    </row>
    <row r="8" spans="1:6" x14ac:dyDescent="0.15">
      <c r="A8" s="4">
        <f>A7+0.05</f>
        <v>0.05</v>
      </c>
      <c r="B8" s="21">
        <v>1.5910034537907922</v>
      </c>
      <c r="C8" s="21">
        <v>1.550973351780472</v>
      </c>
      <c r="D8" s="19">
        <v>1.838825054154448</v>
      </c>
      <c r="E8" s="31">
        <v>2.2549770191369856</v>
      </c>
      <c r="F8" s="20">
        <v>3.1956514988445752</v>
      </c>
    </row>
    <row r="9" spans="1:6" x14ac:dyDescent="0.15">
      <c r="A9" s="4">
        <f t="shared" ref="A9:A26" si="1">A8+0.05</f>
        <v>0.1</v>
      </c>
      <c r="B9" s="21">
        <v>1.6124413487202194</v>
      </c>
      <c r="C9" s="21">
        <v>1.5307576368977631</v>
      </c>
      <c r="D9" s="19">
        <v>1.8654124665773633</v>
      </c>
      <c r="E9" s="31">
        <v>2.2906753982784585</v>
      </c>
      <c r="F9" s="20">
        <v>3.2533809763698125</v>
      </c>
    </row>
    <row r="10" spans="1:6" x14ac:dyDescent="0.15">
      <c r="A10" s="4">
        <f t="shared" si="1"/>
        <v>0.15000000000000002</v>
      </c>
      <c r="B10" s="21">
        <v>1.6352567322645799</v>
      </c>
      <c r="C10" s="21">
        <v>1.5101218320928198</v>
      </c>
      <c r="D10" s="19">
        <v>1.89375013602247</v>
      </c>
      <c r="E10" s="31">
        <v>2.3288024722943237</v>
      </c>
      <c r="F10" s="20">
        <v>3.3152462698221496</v>
      </c>
    </row>
    <row r="11" spans="1:6" x14ac:dyDescent="0.15">
      <c r="A11" s="5">
        <f t="shared" si="1"/>
        <v>0.2</v>
      </c>
      <c r="B11" s="24">
        <v>1.6596235986105279</v>
      </c>
      <c r="C11" s="24">
        <v>1.4890350580958527</v>
      </c>
      <c r="D11" s="22">
        <v>1.9240619170304898</v>
      </c>
      <c r="E11" s="32">
        <v>2.3696744998399666</v>
      </c>
      <c r="F11" s="23">
        <v>3.381802603506018</v>
      </c>
    </row>
    <row r="12" spans="1:6" x14ac:dyDescent="0.15">
      <c r="A12" s="3">
        <f t="shared" si="1"/>
        <v>0.25</v>
      </c>
      <c r="B12" s="18">
        <v>1.6857503548125961</v>
      </c>
      <c r="C12" s="18">
        <v>1.4674622093394269</v>
      </c>
      <c r="D12" s="16">
        <v>1.9566162791192363</v>
      </c>
      <c r="E12" s="27">
        <v>2.4136715042011945</v>
      </c>
      <c r="F12" s="17">
        <v>3.453719510918742</v>
      </c>
    </row>
    <row r="13" spans="1:6" x14ac:dyDescent="0.15">
      <c r="A13" s="4">
        <f t="shared" si="1"/>
        <v>0.3</v>
      </c>
      <c r="B13" s="21">
        <v>1.713889448178791</v>
      </c>
      <c r="C13" s="21">
        <v>1.4453630644126654</v>
      </c>
      <c r="D13" s="19">
        <v>1.9917388535456915</v>
      </c>
      <c r="E13" s="31">
        <v>2.4612553522724223</v>
      </c>
      <c r="F13" s="20">
        <v>3.531813751750378</v>
      </c>
    </row>
    <row r="14" spans="1:6" x14ac:dyDescent="0.15">
      <c r="A14" s="4">
        <f t="shared" si="1"/>
        <v>0.35</v>
      </c>
      <c r="B14" s="21">
        <v>1.7443505972256133</v>
      </c>
      <c r="C14" s="21">
        <v>1.4226911334908792</v>
      </c>
      <c r="D14" s="19">
        <v>2.0298296941963798</v>
      </c>
      <c r="E14" s="31">
        <v>2.5129946678773658</v>
      </c>
      <c r="F14" s="20">
        <v>3.6170948245641741</v>
      </c>
    </row>
    <row r="15" spans="1:6" x14ac:dyDescent="0.15">
      <c r="A15" s="4">
        <f t="shared" si="1"/>
        <v>0.39999999999999997</v>
      </c>
      <c r="B15" s="21">
        <v>1.7775193714912534</v>
      </c>
      <c r="C15" s="21">
        <v>1.3993921388974324</v>
      </c>
      <c r="D15" s="19">
        <v>2.0713875423657626</v>
      </c>
      <c r="E15" s="31">
        <v>2.5695999149123949</v>
      </c>
      <c r="F15" s="20">
        <v>3.7108292833846126</v>
      </c>
    </row>
    <row r="16" spans="1:6" x14ac:dyDescent="0.15">
      <c r="A16" s="5">
        <f t="shared" si="1"/>
        <v>0.44999999999999996</v>
      </c>
      <c r="B16" s="24">
        <v>1.8138839368169826</v>
      </c>
      <c r="C16" s="24">
        <v>1.3754019718711159</v>
      </c>
      <c r="D16" s="22">
        <v>2.1170447939310351</v>
      </c>
      <c r="E16" s="32">
        <v>2.6319740458300482</v>
      </c>
      <c r="F16" s="23">
        <v>3.8146339323978351</v>
      </c>
    </row>
    <row r="17" spans="1:6" x14ac:dyDescent="0.15">
      <c r="A17" s="3">
        <f t="shared" si="1"/>
        <v>0.49999999999999994</v>
      </c>
      <c r="B17" s="18">
        <v>1.8540746773013717</v>
      </c>
      <c r="C17" s="18">
        <v>1.3506438810476753</v>
      </c>
      <c r="D17" s="16">
        <v>2.1676193607665555</v>
      </c>
      <c r="E17" s="27">
        <v>2.7012877620953506</v>
      </c>
      <c r="F17" s="17">
        <v>3.9306148458953509</v>
      </c>
    </row>
    <row r="18" spans="1:6" x14ac:dyDescent="0.15">
      <c r="A18" s="4">
        <f t="shared" si="1"/>
        <v>0.54999999999999993</v>
      </c>
      <c r="B18" s="21">
        <v>1.8989249102715533</v>
      </c>
      <c r="C18" s="21">
        <v>1.3250244979582302</v>
      </c>
      <c r="D18" s="19">
        <v>2.2241942349246204</v>
      </c>
      <c r="E18" s="31">
        <v>2.7790952034160963</v>
      </c>
      <c r="F18" s="20">
        <v>4.0615819458466405</v>
      </c>
    </row>
    <row r="19" spans="1:6" x14ac:dyDescent="0.15">
      <c r="A19" s="4">
        <f t="shared" si="1"/>
        <v>0.6</v>
      </c>
      <c r="B19" s="21">
        <v>1.9495677498060258</v>
      </c>
      <c r="C19" s="21">
        <v>1.2984280350469131</v>
      </c>
      <c r="D19" s="19">
        <v>2.2882445798405424</v>
      </c>
      <c r="E19" s="31">
        <v>2.8675191234709407</v>
      </c>
      <c r="F19" s="20">
        <v>4.211393958956787</v>
      </c>
    </row>
    <row r="20" spans="1:6" x14ac:dyDescent="0.15">
      <c r="A20" s="4">
        <f t="shared" si="1"/>
        <v>0.65</v>
      </c>
      <c r="B20" s="21">
        <v>2.0075983984243764</v>
      </c>
      <c r="C20" s="21">
        <v>1.2707074796501494</v>
      </c>
      <c r="D20" s="19">
        <v>2.3618509402292944</v>
      </c>
      <c r="E20" s="31">
        <v>2.9695622153823207</v>
      </c>
      <c r="F20" s="20">
        <v>4.3855410693461092</v>
      </c>
    </row>
    <row r="21" spans="1:6" x14ac:dyDescent="0.15">
      <c r="A21" s="5">
        <f t="shared" si="1"/>
        <v>0.70000000000000007</v>
      </c>
      <c r="B21" s="24">
        <v>2.0753631352924691</v>
      </c>
      <c r="C21" s="24">
        <v>1.2416705679458226</v>
      </c>
      <c r="D21" s="22">
        <v>2.4480794073295669</v>
      </c>
      <c r="E21" s="32">
        <v>3.0896634904808487</v>
      </c>
      <c r="F21" s="23">
        <v>4.5921913847554645</v>
      </c>
    </row>
    <row r="22" spans="1:6" x14ac:dyDescent="0.15">
      <c r="A22" s="3">
        <f t="shared" si="1"/>
        <v>0.75000000000000011</v>
      </c>
      <c r="B22" s="18">
        <v>2.1565156474996434</v>
      </c>
      <c r="C22" s="18">
        <v>1.2110560275684594</v>
      </c>
      <c r="D22" s="16">
        <v>2.5517145048658652</v>
      </c>
      <c r="E22" s="27">
        <v>3.2347734712494649</v>
      </c>
      <c r="F22" s="17">
        <v>4.8442241102738386</v>
      </c>
    </row>
    <row r="23" spans="1:6" x14ac:dyDescent="0.15">
      <c r="A23" s="4">
        <f t="shared" si="1"/>
        <v>0.80000000000000016</v>
      </c>
      <c r="B23" s="21">
        <v>2.2572053268208538</v>
      </c>
      <c r="C23" s="21">
        <v>1.1784899243278384</v>
      </c>
      <c r="D23" s="19">
        <v>2.680826928354747</v>
      </c>
      <c r="E23" s="31">
        <v>3.416660140324387</v>
      </c>
      <c r="F23" s="20">
        <v>5.1636157256245951</v>
      </c>
    </row>
    <row r="24" spans="1:6" x14ac:dyDescent="0.15">
      <c r="A24" s="4">
        <f t="shared" si="1"/>
        <v>0.8500000000000002</v>
      </c>
      <c r="B24" s="21">
        <v>2.3890164863255805</v>
      </c>
      <c r="C24" s="21">
        <v>1.1433957918831659</v>
      </c>
      <c r="D24" s="19">
        <v>2.8506574782829976</v>
      </c>
      <c r="E24" s="31">
        <v>3.6576378031774945</v>
      </c>
      <c r="F24" s="20">
        <v>5.5924081524823617</v>
      </c>
    </row>
    <row r="25" spans="1:6" x14ac:dyDescent="0.15">
      <c r="A25" s="4">
        <f t="shared" si="1"/>
        <v>0.90000000000000024</v>
      </c>
      <c r="B25" s="21">
        <v>2.5780921133481738</v>
      </c>
      <c r="C25" s="21">
        <v>1.1047747327040733</v>
      </c>
      <c r="D25" s="19">
        <v>3.0956943570287665</v>
      </c>
      <c r="E25" s="31">
        <v>4.0084370197368067</v>
      </c>
      <c r="F25" s="20">
        <v>6.2271773058094775</v>
      </c>
    </row>
    <row r="26" spans="1:6" x14ac:dyDescent="0.15">
      <c r="A26" s="5">
        <f t="shared" si="1"/>
        <v>0.95000000000000029</v>
      </c>
      <c r="B26" s="24">
        <v>2.9083372484445551</v>
      </c>
      <c r="C26" s="24">
        <v>1.0604737277662779</v>
      </c>
      <c r="D26" s="22">
        <v>3.5269778999653818</v>
      </c>
      <c r="E26" s="32">
        <v>4.6333081472798963</v>
      </c>
      <c r="F26" s="23">
        <v>7.3846930937254882</v>
      </c>
    </row>
    <row r="27" spans="1:6" x14ac:dyDescent="0.15">
      <c r="A27" s="3">
        <v>0.97</v>
      </c>
      <c r="B27" s="18">
        <v>3.15587494789184</v>
      </c>
      <c r="C27" s="18">
        <v>1.0399468608930853</v>
      </c>
      <c r="D27" s="16">
        <v>3.8523659468082232</v>
      </c>
      <c r="E27" s="27">
        <v>5.1096954159335235</v>
      </c>
      <c r="F27" s="17">
        <v>8.2861147578012133</v>
      </c>
    </row>
    <row r="28" spans="1:6" x14ac:dyDescent="0.15">
      <c r="A28" s="4">
        <v>0.98</v>
      </c>
      <c r="B28" s="21">
        <v>3.3541414456991614</v>
      </c>
      <c r="C28" s="21">
        <v>1.0285945190307741</v>
      </c>
      <c r="D28" s="19">
        <v>4.1139630385118533</v>
      </c>
      <c r="E28" s="31">
        <v>5.4950422731207755</v>
      </c>
      <c r="F28" s="20">
        <v>9.0248233007489009</v>
      </c>
    </row>
    <row r="29" spans="1:6" x14ac:dyDescent="0.15">
      <c r="A29" s="4">
        <v>0.99</v>
      </c>
      <c r="B29" s="21">
        <v>3.6956373629898738</v>
      </c>
      <c r="C29" s="21">
        <v>1.0159935450252238</v>
      </c>
      <c r="D29" s="19">
        <v>4.5660246033874827</v>
      </c>
      <c r="E29" s="31">
        <v>6.164631986713891</v>
      </c>
      <c r="F29" s="20">
        <v>10.32412377788072</v>
      </c>
    </row>
    <row r="30" spans="1:6" x14ac:dyDescent="0.15">
      <c r="A30" s="4">
        <v>0.997</v>
      </c>
      <c r="B30" s="21">
        <v>4.2933379678139092</v>
      </c>
      <c r="C30" s="21">
        <v>1.0056917212963286</v>
      </c>
      <c r="D30" s="19">
        <v>5.3600490162955818</v>
      </c>
      <c r="E30" s="31">
        <v>7.3479029897870394</v>
      </c>
      <c r="F30" s="20">
        <v>12.652562537509414</v>
      </c>
    </row>
    <row r="31" spans="1:6" x14ac:dyDescent="0.15">
      <c r="A31" s="5">
        <v>0.999999999999999</v>
      </c>
      <c r="B31" s="24">
        <v>18.603402099461423</v>
      </c>
      <c r="C31" s="24">
        <v>1.0000000000000102</v>
      </c>
      <c r="D31" s="22">
        <v>24.438332036392531</v>
      </c>
      <c r="E31" s="32">
        <v>35.960353718642402</v>
      </c>
      <c r="F31" s="23">
        <v>69.851532420040115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Start_Celli">
                <anchor moveWithCells="1" sizeWithCells="1">
                  <from>
                    <xdr:col>1</xdr:col>
                    <xdr:colOff>9525</xdr:colOff>
                    <xdr:row>1</xdr:row>
                    <xdr:rowOff>161925</xdr:rowOff>
                  </from>
                  <to>
                    <xdr:col>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9525</xdr:colOff>
                    <xdr:row>1</xdr:row>
                    <xdr:rowOff>161925</xdr:rowOff>
                  </from>
                  <to>
                    <xdr:col>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D655F-B844-4216-B49F-3C3EC9FECC5D}">
  <sheetPr codeName="Sheet67"/>
  <dimension ref="A1:G48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105</v>
      </c>
    </row>
    <row r="3" spans="1:7" x14ac:dyDescent="0.15">
      <c r="A3" s="2"/>
    </row>
    <row r="4" spans="1:7" x14ac:dyDescent="0.15">
      <c r="B4" s="14"/>
    </row>
    <row r="5" spans="1:7" x14ac:dyDescent="0.15">
      <c r="B5" s="51">
        <v>0.1</v>
      </c>
      <c r="C5" s="50">
        <v>0.2</v>
      </c>
      <c r="D5" s="50">
        <v>0.3</v>
      </c>
      <c r="E5" s="50">
        <v>0.4</v>
      </c>
      <c r="F5" s="50">
        <v>0.5</v>
      </c>
      <c r="G5" s="50">
        <v>0.6</v>
      </c>
    </row>
    <row r="6" spans="1:7" x14ac:dyDescent="0.15">
      <c r="A6" s="6" t="s">
        <v>60</v>
      </c>
      <c r="B6" s="6" t="str">
        <f>_xlfn.CONCAT("F(",B5,"π, k)")</f>
        <v>F(0.1π, k)</v>
      </c>
      <c r="C6" s="6" t="s">
        <v>64</v>
      </c>
      <c r="D6" s="6" t="s">
        <v>63</v>
      </c>
      <c r="E6" s="6" t="s">
        <v>62</v>
      </c>
      <c r="F6" s="6" t="s">
        <v>61</v>
      </c>
      <c r="G6" s="6" t="s">
        <v>97</v>
      </c>
    </row>
    <row r="7" spans="1:7" x14ac:dyDescent="0.15">
      <c r="A7" s="3">
        <v>0</v>
      </c>
      <c r="B7" s="16">
        <v>0.31415926535897931</v>
      </c>
      <c r="C7" s="27">
        <v>0.62831853071795873</v>
      </c>
      <c r="D7" s="27">
        <v>0.94247779607693793</v>
      </c>
      <c r="E7" s="27">
        <v>1.2566370614359172</v>
      </c>
      <c r="F7" s="27">
        <v>1.5707963267948966</v>
      </c>
      <c r="G7" s="17">
        <v>1.8849555921538759</v>
      </c>
    </row>
    <row r="8" spans="1:7" x14ac:dyDescent="0.15">
      <c r="A8" s="4">
        <f>A7+0.1</f>
        <v>0.1</v>
      </c>
      <c r="B8" s="19">
        <v>0.31466813363606699</v>
      </c>
      <c r="C8" s="31">
        <v>0.63220042554561962</v>
      </c>
      <c r="D8" s="31">
        <v>0.95453183192561797</v>
      </c>
      <c r="E8" s="31">
        <v>1.2818789891148956</v>
      </c>
      <c r="F8" s="31">
        <v>1.6124413487202194</v>
      </c>
      <c r="G8" s="20">
        <v>1.9430037083255431</v>
      </c>
    </row>
    <row r="9" spans="1:7" x14ac:dyDescent="0.15">
      <c r="A9" s="4">
        <f t="shared" ref="A9:A11" si="0">A8+0.1</f>
        <v>0.2</v>
      </c>
      <c r="B9" s="19">
        <v>0.31518145744469844</v>
      </c>
      <c r="C9" s="31">
        <v>0.63621205483452148</v>
      </c>
      <c r="D9" s="31">
        <v>0.96741447388648805</v>
      </c>
      <c r="E9" s="31">
        <v>1.3097839499737032</v>
      </c>
      <c r="F9" s="31">
        <v>1.6596235986105277</v>
      </c>
      <c r="G9" s="20">
        <v>2.0094632472473526</v>
      </c>
    </row>
    <row r="10" spans="1:7" x14ac:dyDescent="0.15">
      <c r="A10" s="4">
        <f t="shared" si="0"/>
        <v>0.30000000000000004</v>
      </c>
      <c r="B10" s="19">
        <v>0.31569931471932428</v>
      </c>
      <c r="C10" s="31">
        <v>0.64036224160650501</v>
      </c>
      <c r="D10" s="31">
        <v>0.98124433277260337</v>
      </c>
      <c r="E10" s="31">
        <v>1.3409457278356189</v>
      </c>
      <c r="F10" s="31">
        <v>1.7138894481787905</v>
      </c>
      <c r="G10" s="20">
        <v>2.086833168521963</v>
      </c>
    </row>
    <row r="11" spans="1:7" x14ac:dyDescent="0.15">
      <c r="A11" s="5">
        <f t="shared" si="0"/>
        <v>0.4</v>
      </c>
      <c r="B11" s="22">
        <v>0.3162217854902406</v>
      </c>
      <c r="C11" s="32">
        <v>0.64466075420399505</v>
      </c>
      <c r="D11" s="32">
        <v>0.99616772325898006</v>
      </c>
      <c r="E11" s="32">
        <v>1.3761811273495834</v>
      </c>
      <c r="F11" s="32">
        <v>1.7775193714912536</v>
      </c>
      <c r="G11" s="23">
        <v>2.1788576156329231</v>
      </c>
    </row>
    <row r="12" spans="1:7" x14ac:dyDescent="0.15">
      <c r="A12" s="3">
        <f>A11+0.1</f>
        <v>0.5</v>
      </c>
      <c r="B12" s="16">
        <v>0.3167489519605251</v>
      </c>
      <c r="C12" s="27">
        <v>0.64911844842475896</v>
      </c>
      <c r="D12" s="27">
        <v>1.0123681513720628</v>
      </c>
      <c r="E12" s="27">
        <v>1.4166586321549401</v>
      </c>
      <c r="F12" s="27">
        <v>1.8540746773013712</v>
      </c>
      <c r="G12" s="17">
        <v>2.2914907224478034</v>
      </c>
    </row>
    <row r="13" spans="1:7" x14ac:dyDescent="0.15">
      <c r="A13" s="4">
        <f>A12+0.1</f>
        <v>0.6</v>
      </c>
      <c r="B13" s="19">
        <v>0.31728089858657477</v>
      </c>
      <c r="C13" s="31">
        <v>0.65374743776444477</v>
      </c>
      <c r="D13" s="31">
        <v>1.0300803049716121</v>
      </c>
      <c r="E13" s="31">
        <v>1.4641367081934962</v>
      </c>
      <c r="F13" s="31">
        <v>1.9495677498060255</v>
      </c>
      <c r="G13" s="20">
        <v>2.4349987914185554</v>
      </c>
    </row>
    <row r="14" spans="1:7" x14ac:dyDescent="0.15">
      <c r="A14" s="4">
        <f>A13+0.1</f>
        <v>0.7</v>
      </c>
      <c r="B14" s="19">
        <v>0.31781771216245541</v>
      </c>
      <c r="C14" s="31">
        <v>0.65856129878511449</v>
      </c>
      <c r="D14" s="31">
        <v>1.0496114181738609</v>
      </c>
      <c r="E14" s="31">
        <v>1.5214488593951769</v>
      </c>
      <c r="F14" s="31">
        <v>2.0753631352924686</v>
      </c>
      <c r="G14" s="20">
        <v>2.6292774111897614</v>
      </c>
    </row>
    <row r="15" spans="1:7" x14ac:dyDescent="0.15">
      <c r="A15" s="4">
        <f t="shared" ref="A15:A17" si="1">A14+0.05</f>
        <v>0.75</v>
      </c>
      <c r="B15" s="19">
        <v>0.31808797184059784</v>
      </c>
      <c r="C15" s="31">
        <v>0.66104225925716831</v>
      </c>
      <c r="D15" s="31">
        <v>1.0601829052789424</v>
      </c>
      <c r="E15" s="31">
        <v>1.5552209005521995</v>
      </c>
      <c r="F15" s="31">
        <v>2.1565156474996439</v>
      </c>
      <c r="G15" s="20">
        <v>2.7578103944470875</v>
      </c>
    </row>
    <row r="16" spans="1:7" x14ac:dyDescent="0.15">
      <c r="A16" s="5">
        <f t="shared" si="1"/>
        <v>0.8</v>
      </c>
      <c r="B16" s="22">
        <v>0.31835948190828239</v>
      </c>
      <c r="C16" s="32">
        <v>0.66357532078032011</v>
      </c>
      <c r="D16" s="32">
        <v>1.0713753006244073</v>
      </c>
      <c r="E16" s="32">
        <v>1.5936300060405328</v>
      </c>
      <c r="F16" s="32">
        <v>2.2572053268208525</v>
      </c>
      <c r="G16" s="23">
        <v>2.9207806476011733</v>
      </c>
    </row>
    <row r="17" spans="1:7" x14ac:dyDescent="0.15">
      <c r="A17" s="3">
        <f t="shared" si="1"/>
        <v>0.85000000000000009</v>
      </c>
      <c r="B17" s="16">
        <v>0.31863225391229272</v>
      </c>
      <c r="C17" s="27">
        <v>0.66616271229439861</v>
      </c>
      <c r="D17" s="27">
        <v>1.0832662706242471</v>
      </c>
      <c r="E17" s="27">
        <v>1.638149280233351</v>
      </c>
      <c r="F17" s="27">
        <v>2.3890164863255796</v>
      </c>
      <c r="G17" s="17">
        <v>3.1398836924178091</v>
      </c>
    </row>
    <row r="18" spans="1:7" x14ac:dyDescent="0.15">
      <c r="A18" s="4">
        <f>A17+0.05</f>
        <v>0.90000000000000013</v>
      </c>
      <c r="B18" s="19">
        <v>0.31890629956286654</v>
      </c>
      <c r="C18" s="31">
        <v>0.66880681185464474</v>
      </c>
      <c r="D18" s="31">
        <v>1.0959494271208206</v>
      </c>
      <c r="E18" s="31">
        <v>1.6911131066864942</v>
      </c>
      <c r="F18" s="31">
        <v>2.5780921133481738</v>
      </c>
      <c r="G18" s="20">
        <v>3.4650711200098536</v>
      </c>
    </row>
    <row r="19" spans="1:7" x14ac:dyDescent="0.15">
      <c r="A19" s="4">
        <f>A18+0.05</f>
        <v>0.95000000000000018</v>
      </c>
      <c r="B19" s="19">
        <v>0.3191816307368418</v>
      </c>
      <c r="C19" s="31">
        <v>0.6715101604731184</v>
      </c>
      <c r="D19" s="31">
        <v>1.1095391202341882</v>
      </c>
      <c r="E19" s="31">
        <v>1.756582465582863</v>
      </c>
      <c r="F19" s="31">
        <v>2.9083372484445524</v>
      </c>
      <c r="G19" s="20">
        <v>4.0600920313062421</v>
      </c>
    </row>
    <row r="20" spans="1:7" x14ac:dyDescent="0.15">
      <c r="A20" s="4">
        <f>A19+0.01</f>
        <v>0.96000000000000019</v>
      </c>
      <c r="B20" s="19">
        <v>0.31923685229152537</v>
      </c>
      <c r="C20" s="31">
        <v>0.67205817606756268</v>
      </c>
      <c r="D20" s="31">
        <v>1.1123777455935906</v>
      </c>
      <c r="E20" s="31">
        <v>1.7717691604188543</v>
      </c>
      <c r="F20" s="31">
        <v>3.0161124924776512</v>
      </c>
      <c r="G20" s="20">
        <v>4.2604558245364457</v>
      </c>
    </row>
    <row r="21" spans="1:7" x14ac:dyDescent="0.15">
      <c r="A21" s="5">
        <f t="shared" ref="A21:A26" si="2">A20+0.005</f>
        <v>0.96500000000000019</v>
      </c>
      <c r="B21" s="22">
        <v>0.31926448256257389</v>
      </c>
      <c r="C21" s="32">
        <v>0.67233312022707625</v>
      </c>
      <c r="D21" s="32">
        <v>1.113813141285112</v>
      </c>
      <c r="E21" s="32">
        <v>1.7796901015883442</v>
      </c>
      <c r="F21" s="32">
        <v>3.0808792794270712</v>
      </c>
      <c r="G21" s="23">
        <v>4.3820684572657971</v>
      </c>
    </row>
    <row r="22" spans="1:7" x14ac:dyDescent="0.15">
      <c r="A22" s="3">
        <f t="shared" si="2"/>
        <v>0.9700000000000002</v>
      </c>
      <c r="B22" s="16">
        <v>0.31929212584565547</v>
      </c>
      <c r="C22" s="27">
        <v>0.67260869243786692</v>
      </c>
      <c r="D22" s="27">
        <v>1.1152594805422418</v>
      </c>
      <c r="E22" s="27">
        <v>1.7878474428267643</v>
      </c>
      <c r="F22" s="27">
        <v>3.155874947891844</v>
      </c>
      <c r="G22" s="17">
        <v>4.5239024529569232</v>
      </c>
    </row>
    <row r="23" spans="1:7" x14ac:dyDescent="0.15">
      <c r="A23" s="4">
        <f t="shared" si="2"/>
        <v>0.9750000000000002</v>
      </c>
      <c r="B23" s="19">
        <v>0.31931978215296319</v>
      </c>
      <c r="C23" s="31">
        <v>0.67288489558234366</v>
      </c>
      <c r="D23" s="31">
        <v>1.1167169345356585</v>
      </c>
      <c r="E23" s="31">
        <v>1.7962563649634842</v>
      </c>
      <c r="F23" s="31">
        <v>3.2448606946604053</v>
      </c>
      <c r="G23" s="20">
        <v>4.6934650243573266</v>
      </c>
    </row>
    <row r="24" spans="1:7" x14ac:dyDescent="0.15">
      <c r="A24" s="4">
        <f t="shared" si="2"/>
        <v>0.9800000000000002</v>
      </c>
      <c r="B24" s="19">
        <v>0.31934745149670785</v>
      </c>
      <c r="C24" s="31">
        <v>0.67316173256322331</v>
      </c>
      <c r="D24" s="31">
        <v>1.1181856785966056</v>
      </c>
      <c r="E24" s="31">
        <v>1.8049336175682797</v>
      </c>
      <c r="F24" s="31">
        <v>3.3541414456991681</v>
      </c>
      <c r="G24" s="20">
        <v>4.9033492738300559</v>
      </c>
    </row>
    <row r="25" spans="1:7" x14ac:dyDescent="0.15">
      <c r="A25" s="4">
        <f t="shared" si="2"/>
        <v>0.98500000000000021</v>
      </c>
      <c r="B25" s="19">
        <v>0.31937513388911742</v>
      </c>
      <c r="C25" s="31">
        <v>0.67343920630372422</v>
      </c>
      <c r="D25" s="31">
        <v>1.1196658923556315</v>
      </c>
      <c r="E25" s="31">
        <v>1.8138977487342862</v>
      </c>
      <c r="F25" s="31">
        <v>3.4955440917380569</v>
      </c>
      <c r="G25" s="20">
        <v>5.1771904347418287</v>
      </c>
    </row>
    <row r="26" spans="1:7" x14ac:dyDescent="0.15">
      <c r="A26" s="5">
        <f t="shared" si="2"/>
        <v>0.99000000000000021</v>
      </c>
      <c r="B26" s="22">
        <v>0.31940282934243763</v>
      </c>
      <c r="C26" s="32">
        <v>0.67371731974776339</v>
      </c>
      <c r="D26" s="32">
        <v>1.1211577598872449</v>
      </c>
      <c r="E26" s="32">
        <v>1.8231693793689512</v>
      </c>
      <c r="F26" s="32">
        <v>3.6956373629898858</v>
      </c>
      <c r="G26" s="23">
        <v>5.5681053466108192</v>
      </c>
    </row>
    <row r="27" spans="1:7" x14ac:dyDescent="0.15">
      <c r="A27" s="3">
        <v>0.999</v>
      </c>
      <c r="B27" s="16">
        <v>0.31945271411106391</v>
      </c>
      <c r="C27" s="27">
        <v>0.67421954547710494</v>
      </c>
      <c r="D27" s="27">
        <v>1.1238730942133421</v>
      </c>
      <c r="E27" s="27">
        <v>1.8407084808008174</v>
      </c>
      <c r="F27" s="27">
        <v>4.8411325605503528</v>
      </c>
      <c r="G27" s="17">
        <v>7.8415566402998866</v>
      </c>
    </row>
    <row r="28" spans="1:7" x14ac:dyDescent="0.15">
      <c r="A28" s="4">
        <v>1</v>
      </c>
      <c r="B28" s="19">
        <v>0.31945825948088008</v>
      </c>
      <c r="C28" s="31">
        <v>0.67427547762681639</v>
      </c>
      <c r="D28" s="31">
        <v>1.1241772156979304</v>
      </c>
      <c r="E28" s="31">
        <v>1.8427300347011126</v>
      </c>
      <c r="F28" s="31"/>
      <c r="G28" s="20"/>
    </row>
    <row r="29" spans="1:7" x14ac:dyDescent="0.15">
      <c r="A29" s="3">
        <f>A28+0.05</f>
        <v>1.05</v>
      </c>
      <c r="B29" s="16">
        <v>0.31973619801476943</v>
      </c>
      <c r="C29" s="27">
        <v>0.67710567868196647</v>
      </c>
      <c r="D29" s="27">
        <v>1.1400429495141613</v>
      </c>
      <c r="E29" s="27">
        <v>1.9710836807107086</v>
      </c>
      <c r="F29" s="27"/>
      <c r="G29" s="17"/>
    </row>
    <row r="30" spans="1:7" x14ac:dyDescent="0.15">
      <c r="A30" s="4">
        <f t="shared" ref="A30:A48" si="3">A29+0.05</f>
        <v>1.1000000000000001</v>
      </c>
      <c r="B30" s="19">
        <v>0.32001545873480852</v>
      </c>
      <c r="C30" s="31">
        <v>0.68000389452902754</v>
      </c>
      <c r="D30" s="31">
        <v>1.1573677373053548</v>
      </c>
      <c r="E30" s="31">
        <v>2.278100881518565</v>
      </c>
      <c r="F30" s="31"/>
      <c r="G30" s="20"/>
    </row>
    <row r="31" spans="1:7" x14ac:dyDescent="0.15">
      <c r="A31" s="4">
        <f t="shared" si="3"/>
        <v>1.1500000000000001</v>
      </c>
      <c r="B31" s="19">
        <v>0.32029605421727514</v>
      </c>
      <c r="C31" s="31">
        <v>0.68297349377763095</v>
      </c>
      <c r="D31" s="31">
        <v>1.1764583275121654</v>
      </c>
      <c r="E31" s="31"/>
      <c r="F31" s="31"/>
      <c r="G31" s="20"/>
    </row>
    <row r="32" spans="1:7" x14ac:dyDescent="0.15">
      <c r="A32" s="4">
        <f t="shared" si="3"/>
        <v>1.2000000000000002</v>
      </c>
      <c r="B32" s="19">
        <v>0.32057799722198094</v>
      </c>
      <c r="C32" s="31">
        <v>0.68601810792739082</v>
      </c>
      <c r="D32" s="31">
        <v>1.1977347960460161</v>
      </c>
      <c r="E32" s="31"/>
      <c r="F32" s="31"/>
      <c r="G32" s="20"/>
    </row>
    <row r="33" spans="1:7" x14ac:dyDescent="0.15">
      <c r="A33" s="5">
        <f t="shared" si="3"/>
        <v>1.2500000000000002</v>
      </c>
      <c r="B33" s="22">
        <v>0.32086130069591595</v>
      </c>
      <c r="C33" s="32">
        <v>0.68914166001230914</v>
      </c>
      <c r="D33" s="32">
        <v>1.2217968053908292</v>
      </c>
      <c r="E33" s="32"/>
      <c r="F33" s="32"/>
      <c r="G33" s="23"/>
    </row>
    <row r="34" spans="1:7" x14ac:dyDescent="0.15">
      <c r="A34" s="3">
        <f t="shared" si="3"/>
        <v>1.3000000000000003</v>
      </c>
      <c r="B34" s="16">
        <v>0.32114597777698473</v>
      </c>
      <c r="C34" s="27">
        <v>0.69234839731733711</v>
      </c>
      <c r="D34" s="27">
        <v>1.2495486399704068</v>
      </c>
      <c r="E34" s="27"/>
      <c r="F34" s="27"/>
      <c r="G34" s="17"/>
    </row>
    <row r="35" spans="1:7" x14ac:dyDescent="0.15">
      <c r="A35" s="4">
        <f t="shared" si="3"/>
        <v>1.3500000000000003</v>
      </c>
      <c r="B35" s="19">
        <v>0.32143204179783746</v>
      </c>
      <c r="C35" s="31">
        <v>0.69564292889074331</v>
      </c>
      <c r="D35" s="31">
        <v>1.2824618229261484</v>
      </c>
      <c r="E35" s="31"/>
      <c r="F35" s="31"/>
      <c r="G35" s="20"/>
    </row>
    <row r="36" spans="1:7" x14ac:dyDescent="0.15">
      <c r="A36" s="4">
        <f t="shared" si="3"/>
        <v>1.4000000000000004</v>
      </c>
      <c r="B36" s="19">
        <v>0.32171950628979856</v>
      </c>
      <c r="C36" s="31">
        <v>0.69903026873204666</v>
      </c>
      <c r="D36" s="31">
        <v>1.3232194362621765</v>
      </c>
      <c r="E36" s="31"/>
      <c r="F36" s="31"/>
      <c r="G36" s="20"/>
    </row>
    <row r="37" spans="1:7" x14ac:dyDescent="0.15">
      <c r="A37" s="4">
        <f t="shared" si="3"/>
        <v>1.4500000000000004</v>
      </c>
      <c r="B37" s="19">
        <v>0.32200838498689671</v>
      </c>
      <c r="C37" s="31">
        <v>0.70251588573142554</v>
      </c>
      <c r="D37" s="31">
        <v>1.3777515838836409</v>
      </c>
      <c r="E37" s="31"/>
      <c r="F37" s="31"/>
      <c r="G37" s="20"/>
    </row>
    <row r="38" spans="1:7" x14ac:dyDescent="0.15">
      <c r="A38" s="5">
        <f t="shared" si="3"/>
        <v>1.5000000000000004</v>
      </c>
      <c r="B38" s="22">
        <v>0.32229869182999815</v>
      </c>
      <c r="C38" s="32">
        <v>0.70610576168471539</v>
      </c>
      <c r="D38" s="32">
        <v>1.4662184890217296</v>
      </c>
      <c r="E38" s="32"/>
      <c r="F38" s="32"/>
      <c r="G38" s="23"/>
    </row>
    <row r="39" spans="1:7" x14ac:dyDescent="0.15">
      <c r="A39" s="3">
        <f t="shared" si="3"/>
        <v>1.5500000000000005</v>
      </c>
      <c r="B39" s="16">
        <v>0.32259044097104722</v>
      </c>
      <c r="C39" s="27">
        <v>0.70980645902453521</v>
      </c>
      <c r="D39" s="27"/>
      <c r="E39" s="27"/>
      <c r="F39" s="27"/>
      <c r="G39" s="17"/>
    </row>
    <row r="40" spans="1:7" x14ac:dyDescent="0.15">
      <c r="A40" s="4">
        <f t="shared" si="3"/>
        <v>1.6000000000000005</v>
      </c>
      <c r="B40" s="19">
        <v>0.32288364677741821</v>
      </c>
      <c r="C40" s="31">
        <v>0.71362520031476917</v>
      </c>
      <c r="D40" s="31"/>
      <c r="E40" s="31"/>
      <c r="F40" s="31"/>
      <c r="G40" s="20"/>
    </row>
    <row r="41" spans="1:7" x14ac:dyDescent="0.15">
      <c r="A41" s="4">
        <f t="shared" si="3"/>
        <v>1.6500000000000006</v>
      </c>
      <c r="B41" s="19">
        <v>0.32317832383638018</v>
      </c>
      <c r="C41" s="31">
        <v>0.71756996208278223</v>
      </c>
      <c r="D41" s="31"/>
      <c r="E41" s="31"/>
      <c r="F41" s="31"/>
      <c r="G41" s="20"/>
    </row>
    <row r="42" spans="1:7" x14ac:dyDescent="0.15">
      <c r="A42" s="4">
        <f t="shared" si="3"/>
        <v>1.7000000000000006</v>
      </c>
      <c r="B42" s="19">
        <v>0.32347448695968056</v>
      </c>
      <c r="C42" s="31">
        <v>0.72164958625341469</v>
      </c>
      <c r="D42" s="31"/>
      <c r="E42" s="31"/>
      <c r="F42" s="31"/>
      <c r="G42" s="20"/>
    </row>
    <row r="43" spans="1:7" x14ac:dyDescent="0.15">
      <c r="A43" s="5">
        <f t="shared" si="3"/>
        <v>1.7500000000000007</v>
      </c>
      <c r="B43" s="22">
        <v>0.32377215118824976</v>
      </c>
      <c r="C43" s="32">
        <v>0.72587391336000062</v>
      </c>
      <c r="D43" s="32"/>
      <c r="E43" s="32"/>
      <c r="F43" s="32"/>
      <c r="G43" s="23"/>
    </row>
    <row r="44" spans="1:7" x14ac:dyDescent="0.15">
      <c r="A44" s="3">
        <f t="shared" si="3"/>
        <v>1.8000000000000007</v>
      </c>
      <c r="B44" s="16">
        <v>0.32407133179703085</v>
      </c>
      <c r="C44" s="27">
        <v>0.73025394292448387</v>
      </c>
      <c r="D44" s="27"/>
      <c r="E44" s="27"/>
      <c r="F44" s="27"/>
      <c r="G44" s="17"/>
    </row>
    <row r="45" spans="1:7" x14ac:dyDescent="0.15">
      <c r="A45" s="4">
        <f t="shared" si="3"/>
        <v>1.8500000000000008</v>
      </c>
      <c r="B45" s="19">
        <v>0.32437204429993999</v>
      </c>
      <c r="C45" s="31">
        <v>0.73480202804245343</v>
      </c>
      <c r="D45" s="31"/>
      <c r="E45" s="31"/>
      <c r="F45" s="31"/>
      <c r="G45" s="20"/>
    </row>
    <row r="46" spans="1:7" x14ac:dyDescent="0.15">
      <c r="A46" s="4">
        <f t="shared" si="3"/>
        <v>1.9000000000000008</v>
      </c>
      <c r="B46" s="19">
        <v>0.32467430445495904</v>
      </c>
      <c r="C46" s="31">
        <v>0.73953211345728698</v>
      </c>
      <c r="D46" s="31"/>
      <c r="E46" s="31"/>
      <c r="F46" s="31"/>
      <c r="G46" s="20"/>
    </row>
    <row r="47" spans="1:7" x14ac:dyDescent="0.15">
      <c r="A47" s="4">
        <f t="shared" si="3"/>
        <v>1.9500000000000008</v>
      </c>
      <c r="B47" s="19">
        <v>0.32497812826936739</v>
      </c>
      <c r="C47" s="31">
        <v>0.74446002952502854</v>
      </c>
      <c r="D47" s="31"/>
      <c r="E47" s="31"/>
      <c r="F47" s="31"/>
      <c r="G47" s="20"/>
    </row>
    <row r="48" spans="1:7" x14ac:dyDescent="0.15">
      <c r="A48" s="5">
        <f t="shared" si="3"/>
        <v>2.0000000000000009</v>
      </c>
      <c r="B48" s="22">
        <v>0.3252835320051165</v>
      </c>
      <c r="C48" s="32">
        <v>0.749603858858642</v>
      </c>
      <c r="D48" s="32"/>
      <c r="E48" s="32"/>
      <c r="F48" s="32"/>
      <c r="G48" s="2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4" name="Button 1">
              <controlPr defaultSize="0" print="0" autoFill="0" autoPict="0" macro="[0]!Start_Elli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5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6AFA2-E19A-4BA1-8C0D-307BB6A71474}">
  <sheetPr codeName="Sheet45"/>
  <dimension ref="A1:G48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106</v>
      </c>
    </row>
    <row r="3" spans="1:7" x14ac:dyDescent="0.15">
      <c r="A3" s="2"/>
      <c r="F3" s="14"/>
    </row>
    <row r="4" spans="1:7" x14ac:dyDescent="0.15">
      <c r="B4" s="14"/>
    </row>
    <row r="5" spans="1:7" x14ac:dyDescent="0.15">
      <c r="B5" s="51">
        <v>0.1</v>
      </c>
      <c r="C5" s="50">
        <v>0.2</v>
      </c>
      <c r="D5" s="50">
        <v>0.3</v>
      </c>
      <c r="E5" s="50">
        <v>0.4</v>
      </c>
      <c r="F5" s="50">
        <v>0.5</v>
      </c>
      <c r="G5" s="50">
        <v>0.6</v>
      </c>
    </row>
    <row r="6" spans="1:7" x14ac:dyDescent="0.15">
      <c r="A6" s="6" t="s">
        <v>60</v>
      </c>
      <c r="B6" s="6" t="str">
        <f>_xlfn.CONCAT("E(",B5,"π, k)")</f>
        <v>E(0.1π, k)</v>
      </c>
      <c r="C6" s="6" t="str">
        <f t="shared" ref="C6:G6" si="0">_xlfn.CONCAT("E(",C5,"π, k)")</f>
        <v>E(0.2π, k)</v>
      </c>
      <c r="D6" s="6" t="str">
        <f t="shared" si="0"/>
        <v>E(0.3π, k)</v>
      </c>
      <c r="E6" s="6" t="str">
        <f t="shared" si="0"/>
        <v>E(0.4π, k)</v>
      </c>
      <c r="F6" s="6" t="str">
        <f t="shared" si="0"/>
        <v>E(0.5π, k)</v>
      </c>
      <c r="G6" s="6" t="str">
        <f t="shared" si="0"/>
        <v>E(0.6π, k)</v>
      </c>
    </row>
    <row r="7" spans="1:7" x14ac:dyDescent="0.15">
      <c r="A7" s="3">
        <v>0</v>
      </c>
      <c r="B7" s="16">
        <v>0.31415926535897931</v>
      </c>
      <c r="C7" s="27">
        <v>0.62831853071795862</v>
      </c>
      <c r="D7" s="27">
        <v>0.94247779607693793</v>
      </c>
      <c r="E7" s="27">
        <v>1.2566370614359172</v>
      </c>
      <c r="F7" s="27">
        <v>1.5707963267948966</v>
      </c>
      <c r="G7" s="17">
        <v>1.8849555921538759</v>
      </c>
    </row>
    <row r="8" spans="1:7" x14ac:dyDescent="0.15">
      <c r="A8" s="4">
        <f>A7+0.1</f>
        <v>0.1</v>
      </c>
      <c r="B8" s="19">
        <v>0.31365186696021935</v>
      </c>
      <c r="C8" s="31">
        <v>0.62447823628721855</v>
      </c>
      <c r="D8" s="31">
        <v>0.93067939129042276</v>
      </c>
      <c r="E8" s="31">
        <v>1.232186767733954</v>
      </c>
      <c r="F8" s="31">
        <v>1.5307576368977631</v>
      </c>
      <c r="G8" s="20">
        <v>1.8293285060615723</v>
      </c>
    </row>
    <row r="9" spans="1:7" x14ac:dyDescent="0.15">
      <c r="A9" s="4">
        <f t="shared" ref="A9:A11" si="1">A8+0.1</f>
        <v>0.2</v>
      </c>
      <c r="B9" s="19">
        <v>0.31314299359418662</v>
      </c>
      <c r="C9" s="31">
        <v>0.62059579763868733</v>
      </c>
      <c r="D9" s="31">
        <v>0.91861860695637743</v>
      </c>
      <c r="E9" s="31">
        <v>1.2069135750978701</v>
      </c>
      <c r="F9" s="31">
        <v>1.4890350580958522</v>
      </c>
      <c r="G9" s="20">
        <v>1.7711565410938352</v>
      </c>
    </row>
    <row r="10" spans="1:7" x14ac:dyDescent="0.15">
      <c r="A10" s="4">
        <f t="shared" si="1"/>
        <v>0.30000000000000004</v>
      </c>
      <c r="B10" s="19">
        <v>0.31263262984915619</v>
      </c>
      <c r="C10" s="31">
        <v>0.61666952372458239</v>
      </c>
      <c r="D10" s="31">
        <v>0.90627366696780953</v>
      </c>
      <c r="E10" s="31">
        <v>1.1807128755121155</v>
      </c>
      <c r="F10" s="31">
        <v>1.4453630644126652</v>
      </c>
      <c r="G10" s="20">
        <v>1.7100132533132153</v>
      </c>
    </row>
    <row r="11" spans="1:7" x14ac:dyDescent="0.15">
      <c r="A11" s="5">
        <f t="shared" si="1"/>
        <v>0.4</v>
      </c>
      <c r="B11" s="22">
        <v>0.31212076001872147</v>
      </c>
      <c r="C11" s="32">
        <v>0.61269759638529142</v>
      </c>
      <c r="D11" s="32">
        <v>0.89361929703037546</v>
      </c>
      <c r="E11" s="32">
        <v>1.1534535787035545</v>
      </c>
      <c r="F11" s="32">
        <v>1.3993921388974329</v>
      </c>
      <c r="G11" s="23">
        <v>1.6453306990913104</v>
      </c>
    </row>
    <row r="12" spans="1:7" x14ac:dyDescent="0.15">
      <c r="A12" s="3">
        <f>A11+0.1</f>
        <v>0.5</v>
      </c>
      <c r="B12" s="16">
        <v>0.31160736809342188</v>
      </c>
      <c r="C12" s="27">
        <v>0.60867805576312684</v>
      </c>
      <c r="D12" s="27">
        <v>0.8806258306544118</v>
      </c>
      <c r="E12" s="27">
        <v>1.1249669890683163</v>
      </c>
      <c r="F12" s="27">
        <v>1.3506438810476751</v>
      </c>
      <c r="G12" s="17">
        <v>1.5763207730270343</v>
      </c>
    </row>
    <row r="13" spans="1:7" x14ac:dyDescent="0.15">
      <c r="A13" s="4">
        <f>A12+0.1</f>
        <v>0.6</v>
      </c>
      <c r="B13" s="19">
        <v>0.3110924377520487</v>
      </c>
      <c r="C13" s="31">
        <v>0.6046087834023246</v>
      </c>
      <c r="D13" s="31">
        <v>0.86725798334050364</v>
      </c>
      <c r="E13" s="31">
        <v>1.0950284954674641</v>
      </c>
      <c r="F13" s="31">
        <v>1.2984280350469133</v>
      </c>
      <c r="G13" s="20">
        <v>1.5018275746263621</v>
      </c>
    </row>
    <row r="14" spans="1:7" x14ac:dyDescent="0.15">
      <c r="A14" s="4">
        <f>A13+0.1</f>
        <v>0.7</v>
      </c>
      <c r="B14" s="19">
        <v>0.3105759523526177</v>
      </c>
      <c r="C14" s="31">
        <v>0.60048748255645634</v>
      </c>
      <c r="D14" s="31">
        <v>0.85347312464302694</v>
      </c>
      <c r="E14" s="31">
        <v>1.0633251230548424</v>
      </c>
      <c r="F14" s="31">
        <v>1.2416705679458226</v>
      </c>
      <c r="G14" s="20">
        <v>1.4200160128368029</v>
      </c>
    </row>
    <row r="15" spans="1:7" x14ac:dyDescent="0.15">
      <c r="A15" s="4">
        <f t="shared" ref="A15:A17" si="2">A14+0.05</f>
        <v>0.75</v>
      </c>
      <c r="B15" s="19">
        <v>0.31031712121549776</v>
      </c>
      <c r="C15" s="31">
        <v>0.59840654936646798</v>
      </c>
      <c r="D15" s="31">
        <v>0.84640838906598725</v>
      </c>
      <c r="E15" s="31">
        <v>1.0466752003548025</v>
      </c>
      <c r="F15" s="31">
        <v>1.2110560275684592</v>
      </c>
      <c r="G15" s="20">
        <v>1.3754368547821163</v>
      </c>
    </row>
    <row r="16" spans="1:7" x14ac:dyDescent="0.15">
      <c r="A16" s="5">
        <f t="shared" si="2"/>
        <v>0.8</v>
      </c>
      <c r="B16" s="22">
        <v>0.31005789492299018</v>
      </c>
      <c r="C16" s="32">
        <v>0.59631165509987116</v>
      </c>
      <c r="D16" s="32">
        <v>0.83921876004952689</v>
      </c>
      <c r="E16" s="32">
        <v>1.029391864727925</v>
      </c>
      <c r="F16" s="32">
        <v>1.1784899243278384</v>
      </c>
      <c r="G16" s="23">
        <v>1.3275879839277518</v>
      </c>
    </row>
    <row r="17" spans="1:7" x14ac:dyDescent="0.15">
      <c r="A17" s="3">
        <f t="shared" si="2"/>
        <v>0.85000000000000009</v>
      </c>
      <c r="B17" s="16">
        <v>0.30979827130039178</v>
      </c>
      <c r="C17" s="27">
        <v>0.59420245155754725</v>
      </c>
      <c r="D17" s="27">
        <v>0.8318955108246483</v>
      </c>
      <c r="E17" s="27">
        <v>1.0113700668470904</v>
      </c>
      <c r="F17" s="27">
        <v>1.1433957918831659</v>
      </c>
      <c r="G17" s="17">
        <v>1.2754215169192413</v>
      </c>
    </row>
    <row r="18" spans="1:7" x14ac:dyDescent="0.15">
      <c r="A18" s="4">
        <f>A17+0.05</f>
        <v>0.90000000000000013</v>
      </c>
      <c r="B18" s="19">
        <v>0.30953824815112546</v>
      </c>
      <c r="C18" s="31">
        <v>0.5920785742755319</v>
      </c>
      <c r="D18" s="31">
        <v>0.82442870851925731</v>
      </c>
      <c r="E18" s="31">
        <v>0.99246623090412411</v>
      </c>
      <c r="F18" s="31">
        <v>1.1047747327040731</v>
      </c>
      <c r="G18" s="20">
        <v>1.2170832345040226</v>
      </c>
    </row>
    <row r="19" spans="1:7" x14ac:dyDescent="0.15">
      <c r="A19" s="4">
        <f>A18+0.05</f>
        <v>0.95000000000000018</v>
      </c>
      <c r="B19" s="19">
        <v>0.30927782325641395</v>
      </c>
      <c r="C19" s="31">
        <v>0.58993964137360744</v>
      </c>
      <c r="D19" s="31">
        <v>0.81680694708170853</v>
      </c>
      <c r="E19" s="31">
        <v>0.97247206110715045</v>
      </c>
      <c r="F19" s="31">
        <v>1.0604737277662777</v>
      </c>
      <c r="G19" s="20">
        <v>1.1484753944254054</v>
      </c>
    </row>
    <row r="20" spans="1:7" x14ac:dyDescent="0.15">
      <c r="A20" s="4">
        <f>A19+0.01</f>
        <v>0.96000000000000019</v>
      </c>
      <c r="B20" s="19">
        <v>0.30922568987118337</v>
      </c>
      <c r="C20" s="31">
        <v>0.58951001321354857</v>
      </c>
      <c r="D20" s="31">
        <v>0.81526287225920036</v>
      </c>
      <c r="E20" s="31">
        <v>0.96831657916488578</v>
      </c>
      <c r="F20" s="31">
        <v>1.0505022269844506</v>
      </c>
      <c r="G20" s="20">
        <v>1.1326878748040141</v>
      </c>
    </row>
    <row r="21" spans="1:7" x14ac:dyDescent="0.15">
      <c r="A21" s="5">
        <f t="shared" ref="A21:A26" si="3">A20+0.005</f>
        <v>0.96500000000000019</v>
      </c>
      <c r="B21" s="22">
        <v>0.30919961711315824</v>
      </c>
      <c r="C21" s="32">
        <v>0.58929496628553424</v>
      </c>
      <c r="D21" s="32">
        <v>0.814488278664528</v>
      </c>
      <c r="E21" s="32">
        <v>0.96621673477740622</v>
      </c>
      <c r="F21" s="32">
        <v>1.0453079005547827</v>
      </c>
      <c r="G21" s="23">
        <v>1.1243990663321584</v>
      </c>
    </row>
    <row r="22" spans="1:7" x14ac:dyDescent="0.15">
      <c r="A22" s="3">
        <f t="shared" si="3"/>
        <v>0.9700000000000002</v>
      </c>
      <c r="B22" s="16">
        <v>0.30917354030851618</v>
      </c>
      <c r="C22" s="27">
        <v>0.58907976357249103</v>
      </c>
      <c r="D22" s="27">
        <v>0.81371196125084677</v>
      </c>
      <c r="E22" s="27">
        <v>0.96410152695262452</v>
      </c>
      <c r="F22" s="27">
        <v>1.0399468608930851</v>
      </c>
      <c r="G22" s="17">
        <v>1.1157921948335456</v>
      </c>
    </row>
    <row r="23" spans="1:7" x14ac:dyDescent="0.15">
      <c r="A23" s="4">
        <f t="shared" si="3"/>
        <v>0.9750000000000002</v>
      </c>
      <c r="B23" s="19">
        <v>0.30914745945499633</v>
      </c>
      <c r="C23" s="31">
        <v>0.58886440465708234</v>
      </c>
      <c r="D23" s="31">
        <v>0.81293390494147466</v>
      </c>
      <c r="E23" s="31">
        <v>0.96197044663043441</v>
      </c>
      <c r="F23" s="31">
        <v>1.0343896103962888</v>
      </c>
      <c r="G23" s="20">
        <v>1.1068087741621442</v>
      </c>
    </row>
    <row r="24" spans="1:7" x14ac:dyDescent="0.15">
      <c r="A24" s="4">
        <f t="shared" si="3"/>
        <v>0.9800000000000002</v>
      </c>
      <c r="B24" s="19">
        <v>0.309121374550336</v>
      </c>
      <c r="C24" s="31">
        <v>0.58864888911990831</v>
      </c>
      <c r="D24" s="31">
        <v>0.81215409440914177</v>
      </c>
      <c r="E24" s="31">
        <v>0.95982295043188137</v>
      </c>
      <c r="F24" s="31">
        <v>1.0285945190307735</v>
      </c>
      <c r="G24" s="20">
        <v>1.097366087629666</v>
      </c>
    </row>
    <row r="25" spans="1:7" x14ac:dyDescent="0.15">
      <c r="A25" s="4">
        <f t="shared" si="3"/>
        <v>0.98500000000000021</v>
      </c>
      <c r="B25" s="19">
        <v>0.30909528559226968</v>
      </c>
      <c r="C25" s="31">
        <v>0.58843321653948988</v>
      </c>
      <c r="D25" s="31">
        <v>0.81137251406968303</v>
      </c>
      <c r="E25" s="31">
        <v>0.95765845699050045</v>
      </c>
      <c r="F25" s="31">
        <v>1.0224983844190032</v>
      </c>
      <c r="G25" s="20">
        <v>1.087338311847506</v>
      </c>
    </row>
    <row r="26" spans="1:7" x14ac:dyDescent="0.15">
      <c r="A26" s="5">
        <f t="shared" si="3"/>
        <v>0.99000000000000021</v>
      </c>
      <c r="B26" s="22">
        <v>0.30906919257852972</v>
      </c>
      <c r="C26" s="32">
        <v>0.58821738649225386</v>
      </c>
      <c r="D26" s="32">
        <v>0.81058914807551752</v>
      </c>
      <c r="E26" s="32">
        <v>0.95547634273055726</v>
      </c>
      <c r="F26" s="32">
        <v>1.0159935450252238</v>
      </c>
      <c r="G26" s="23">
        <v>1.0765107473198903</v>
      </c>
    </row>
    <row r="27" spans="1:7" x14ac:dyDescent="0.15">
      <c r="A27" s="3">
        <v>0.999</v>
      </c>
      <c r="B27" s="16">
        <v>0.30902221492625354</v>
      </c>
      <c r="C27" s="27">
        <v>0.58782849423071315</v>
      </c>
      <c r="D27" s="27">
        <v>0.809174537811575</v>
      </c>
      <c r="E27" s="27">
        <v>0.95150195829103346</v>
      </c>
      <c r="F27" s="27">
        <v>1.0021707908344446</v>
      </c>
      <c r="G27" s="17">
        <v>1.0528396233778565</v>
      </c>
    </row>
    <row r="28" spans="1:7" x14ac:dyDescent="0.15">
      <c r="A28" s="4">
        <v>1</v>
      </c>
      <c r="B28" s="19">
        <v>0.3090169943749474</v>
      </c>
      <c r="C28" s="31">
        <v>0.58778525229247314</v>
      </c>
      <c r="D28" s="31">
        <v>0.80901699437494745</v>
      </c>
      <c r="E28" s="31">
        <v>0.95105651629515353</v>
      </c>
      <c r="F28" s="31">
        <v>1</v>
      </c>
      <c r="G28" s="20">
        <v>0.95105651629515364</v>
      </c>
    </row>
    <row r="29" spans="1:7" x14ac:dyDescent="0.15">
      <c r="A29" s="3">
        <f>A28+0.05</f>
        <v>1.05</v>
      </c>
      <c r="B29" s="16">
        <v>0.30875575924254373</v>
      </c>
      <c r="C29" s="27">
        <v>0.58561498640561926</v>
      </c>
      <c r="D29" s="27">
        <v>0.80104331552447516</v>
      </c>
      <c r="E29" s="27">
        <v>0.92760132433434506</v>
      </c>
      <c r="F29" s="27"/>
      <c r="G29" s="17"/>
    </row>
    <row r="30" spans="1:7" x14ac:dyDescent="0.15">
      <c r="A30" s="4">
        <f t="shared" ref="A30:A48" si="4">A29+0.05</f>
        <v>1.1000000000000001</v>
      </c>
      <c r="B30" s="19">
        <v>0.30849411557180345</v>
      </c>
      <c r="C30" s="31">
        <v>0.58342840148989583</v>
      </c>
      <c r="D30" s="31">
        <v>0.79286741228534718</v>
      </c>
      <c r="E30" s="31">
        <v>0.90032860200474474</v>
      </c>
      <c r="F30" s="31"/>
      <c r="G30" s="20"/>
    </row>
    <row r="31" spans="1:7" x14ac:dyDescent="0.15">
      <c r="A31" s="4">
        <f t="shared" si="4"/>
        <v>1.1500000000000001</v>
      </c>
      <c r="B31" s="19">
        <v>0.30823206105175566</v>
      </c>
      <c r="C31" s="31">
        <v>0.58122503203622544</v>
      </c>
      <c r="D31" s="31">
        <v>0.78446687866831444</v>
      </c>
      <c r="E31" s="31"/>
      <c r="F31" s="31"/>
      <c r="G31" s="20"/>
    </row>
    <row r="32" spans="1:7" x14ac:dyDescent="0.15">
      <c r="A32" s="4">
        <f t="shared" si="4"/>
        <v>1.2000000000000002</v>
      </c>
      <c r="B32" s="19">
        <v>0.30796959334749863</v>
      </c>
      <c r="C32" s="31">
        <v>0.57900438737890791</v>
      </c>
      <c r="D32" s="31">
        <v>0.7758139990702948</v>
      </c>
      <c r="E32" s="31"/>
      <c r="F32" s="31"/>
      <c r="G32" s="20"/>
    </row>
    <row r="33" spans="1:7" x14ac:dyDescent="0.15">
      <c r="A33" s="5">
        <f t="shared" si="4"/>
        <v>1.2500000000000002</v>
      </c>
      <c r="B33" s="22">
        <v>0.30770671009983158</v>
      </c>
      <c r="C33" s="32">
        <v>0.57676594961834105</v>
      </c>
      <c r="D33" s="32">
        <v>0.76687356683230412</v>
      </c>
      <c r="E33" s="32"/>
      <c r="F33" s="32"/>
      <c r="G33" s="23"/>
    </row>
    <row r="34" spans="1:7" x14ac:dyDescent="0.15">
      <c r="A34" s="3">
        <f t="shared" si="4"/>
        <v>1.3000000000000003</v>
      </c>
      <c r="B34" s="16">
        <v>0.30744340892488009</v>
      </c>
      <c r="C34" s="27">
        <v>0.57450917130765644</v>
      </c>
      <c r="D34" s="27">
        <v>0.75759927696976448</v>
      </c>
      <c r="E34" s="27"/>
      <c r="F34" s="27"/>
      <c r="G34" s="17"/>
    </row>
    <row r="35" spans="1:7" x14ac:dyDescent="0.15">
      <c r="A35" s="4">
        <f t="shared" si="4"/>
        <v>1.3500000000000003</v>
      </c>
      <c r="B35" s="19">
        <v>0.30717968741371238</v>
      </c>
      <c r="C35" s="31">
        <v>0.57223347286852744</v>
      </c>
      <c r="D35" s="31">
        <v>0.74792725281557937</v>
      </c>
      <c r="E35" s="31"/>
      <c r="F35" s="31"/>
      <c r="G35" s="20"/>
    </row>
    <row r="36" spans="1:7" x14ac:dyDescent="0.15">
      <c r="A36" s="4">
        <f t="shared" si="4"/>
        <v>1.4000000000000004</v>
      </c>
      <c r="B36" s="19">
        <v>0.30691554313194958</v>
      </c>
      <c r="C36" s="31">
        <v>0.56993823969504209</v>
      </c>
      <c r="D36" s="31">
        <v>0.73776298699162268</v>
      </c>
      <c r="E36" s="31"/>
      <c r="F36" s="31"/>
      <c r="G36" s="20"/>
    </row>
    <row r="37" spans="1:7" x14ac:dyDescent="0.15">
      <c r="A37" s="4">
        <f t="shared" si="4"/>
        <v>1.4500000000000004</v>
      </c>
      <c r="B37" s="19">
        <v>0.30665097361936566</v>
      </c>
      <c r="C37" s="31">
        <v>0.56762281889676025</v>
      </c>
      <c r="D37" s="31">
        <v>0.72694962982650901</v>
      </c>
      <c r="E37" s="31"/>
      <c r="F37" s="31"/>
      <c r="G37" s="20"/>
    </row>
    <row r="38" spans="1:7" x14ac:dyDescent="0.15">
      <c r="A38" s="5">
        <f t="shared" si="4"/>
        <v>1.5000000000000004</v>
      </c>
      <c r="B38" s="22">
        <v>0.30638597638948062</v>
      </c>
      <c r="C38" s="32">
        <v>0.56528651562251353</v>
      </c>
      <c r="D38" s="32">
        <v>0.71515706545064806</v>
      </c>
      <c r="E38" s="32"/>
      <c r="F38" s="32"/>
      <c r="G38" s="23"/>
    </row>
    <row r="39" spans="1:7" x14ac:dyDescent="0.15">
      <c r="A39" s="3">
        <f t="shared" si="4"/>
        <v>1.5500000000000005</v>
      </c>
      <c r="B39" s="16">
        <v>0.30612054892914453</v>
      </c>
      <c r="C39" s="27">
        <v>0.56292858889469077</v>
      </c>
      <c r="D39" s="27"/>
      <c r="E39" s="27"/>
      <c r="F39" s="27"/>
      <c r="G39" s="17"/>
    </row>
    <row r="40" spans="1:7" x14ac:dyDescent="0.15">
      <c r="A40" s="4">
        <f t="shared" si="4"/>
        <v>1.6000000000000005</v>
      </c>
      <c r="B40" s="19">
        <v>0.30585468869811205</v>
      </c>
      <c r="C40" s="31">
        <v>0.56054824686899707</v>
      </c>
      <c r="D40" s="31"/>
      <c r="E40" s="31"/>
      <c r="F40" s="31"/>
      <c r="G40" s="20"/>
    </row>
    <row r="41" spans="1:7" x14ac:dyDescent="0.15">
      <c r="A41" s="4">
        <f t="shared" si="4"/>
        <v>1.6500000000000006</v>
      </c>
      <c r="B41" s="19">
        <v>0.30558839312860941</v>
      </c>
      <c r="C41" s="31">
        <v>0.55814464141619713</v>
      </c>
      <c r="D41" s="31"/>
      <c r="E41" s="31"/>
      <c r="F41" s="31"/>
      <c r="G41" s="20"/>
    </row>
    <row r="42" spans="1:7" x14ac:dyDescent="0.15">
      <c r="A42" s="4">
        <f t="shared" si="4"/>
        <v>1.7000000000000006</v>
      </c>
      <c r="B42" s="19">
        <v>0.30532165962489066</v>
      </c>
      <c r="C42" s="31">
        <v>0.55571686189893132</v>
      </c>
      <c r="D42" s="31"/>
      <c r="E42" s="31"/>
      <c r="F42" s="31"/>
      <c r="G42" s="20"/>
    </row>
    <row r="43" spans="1:7" x14ac:dyDescent="0.15">
      <c r="A43" s="5">
        <f t="shared" si="4"/>
        <v>1.7500000000000007</v>
      </c>
      <c r="B43" s="22">
        <v>0.30505448556278514</v>
      </c>
      <c r="C43" s="32">
        <v>0.55326392798682045</v>
      </c>
      <c r="D43" s="32"/>
      <c r="E43" s="32"/>
      <c r="F43" s="32"/>
      <c r="G43" s="23"/>
    </row>
    <row r="44" spans="1:7" x14ac:dyDescent="0.15">
      <c r="A44" s="3">
        <f t="shared" si="4"/>
        <v>1.8000000000000007</v>
      </c>
      <c r="B44" s="16">
        <v>0.30478686828923468</v>
      </c>
      <c r="C44" s="27">
        <v>0.5507847813145953</v>
      </c>
      <c r="D44" s="27"/>
      <c r="E44" s="27"/>
      <c r="F44" s="27"/>
      <c r="G44" s="17"/>
    </row>
    <row r="45" spans="1:7" x14ac:dyDescent="0.15">
      <c r="A45" s="4">
        <f t="shared" si="4"/>
        <v>1.8500000000000008</v>
      </c>
      <c r="B45" s="19">
        <v>0.30451880512182128</v>
      </c>
      <c r="C45" s="31">
        <v>0.54827827573790877</v>
      </c>
      <c r="D45" s="31"/>
      <c r="E45" s="31"/>
      <c r="F45" s="31"/>
      <c r="G45" s="20"/>
    </row>
    <row r="46" spans="1:7" x14ac:dyDescent="0.15">
      <c r="A46" s="4">
        <f t="shared" si="4"/>
        <v>1.9000000000000008</v>
      </c>
      <c r="B46" s="19">
        <v>0.30425029334828368</v>
      </c>
      <c r="C46" s="31">
        <v>0.54574316587563743</v>
      </c>
      <c r="D46" s="31"/>
      <c r="E46" s="31"/>
      <c r="F46" s="31"/>
      <c r="G46" s="20"/>
    </row>
    <row r="47" spans="1:7" x14ac:dyDescent="0.15">
      <c r="A47" s="4">
        <f t="shared" si="4"/>
        <v>1.9500000000000008</v>
      </c>
      <c r="B47" s="19">
        <v>0.3039813302260243</v>
      </c>
      <c r="C47" s="31">
        <v>0.54317809353983937</v>
      </c>
      <c r="D47" s="31"/>
      <c r="E47" s="31"/>
      <c r="F47" s="31"/>
      <c r="G47" s="20"/>
    </row>
    <row r="48" spans="1:7" x14ac:dyDescent="0.15">
      <c r="A48" s="5">
        <f t="shared" si="4"/>
        <v>2.0000000000000009</v>
      </c>
      <c r="B48" s="22">
        <v>0.30371191298160383</v>
      </c>
      <c r="C48" s="32">
        <v>0.54058157153638997</v>
      </c>
      <c r="D48" s="32"/>
      <c r="E48" s="32"/>
      <c r="F48" s="32"/>
      <c r="G48" s="2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Start_ElliE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3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F22D3-DBFE-40BC-B9D6-A4005F23AE0C}">
  <sheetPr codeName="Sheet30"/>
  <dimension ref="A1:G48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107</v>
      </c>
    </row>
    <row r="3" spans="1:7" x14ac:dyDescent="0.15">
      <c r="A3" s="2"/>
    </row>
    <row r="4" spans="1:7" x14ac:dyDescent="0.15">
      <c r="B4" s="14"/>
      <c r="F4" s="14" t="s">
        <v>66</v>
      </c>
      <c r="G4" s="50">
        <v>0.8</v>
      </c>
    </row>
    <row r="5" spans="1:7" x14ac:dyDescent="0.15">
      <c r="B5" s="51">
        <v>0.1</v>
      </c>
      <c r="C5" s="50">
        <v>0.2</v>
      </c>
      <c r="D5" s="50">
        <v>0.3</v>
      </c>
      <c r="E5" s="50">
        <v>0.4</v>
      </c>
      <c r="F5" s="50">
        <v>0.5</v>
      </c>
      <c r="G5" s="50">
        <v>0.6</v>
      </c>
    </row>
    <row r="6" spans="1:7" x14ac:dyDescent="0.15">
      <c r="A6" s="6" t="s">
        <v>60</v>
      </c>
      <c r="B6" s="6" t="str">
        <f>_xlfn.CONCAT("P(",B5,"π, ",$G4,", k)")</f>
        <v>P(0.1π, 0.8, k)</v>
      </c>
      <c r="C6" s="6" t="str">
        <f t="shared" ref="C6:G6" si="0">_xlfn.CONCAT("P(",C5,"π, ",$G4,", k)")</f>
        <v>P(0.2π, 0.8, k)</v>
      </c>
      <c r="D6" s="6" t="str">
        <f t="shared" si="0"/>
        <v>P(0.3π, 0.8, k)</v>
      </c>
      <c r="E6" s="6" t="str">
        <f t="shared" si="0"/>
        <v>P(0.4π, 0.8, k)</v>
      </c>
      <c r="F6" s="6" t="str">
        <f t="shared" si="0"/>
        <v>P(0.5π, 0.8, k)</v>
      </c>
      <c r="G6" s="6" t="str">
        <f t="shared" si="0"/>
        <v>P(0.6π, 0.8, k)</v>
      </c>
    </row>
    <row r="7" spans="1:7" x14ac:dyDescent="0.15">
      <c r="A7" s="3">
        <v>0</v>
      </c>
      <c r="B7" s="16">
        <v>0.32266139212215217</v>
      </c>
      <c r="C7" s="27">
        <v>0.70248147310407261</v>
      </c>
      <c r="D7" s="27">
        <v>1.2337846977036697</v>
      </c>
      <c r="E7" s="27">
        <v>2.1074444193122175</v>
      </c>
      <c r="F7" s="27">
        <v>3.5124073655203629</v>
      </c>
      <c r="G7" s="17">
        <v>4.9173703117285079</v>
      </c>
    </row>
    <row r="8" spans="1:7" x14ac:dyDescent="0.15">
      <c r="A8" s="4">
        <f>A7+0.1</f>
        <v>0.1</v>
      </c>
      <c r="B8" s="19">
        <v>0.32319510562525422</v>
      </c>
      <c r="C8" s="31">
        <v>0.7071947692085977</v>
      </c>
      <c r="D8" s="31">
        <v>1.2526309081712861</v>
      </c>
      <c r="E8" s="31">
        <v>2.1635301978017307</v>
      </c>
      <c r="F8" s="31">
        <v>3.6420745125156642</v>
      </c>
      <c r="G8" s="20">
        <v>5.1206188272295972</v>
      </c>
    </row>
    <row r="9" spans="1:7" x14ac:dyDescent="0.15">
      <c r="A9" s="4">
        <f t="shared" ref="A9:A11" si="1">A8+0.1</f>
        <v>0.2</v>
      </c>
      <c r="B9" s="19">
        <v>0.32373353446638431</v>
      </c>
      <c r="C9" s="31">
        <v>0.71207129181094853</v>
      </c>
      <c r="D9" s="31">
        <v>1.272875773892268</v>
      </c>
      <c r="E9" s="31">
        <v>2.2262785170878066</v>
      </c>
      <c r="F9" s="31">
        <v>3.7913403575536497</v>
      </c>
      <c r="G9" s="20">
        <v>5.3564021980194934</v>
      </c>
    </row>
    <row r="10" spans="1:7" x14ac:dyDescent="0.15">
      <c r="A10" s="4">
        <f t="shared" si="1"/>
        <v>0.30000000000000004</v>
      </c>
      <c r="B10" s="19">
        <v>0.32427676154120405</v>
      </c>
      <c r="C10" s="31">
        <v>0.71712237002001411</v>
      </c>
      <c r="D10" s="31">
        <v>1.2947287725784948</v>
      </c>
      <c r="E10" s="31">
        <v>2.297285437988803</v>
      </c>
      <c r="F10" s="31">
        <v>3.9661041158193564</v>
      </c>
      <c r="G10" s="20">
        <v>5.6349227936499098</v>
      </c>
    </row>
    <row r="11" spans="1:7" x14ac:dyDescent="0.15">
      <c r="A11" s="5">
        <f t="shared" si="1"/>
        <v>0.4</v>
      </c>
      <c r="B11" s="22">
        <v>0.32482487198185367</v>
      </c>
      <c r="C11" s="32">
        <v>0.72236056307320207</v>
      </c>
      <c r="D11" s="32">
        <v>1.3184498347337188</v>
      </c>
      <c r="E11" s="32">
        <v>2.3787774307779412</v>
      </c>
      <c r="F11" s="32">
        <v>4.1752135894769102</v>
      </c>
      <c r="G11" s="23">
        <v>5.9716497481758797</v>
      </c>
    </row>
    <row r="12" spans="1:7" x14ac:dyDescent="0.15">
      <c r="A12" s="3">
        <f>A11+0.1</f>
        <v>0.5</v>
      </c>
      <c r="B12" s="16">
        <v>0.32537795323923407</v>
      </c>
      <c r="C12" s="27">
        <v>0.72779984705435963</v>
      </c>
      <c r="D12" s="27">
        <v>1.3443670160474113</v>
      </c>
      <c r="E12" s="27">
        <v>2.4739893067655676</v>
      </c>
      <c r="F12" s="27">
        <v>4.432748206008017</v>
      </c>
      <c r="G12" s="17">
        <v>6.3915071052504668</v>
      </c>
    </row>
    <row r="13" spans="1:7" x14ac:dyDescent="0.15">
      <c r="A13" s="4">
        <f>A12+0.1</f>
        <v>0.6</v>
      </c>
      <c r="B13" s="19">
        <v>0.32593609516914968</v>
      </c>
      <c r="C13" s="31">
        <v>0.7334558387992326</v>
      </c>
      <c r="D13" s="31">
        <v>1.3729027055791518</v>
      </c>
      <c r="E13" s="31">
        <v>2.5878744266164944</v>
      </c>
      <c r="F13" s="31">
        <v>4.7629885218899668</v>
      </c>
      <c r="G13" s="20">
        <v>6.9381026171634392</v>
      </c>
    </row>
    <row r="14" spans="1:7" x14ac:dyDescent="0.15">
      <c r="A14" s="4">
        <f>A13+0.1</f>
        <v>0.7</v>
      </c>
      <c r="B14" s="19">
        <v>0.32649939012253398</v>
      </c>
      <c r="C14" s="31">
        <v>0.73934606632536581</v>
      </c>
      <c r="D14" s="31">
        <v>1.4046138891782864</v>
      </c>
      <c r="E14" s="31">
        <v>2.7285738422159138</v>
      </c>
      <c r="F14" s="31">
        <v>5.2129724737629539</v>
      </c>
      <c r="G14" s="20">
        <v>7.697371105309994</v>
      </c>
    </row>
    <row r="15" spans="1:7" x14ac:dyDescent="0.15">
      <c r="A15" s="4">
        <f t="shared" ref="A15:A17" si="2">A14+0.05</f>
        <v>0.75</v>
      </c>
      <c r="B15" s="19">
        <v>0.32678299954812973</v>
      </c>
      <c r="C15" s="31">
        <v>0.74238509815674603</v>
      </c>
      <c r="D15" s="31">
        <v>1.4218862647052384</v>
      </c>
      <c r="E15" s="31">
        <v>2.8131598649767371</v>
      </c>
      <c r="F15" s="31">
        <v>5.5120605792917772</v>
      </c>
      <c r="G15" s="20">
        <v>8.2109612936068181</v>
      </c>
    </row>
    <row r="16" spans="1:7" x14ac:dyDescent="0.15">
      <c r="A16" s="5">
        <f t="shared" si="2"/>
        <v>0.8</v>
      </c>
      <c r="B16" s="22">
        <v>0.32706793303999393</v>
      </c>
      <c r="C16" s="32">
        <v>0.74549029799956634</v>
      </c>
      <c r="D16" s="32">
        <v>1.4402566949135629</v>
      </c>
      <c r="E16" s="32">
        <v>2.9108913461398362</v>
      </c>
      <c r="F16" s="32">
        <v>5.8924496216391926</v>
      </c>
      <c r="G16" s="23">
        <v>8.874007897138549</v>
      </c>
    </row>
    <row r="17" spans="1:7" x14ac:dyDescent="0.15">
      <c r="A17" s="3">
        <f t="shared" si="2"/>
        <v>0.85000000000000009</v>
      </c>
      <c r="B17" s="16">
        <v>0.3273542028865995</v>
      </c>
      <c r="C17" s="27">
        <v>0.74866455317557978</v>
      </c>
      <c r="D17" s="27">
        <v>1.4598685469223014</v>
      </c>
      <c r="E17" s="27">
        <v>3.0262325934077401</v>
      </c>
      <c r="F17" s="27">
        <v>6.4053905281388985</v>
      </c>
      <c r="G17" s="17">
        <v>9.7845484628700561</v>
      </c>
    </row>
    <row r="18" spans="1:7" x14ac:dyDescent="0.15">
      <c r="A18" s="4">
        <f>A17+0.05</f>
        <v>0.90000000000000013</v>
      </c>
      <c r="B18" s="19">
        <v>0.32764182155092542</v>
      </c>
      <c r="C18" s="31">
        <v>0.75191094659855973</v>
      </c>
      <c r="D18" s="31">
        <v>1.4808954293887093</v>
      </c>
      <c r="E18" s="31">
        <v>3.166372711703731</v>
      </c>
      <c r="F18" s="31">
        <v>7.1690809411863423</v>
      </c>
      <c r="G18" s="20">
        <v>11.171789170668953</v>
      </c>
    </row>
    <row r="19" spans="1:7" x14ac:dyDescent="0.15">
      <c r="A19" s="4">
        <f>A18+0.05</f>
        <v>0.95000000000000018</v>
      </c>
      <c r="B19" s="19">
        <v>0.3279308016738246</v>
      </c>
      <c r="C19" s="31">
        <v>0.75523277508710662</v>
      </c>
      <c r="D19" s="31">
        <v>1.5035504543021112</v>
      </c>
      <c r="E19" s="31">
        <v>3.3440493413837782</v>
      </c>
      <c r="F19" s="31">
        <v>8.5732117818481957</v>
      </c>
      <c r="G19" s="20">
        <v>13.802374222312613</v>
      </c>
    </row>
    <row r="20" spans="1:7" x14ac:dyDescent="0.15">
      <c r="A20" s="4">
        <f>A19+0.01</f>
        <v>0.96000000000000019</v>
      </c>
      <c r="B20" s="19">
        <v>0.32798876219855366</v>
      </c>
      <c r="C20" s="31">
        <v>0.75590649936641796</v>
      </c>
      <c r="D20" s="31">
        <v>1.5082991072074228</v>
      </c>
      <c r="E20" s="31">
        <v>3.3859744057301961</v>
      </c>
      <c r="F20" s="31">
        <v>9.0483374774329537</v>
      </c>
      <c r="G20" s="20">
        <v>14.710700549135712</v>
      </c>
    </row>
    <row r="21" spans="1:7" x14ac:dyDescent="0.15">
      <c r="A21" s="5">
        <f t="shared" ref="A21:A26" si="3">A20+0.005</f>
        <v>0.96500000000000019</v>
      </c>
      <c r="B21" s="22">
        <v>0.32801776310722675</v>
      </c>
      <c r="C21" s="32">
        <v>0.75624455487567266</v>
      </c>
      <c r="D21" s="32">
        <v>1.5107025109555279</v>
      </c>
      <c r="E21" s="32">
        <v>3.407948109100341</v>
      </c>
      <c r="F21" s="32">
        <v>9.3373849398491036</v>
      </c>
      <c r="G21" s="23">
        <v>15.266821770597867</v>
      </c>
    </row>
    <row r="22" spans="1:7" x14ac:dyDescent="0.15">
      <c r="A22" s="3">
        <f t="shared" si="3"/>
        <v>0.9700000000000002</v>
      </c>
      <c r="B22" s="16">
        <v>0.32804677779737906</v>
      </c>
      <c r="C22" s="27">
        <v>0.75658341091454284</v>
      </c>
      <c r="D22" s="27">
        <v>1.5131257161123526</v>
      </c>
      <c r="E22" s="27">
        <v>3.4306543166201284</v>
      </c>
      <c r="F22" s="27">
        <v>9.675171681382265</v>
      </c>
      <c r="G22" s="17">
        <v>15.919689046144402</v>
      </c>
    </row>
    <row r="23" spans="1:7" x14ac:dyDescent="0.15">
      <c r="A23" s="4">
        <f t="shared" si="3"/>
        <v>0.9750000000000002</v>
      </c>
      <c r="B23" s="19">
        <v>0.32807580628198962</v>
      </c>
      <c r="C23" s="31">
        <v>0.75692307122844016</v>
      </c>
      <c r="D23" s="31">
        <v>1.51556904471312</v>
      </c>
      <c r="E23" s="31">
        <v>3.4541424114139336</v>
      </c>
      <c r="F23" s="31">
        <v>10.079997837352661</v>
      </c>
      <c r="G23" s="20">
        <v>16.705853263291388</v>
      </c>
    </row>
    <row r="24" spans="1:7" x14ac:dyDescent="0.15">
      <c r="A24" s="4">
        <f t="shared" si="3"/>
        <v>0.9800000000000002</v>
      </c>
      <c r="B24" s="19">
        <v>0.32810484857405547</v>
      </c>
      <c r="C24" s="31">
        <v>0.75726353958947945</v>
      </c>
      <c r="D24" s="31">
        <v>1.5180328268042289</v>
      </c>
      <c r="E24" s="31">
        <v>3.4784670172193066</v>
      </c>
      <c r="F24" s="31">
        <v>10.582660354648855</v>
      </c>
      <c r="G24" s="20">
        <v>17.686853692078405</v>
      </c>
    </row>
    <row r="25" spans="1:7" x14ac:dyDescent="0.15">
      <c r="A25" s="4">
        <f t="shared" si="3"/>
        <v>0.98500000000000021</v>
      </c>
      <c r="B25" s="19">
        <v>0.32813390468659259</v>
      </c>
      <c r="C25" s="31">
        <v>0.75760481979673899</v>
      </c>
      <c r="D25" s="31">
        <v>1.5205174007145092</v>
      </c>
      <c r="E25" s="31">
        <v>3.5036887788584035</v>
      </c>
      <c r="F25" s="31">
        <v>11.241165996217051</v>
      </c>
      <c r="G25" s="20">
        <v>18.978643213575698</v>
      </c>
    </row>
    <row r="26" spans="1:7" x14ac:dyDescent="0.15">
      <c r="A26" s="4">
        <f t="shared" si="3"/>
        <v>0.99000000000000021</v>
      </c>
      <c r="B26" s="19">
        <v>0.3281629746326355</v>
      </c>
      <c r="C26" s="31">
        <v>0.75794691567651962</v>
      </c>
      <c r="D26" s="31">
        <v>1.5230231133381757</v>
      </c>
      <c r="E26" s="31">
        <v>3.5298752956019186</v>
      </c>
      <c r="F26" s="31">
        <v>12.186393853672065</v>
      </c>
      <c r="G26" s="20">
        <v>20.842912411742212</v>
      </c>
    </row>
    <row r="27" spans="1:7" x14ac:dyDescent="0.15">
      <c r="A27" s="4">
        <v>0.999</v>
      </c>
      <c r="B27" s="19">
        <v>0.32821533543762599</v>
      </c>
      <c r="C27" s="31">
        <v>0.75856475607387885</v>
      </c>
      <c r="D27" s="31">
        <v>1.5275878070333133</v>
      </c>
      <c r="E27" s="31">
        <v>3.5796897595043529</v>
      </c>
      <c r="F27" s="31">
        <v>17.776903742868274</v>
      </c>
      <c r="G27" s="20">
        <v>31.974117726232194</v>
      </c>
    </row>
    <row r="28" spans="1:7" x14ac:dyDescent="0.15">
      <c r="A28" s="4">
        <v>1</v>
      </c>
      <c r="B28" s="19">
        <v>0.32822115607747121</v>
      </c>
      <c r="C28" s="31">
        <v>0.75863356989654818</v>
      </c>
      <c r="D28" s="31">
        <v>1.5280993869140218</v>
      </c>
      <c r="E28" s="31">
        <v>3.5854547481986305</v>
      </c>
      <c r="F28" s="31"/>
      <c r="G28" s="20"/>
    </row>
    <row r="29" spans="1:7" x14ac:dyDescent="0.15">
      <c r="A29" s="3">
        <f>A28+0.05</f>
        <v>1.05</v>
      </c>
      <c r="B29" s="16">
        <v>0.32851289776889653</v>
      </c>
      <c r="C29" s="27">
        <v>0.76211711980368624</v>
      </c>
      <c r="D29" s="27">
        <v>1.5548798478529802</v>
      </c>
      <c r="E29" s="27">
        <v>3.9614674761151107</v>
      </c>
      <c r="F29" s="27"/>
      <c r="G29" s="17"/>
    </row>
    <row r="30" spans="1:7" x14ac:dyDescent="0.15">
      <c r="A30" s="4">
        <f t="shared" ref="A30:A48" si="4">A29+0.05</f>
        <v>1.1000000000000001</v>
      </c>
      <c r="B30" s="19">
        <v>0.32880603994360885</v>
      </c>
      <c r="C30" s="31">
        <v>0.76568749713865614</v>
      </c>
      <c r="D30" s="31">
        <v>1.5843302983006531</v>
      </c>
      <c r="E30" s="31">
        <v>4.9419549805175533</v>
      </c>
      <c r="F30" s="31"/>
      <c r="G30" s="20"/>
    </row>
    <row r="31" spans="1:7" x14ac:dyDescent="0.15">
      <c r="A31" s="4">
        <f t="shared" si="4"/>
        <v>1.1500000000000001</v>
      </c>
      <c r="B31" s="19">
        <v>0.32910059598930619</v>
      </c>
      <c r="C31" s="31">
        <v>0.76934908723167694</v>
      </c>
      <c r="D31" s="31">
        <v>1.6170355684728595</v>
      </c>
      <c r="E31" s="31"/>
      <c r="F31" s="31"/>
      <c r="G31" s="20"/>
    </row>
    <row r="32" spans="1:7" x14ac:dyDescent="0.15">
      <c r="A32" s="4">
        <f t="shared" si="4"/>
        <v>1.2000000000000002</v>
      </c>
      <c r="B32" s="19">
        <v>0.32939657948968021</v>
      </c>
      <c r="C32" s="31">
        <v>0.77310662183212731</v>
      </c>
      <c r="D32" s="31">
        <v>1.6538019404755524</v>
      </c>
      <c r="E32" s="31"/>
      <c r="F32" s="31"/>
      <c r="G32" s="20"/>
    </row>
    <row r="33" spans="1:7" x14ac:dyDescent="0.15">
      <c r="A33" s="5">
        <f t="shared" si="4"/>
        <v>1.2500000000000002</v>
      </c>
      <c r="B33" s="22">
        <v>0.3296940042283163</v>
      </c>
      <c r="C33" s="32">
        <v>0.77696521716741884</v>
      </c>
      <c r="D33" s="32">
        <v>1.6957887743570246</v>
      </c>
      <c r="E33" s="32"/>
      <c r="F33" s="32"/>
      <c r="G33" s="23"/>
    </row>
    <row r="34" spans="1:7" x14ac:dyDescent="0.15">
      <c r="A34" s="3">
        <f t="shared" si="4"/>
        <v>1.3000000000000003</v>
      </c>
      <c r="B34" s="16">
        <v>0.32999288419269313</v>
      </c>
      <c r="C34" s="27">
        <v>0.78093041744486014</v>
      </c>
      <c r="D34" s="27">
        <v>1.7447582917025142</v>
      </c>
      <c r="E34" s="27"/>
      <c r="F34" s="27"/>
      <c r="G34" s="17"/>
    </row>
    <row r="35" spans="1:7" x14ac:dyDescent="0.15">
      <c r="A35" s="4">
        <f t="shared" si="4"/>
        <v>1.3500000000000003</v>
      </c>
      <c r="B35" s="19">
        <v>0.33029323357828155</v>
      </c>
      <c r="C35" s="31">
        <v>0.7850082447681469</v>
      </c>
      <c r="D35" s="31">
        <v>1.8036033909177156</v>
      </c>
      <c r="E35" s="31"/>
      <c r="F35" s="31"/>
      <c r="G35" s="20"/>
    </row>
    <row r="36" spans="1:7" x14ac:dyDescent="0.15">
      <c r="A36" s="4">
        <f t="shared" si="4"/>
        <v>1.4000000000000004</v>
      </c>
      <c r="B36" s="19">
        <v>0.33059506679275141</v>
      </c>
      <c r="C36" s="31">
        <v>0.78920525665048236</v>
      </c>
      <c r="D36" s="31">
        <v>1.8776512519239579</v>
      </c>
      <c r="E36" s="31"/>
      <c r="F36" s="31"/>
      <c r="G36" s="20"/>
    </row>
    <row r="37" spans="1:7" x14ac:dyDescent="0.15">
      <c r="A37" s="4">
        <f t="shared" si="4"/>
        <v>1.4500000000000004</v>
      </c>
      <c r="B37" s="19">
        <v>0.33089839846028357</v>
      </c>
      <c r="C37" s="31">
        <v>0.79352861257078056</v>
      </c>
      <c r="D37" s="31">
        <v>1.9788126868599072</v>
      </c>
      <c r="E37" s="31"/>
      <c r="F37" s="31"/>
      <c r="G37" s="20"/>
    </row>
    <row r="38" spans="1:7" x14ac:dyDescent="0.15">
      <c r="A38" s="5">
        <f t="shared" si="4"/>
        <v>1.5000000000000004</v>
      </c>
      <c r="B38" s="22">
        <v>0.3312032434259955</v>
      </c>
      <c r="C38" s="32">
        <v>0.79798615135424844</v>
      </c>
      <c r="D38" s="32">
        <v>2.1481847954834126</v>
      </c>
      <c r="E38" s="32"/>
      <c r="F38" s="32"/>
      <c r="G38" s="23"/>
    </row>
    <row r="39" spans="1:7" x14ac:dyDescent="0.15">
      <c r="A39" s="3">
        <f t="shared" si="4"/>
        <v>1.5500000000000005</v>
      </c>
      <c r="B39" s="16">
        <v>0.33150961676047996</v>
      </c>
      <c r="C39" s="27">
        <v>0.80258648158577894</v>
      </c>
      <c r="D39" s="27"/>
      <c r="E39" s="27"/>
      <c r="F39" s="27"/>
      <c r="G39" s="17"/>
    </row>
    <row r="40" spans="1:7" x14ac:dyDescent="0.15">
      <c r="A40" s="4">
        <f t="shared" si="4"/>
        <v>1.6000000000000005</v>
      </c>
      <c r="B40" s="19">
        <v>0.33181753376446382</v>
      </c>
      <c r="C40" s="31">
        <v>0.80733908781387931</v>
      </c>
      <c r="D40" s="31"/>
      <c r="E40" s="31"/>
      <c r="F40" s="31"/>
      <c r="G40" s="20"/>
    </row>
    <row r="41" spans="1:7" x14ac:dyDescent="0.15">
      <c r="A41" s="4">
        <f t="shared" si="4"/>
        <v>1.6500000000000006</v>
      </c>
      <c r="B41" s="19">
        <v>0.33212700997358824</v>
      </c>
      <c r="C41" s="31">
        <v>0.8122544560153131</v>
      </c>
      <c r="D41" s="31"/>
      <c r="E41" s="31"/>
      <c r="F41" s="31"/>
      <c r="G41" s="20"/>
    </row>
    <row r="42" spans="1:7" x14ac:dyDescent="0.15">
      <c r="A42" s="4">
        <f t="shared" si="4"/>
        <v>1.7000000000000006</v>
      </c>
      <c r="B42" s="19">
        <v>0.33243806116331531</v>
      </c>
      <c r="C42" s="31">
        <v>0.81734422272330498</v>
      </c>
      <c r="D42" s="31"/>
      <c r="E42" s="31"/>
      <c r="F42" s="31"/>
      <c r="G42" s="20"/>
    </row>
    <row r="43" spans="1:7" x14ac:dyDescent="0.15">
      <c r="A43" s="5">
        <f t="shared" si="4"/>
        <v>1.7500000000000007</v>
      </c>
      <c r="B43" s="22">
        <v>0.33275070335396578</v>
      </c>
      <c r="C43" s="32">
        <v>0.8226213534551895</v>
      </c>
      <c r="D43" s="32"/>
      <c r="E43" s="32"/>
      <c r="F43" s="32"/>
      <c r="G43" s="23"/>
    </row>
    <row r="44" spans="1:7" x14ac:dyDescent="0.15">
      <c r="A44" s="3">
        <f t="shared" si="4"/>
        <v>1.8000000000000007</v>
      </c>
      <c r="B44" s="16">
        <v>0.33306495281588927</v>
      </c>
      <c r="C44" s="27">
        <v>0.82810035772305635</v>
      </c>
      <c r="D44" s="27"/>
      <c r="E44" s="27"/>
      <c r="F44" s="27"/>
      <c r="G44" s="17"/>
    </row>
    <row r="45" spans="1:7" x14ac:dyDescent="0.15">
      <c r="A45" s="4">
        <f t="shared" si="4"/>
        <v>1.8500000000000008</v>
      </c>
      <c r="B45" s="19">
        <v>0.33338082607477582</v>
      </c>
      <c r="C45" s="31">
        <v>0.83379755013812973</v>
      </c>
      <c r="D45" s="31"/>
      <c r="E45" s="31"/>
      <c r="F45" s="31"/>
      <c r="G45" s="20"/>
    </row>
    <row r="46" spans="1:7" x14ac:dyDescent="0.15">
      <c r="A46" s="4">
        <f t="shared" si="4"/>
        <v>1.9000000000000008</v>
      </c>
      <c r="B46" s="19">
        <v>0.33369833991710968</v>
      </c>
      <c r="C46" s="31">
        <v>0.83973137016805677</v>
      </c>
      <c r="D46" s="31"/>
      <c r="E46" s="31"/>
      <c r="F46" s="31"/>
      <c r="G46" s="20"/>
    </row>
    <row r="47" spans="1:7" x14ac:dyDescent="0.15">
      <c r="A47" s="4">
        <f t="shared" si="4"/>
        <v>1.9500000000000008</v>
      </c>
      <c r="B47" s="19">
        <v>0.33401751139577035</v>
      </c>
      <c r="C47" s="31">
        <v>0.8459227773358331</v>
      </c>
      <c r="D47" s="31"/>
      <c r="E47" s="31"/>
      <c r="F47" s="31"/>
      <c r="G47" s="20"/>
    </row>
    <row r="48" spans="1:7" x14ac:dyDescent="0.15">
      <c r="A48" s="5">
        <f t="shared" si="4"/>
        <v>2.0000000000000009</v>
      </c>
      <c r="B48" s="22">
        <v>0.33433835783578902</v>
      </c>
      <c r="C48" s="32">
        <v>0.85239574460522161</v>
      </c>
      <c r="D48" s="32"/>
      <c r="E48" s="32"/>
      <c r="F48" s="32"/>
      <c r="G48" s="23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Start_ElliP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701A-A579-4A18-853B-68116CE498A7}">
  <sheetPr codeName="Sheet68"/>
  <dimension ref="A1:G32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107</v>
      </c>
    </row>
    <row r="3" spans="1:7" x14ac:dyDescent="0.15">
      <c r="A3" s="2"/>
      <c r="F3" s="14"/>
    </row>
    <row r="4" spans="1:7" x14ac:dyDescent="0.15">
      <c r="B4" s="14"/>
      <c r="F4" s="14" t="s">
        <v>66</v>
      </c>
      <c r="G4" s="50">
        <v>0.8</v>
      </c>
    </row>
    <row r="5" spans="1:7" x14ac:dyDescent="0.15">
      <c r="B5" s="51">
        <v>0</v>
      </c>
      <c r="C5" s="50">
        <v>0.25</v>
      </c>
      <c r="D5" s="50">
        <v>0.5</v>
      </c>
      <c r="E5" s="50">
        <v>0.75</v>
      </c>
      <c r="F5" s="50">
        <v>0.9</v>
      </c>
      <c r="G5" s="50">
        <v>0.95</v>
      </c>
    </row>
    <row r="6" spans="1:7" x14ac:dyDescent="0.15">
      <c r="A6" s="6" t="s">
        <v>98</v>
      </c>
      <c r="B6" s="6" t="str">
        <f>_xlfn.CONCAT("P(",B5,"π, ",$G4,", k)")</f>
        <v>P(0π, 0.8, k)</v>
      </c>
      <c r="C6" s="6" t="str">
        <f t="shared" ref="C6:G6" si="0">_xlfn.CONCAT("P(",C5,"π, ",$G4,", k)")</f>
        <v>P(0.25π, 0.8, k)</v>
      </c>
      <c r="D6" s="6" t="str">
        <f t="shared" si="0"/>
        <v>P(0.5π, 0.8, k)</v>
      </c>
      <c r="E6" s="6" t="str">
        <f t="shared" si="0"/>
        <v>P(0.75π, 0.8, k)</v>
      </c>
      <c r="F6" s="6" t="str">
        <f t="shared" si="0"/>
        <v>P(0.9π, 0.8, k)</v>
      </c>
      <c r="G6" s="6" t="str">
        <f t="shared" si="0"/>
        <v>P(0.95π, 0.8, k)</v>
      </c>
    </row>
    <row r="7" spans="1:7" x14ac:dyDescent="0.15">
      <c r="A7" s="3">
        <v>0</v>
      </c>
      <c r="B7" s="16">
        <v>0</v>
      </c>
      <c r="C7" s="27">
        <v>0</v>
      </c>
      <c r="D7" s="27">
        <v>0</v>
      </c>
      <c r="E7" s="27">
        <v>0</v>
      </c>
      <c r="F7" s="27">
        <v>0</v>
      </c>
      <c r="G7" s="17">
        <v>0</v>
      </c>
    </row>
    <row r="8" spans="1:7" x14ac:dyDescent="0.15">
      <c r="A8" s="4">
        <f>A7+0.02</f>
        <v>0.02</v>
      </c>
      <c r="B8" s="19">
        <v>6.2898072980487732E-2</v>
      </c>
      <c r="C8" s="31">
        <v>6.2900659982714532E-2</v>
      </c>
      <c r="D8" s="31">
        <v>6.2908424435940413E-2</v>
      </c>
      <c r="E8" s="31">
        <v>6.2921376694996908E-2</v>
      </c>
      <c r="F8" s="31">
        <v>6.293164510634483E-2</v>
      </c>
      <c r="G8" s="20">
        <v>6.2935485118532031E-2</v>
      </c>
    </row>
    <row r="9" spans="1:7" x14ac:dyDescent="0.15">
      <c r="A9" s="4">
        <f t="shared" ref="A9:A32" si="1">A8+0.02</f>
        <v>0.04</v>
      </c>
      <c r="B9" s="19">
        <v>0.12619522828386215</v>
      </c>
      <c r="C9" s="31">
        <v>0.12621600006729861</v>
      </c>
      <c r="D9" s="31">
        <v>0.12627842607470827</v>
      </c>
      <c r="E9" s="31">
        <v>0.12638284023252275</v>
      </c>
      <c r="F9" s="31">
        <v>0.12646586749554831</v>
      </c>
      <c r="G9" s="20">
        <v>0.12649697351605951</v>
      </c>
    </row>
    <row r="10" spans="1:7" x14ac:dyDescent="0.15">
      <c r="A10" s="4">
        <f t="shared" si="1"/>
        <v>0.06</v>
      </c>
      <c r="B10" s="19">
        <v>0.19029943528168242</v>
      </c>
      <c r="C10" s="31">
        <v>0.19036996923526966</v>
      </c>
      <c r="D10" s="31">
        <v>0.19058241606507828</v>
      </c>
      <c r="E10" s="31">
        <v>0.19093934437334448</v>
      </c>
      <c r="F10" s="31">
        <v>0.19122460039399855</v>
      </c>
      <c r="G10" s="20">
        <v>0.19133180231077013</v>
      </c>
    </row>
    <row r="11" spans="1:7" x14ac:dyDescent="0.15">
      <c r="A11" s="5">
        <f t="shared" si="1"/>
        <v>0.08</v>
      </c>
      <c r="B11" s="22">
        <v>0.25563677980294891</v>
      </c>
      <c r="C11" s="32">
        <v>0.25580541072908197</v>
      </c>
      <c r="D11" s="32">
        <v>0.25631489185101319</v>
      </c>
      <c r="E11" s="32">
        <v>0.25717624368392078</v>
      </c>
      <c r="F11" s="32">
        <v>0.25786958286579365</v>
      </c>
      <c r="G11" s="23">
        <v>0.25813130344286023</v>
      </c>
    </row>
    <row r="12" spans="1:7" x14ac:dyDescent="0.15">
      <c r="A12" s="3">
        <f t="shared" si="1"/>
        <v>0.1</v>
      </c>
      <c r="B12" s="16">
        <v>0.32266139212215217</v>
      </c>
      <c r="C12" s="27">
        <v>0.32299441486570946</v>
      </c>
      <c r="D12" s="27">
        <v>0.3240045429571875</v>
      </c>
      <c r="E12" s="27">
        <v>0.32572619309125561</v>
      </c>
      <c r="F12" s="27">
        <v>0.32712507970465438</v>
      </c>
      <c r="G12" s="17">
        <v>0.32765623811658562</v>
      </c>
    </row>
    <row r="13" spans="1:7" x14ac:dyDescent="0.15">
      <c r="A13" s="4">
        <f t="shared" si="1"/>
        <v>0.12000000000000001</v>
      </c>
      <c r="B13" s="19">
        <v>0.39186645658680846</v>
      </c>
      <c r="C13" s="31">
        <v>0.39244979815790226</v>
      </c>
      <c r="D13" s="31">
        <v>0.39422767742207915</v>
      </c>
      <c r="E13" s="31">
        <v>0.39728817411657485</v>
      </c>
      <c r="F13" s="31">
        <v>0.39980421666661059</v>
      </c>
      <c r="G13" s="20">
        <v>0.40076670187612862</v>
      </c>
    </row>
    <row r="14" spans="1:7" x14ac:dyDescent="0.15">
      <c r="A14" s="4">
        <f t="shared" si="1"/>
        <v>0.14000000000000001</v>
      </c>
      <c r="B14" s="19">
        <v>0.46379672332870675</v>
      </c>
      <c r="C14" s="31">
        <v>0.46473814653929274</v>
      </c>
      <c r="D14" s="31">
        <v>0.46762348082902266</v>
      </c>
      <c r="E14" s="31">
        <v>0.47264949811879053</v>
      </c>
      <c r="F14" s="31">
        <v>0.47684054218625649</v>
      </c>
      <c r="G14" s="20">
        <v>0.47845860586657341</v>
      </c>
    </row>
    <row r="15" spans="1:7" x14ac:dyDescent="0.15">
      <c r="A15" s="4">
        <f t="shared" si="1"/>
        <v>0.16</v>
      </c>
      <c r="B15" s="19">
        <v>0.53906298479500503</v>
      </c>
      <c r="C15" s="31">
        <v>0.54049490451819382</v>
      </c>
      <c r="D15" s="31">
        <v>0.54491167032069021</v>
      </c>
      <c r="E15" s="31">
        <v>0.55271174410399138</v>
      </c>
      <c r="F15" s="31">
        <v>0.55932679991339029</v>
      </c>
      <c r="G15" s="20">
        <v>0.56190944603739701</v>
      </c>
    </row>
    <row r="16" spans="1:7" x14ac:dyDescent="0.15">
      <c r="A16" s="5">
        <f t="shared" si="1"/>
        <v>0.18</v>
      </c>
      <c r="B16" s="22">
        <v>0.61835901500253343</v>
      </c>
      <c r="C16" s="32">
        <v>0.62044202869053899</v>
      </c>
      <c r="D16" s="32">
        <v>0.62691314751286786</v>
      </c>
      <c r="E16" s="32">
        <v>0.63852169308547102</v>
      </c>
      <c r="F16" s="32">
        <v>0.6485633830962102</v>
      </c>
      <c r="G16" s="23">
        <v>0.65253693112270827</v>
      </c>
    </row>
    <row r="17" spans="1:7" x14ac:dyDescent="0.15">
      <c r="A17" s="3">
        <f t="shared" si="1"/>
        <v>0.19999999999999998</v>
      </c>
      <c r="B17" s="16">
        <v>0.70248147310407261</v>
      </c>
      <c r="C17" s="27">
        <v>0.70540872785814657</v>
      </c>
      <c r="D17" s="27">
        <v>0.71457425736951063</v>
      </c>
      <c r="E17" s="27">
        <v>0.73130837900873014</v>
      </c>
      <c r="F17" s="27">
        <v>0.74611952888135091</v>
      </c>
      <c r="G17" s="17">
        <v>0.75207521807277855</v>
      </c>
    </row>
    <row r="18" spans="1:7" x14ac:dyDescent="0.15">
      <c r="A18" s="4">
        <f t="shared" si="1"/>
        <v>0.21999999999999997</v>
      </c>
      <c r="B18" s="19">
        <v>0.79235319770905743</v>
      </c>
      <c r="C18" s="31">
        <v>0.79635573371065249</v>
      </c>
      <c r="D18" s="31">
        <v>0.80899516764776946</v>
      </c>
      <c r="E18" s="31">
        <v>0.83252730102064232</v>
      </c>
      <c r="F18" s="31">
        <v>0.85391093446615618</v>
      </c>
      <c r="G18" s="20">
        <v>0.86267506135180738</v>
      </c>
    </row>
    <row r="19" spans="1:7" x14ac:dyDescent="0.15">
      <c r="A19" s="4">
        <f t="shared" si="1"/>
        <v>0.23999999999999996</v>
      </c>
      <c r="B19" s="19">
        <v>0.8890500753842483</v>
      </c>
      <c r="C19" s="31">
        <v>0.89440329290504783</v>
      </c>
      <c r="D19" s="31">
        <v>0.91146258798635615</v>
      </c>
      <c r="E19" s="31">
        <v>0.9439124675430296</v>
      </c>
      <c r="F19" s="31">
        <v>0.97429795934992691</v>
      </c>
      <c r="G19" s="20">
        <v>0.98703613186545147</v>
      </c>
    </row>
    <row r="20" spans="1:7" x14ac:dyDescent="0.15">
      <c r="A20" s="4">
        <f t="shared" si="1"/>
        <v>0.25999999999999995</v>
      </c>
      <c r="B20" s="19">
        <v>0.99383109356749288</v>
      </c>
      <c r="C20" s="31">
        <v>1.0008624743755774</v>
      </c>
      <c r="D20" s="31">
        <v>1.0234863532846652</v>
      </c>
      <c r="E20" s="31">
        <v>1.0675359642722375</v>
      </c>
      <c r="F20" s="31">
        <v>1.1102084972612329</v>
      </c>
      <c r="G20" s="20">
        <v>1.1285819524854477</v>
      </c>
    </row>
    <row r="21" spans="1:7" x14ac:dyDescent="0.15">
      <c r="A21" s="5">
        <f t="shared" si="1"/>
        <v>0.27999999999999997</v>
      </c>
      <c r="B21" s="22">
        <v>1.1081699990135783</v>
      </c>
      <c r="C21" s="32">
        <v>1.1172681472232606</v>
      </c>
      <c r="D21" s="32">
        <v>1.146837958089044</v>
      </c>
      <c r="E21" s="32">
        <v>1.2058726164867304</v>
      </c>
      <c r="F21" s="32">
        <v>1.265288049592141</v>
      </c>
      <c r="G21" s="23">
        <v>1.2916897577503539</v>
      </c>
    </row>
    <row r="22" spans="1:7" x14ac:dyDescent="0.15">
      <c r="A22" s="3">
        <f t="shared" si="1"/>
        <v>0.3</v>
      </c>
      <c r="B22" s="16">
        <v>1.2337846977036697</v>
      </c>
      <c r="C22" s="27">
        <v>1.2454096044873233</v>
      </c>
      <c r="D22" s="27">
        <v>1.2835863683010897</v>
      </c>
      <c r="E22" s="27">
        <v>1.3618631426992815</v>
      </c>
      <c r="F22" s="27">
        <v>1.4440746812511172</v>
      </c>
      <c r="G22" s="17">
        <v>1.4819875424296256</v>
      </c>
    </row>
    <row r="23" spans="1:7" x14ac:dyDescent="0.15">
      <c r="A23" s="4">
        <f t="shared" si="1"/>
        <v>0.32</v>
      </c>
      <c r="B23" s="19">
        <v>1.3726564011226985</v>
      </c>
      <c r="C23" s="31">
        <v>1.3873505056024309</v>
      </c>
      <c r="D23" s="31">
        <v>1.4361214496710339</v>
      </c>
      <c r="E23" s="31">
        <v>1.5389615526167042</v>
      </c>
      <c r="F23" s="31">
        <v>1.6521849545768654</v>
      </c>
      <c r="G23" s="20">
        <v>1.706724831326633</v>
      </c>
    </row>
    <row r="24" spans="1:7" x14ac:dyDescent="0.15">
      <c r="A24" s="4">
        <f t="shared" si="1"/>
        <v>0.34</v>
      </c>
      <c r="B24" s="19">
        <v>1.5270235254699283</v>
      </c>
      <c r="C24" s="31">
        <v>1.5454225215223176</v>
      </c>
      <c r="D24" s="31">
        <v>1.6071469077530995</v>
      </c>
      <c r="E24" s="31">
        <v>1.7411394923417163</v>
      </c>
      <c r="F24" s="31">
        <v>1.8964727355624078</v>
      </c>
      <c r="G24" s="20">
        <v>1.9752039115981825</v>
      </c>
    </row>
    <row r="25" spans="1:7" x14ac:dyDescent="0.15">
      <c r="A25" s="4">
        <f t="shared" si="1"/>
        <v>0.36000000000000004</v>
      </c>
      <c r="B25" s="19">
        <v>1.6993244968351671</v>
      </c>
      <c r="C25" s="31">
        <v>1.7221657624532716</v>
      </c>
      <c r="D25" s="31">
        <v>1.7996115404996533</v>
      </c>
      <c r="E25" s="31">
        <v>1.9727998993197162</v>
      </c>
      <c r="F25" s="31">
        <v>2.1850773877550349</v>
      </c>
      <c r="G25" s="20">
        <v>2.2992073764681269</v>
      </c>
    </row>
    <row r="26" spans="1:7" x14ac:dyDescent="0.15">
      <c r="A26" s="4">
        <f t="shared" si="1"/>
        <v>0.38000000000000006</v>
      </c>
      <c r="B26" s="19">
        <v>1.8920491188805508</v>
      </c>
      <c r="C26" s="31">
        <v>1.9201739699338281</v>
      </c>
      <c r="D26" s="31">
        <v>2.0165301192257781</v>
      </c>
      <c r="E26" s="31">
        <v>2.2385250282270346</v>
      </c>
      <c r="F26" s="31">
        <v>2.5272030541720283</v>
      </c>
      <c r="G26" s="20">
        <v>2.6932449136945733</v>
      </c>
    </row>
    <row r="27" spans="1:7" x14ac:dyDescent="0.15">
      <c r="A27" s="3">
        <f t="shared" si="1"/>
        <v>0.40000000000000008</v>
      </c>
      <c r="B27" s="16">
        <v>2.1074444193122188</v>
      </c>
      <c r="C27" s="27">
        <v>2.1417881444319105</v>
      </c>
      <c r="D27" s="27">
        <v>2.2606286427763758</v>
      </c>
      <c r="E27" s="27">
        <v>2.5425577174588958</v>
      </c>
      <c r="F27" s="27">
        <v>2.9323710565382441</v>
      </c>
      <c r="G27" s="17">
        <v>3.1742227025687284</v>
      </c>
    </row>
    <row r="28" spans="1:7" x14ac:dyDescent="0.15">
      <c r="A28" s="4">
        <f t="shared" si="1"/>
        <v>0.4200000000000001</v>
      </c>
      <c r="B28" s="19">
        <v>2.3470219510429584</v>
      </c>
      <c r="C28" s="31">
        <v>2.3885833833100247</v>
      </c>
      <c r="D28" s="31">
        <v>2.5337499913844015</v>
      </c>
      <c r="E28" s="31">
        <v>2.8879155786840887</v>
      </c>
      <c r="F28" s="31">
        <v>3.4088120273807099</v>
      </c>
      <c r="G28" s="20">
        <v>3.7597857692995746</v>
      </c>
    </row>
    <row r="29" spans="1:7" x14ac:dyDescent="0.15">
      <c r="A29" s="4">
        <f t="shared" si="1"/>
        <v>0.44000000000000011</v>
      </c>
      <c r="B29" s="19">
        <v>2.6108580068918306</v>
      </c>
      <c r="C29" s="31">
        <v>2.660640033581871</v>
      </c>
      <c r="D29" s="31">
        <v>2.8360096625300542</v>
      </c>
      <c r="E29" s="31">
        <v>3.275118448083258</v>
      </c>
      <c r="F29" s="31">
        <v>3.9607553645743332</v>
      </c>
      <c r="G29" s="20">
        <v>4.4642204841758817</v>
      </c>
    </row>
    <row r="30" spans="1:7" x14ac:dyDescent="0.15">
      <c r="A30" s="4">
        <f t="shared" si="1"/>
        <v>0.46000000000000013</v>
      </c>
      <c r="B30" s="19">
        <v>2.8968001404141397</v>
      </c>
      <c r="C30" s="31">
        <v>2.955717259343964</v>
      </c>
      <c r="D30" s="31">
        <v>3.1648383396505406</v>
      </c>
      <c r="E30" s="31">
        <v>3.7007328790277727</v>
      </c>
      <c r="F30" s="31">
        <v>4.5848665993239957</v>
      </c>
      <c r="G30" s="20">
        <v>5.2910242453777867</v>
      </c>
    </row>
    <row r="31" spans="1:7" x14ac:dyDescent="0.15">
      <c r="A31" s="5">
        <f t="shared" si="1"/>
        <v>0.48000000000000015</v>
      </c>
      <c r="B31" s="22">
        <v>3.1998849983325743</v>
      </c>
      <c r="C31" s="32">
        <v>3.2686466908238829</v>
      </c>
      <c r="D31" s="32">
        <v>3.514279151996869</v>
      </c>
      <c r="E31" s="32">
        <v>4.1562899528264641</v>
      </c>
      <c r="F31" s="32">
        <v>5.2670848165669684</v>
      </c>
      <c r="G31" s="23">
        <v>6.2233613899410631</v>
      </c>
    </row>
    <row r="32" spans="1:7" x14ac:dyDescent="0.15">
      <c r="A32" s="3">
        <f t="shared" si="1"/>
        <v>0.50000000000000011</v>
      </c>
      <c r="B32" s="16">
        <v>3.5124073655203647</v>
      </c>
      <c r="C32" s="27">
        <v>3.5914043172271848</v>
      </c>
      <c r="D32" s="27">
        <v>3.8750701888108092</v>
      </c>
      <c r="E32" s="27">
        <v>4.6283825343490381</v>
      </c>
      <c r="F32" s="27">
        <v>5.9820740813645763</v>
      </c>
      <c r="G32" s="17">
        <v>7.2182657595149804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2305" r:id="rId4" name="Button 1">
              <controlPr defaultSize="0" print="0" autoFill="0" autoPict="0" macro="[0]!Start_ElliP2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E8B02-FF0C-4804-ADBD-85CA391C5D12}">
  <sheetPr codeName="Sheet32"/>
  <dimension ref="A1:G3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108</v>
      </c>
    </row>
    <row r="2" spans="1:7" x14ac:dyDescent="0.15">
      <c r="B2" s="14"/>
    </row>
    <row r="3" spans="1:7" x14ac:dyDescent="0.15">
      <c r="A3" s="2"/>
    </row>
    <row r="4" spans="1:7" x14ac:dyDescent="0.15">
      <c r="B4" s="14"/>
    </row>
    <row r="5" spans="1:7" x14ac:dyDescent="0.15">
      <c r="B5" s="51">
        <v>-1</v>
      </c>
      <c r="C5" s="51">
        <v>-0.5</v>
      </c>
      <c r="D5" s="51">
        <v>0.5</v>
      </c>
      <c r="E5" s="51">
        <v>1</v>
      </c>
      <c r="F5" s="51">
        <v>2</v>
      </c>
      <c r="G5" s="51">
        <v>3</v>
      </c>
    </row>
    <row r="6" spans="1:7" x14ac:dyDescent="0.15">
      <c r="A6" s="6" t="s">
        <v>0</v>
      </c>
      <c r="B6" s="6" t="str">
        <f>_xlfn.CONCAT("RC(x, ",B5,")")</f>
        <v>RC(x, -1)</v>
      </c>
      <c r="C6" s="6" t="str">
        <f t="shared" ref="C6:G6" si="0">_xlfn.CONCAT("RC(x, ",C5,")")</f>
        <v>RC(x, -0.5)</v>
      </c>
      <c r="D6" s="6" t="str">
        <f t="shared" si="0"/>
        <v>RC(x, 0.5)</v>
      </c>
      <c r="E6" s="6" t="str">
        <f t="shared" si="0"/>
        <v>RC(x, 1)</v>
      </c>
      <c r="F6" s="6" t="str">
        <f t="shared" si="0"/>
        <v>RC(x, 2)</v>
      </c>
      <c r="G6" s="6" t="str">
        <f t="shared" si="0"/>
        <v>RC(x, 3)</v>
      </c>
    </row>
    <row r="7" spans="1:7" x14ac:dyDescent="0.15">
      <c r="A7" s="3">
        <v>0</v>
      </c>
      <c r="B7" s="16">
        <v>0</v>
      </c>
      <c r="C7" s="27">
        <v>0</v>
      </c>
      <c r="D7" s="27">
        <v>2.2214414690791831</v>
      </c>
      <c r="E7" s="27">
        <v>1.5707963267948966</v>
      </c>
      <c r="F7" s="27">
        <v>1.1107207345395915</v>
      </c>
      <c r="G7" s="17">
        <v>0.90689968211710892</v>
      </c>
    </row>
    <row r="8" spans="1:7" x14ac:dyDescent="0.15">
      <c r="A8" s="4">
        <f>A7+0.05</f>
        <v>0.05</v>
      </c>
      <c r="B8" s="19">
        <v>0.21643914590604368</v>
      </c>
      <c r="C8" s="31">
        <v>0.41959671440678276</v>
      </c>
      <c r="D8" s="31">
        <v>1.8619675027274849</v>
      </c>
      <c r="E8" s="31">
        <v>1.3802311542699661</v>
      </c>
      <c r="F8" s="31">
        <v>1.0111657402933283</v>
      </c>
      <c r="G8" s="20">
        <v>0.83917800466998893</v>
      </c>
    </row>
    <row r="9" spans="1:7" x14ac:dyDescent="0.15">
      <c r="A9" s="4">
        <f t="shared" ref="A9:A17" si="1">A8+0.05</f>
        <v>0.1</v>
      </c>
      <c r="B9" s="19">
        <v>0.29669968212063125</v>
      </c>
      <c r="C9" s="31">
        <v>0.55965559943575616</v>
      </c>
      <c r="D9" s="31">
        <v>1.7505558283821587</v>
      </c>
      <c r="E9" s="31">
        <v>1.316609847527586</v>
      </c>
      <c r="F9" s="31">
        <v>0.97597080878922882</v>
      </c>
      <c r="G9" s="20">
        <v>0.81458737661362279</v>
      </c>
    </row>
    <row r="10" spans="1:7" x14ac:dyDescent="0.15">
      <c r="A10" s="4">
        <f t="shared" si="1"/>
        <v>0.15000000000000002</v>
      </c>
      <c r="B10" s="19">
        <v>0.35268866324266579</v>
      </c>
      <c r="C10" s="31">
        <v>0.64930193730418706</v>
      </c>
      <c r="D10" s="31">
        <v>1.6753604122490298</v>
      </c>
      <c r="E10" s="31">
        <v>1.2724022506067274</v>
      </c>
      <c r="F10" s="31">
        <v>0.95091983581789208</v>
      </c>
      <c r="G10" s="20">
        <v>0.79687682846167274</v>
      </c>
    </row>
    <row r="11" spans="1:7" x14ac:dyDescent="0.15">
      <c r="A11" s="5">
        <f t="shared" si="1"/>
        <v>0.2</v>
      </c>
      <c r="B11" s="22">
        <v>0.39573626949004531</v>
      </c>
      <c r="C11" s="32">
        <v>0.71290051703244839</v>
      </c>
      <c r="D11" s="32">
        <v>1.6177480946350402</v>
      </c>
      <c r="E11" s="32">
        <v>1.2378298970946586</v>
      </c>
      <c r="F11" s="32">
        <v>0.93098375136374245</v>
      </c>
      <c r="G11" s="23">
        <v>0.78265895008582265</v>
      </c>
    </row>
    <row r="12" spans="1:7" x14ac:dyDescent="0.15">
      <c r="A12" s="3">
        <f t="shared" si="1"/>
        <v>0.25</v>
      </c>
      <c r="B12" s="16">
        <v>0.43040894096400406</v>
      </c>
      <c r="C12" s="27">
        <v>0.76034599630094624</v>
      </c>
      <c r="D12" s="27">
        <v>1.5707963267948966</v>
      </c>
      <c r="E12" s="27">
        <v>1.2091995761561452</v>
      </c>
      <c r="F12" s="27">
        <v>0.91424254262320803</v>
      </c>
      <c r="G12" s="17">
        <v>0.77063498939195907</v>
      </c>
    </row>
    <row r="13" spans="1:7" x14ac:dyDescent="0.15">
      <c r="A13" s="4">
        <f t="shared" si="1"/>
        <v>0.3</v>
      </c>
      <c r="B13" s="19">
        <v>0.45912580290535315</v>
      </c>
      <c r="C13" s="31">
        <v>0.79683229524645949</v>
      </c>
      <c r="D13" s="31">
        <v>1.5310786834125829</v>
      </c>
      <c r="E13" s="31">
        <v>1.1846587084327787</v>
      </c>
      <c r="F13" s="31">
        <v>0.89972425980104187</v>
      </c>
      <c r="G13" s="20">
        <v>0.76014504988776388</v>
      </c>
    </row>
    <row r="14" spans="1:7" x14ac:dyDescent="0.15">
      <c r="A14" s="4">
        <f t="shared" si="1"/>
        <v>0.35</v>
      </c>
      <c r="B14" s="19">
        <v>0.48336165438942108</v>
      </c>
      <c r="C14" s="31">
        <v>0.82546343505055209</v>
      </c>
      <c r="D14" s="31">
        <v>1.496623374152412</v>
      </c>
      <c r="E14" s="31">
        <v>1.1631288897989496</v>
      </c>
      <c r="F14" s="31">
        <v>0.88685850939922051</v>
      </c>
      <c r="G14" s="20">
        <v>0.7508005587742731</v>
      </c>
    </row>
    <row r="15" spans="1:7" x14ac:dyDescent="0.15">
      <c r="A15" s="4">
        <f t="shared" si="1"/>
        <v>0.39999999999999997</v>
      </c>
      <c r="B15" s="19">
        <v>0.50409678990504003</v>
      </c>
      <c r="C15" s="31">
        <v>0.84824825931973136</v>
      </c>
      <c r="D15" s="31">
        <v>1.4661824761337328</v>
      </c>
      <c r="E15" s="31">
        <v>1.1439206479680535</v>
      </c>
      <c r="F15" s="31">
        <v>0.87527791419107936</v>
      </c>
      <c r="G15" s="20">
        <v>0.74235046145293526</v>
      </c>
    </row>
    <row r="16" spans="1:7" x14ac:dyDescent="0.15">
      <c r="A16" s="5">
        <f t="shared" si="1"/>
        <v>0.44999999999999996</v>
      </c>
      <c r="B16" s="22">
        <v>0.52202215345073932</v>
      </c>
      <c r="C16" s="32">
        <v>0.86655955292622155</v>
      </c>
      <c r="D16" s="32">
        <v>1.4389122228582716</v>
      </c>
      <c r="E16" s="32">
        <v>1.1265635290533065</v>
      </c>
      <c r="F16" s="32">
        <v>0.86473009188422723</v>
      </c>
      <c r="G16" s="23">
        <v>0.73462178190527982</v>
      </c>
    </row>
    <row r="17" spans="1:7" x14ac:dyDescent="0.15">
      <c r="A17" s="3">
        <f t="shared" si="1"/>
        <v>0.49999999999999994</v>
      </c>
      <c r="B17" s="16">
        <v>0.53764581003244061</v>
      </c>
      <c r="C17" s="27">
        <v>0.88137358701954283</v>
      </c>
      <c r="D17" s="27">
        <v>1.4142135623730951</v>
      </c>
      <c r="E17" s="27">
        <v>1.1107207345395915</v>
      </c>
      <c r="F17" s="27">
        <v>0.85503322010790961</v>
      </c>
      <c r="G17" s="17">
        <v>0.72748955981916175</v>
      </c>
    </row>
    <row r="18" spans="1:7" x14ac:dyDescent="0.15">
      <c r="A18" s="4">
        <f t="shared" ref="A18:A26" si="2">A17+0.5</f>
        <v>1</v>
      </c>
      <c r="B18" s="19">
        <v>0.62322524014023051</v>
      </c>
      <c r="C18" s="31">
        <v>0.93588131010357012</v>
      </c>
      <c r="D18" s="31">
        <v>1.2464504802804608</v>
      </c>
      <c r="E18" s="31">
        <v>1</v>
      </c>
      <c r="F18" s="31">
        <v>0.78539816339744828</v>
      </c>
      <c r="G18" s="20">
        <v>0.6755108588560399</v>
      </c>
    </row>
    <row r="19" spans="1:7" x14ac:dyDescent="0.15">
      <c r="A19" s="4">
        <f t="shared" si="2"/>
        <v>1.5</v>
      </c>
      <c r="B19" s="19">
        <v>0.65251609461317528</v>
      </c>
      <c r="C19" s="31">
        <v>0.93122985945271208</v>
      </c>
      <c r="D19" s="31">
        <v>1.1462158347805889</v>
      </c>
      <c r="E19" s="31">
        <v>0.93122985945271197</v>
      </c>
      <c r="F19" s="31">
        <v>0.74048048969306091</v>
      </c>
      <c r="G19" s="20">
        <v>0.64127491508093204</v>
      </c>
    </row>
    <row r="20" spans="1:7" x14ac:dyDescent="0.15">
      <c r="A20" s="4">
        <f t="shared" si="2"/>
        <v>2</v>
      </c>
      <c r="B20" s="19">
        <v>0.66176802075998453</v>
      </c>
      <c r="C20" s="31">
        <v>0.91303524251690293</v>
      </c>
      <c r="D20" s="31">
        <v>1.0752916200648814</v>
      </c>
      <c r="E20" s="31">
        <v>0.88137358701954294</v>
      </c>
      <c r="F20" s="31">
        <v>0.70710678118654746</v>
      </c>
      <c r="G20" s="20">
        <v>0.61547970867038737</v>
      </c>
    </row>
    <row r="21" spans="1:7" x14ac:dyDescent="0.15">
      <c r="A21" s="5">
        <f t="shared" si="2"/>
        <v>2.5</v>
      </c>
      <c r="B21" s="22">
        <v>0.66224361937769816</v>
      </c>
      <c r="C21" s="32">
        <v>0.89170880304034195</v>
      </c>
      <c r="D21" s="32">
        <v>1.0208044340604006</v>
      </c>
      <c r="E21" s="32">
        <v>0.84239465585637696</v>
      </c>
      <c r="F21" s="32">
        <v>0.68053628937360044</v>
      </c>
      <c r="G21" s="23">
        <v>0.59472536040213786</v>
      </c>
    </row>
    <row r="22" spans="1:7" x14ac:dyDescent="0.15">
      <c r="A22" s="3">
        <f t="shared" si="2"/>
        <v>3</v>
      </c>
      <c r="B22" s="16">
        <v>0.65847894846240829</v>
      </c>
      <c r="C22" s="27">
        <v>0.87036668998919398</v>
      </c>
      <c r="D22" s="27">
        <v>0.97681805230225305</v>
      </c>
      <c r="E22" s="27">
        <v>0.81049698947675375</v>
      </c>
      <c r="F22" s="27">
        <v>0.65847894846240829</v>
      </c>
      <c r="G22" s="17">
        <v>0.57735026918962584</v>
      </c>
    </row>
    <row r="23" spans="1:7" x14ac:dyDescent="0.15">
      <c r="A23" s="4">
        <f t="shared" si="2"/>
        <v>3.5</v>
      </c>
      <c r="B23" s="19">
        <v>0.65257927491226431</v>
      </c>
      <c r="C23" s="31">
        <v>0.85002110352833482</v>
      </c>
      <c r="D23" s="31">
        <v>0.94010347172525111</v>
      </c>
      <c r="E23" s="31">
        <v>0.78357721761742349</v>
      </c>
      <c r="F23" s="31">
        <v>0.63964310999407181</v>
      </c>
      <c r="G23" s="20">
        <v>0.56240831115298962</v>
      </c>
    </row>
    <row r="24" spans="1:7" x14ac:dyDescent="0.15">
      <c r="A24" s="4">
        <f t="shared" si="2"/>
        <v>4</v>
      </c>
      <c r="B24" s="19">
        <v>0.64561341144600604</v>
      </c>
      <c r="C24" s="31">
        <v>0.83096698685364057</v>
      </c>
      <c r="D24" s="31">
        <v>0.9087107831230089</v>
      </c>
      <c r="E24" s="31">
        <v>0.76034599630094635</v>
      </c>
      <c r="F24" s="31">
        <v>0.6232252401402304</v>
      </c>
      <c r="G24" s="20">
        <v>0.54930614433405489</v>
      </c>
    </row>
    <row r="25" spans="1:7" x14ac:dyDescent="0.15">
      <c r="A25" s="4">
        <f t="shared" si="2"/>
        <v>4.5</v>
      </c>
      <c r="B25" s="19">
        <v>0.63815725500612352</v>
      </c>
      <c r="C25" s="31">
        <v>0.8132339792573402</v>
      </c>
      <c r="D25" s="31">
        <v>0.88137358701954294</v>
      </c>
      <c r="E25" s="31">
        <v>0.73995534521687278</v>
      </c>
      <c r="F25" s="31">
        <v>0.60869016167793522</v>
      </c>
      <c r="G25" s="20">
        <v>0.53764581003244072</v>
      </c>
    </row>
    <row r="26" spans="1:7" x14ac:dyDescent="0.15">
      <c r="A26" s="5">
        <f t="shared" si="2"/>
        <v>5</v>
      </c>
      <c r="B26" s="22">
        <v>0.63053334147356532</v>
      </c>
      <c r="C26" s="32">
        <v>0.7967528751309686</v>
      </c>
      <c r="D26" s="32">
        <v>0.85722388169844077</v>
      </c>
      <c r="E26" s="32">
        <v>0.72181773758940515</v>
      </c>
      <c r="F26" s="32">
        <v>0.59566297359135212</v>
      </c>
      <c r="G26" s="23">
        <v>0.52714680040717099</v>
      </c>
    </row>
    <row r="27" spans="1:7" x14ac:dyDescent="0.15">
      <c r="A27" s="3">
        <f>A26+1</f>
        <v>6</v>
      </c>
      <c r="B27" s="16">
        <v>0.61544218861024858</v>
      </c>
      <c r="C27" s="27">
        <v>0.76713233883242138</v>
      </c>
      <c r="D27" s="27">
        <v>0.81616826041817914</v>
      </c>
      <c r="E27" s="27">
        <v>0.69071466876835885</v>
      </c>
      <c r="F27" s="27">
        <v>0.57310791739029443</v>
      </c>
      <c r="G27" s="17">
        <v>0.50886127772235934</v>
      </c>
    </row>
    <row r="28" spans="1:7" x14ac:dyDescent="0.15">
      <c r="A28" s="4">
        <f t="shared" ref="A28:A31" si="3">A27+1</f>
        <v>7</v>
      </c>
      <c r="B28" s="19">
        <v>0.60105568645655794</v>
      </c>
      <c r="C28" s="31">
        <v>0.74127777961931152</v>
      </c>
      <c r="D28" s="31">
        <v>0.78223684452700271</v>
      </c>
      <c r="E28" s="31">
        <v>0.66475353987394081</v>
      </c>
      <c r="F28" s="31">
        <v>0.55407276416056717</v>
      </c>
      <c r="G28" s="20">
        <v>0.49332348052241703</v>
      </c>
    </row>
    <row r="29" spans="1:7" x14ac:dyDescent="0.15">
      <c r="A29" s="4">
        <f t="shared" si="3"/>
        <v>8</v>
      </c>
      <c r="B29" s="19">
        <v>0.58758239134636203</v>
      </c>
      <c r="C29" s="31">
        <v>0.71848047627107903</v>
      </c>
      <c r="D29" s="31">
        <v>0.75346068575096015</v>
      </c>
      <c r="E29" s="31">
        <v>0.64255555688361776</v>
      </c>
      <c r="F29" s="31">
        <v>0.53764581003244072</v>
      </c>
      <c r="G29" s="20">
        <v>0.47983706914597302</v>
      </c>
    </row>
    <row r="30" spans="1:7" x14ac:dyDescent="0.15">
      <c r="A30" s="4">
        <f t="shared" si="3"/>
        <v>9</v>
      </c>
      <c r="B30" s="19">
        <v>0.57504326142418538</v>
      </c>
      <c r="C30" s="31">
        <v>0.69818192386836941</v>
      </c>
      <c r="D30" s="31">
        <v>0.72857591256583309</v>
      </c>
      <c r="E30" s="31">
        <v>0.62322524014023051</v>
      </c>
      <c r="F30" s="31">
        <v>0.5232274423780835</v>
      </c>
      <c r="G30" s="20">
        <v>0.46794065505178511</v>
      </c>
    </row>
    <row r="31" spans="1:7" x14ac:dyDescent="0.15">
      <c r="A31" s="5">
        <f t="shared" si="3"/>
        <v>10</v>
      </c>
      <c r="B31" s="22">
        <v>0.56338936093498637</v>
      </c>
      <c r="C31" s="32">
        <v>0.6799485889258845</v>
      </c>
      <c r="D31" s="32">
        <v>0.70672482712931073</v>
      </c>
      <c r="E31" s="32">
        <v>0.60614881974402224</v>
      </c>
      <c r="F31" s="32">
        <v>0.51040221703020028</v>
      </c>
      <c r="G31" s="23">
        <v>0.45731249051109618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Start_ElliRC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0F98B-C3E7-45C3-9149-4A615CF49D32}">
  <sheetPr codeName="Sheet33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109</v>
      </c>
    </row>
    <row r="2" spans="1:7" x14ac:dyDescent="0.15">
      <c r="B2" s="14"/>
      <c r="C2" s="14"/>
    </row>
    <row r="3" spans="1:7" x14ac:dyDescent="0.15">
      <c r="A3" s="2"/>
      <c r="F3" s="14"/>
    </row>
    <row r="4" spans="1:7" x14ac:dyDescent="0.15">
      <c r="B4" s="14"/>
      <c r="F4" s="14" t="s">
        <v>67</v>
      </c>
      <c r="G4" s="50">
        <v>0.8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_xlfn.CONCAT("RD(x, ",B5,", ",$G4,")")</f>
        <v>RD(x, 0, 0.8)</v>
      </c>
      <c r="C6" s="6" t="str">
        <f t="shared" ref="C6:G6" si="0">_xlfn.CONCAT("RD(x, ",C5,", ",$G4,")")</f>
        <v>RD(x, 0.1, 0.8)</v>
      </c>
      <c r="D6" s="6" t="str">
        <f t="shared" si="0"/>
        <v>RD(x, 0.5, 0.8)</v>
      </c>
      <c r="E6" s="6" t="str">
        <f t="shared" si="0"/>
        <v>RD(x, 1, 0.8)</v>
      </c>
      <c r="F6" s="6" t="str">
        <f t="shared" si="0"/>
        <v>RD(x, 2, 0.8)</v>
      </c>
      <c r="G6" s="6" t="str">
        <f t="shared" si="0"/>
        <v>RD(x, 5, 0.8)</v>
      </c>
    </row>
    <row r="7" spans="1:7" x14ac:dyDescent="0.15">
      <c r="A7" s="3">
        <v>0</v>
      </c>
      <c r="B7" s="16">
        <v>65535</v>
      </c>
      <c r="C7" s="27">
        <v>6.4637322980349401</v>
      </c>
      <c r="D7" s="27">
        <v>3.9069143714736705</v>
      </c>
      <c r="E7" s="27">
        <v>3.0250533601393226</v>
      </c>
      <c r="F7" s="27">
        <v>2.291913987226379</v>
      </c>
      <c r="G7" s="17">
        <v>1.5436325154004824</v>
      </c>
    </row>
    <row r="8" spans="1:7" x14ac:dyDescent="0.15">
      <c r="A8" s="4">
        <f>A7+0.05</f>
        <v>0.05</v>
      </c>
      <c r="B8" s="19">
        <v>7.7318908913660813</v>
      </c>
      <c r="C8" s="31">
        <v>4.4308644171831535</v>
      </c>
      <c r="D8" s="31">
        <v>2.9011730773935134</v>
      </c>
      <c r="E8" s="31">
        <v>2.2981595115368934</v>
      </c>
      <c r="F8" s="31">
        <v>1.7708968054502472</v>
      </c>
      <c r="G8" s="20">
        <v>1.2108753217076336</v>
      </c>
    </row>
    <row r="9" spans="1:7" x14ac:dyDescent="0.15">
      <c r="A9" s="4">
        <f t="shared" ref="A9:A31" si="1">A8+0.05</f>
        <v>0.1</v>
      </c>
      <c r="B9" s="19">
        <v>6.4637322980349401</v>
      </c>
      <c r="C9" s="31">
        <v>3.9167361180009492</v>
      </c>
      <c r="D9" s="31">
        <v>2.6151940719876152</v>
      </c>
      <c r="E9" s="31">
        <v>2.0854776106990194</v>
      </c>
      <c r="F9" s="31">
        <v>1.6155771408505497</v>
      </c>
      <c r="G9" s="20">
        <v>1.1102695890501395</v>
      </c>
    </row>
    <row r="10" spans="1:7" x14ac:dyDescent="0.15">
      <c r="A10" s="4">
        <f t="shared" si="1"/>
        <v>0.15000000000000002</v>
      </c>
      <c r="B10" s="19">
        <v>5.7618626190262558</v>
      </c>
      <c r="C10" s="31">
        <v>3.5948819951434769</v>
      </c>
      <c r="D10" s="31">
        <v>2.4294634792496703</v>
      </c>
      <c r="E10" s="31">
        <v>1.9458556985127864</v>
      </c>
      <c r="F10" s="31">
        <v>1.5128351614583702</v>
      </c>
      <c r="G10" s="20">
        <v>1.0433116935449449</v>
      </c>
    </row>
    <row r="11" spans="1:7" x14ac:dyDescent="0.15">
      <c r="A11" s="5">
        <f t="shared" si="1"/>
        <v>0.2</v>
      </c>
      <c r="B11" s="22">
        <v>5.2852799503681025</v>
      </c>
      <c r="C11" s="32">
        <v>3.3609933558383838</v>
      </c>
      <c r="D11" s="32">
        <v>2.2912259689494663</v>
      </c>
      <c r="E11" s="32">
        <v>1.8411555347936466</v>
      </c>
      <c r="F11" s="32">
        <v>1.4353688450689503</v>
      </c>
      <c r="G11" s="23">
        <v>0.9925966440370475</v>
      </c>
    </row>
    <row r="12" spans="1:7" x14ac:dyDescent="0.15">
      <c r="A12" s="3">
        <f t="shared" si="1"/>
        <v>0.25</v>
      </c>
      <c r="B12" s="16">
        <v>4.9291498868325023</v>
      </c>
      <c r="C12" s="27">
        <v>3.1781246889577721</v>
      </c>
      <c r="D12" s="27">
        <v>2.1812155423357398</v>
      </c>
      <c r="E12" s="27">
        <v>1.7573505306684571</v>
      </c>
      <c r="F12" s="27">
        <v>1.3730937998511483</v>
      </c>
      <c r="G12" s="17">
        <v>0.95167667012114343</v>
      </c>
    </row>
    <row r="13" spans="1:7" x14ac:dyDescent="0.15">
      <c r="A13" s="4">
        <f t="shared" si="1"/>
        <v>0.3</v>
      </c>
      <c r="B13" s="19">
        <v>4.647552628146431</v>
      </c>
      <c r="C13" s="31">
        <v>3.0286509974505536</v>
      </c>
      <c r="D13" s="31">
        <v>2.0900332716440855</v>
      </c>
      <c r="E13" s="31">
        <v>1.687559510249387</v>
      </c>
      <c r="F13" s="31">
        <v>1.3210454278415718</v>
      </c>
      <c r="G13" s="20">
        <v>0.9173696238575435</v>
      </c>
    </row>
    <row r="14" spans="1:7" x14ac:dyDescent="0.15">
      <c r="A14" s="4">
        <f t="shared" si="1"/>
        <v>0.35</v>
      </c>
      <c r="B14" s="19">
        <v>4.4163659805169759</v>
      </c>
      <c r="C14" s="31">
        <v>2.9027368148646042</v>
      </c>
      <c r="D14" s="31">
        <v>2.0123395497804357</v>
      </c>
      <c r="E14" s="31">
        <v>1.6278547617503516</v>
      </c>
      <c r="F14" s="31">
        <v>1.2763813568933247</v>
      </c>
      <c r="G14" s="20">
        <v>0.88784963416594964</v>
      </c>
    </row>
    <row r="15" spans="1:7" x14ac:dyDescent="0.15">
      <c r="A15" s="4">
        <f t="shared" si="1"/>
        <v>0.39999999999999997</v>
      </c>
      <c r="B15" s="19">
        <v>4.221395558962918</v>
      </c>
      <c r="C15" s="31">
        <v>2.7943209371412618</v>
      </c>
      <c r="D15" s="31">
        <v>1.9447943354741704</v>
      </c>
      <c r="E15" s="31">
        <v>1.5757693124920709</v>
      </c>
      <c r="F15" s="31">
        <v>1.2373114754861987</v>
      </c>
      <c r="G15" s="20">
        <v>0.86196448777127788</v>
      </c>
    </row>
    <row r="16" spans="1:7" x14ac:dyDescent="0.15">
      <c r="A16" s="5">
        <f t="shared" si="1"/>
        <v>0.44999999999999996</v>
      </c>
      <c r="B16" s="22">
        <v>4.0536081872856977</v>
      </c>
      <c r="C16" s="32">
        <v>2.6994007099756199</v>
      </c>
      <c r="D16" s="32">
        <v>1.8851635679833054</v>
      </c>
      <c r="E16" s="32">
        <v>1.5296470473685844</v>
      </c>
      <c r="F16" s="32">
        <v>1.2026311123674915</v>
      </c>
      <c r="G16" s="23">
        <v>0.83893737401865864</v>
      </c>
    </row>
    <row r="17" spans="1:7" x14ac:dyDescent="0.15">
      <c r="A17" s="3">
        <f t="shared" si="1"/>
        <v>0.49999999999999994</v>
      </c>
      <c r="B17" s="16">
        <v>3.9069143714736718</v>
      </c>
      <c r="C17" s="27">
        <v>2.6151940719876166</v>
      </c>
      <c r="D17" s="27">
        <v>1.8318770053315798</v>
      </c>
      <c r="E17" s="27">
        <v>1.488320114745346</v>
      </c>
      <c r="F17" s="27">
        <v>1.1714888597563597</v>
      </c>
      <c r="G17" s="17">
        <v>0.81821834560588069</v>
      </c>
    </row>
    <row r="18" spans="1:7" x14ac:dyDescent="0.15">
      <c r="A18" s="4">
        <f t="shared" si="1"/>
        <v>0.54999999999999993</v>
      </c>
      <c r="B18" s="19">
        <v>3.777023296563196</v>
      </c>
      <c r="C18" s="31">
        <v>2.5396893483915841</v>
      </c>
      <c r="D18" s="31">
        <v>1.7837879223030864</v>
      </c>
      <c r="E18" s="31">
        <v>1.450933098281425</v>
      </c>
      <c r="F18" s="31">
        <v>1.1432597976783991</v>
      </c>
      <c r="G18" s="20">
        <v>0.79940310902348621</v>
      </c>
    </row>
    <row r="19" spans="1:7" x14ac:dyDescent="0.15">
      <c r="A19" s="4">
        <f t="shared" si="1"/>
        <v>0.6</v>
      </c>
      <c r="B19" s="19">
        <v>3.660803489702765</v>
      </c>
      <c r="C19" s="31">
        <v>2.471385332554179</v>
      </c>
      <c r="D19" s="31">
        <v>1.7400329460918316</v>
      </c>
      <c r="E19" s="31">
        <v>1.4168401854675448</v>
      </c>
      <c r="F19" s="31">
        <v>1.1174712249640271</v>
      </c>
      <c r="G19" s="20">
        <v>0.7821853926165252</v>
      </c>
    </row>
    <row r="20" spans="1:7" x14ac:dyDescent="0.15">
      <c r="A20" s="4">
        <f t="shared" si="1"/>
        <v>0.65</v>
      </c>
      <c r="B20" s="19">
        <v>3.5559033301082961</v>
      </c>
      <c r="C20" s="31">
        <v>2.409132521112225</v>
      </c>
      <c r="D20" s="31">
        <v>1.6999456430429412</v>
      </c>
      <c r="E20" s="31">
        <v>1.3855416135182692</v>
      </c>
      <c r="F20" s="31">
        <v>1.0937566848465483</v>
      </c>
      <c r="G20" s="20">
        <v>0.76632742762871187</v>
      </c>
    </row>
    <row r="21" spans="1:7" x14ac:dyDescent="0.15">
      <c r="A21" s="5">
        <f t="shared" si="1"/>
        <v>0.70000000000000007</v>
      </c>
      <c r="B21" s="22">
        <v>3.4605144404987058</v>
      </c>
      <c r="C21" s="32">
        <v>2.3520316204121343</v>
      </c>
      <c r="D21" s="32">
        <v>1.6630008084706265</v>
      </c>
      <c r="E21" s="32">
        <v>1.3566426015286077</v>
      </c>
      <c r="F21" s="32">
        <v>1.0718262121745423</v>
      </c>
      <c r="G21" s="23">
        <v>0.75164082393773146</v>
      </c>
    </row>
    <row r="22" spans="1:7" x14ac:dyDescent="0.15">
      <c r="A22" s="3">
        <f t="shared" si="1"/>
        <v>0.75000000000000011</v>
      </c>
      <c r="B22" s="16">
        <v>3.3732180684334674</v>
      </c>
      <c r="C22" s="27">
        <v>2.2993661809928536</v>
      </c>
      <c r="D22" s="27">
        <v>1.6287772013991568</v>
      </c>
      <c r="E22" s="27">
        <v>1.3298258199811495</v>
      </c>
      <c r="F22" s="27">
        <v>1.0514463596484458</v>
      </c>
      <c r="G22" s="17">
        <v>0.73797371808999224</v>
      </c>
    </row>
    <row r="23" spans="1:7" x14ac:dyDescent="0.15">
      <c r="A23" s="4">
        <f t="shared" si="1"/>
        <v>0.80000000000000016</v>
      </c>
      <c r="B23" s="19">
        <v>3.2928819051753404</v>
      </c>
      <c r="C23" s="31">
        <v>2.2505564501472994</v>
      </c>
      <c r="D23" s="31">
        <v>1.5969318330369469</v>
      </c>
      <c r="E23" s="31">
        <v>1.3048323569249241</v>
      </c>
      <c r="F23" s="31">
        <v>1.0324263697220859</v>
      </c>
      <c r="G23" s="20">
        <v>0.72520186680221277</v>
      </c>
    </row>
    <row r="24" spans="1:7" x14ac:dyDescent="0.15">
      <c r="A24" s="4">
        <f t="shared" si="1"/>
        <v>0.8500000000000002</v>
      </c>
      <c r="B24" s="19">
        <v>3.2185887502780299</v>
      </c>
      <c r="C24" s="31">
        <v>2.2051268967499249</v>
      </c>
      <c r="D24" s="31">
        <v>1.5671817520340494</v>
      </c>
      <c r="E24" s="31">
        <v>1.2814482077931624</v>
      </c>
      <c r="F24" s="31">
        <v>1.0146083466828313</v>
      </c>
      <c r="G24" s="20">
        <v>0.71322231081831933</v>
      </c>
    </row>
    <row r="25" spans="1:7" x14ac:dyDescent="0.15">
      <c r="A25" s="4">
        <f t="shared" si="1"/>
        <v>0.90000000000000024</v>
      </c>
      <c r="B25" s="19">
        <v>3.1495859493462426</v>
      </c>
      <c r="C25" s="31">
        <v>2.1626828200053878</v>
      </c>
      <c r="D25" s="31">
        <v>1.5392908430329111</v>
      </c>
      <c r="E25" s="31">
        <v>1.2594944656848228</v>
      </c>
      <c r="F25" s="31">
        <v>0.99786011174288824</v>
      </c>
      <c r="G25" s="20">
        <v>0.70194876423765473</v>
      </c>
    </row>
    <row r="26" spans="1:7" x14ac:dyDescent="0.15">
      <c r="A26" s="5">
        <f t="shared" si="1"/>
        <v>0.95000000000000029</v>
      </c>
      <c r="B26" s="22">
        <v>3.0852487695951796</v>
      </c>
      <c r="C26" s="32">
        <v>2.1228931558000608</v>
      </c>
      <c r="D26" s="32">
        <v>1.5130600664208456</v>
      </c>
      <c r="E26" s="32">
        <v>1.2388200560663538</v>
      </c>
      <c r="F26" s="32">
        <v>0.9820699050478261</v>
      </c>
      <c r="G26" s="23">
        <v>0.69130819259846188</v>
      </c>
    </row>
    <row r="27" spans="1:7" x14ac:dyDescent="0.15">
      <c r="A27" s="3">
        <f t="shared" si="1"/>
        <v>1.0000000000000002</v>
      </c>
      <c r="B27" s="16">
        <v>3.0250533601393226</v>
      </c>
      <c r="C27" s="27">
        <v>2.0854776106990194</v>
      </c>
      <c r="D27" s="27">
        <v>1.488320114745346</v>
      </c>
      <c r="E27" s="27">
        <v>1.2192962612827358</v>
      </c>
      <c r="F27" s="27">
        <v>0.9671423882718363</v>
      </c>
      <c r="G27" s="17">
        <v>0.68123822874764894</v>
      </c>
    </row>
    <row r="28" spans="1:7" x14ac:dyDescent="0.15">
      <c r="A28" s="4">
        <f t="shared" si="1"/>
        <v>1.0500000000000003</v>
      </c>
      <c r="B28" s="19">
        <v>2.9685564481445428</v>
      </c>
      <c r="C28" s="31">
        <v>2.0501968803753328</v>
      </c>
      <c r="D28" s="31">
        <v>1.4649258008418471</v>
      </c>
      <c r="E28" s="31">
        <v>1.2008125296086898</v>
      </c>
      <c r="F28" s="31">
        <v>0.95299558162266973</v>
      </c>
      <c r="G28" s="20">
        <v>0.67168519108989144</v>
      </c>
    </row>
    <row r="29" spans="1:7" x14ac:dyDescent="0.15">
      <c r="A29" s="4">
        <f t="shared" si="1"/>
        <v>1.1000000000000003</v>
      </c>
      <c r="B29" s="19">
        <v>2.9153798609315826</v>
      </c>
      <c r="C29" s="31">
        <v>2.0168451068210782</v>
      </c>
      <c r="D29" s="31">
        <v>1.4427517093031197</v>
      </c>
      <c r="E29" s="31">
        <v>1.1832732228245775</v>
      </c>
      <c r="F29" s="31">
        <v>0.93955848424938682</v>
      </c>
      <c r="G29" s="20">
        <v>0.66260254273551211</v>
      </c>
    </row>
    <row r="30" spans="1:7" x14ac:dyDescent="0.15">
      <c r="A30" s="4">
        <f t="shared" si="1"/>
        <v>1.1500000000000004</v>
      </c>
      <c r="B30" s="19">
        <v>2.8651985658366002</v>
      </c>
      <c r="C30" s="31">
        <v>1.9852439872725316</v>
      </c>
      <c r="D30" s="31">
        <v>1.4216887845117134</v>
      </c>
      <c r="E30" s="31">
        <v>1.1665950605613395</v>
      </c>
      <c r="F30" s="31">
        <v>0.92676920251331829</v>
      </c>
      <c r="G30" s="20">
        <v>0.65394967853933827</v>
      </c>
    </row>
    <row r="31" spans="1:7" x14ac:dyDescent="0.15">
      <c r="A31" s="5">
        <f t="shared" si="1"/>
        <v>1.2000000000000004</v>
      </c>
      <c r="B31" s="22">
        <v>2.8177313143834182</v>
      </c>
      <c r="C31" s="32">
        <v>1.9552381197743423</v>
      </c>
      <c r="D31" s="32">
        <v>1.401641623094835</v>
      </c>
      <c r="E31" s="32">
        <v>1.1507050894382516</v>
      </c>
      <c r="F31" s="32">
        <v>0.91457346113582016</v>
      </c>
      <c r="G31" s="23">
        <v>0.64569095951354349</v>
      </c>
    </row>
    <row r="32" spans="1:7" x14ac:dyDescent="0.15">
      <c r="A32" s="3">
        <f t="shared" ref="A32:A41" si="2">A31+0.05</f>
        <v>1.2500000000000004</v>
      </c>
      <c r="B32" s="16">
        <v>2.7727332418001001</v>
      </c>
      <c r="C32" s="27">
        <v>1.9266912870283921</v>
      </c>
      <c r="D32" s="27">
        <v>1.3825263031850044</v>
      </c>
      <c r="E32" s="27">
        <v>1.1355390526544271</v>
      </c>
      <c r="F32" s="27">
        <v>0.90292340677745409</v>
      </c>
      <c r="G32" s="17">
        <v>0.63779493631086892</v>
      </c>
    </row>
    <row r="33" spans="1:7" x14ac:dyDescent="0.15">
      <c r="A33" s="4">
        <f t="shared" si="2"/>
        <v>1.3000000000000005</v>
      </c>
      <c r="B33" s="19">
        <v>2.7299899535107439</v>
      </c>
      <c r="C33" s="31">
        <v>1.8994834608368591</v>
      </c>
      <c r="D33" s="31">
        <v>1.3642686276592544</v>
      </c>
      <c r="E33" s="31">
        <v>1.1210400688039679</v>
      </c>
      <c r="F33" s="31">
        <v>0.89177663762991866</v>
      </c>
      <c r="G33" s="20">
        <v>0.63023371893548075</v>
      </c>
    </row>
    <row r="34" spans="1:7" x14ac:dyDescent="0.15">
      <c r="A34" s="4">
        <f t="shared" si="2"/>
        <v>1.3500000000000005</v>
      </c>
      <c r="B34" s="19">
        <v>2.6893127557006835</v>
      </c>
      <c r="C34" s="31">
        <v>1.8735083661221916</v>
      </c>
      <c r="D34" s="31">
        <v>1.346802690131556</v>
      </c>
      <c r="E34" s="31">
        <v>1.1071575520735595</v>
      </c>
      <c r="F34" s="31">
        <v>0.8810954095886816</v>
      </c>
      <c r="G34" s="20">
        <v>0.62298246077583386</v>
      </c>
    </row>
    <row r="35" spans="1:7" x14ac:dyDescent="0.15">
      <c r="A35" s="4">
        <f t="shared" si="2"/>
        <v>1.4000000000000006</v>
      </c>
      <c r="B35" s="19">
        <v>2.650534775602126</v>
      </c>
      <c r="C35" s="31">
        <v>1.8486714839287717</v>
      </c>
      <c r="D35" s="31">
        <v>1.3300696951047908</v>
      </c>
      <c r="E35" s="31">
        <v>1.0938463227509259</v>
      </c>
      <c r="F35" s="31">
        <v>0.87084598176304806</v>
      </c>
      <c r="G35" s="20">
        <v>0.61601893290637699</v>
      </c>
    </row>
    <row r="36" spans="1:7" x14ac:dyDescent="0.15">
      <c r="A36" s="5">
        <f t="shared" si="2"/>
        <v>1.4500000000000006</v>
      </c>
      <c r="B36" s="22">
        <v>2.6135077805478839</v>
      </c>
      <c r="C36" s="32">
        <v>1.8248884020428633</v>
      </c>
      <c r="D36" s="32">
        <v>1.3140169801187869</v>
      </c>
      <c r="E36" s="32">
        <v>1.0810658691608628</v>
      </c>
      <c r="F36" s="32">
        <v>0.86099807294609187</v>
      </c>
      <c r="G36" s="23">
        <v>0.6093231703197548</v>
      </c>
    </row>
    <row r="37" spans="1:7" x14ac:dyDescent="0.15">
      <c r="A37" s="3">
        <f t="shared" si="2"/>
        <v>1.5000000000000007</v>
      </c>
      <c r="B37" s="16">
        <v>2.5780995508410975</v>
      </c>
      <c r="C37" s="27">
        <v>1.8020834432770163</v>
      </c>
      <c r="D37" s="27">
        <v>1.2985971998095207</v>
      </c>
      <c r="E37" s="27">
        <v>1.0687797311156946</v>
      </c>
      <c r="F37" s="27">
        <v>0.85152440719653266</v>
      </c>
      <c r="G37" s="17">
        <v>0.60287717596252144</v>
      </c>
    </row>
    <row r="38" spans="1:7" x14ac:dyDescent="0.15">
      <c r="A38" s="4">
        <f t="shared" si="2"/>
        <v>1.5500000000000007</v>
      </c>
      <c r="B38" s="19">
        <v>2.5441916952746157</v>
      </c>
      <c r="C38" s="31">
        <v>1.7801885173306025</v>
      </c>
      <c r="D38" s="31">
        <v>1.2837676407776319</v>
      </c>
      <c r="E38" s="31">
        <v>1.0569549816453434</v>
      </c>
      <c r="F38" s="31">
        <v>0.84240033154958049</v>
      </c>
      <c r="G38" s="20">
        <v>0.59666467158675529</v>
      </c>
    </row>
    <row r="39" spans="1:7" x14ac:dyDescent="0.15">
      <c r="A39" s="4">
        <f t="shared" si="2"/>
        <v>1.6000000000000008</v>
      </c>
      <c r="B39" s="19">
        <v>2.5116778232309418</v>
      </c>
      <c r="C39" s="31">
        <v>1.7591421540235443</v>
      </c>
      <c r="D39" s="31">
        <v>1.2694896429171887</v>
      </c>
      <c r="E39" s="31">
        <v>1.045561788797768</v>
      </c>
      <c r="F39" s="31">
        <v>0.83360349253730837</v>
      </c>
      <c r="G39" s="20">
        <v>0.59067088679533053</v>
      </c>
    </row>
    <row r="40" spans="1:7" x14ac:dyDescent="0.15">
      <c r="A40" s="4">
        <f t="shared" si="2"/>
        <v>1.6500000000000008</v>
      </c>
      <c r="B40" s="19">
        <v>2.4804620061333122</v>
      </c>
      <c r="C40" s="31">
        <v>1.7388886846943445</v>
      </c>
      <c r="D40" s="31">
        <v>1.2557281079827547</v>
      </c>
      <c r="E40" s="31">
        <v>1.034573043120067</v>
      </c>
      <c r="F40" s="31">
        <v>0.82511356098543087</v>
      </c>
      <c r="G40" s="20">
        <v>0.58488237945853749</v>
      </c>
    </row>
    <row r="41" spans="1:7" x14ac:dyDescent="0.15">
      <c r="A41" s="5">
        <f t="shared" si="2"/>
        <v>1.7000000000000008</v>
      </c>
      <c r="B41" s="22">
        <v>2.4504574753000226</v>
      </c>
      <c r="C41" s="32">
        <v>1.7193775454238001</v>
      </c>
      <c r="D41" s="32">
        <v>1.2424510801018767</v>
      </c>
      <c r="E41" s="32">
        <v>1.0239640393604947</v>
      </c>
      <c r="F41" s="32">
        <v>0.81691199669217152</v>
      </c>
      <c r="G41" s="23">
        <v>0.57928688206208812</v>
      </c>
    </row>
    <row r="42" spans="1:7" x14ac:dyDescent="0.15">
      <c r="A42" s="3">
        <f>A41+0.1</f>
        <v>1.8000000000000009</v>
      </c>
      <c r="B42" s="16">
        <v>2.3937745113723539</v>
      </c>
      <c r="C42" s="27">
        <v>1.6824020329738432</v>
      </c>
      <c r="D42" s="27">
        <v>1.2172363248897384</v>
      </c>
      <c r="E42" s="27">
        <v>1.0037968555791896</v>
      </c>
      <c r="F42" s="27">
        <v>0.80130756857049312</v>
      </c>
      <c r="G42" s="17">
        <v>0.5686309456011136</v>
      </c>
    </row>
    <row r="43" spans="1:7" x14ac:dyDescent="0.15">
      <c r="A43" s="4">
        <f t="shared" ref="A43:A46" si="3">A42+0.1</f>
        <v>1.900000000000001</v>
      </c>
      <c r="B43" s="19">
        <v>2.3410796933553306</v>
      </c>
      <c r="C43" s="31">
        <v>1.6478925414714054</v>
      </c>
      <c r="D43" s="31">
        <v>1.1936400876895559</v>
      </c>
      <c r="E43" s="31">
        <v>0.98490118812452443</v>
      </c>
      <c r="F43" s="31">
        <v>0.78667064108608353</v>
      </c>
      <c r="G43" s="20">
        <v>0.55862383845235619</v>
      </c>
    </row>
    <row r="44" spans="1:7" x14ac:dyDescent="0.15">
      <c r="A44" s="4">
        <f t="shared" si="3"/>
        <v>2.0000000000000009</v>
      </c>
      <c r="B44" s="19">
        <v>2.291913987226379</v>
      </c>
      <c r="C44" s="31">
        <v>1.615577140850549</v>
      </c>
      <c r="D44" s="31">
        <v>1.1714888597563597</v>
      </c>
      <c r="E44" s="31">
        <v>0.96714238827183607</v>
      </c>
      <c r="F44" s="31">
        <v>0.77289985358093671</v>
      </c>
      <c r="G44" s="20">
        <v>0.54919830416467019</v>
      </c>
    </row>
    <row r="45" spans="1:7" x14ac:dyDescent="0.15">
      <c r="A45" s="4">
        <f t="shared" si="3"/>
        <v>2.100000000000001</v>
      </c>
      <c r="B45" s="19">
        <v>2.2458901827993367</v>
      </c>
      <c r="C45" s="31">
        <v>1.5852249486541092</v>
      </c>
      <c r="D45" s="31">
        <v>1.1506347512242032</v>
      </c>
      <c r="E45" s="31">
        <v>0.95040550972006299</v>
      </c>
      <c r="F45" s="31">
        <v>0.75990856569664178</v>
      </c>
      <c r="G45" s="20">
        <v>0.54029678559889849</v>
      </c>
    </row>
    <row r="46" spans="1:7" x14ac:dyDescent="0.15">
      <c r="A46" s="5">
        <f t="shared" si="3"/>
        <v>2.2000000000000011</v>
      </c>
      <c r="B46" s="22">
        <v>2.2026789235973472</v>
      </c>
      <c r="C46" s="32">
        <v>1.5566383891819162</v>
      </c>
      <c r="D46" s="32">
        <v>1.1309507457999717</v>
      </c>
      <c r="E46" s="32">
        <v>0.93459168456056141</v>
      </c>
      <c r="F46" s="32">
        <v>0.74762216487221067</v>
      </c>
      <c r="G46" s="23">
        <v>0.53186965961609456</v>
      </c>
    </row>
    <row r="47" spans="1:7" x14ac:dyDescent="0.15">
      <c r="A47" s="3">
        <f>A46+0.1</f>
        <v>2.3000000000000012</v>
      </c>
      <c r="B47" s="16">
        <v>2.1619979424256819</v>
      </c>
      <c r="C47" s="27">
        <v>1.5296471813335533</v>
      </c>
      <c r="D47" s="27">
        <v>1.1123269994184071</v>
      </c>
      <c r="E47" s="27">
        <v>0.91961529208650972</v>
      </c>
      <c r="F47" s="27">
        <v>0.73597596033511969</v>
      </c>
      <c r="G47" s="17">
        <v>0.52387385486638494</v>
      </c>
    </row>
    <row r="48" spans="1:7" x14ac:dyDescent="0.15">
      <c r="A48" s="4">
        <f t="shared" ref="A48:A49" si="4">A47+0.1</f>
        <v>2.4000000000000012</v>
      </c>
      <c r="B48" s="19">
        <v>2.1236036638717435</v>
      </c>
      <c r="C48" s="31">
        <v>1.5041036136400838</v>
      </c>
      <c r="D48" s="31">
        <v>1.0946679196149167</v>
      </c>
      <c r="E48" s="31">
        <v>0.90540172143669384</v>
      </c>
      <c r="F48" s="31">
        <v>0.72491351688436245</v>
      </c>
      <c r="G48" s="20">
        <v>0.51627175712923734</v>
      </c>
    </row>
    <row r="49" spans="1:7" x14ac:dyDescent="0.15">
      <c r="A49" s="4">
        <f t="shared" si="4"/>
        <v>2.5000000000000013</v>
      </c>
      <c r="B49" s="19">
        <v>2.0872845793249613</v>
      </c>
      <c r="C49" s="31">
        <v>1.4798787908347582</v>
      </c>
      <c r="D49" s="31">
        <v>1.0778898365884315</v>
      </c>
      <c r="E49" s="31">
        <v>0.89188558495759118</v>
      </c>
      <c r="F49" s="31">
        <v>0.71438532284748313</v>
      </c>
      <c r="G49" s="20">
        <v>0.50903033335220582</v>
      </c>
    </row>
    <row r="50" spans="1:7" x14ac:dyDescent="0.15">
      <c r="A50" s="4">
        <f>A49+0.5</f>
        <v>3.0000000000000013</v>
      </c>
      <c r="B50" s="19">
        <v>1.9310724790438691</v>
      </c>
      <c r="C50" s="31">
        <v>1.3750062016171467</v>
      </c>
      <c r="D50" s="31">
        <v>1.0049112577677406</v>
      </c>
      <c r="E50" s="31">
        <v>0.8329626119091571</v>
      </c>
      <c r="F50" s="31">
        <v>0.66838970857069857</v>
      </c>
      <c r="G50" s="20">
        <v>0.47731874350927234</v>
      </c>
    </row>
    <row r="51" spans="1:7" x14ac:dyDescent="0.15">
      <c r="A51" s="5">
        <f t="shared" ref="A51:A56" si="5">A50+0.5</f>
        <v>3.5000000000000013</v>
      </c>
      <c r="B51" s="22">
        <v>1.8065056973517712</v>
      </c>
      <c r="C51" s="32">
        <v>1.2905999054142623</v>
      </c>
      <c r="D51" s="32">
        <v>0.9457702293212964</v>
      </c>
      <c r="E51" s="32">
        <v>0.78505322188198534</v>
      </c>
      <c r="F51" s="32">
        <v>0.63087181990308538</v>
      </c>
      <c r="G51" s="23">
        <v>0.45135915718635727</v>
      </c>
    </row>
    <row r="52" spans="1:7" x14ac:dyDescent="0.15">
      <c r="A52" s="3">
        <f t="shared" si="5"/>
        <v>4.0000000000000018</v>
      </c>
      <c r="B52" s="16">
        <v>1.7040207631960955</v>
      </c>
      <c r="C52" s="27">
        <v>1.220647579162264</v>
      </c>
      <c r="D52" s="27">
        <v>0.89648462536584561</v>
      </c>
      <c r="E52" s="27">
        <v>0.7450184873631559</v>
      </c>
      <c r="F52" s="27">
        <v>0.5994370955512649</v>
      </c>
      <c r="G52" s="17">
        <v>0.42954237684515445</v>
      </c>
    </row>
    <row r="53" spans="1:7" x14ac:dyDescent="0.15">
      <c r="A53" s="4">
        <f t="shared" si="5"/>
        <v>4.5000000000000018</v>
      </c>
      <c r="B53" s="19">
        <v>1.6176954564051207</v>
      </c>
      <c r="C53" s="31">
        <v>1.1613746550464739</v>
      </c>
      <c r="D53" s="31">
        <v>0.85453125618156967</v>
      </c>
      <c r="E53" s="31">
        <v>0.71086136500214259</v>
      </c>
      <c r="F53" s="31">
        <v>0.57255655888038559</v>
      </c>
      <c r="G53" s="20">
        <v>0.41083717660260261</v>
      </c>
    </row>
    <row r="54" spans="1:7" x14ac:dyDescent="0.15">
      <c r="A54" s="4">
        <f t="shared" si="5"/>
        <v>5.0000000000000018</v>
      </c>
      <c r="B54" s="19">
        <v>1.543632515400482</v>
      </c>
      <c r="C54" s="31">
        <v>1.1102695890501391</v>
      </c>
      <c r="D54" s="31">
        <v>0.81821834560588014</v>
      </c>
      <c r="E54" s="31">
        <v>0.68123822874764872</v>
      </c>
      <c r="F54" s="31">
        <v>0.54919830416467008</v>
      </c>
      <c r="G54" s="20">
        <v>0.39454537417506202</v>
      </c>
    </row>
    <row r="55" spans="1:7" x14ac:dyDescent="0.15">
      <c r="A55" s="4">
        <f t="shared" si="5"/>
        <v>5.5000000000000018</v>
      </c>
      <c r="B55" s="19">
        <v>1.4791443940407243</v>
      </c>
      <c r="C55" s="31">
        <v>1.0655845074558625</v>
      </c>
      <c r="D55" s="31">
        <v>0.78636088148979233</v>
      </c>
      <c r="E55" s="31">
        <v>0.65520512709588008</v>
      </c>
      <c r="F55" s="31">
        <v>0.52863540599540093</v>
      </c>
      <c r="G55" s="20">
        <v>0.38017374789787034</v>
      </c>
    </row>
    <row r="56" spans="1:7" x14ac:dyDescent="0.15">
      <c r="A56" s="5">
        <f t="shared" si="5"/>
        <v>6.0000000000000018</v>
      </c>
      <c r="B56" s="22">
        <v>1.4223075453216494</v>
      </c>
      <c r="C56" s="32">
        <v>1.0260586992759548</v>
      </c>
      <c r="D56" s="32">
        <v>0.75809935553551488</v>
      </c>
      <c r="E56" s="32">
        <v>0.63207561304671478</v>
      </c>
      <c r="F56" s="32">
        <v>0.51033796784422036</v>
      </c>
      <c r="G56" s="23">
        <v>0.36736184893113161</v>
      </c>
    </row>
    <row r="57" spans="1:7" x14ac:dyDescent="0.15">
      <c r="A57" s="3">
        <f>A56+1</f>
        <v>7.0000000000000018</v>
      </c>
      <c r="B57" s="16">
        <v>1.3262567807228145</v>
      </c>
      <c r="C57" s="27">
        <v>0.9589635765087644</v>
      </c>
      <c r="D57" s="27">
        <v>0.70994956949059229</v>
      </c>
      <c r="E57" s="27">
        <v>0.59259370766621788</v>
      </c>
      <c r="F57" s="27">
        <v>0.47904300874856132</v>
      </c>
      <c r="G57" s="17">
        <v>0.34539652149829098</v>
      </c>
    </row>
    <row r="58" spans="1:7" x14ac:dyDescent="0.15">
      <c r="A58" s="4">
        <f t="shared" ref="A58:A61" si="6">A57+1</f>
        <v>8.0000000000000018</v>
      </c>
      <c r="B58" s="19">
        <v>1.2476980491487513</v>
      </c>
      <c r="C58" s="31">
        <v>0.90381267408994492</v>
      </c>
      <c r="D58" s="31">
        <v>0.67020686293420484</v>
      </c>
      <c r="E58" s="31">
        <v>0.55993365456941435</v>
      </c>
      <c r="F58" s="31">
        <v>0.45309636881301757</v>
      </c>
      <c r="G58" s="20">
        <v>0.32713378214237004</v>
      </c>
    </row>
    <row r="59" spans="1:7" x14ac:dyDescent="0.15">
      <c r="A59" s="4">
        <f t="shared" si="6"/>
        <v>9.0000000000000018</v>
      </c>
      <c r="B59" s="19">
        <v>1.1818528613920973</v>
      </c>
      <c r="C59" s="31">
        <v>0.85740026129485536</v>
      </c>
      <c r="D59" s="31">
        <v>0.63664721359313092</v>
      </c>
      <c r="E59" s="31">
        <v>0.53230425676542892</v>
      </c>
      <c r="F59" s="31">
        <v>0.43110430884389622</v>
      </c>
      <c r="G59" s="20">
        <v>0.31161733287844062</v>
      </c>
    </row>
    <row r="60" spans="1:7" x14ac:dyDescent="0.15">
      <c r="A60" s="4">
        <f t="shared" si="6"/>
        <v>10.000000000000002</v>
      </c>
      <c r="B60" s="19">
        <v>1.1255990579119937</v>
      </c>
      <c r="C60" s="31">
        <v>0.81761581960465646</v>
      </c>
      <c r="D60" s="31">
        <v>0.60779777791207745</v>
      </c>
      <c r="E60" s="31">
        <v>0.50851584213363654</v>
      </c>
      <c r="F60" s="31">
        <v>0.41213851726095463</v>
      </c>
      <c r="G60" s="20">
        <v>0.29820819750365163</v>
      </c>
    </row>
    <row r="61" spans="1:7" x14ac:dyDescent="0.15">
      <c r="A61" s="5">
        <f t="shared" si="6"/>
        <v>11.000000000000002</v>
      </c>
      <c r="B61" s="22">
        <v>1.0767968486632078</v>
      </c>
      <c r="C61" s="32">
        <v>0.78300381596842039</v>
      </c>
      <c r="D61" s="32">
        <v>0.58263777640835801</v>
      </c>
      <c r="E61" s="32">
        <v>0.48774183943216004</v>
      </c>
      <c r="F61" s="32">
        <v>0.39555243979493226</v>
      </c>
      <c r="G61" s="23">
        <v>0.28646009980692416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Start_ElliRD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ADF02-EB4F-4188-9E4B-0060297E028A}">
  <sheetPr codeName="Sheet34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110</v>
      </c>
    </row>
    <row r="2" spans="1:7" x14ac:dyDescent="0.15">
      <c r="B2" s="14"/>
      <c r="C2" s="14"/>
    </row>
    <row r="3" spans="1:7" x14ac:dyDescent="0.15">
      <c r="A3" s="2"/>
    </row>
    <row r="4" spans="1:7" x14ac:dyDescent="0.15">
      <c r="F4" s="14" t="s">
        <v>67</v>
      </c>
      <c r="G4" s="50">
        <v>0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_xlfn.CONCAT("RG(x, ",B5,", ",$G4,")")</f>
        <v>RG(x, 0, 0)</v>
      </c>
      <c r="C6" s="6" t="str">
        <f t="shared" ref="C6:G6" si="0">_xlfn.CONCAT("RG(x, ",C5,", ",$G4,")")</f>
        <v>RG(x, 0.1, 0)</v>
      </c>
      <c r="D6" s="6" t="str">
        <f t="shared" si="0"/>
        <v>RG(x, 0.5, 0)</v>
      </c>
      <c r="E6" s="6" t="str">
        <f t="shared" si="0"/>
        <v>RG(x, 1, 0)</v>
      </c>
      <c r="F6" s="6" t="str">
        <f t="shared" si="0"/>
        <v>RG(x, 2, 0)</v>
      </c>
      <c r="G6" s="6" t="str">
        <f t="shared" si="0"/>
        <v>RG(x, 5, 0)</v>
      </c>
    </row>
    <row r="7" spans="1:7" x14ac:dyDescent="0.15">
      <c r="A7" s="3">
        <v>0</v>
      </c>
      <c r="B7" s="16">
        <v>0</v>
      </c>
      <c r="C7" s="27">
        <v>0.15811388300841897</v>
      </c>
      <c r="D7" s="27">
        <v>0.35355339059327379</v>
      </c>
      <c r="E7" s="27">
        <v>0.5</v>
      </c>
      <c r="F7" s="27">
        <v>0.70710678118654757</v>
      </c>
      <c r="G7" s="17">
        <v>1.1180339887498949</v>
      </c>
    </row>
    <row r="8" spans="1:7" x14ac:dyDescent="0.15">
      <c r="A8" s="4">
        <f>A7+0.05</f>
        <v>0.05</v>
      </c>
      <c r="B8" s="19">
        <v>0.11180339887498948</v>
      </c>
      <c r="C8" s="31">
        <v>0.21355554859400908</v>
      </c>
      <c r="D8" s="31">
        <v>0.39059685258930288</v>
      </c>
      <c r="E8" s="31">
        <v>0.53023686388313906</v>
      </c>
      <c r="F8" s="31">
        <v>0.73142390790012757</v>
      </c>
      <c r="G8" s="20">
        <v>1.1359153156886972</v>
      </c>
    </row>
    <row r="9" spans="1:7" x14ac:dyDescent="0.15">
      <c r="A9" s="4">
        <f t="shared" ref="A9:A41" si="1">A8+0.05</f>
        <v>0.1</v>
      </c>
      <c r="B9" s="19">
        <v>0.15811388300841897</v>
      </c>
      <c r="C9" s="31">
        <v>0.24836470664490254</v>
      </c>
      <c r="D9" s="31">
        <v>0.41665910852611793</v>
      </c>
      <c r="E9" s="31">
        <v>0.55238736635203667</v>
      </c>
      <c r="F9" s="31">
        <v>0.74986816417371227</v>
      </c>
      <c r="G9" s="20">
        <v>1.1500036329182566</v>
      </c>
    </row>
    <row r="10" spans="1:7" x14ac:dyDescent="0.15">
      <c r="A10" s="4">
        <f t="shared" si="1"/>
        <v>0.15000000000000002</v>
      </c>
      <c r="B10" s="19">
        <v>0.19364916731037085</v>
      </c>
      <c r="C10" s="31">
        <v>0.27697935854271932</v>
      </c>
      <c r="D10" s="31">
        <v>0.43899683929712147</v>
      </c>
      <c r="E10" s="31">
        <v>0.57169789594158282</v>
      </c>
      <c r="F10" s="31">
        <v>0.76619713733901107</v>
      </c>
      <c r="G10" s="20">
        <v>1.1626959369722283</v>
      </c>
    </row>
    <row r="11" spans="1:7" x14ac:dyDescent="0.15">
      <c r="A11" s="5">
        <f t="shared" si="1"/>
        <v>0.2</v>
      </c>
      <c r="B11" s="22">
        <v>0.22360679774997896</v>
      </c>
      <c r="C11" s="32">
        <v>0.30201315314167421</v>
      </c>
      <c r="D11" s="32">
        <v>0.45906363423219831</v>
      </c>
      <c r="E11" s="32">
        <v>0.58924496216391919</v>
      </c>
      <c r="F11" s="32">
        <v>0.78119370517860576</v>
      </c>
      <c r="G11" s="23">
        <v>1.1744971950260721</v>
      </c>
    </row>
    <row r="12" spans="1:7" x14ac:dyDescent="0.15">
      <c r="A12" s="3">
        <f t="shared" si="1"/>
        <v>0.25</v>
      </c>
      <c r="B12" s="16">
        <v>0.25</v>
      </c>
      <c r="C12" s="27">
        <v>0.32460700876172838</v>
      </c>
      <c r="D12" s="27">
        <v>0.47752472362846393</v>
      </c>
      <c r="E12" s="27">
        <v>0.60552801378422971</v>
      </c>
      <c r="F12" s="27">
        <v>0.79522453683205307</v>
      </c>
      <c r="G12" s="17">
        <v>1.1856456718190023</v>
      </c>
    </row>
    <row r="13" spans="1:7" x14ac:dyDescent="0.15">
      <c r="A13" s="4">
        <f t="shared" si="1"/>
        <v>0.3</v>
      </c>
      <c r="B13" s="19">
        <v>0.27386127875258304</v>
      </c>
      <c r="C13" s="31">
        <v>0.34538999694130085</v>
      </c>
      <c r="D13" s="31">
        <v>0.49475983547676072</v>
      </c>
      <c r="E13" s="31">
        <v>0.62083528397291132</v>
      </c>
      <c r="F13" s="31">
        <v>0.80850291802074892</v>
      </c>
      <c r="G13" s="20">
        <v>1.196280860687269</v>
      </c>
    </row>
    <row r="14" spans="1:7" x14ac:dyDescent="0.15">
      <c r="A14" s="4">
        <f t="shared" si="1"/>
        <v>0.35</v>
      </c>
      <c r="B14" s="19">
        <v>0.2958039891549808</v>
      </c>
      <c r="C14" s="31">
        <v>0.36475538555906473</v>
      </c>
      <c r="D14" s="31">
        <v>0.51101301206138205</v>
      </c>
      <c r="E14" s="31">
        <v>0.63535373982507481</v>
      </c>
      <c r="F14" s="31">
        <v>0.82116816235842949</v>
      </c>
      <c r="G14" s="20">
        <v>1.2064944106567621</v>
      </c>
    </row>
    <row r="15" spans="1:7" x14ac:dyDescent="0.15">
      <c r="A15" s="4">
        <f t="shared" si="1"/>
        <v>0.39999999999999997</v>
      </c>
      <c r="B15" s="19">
        <v>0.31622776601683794</v>
      </c>
      <c r="C15" s="31">
        <v>0.38296954211919998</v>
      </c>
      <c r="D15" s="31">
        <v>0.52645339350204123</v>
      </c>
      <c r="E15" s="31">
        <v>0.64921401752345675</v>
      </c>
      <c r="F15" s="31">
        <v>0.83331821705223585</v>
      </c>
      <c r="G15" s="20">
        <v>1.2163511061014667</v>
      </c>
    </row>
    <row r="16" spans="1:7" x14ac:dyDescent="0.15">
      <c r="A16" s="5">
        <f t="shared" si="1"/>
        <v>0.44999999999999996</v>
      </c>
      <c r="B16" s="22">
        <v>0.33541019662496846</v>
      </c>
      <c r="C16" s="32">
        <v>0.40022328355958686</v>
      </c>
      <c r="D16" s="32">
        <v>0.5412045527017515</v>
      </c>
      <c r="E16" s="32">
        <v>0.66251224897911509</v>
      </c>
      <c r="F16" s="32">
        <v>0.84502556791668693</v>
      </c>
      <c r="G16" s="23">
        <v>1.2258991323446138</v>
      </c>
    </row>
    <row r="17" spans="1:7" x14ac:dyDescent="0.15">
      <c r="A17" s="3">
        <f t="shared" si="1"/>
        <v>0.49999999999999994</v>
      </c>
      <c r="B17" s="16">
        <v>0.35355339059327373</v>
      </c>
      <c r="C17" s="27">
        <v>0.41665910852611793</v>
      </c>
      <c r="D17" s="27">
        <v>0.55536036726979565</v>
      </c>
      <c r="E17" s="27">
        <v>0.67532194052383765</v>
      </c>
      <c r="F17" s="27">
        <v>0.85634592949050015</v>
      </c>
      <c r="G17" s="17">
        <v>1.235175701075234</v>
      </c>
    </row>
    <row r="18" spans="1:7" x14ac:dyDescent="0.15">
      <c r="A18" s="4">
        <f t="shared" si="1"/>
        <v>0.54999999999999993</v>
      </c>
      <c r="B18" s="19">
        <v>0.3708099243547831</v>
      </c>
      <c r="C18" s="31">
        <v>0.43238690940133556</v>
      </c>
      <c r="D18" s="31">
        <v>0.56899433994854853</v>
      </c>
      <c r="E18" s="31">
        <v>0.68770098593555795</v>
      </c>
      <c r="F18" s="31">
        <v>0.86732339457266239</v>
      </c>
      <c r="G18" s="20">
        <v>1.2442103932412043</v>
      </c>
    </row>
    <row r="19" spans="1:7" x14ac:dyDescent="0.15">
      <c r="A19" s="4">
        <f t="shared" si="1"/>
        <v>0.6</v>
      </c>
      <c r="B19" s="19">
        <v>0.3872983346207417</v>
      </c>
      <c r="C19" s="31">
        <v>0.44749363441336454</v>
      </c>
      <c r="D19" s="31">
        <v>0.58216542125087567</v>
      </c>
      <c r="E19" s="31">
        <v>0.69969606944871621</v>
      </c>
      <c r="F19" s="31">
        <v>0.87799367859424293</v>
      </c>
      <c r="G19" s="20">
        <v>1.2530272709083623</v>
      </c>
    </row>
    <row r="20" spans="1:7" x14ac:dyDescent="0.15">
      <c r="A20" s="4">
        <f t="shared" si="1"/>
        <v>0.65</v>
      </c>
      <c r="B20" s="19">
        <v>0.40311288741492751</v>
      </c>
      <c r="C20" s="31">
        <v>0.46204953455358494</v>
      </c>
      <c r="D20" s="31">
        <v>0.59492182802478721</v>
      </c>
      <c r="E20" s="31">
        <v>0.71134556674543958</v>
      </c>
      <c r="F20" s="31">
        <v>0.88838626433443046</v>
      </c>
      <c r="G20" s="20">
        <v>1.261646276990332</v>
      </c>
    </row>
    <row r="21" spans="1:7" x14ac:dyDescent="0.15">
      <c r="A21" s="5">
        <f t="shared" si="1"/>
        <v>0.70000000000000007</v>
      </c>
      <c r="B21" s="22">
        <v>0.41833001326703778</v>
      </c>
      <c r="C21" s="32">
        <v>0.47611236927844608</v>
      </c>
      <c r="D21" s="32">
        <v>0.60730364789451619</v>
      </c>
      <c r="E21" s="32">
        <v>0.72268153220633269</v>
      </c>
      <c r="F21" s="32">
        <v>0.89852587576508758</v>
      </c>
      <c r="G21" s="23">
        <v>1.2700841995890415</v>
      </c>
    </row>
    <row r="22" spans="1:7" x14ac:dyDescent="0.15">
      <c r="A22" s="3">
        <f t="shared" si="1"/>
        <v>0.75000000000000011</v>
      </c>
      <c r="B22" s="16">
        <v>0.43301270189221935</v>
      </c>
      <c r="C22" s="27">
        <v>0.48973033424648782</v>
      </c>
      <c r="D22" s="27">
        <v>0.61934467406580751</v>
      </c>
      <c r="E22" s="27">
        <v>0.7337311046697137</v>
      </c>
      <c r="F22" s="27">
        <v>0.90843352379556008</v>
      </c>
      <c r="G22" s="17">
        <v>1.2783553579189804</v>
      </c>
    </row>
    <row r="23" spans="1:7" x14ac:dyDescent="0.15">
      <c r="A23" s="4">
        <f t="shared" si="1"/>
        <v>0.80000000000000016</v>
      </c>
      <c r="B23" s="19">
        <v>0.44721359549995798</v>
      </c>
      <c r="C23" s="31">
        <v>0.50294415752834953</v>
      </c>
      <c r="D23" s="31">
        <v>0.6310737335786778</v>
      </c>
      <c r="E23" s="31">
        <v>0.74451752904792645</v>
      </c>
      <c r="F23" s="31">
        <v>0.91812726846439663</v>
      </c>
      <c r="G23" s="20">
        <v>1.2864721034440805</v>
      </c>
    </row>
    <row r="24" spans="1:7" x14ac:dyDescent="0.15">
      <c r="A24" s="4">
        <f t="shared" si="1"/>
        <v>0.8500000000000002</v>
      </c>
      <c r="B24" s="19">
        <v>0.46097722286464443</v>
      </c>
      <c r="C24" s="31">
        <v>0.51578863688959276</v>
      </c>
      <c r="D24" s="31">
        <v>0.64251567142349142</v>
      </c>
      <c r="E24" s="31">
        <v>0.75506091604641001</v>
      </c>
      <c r="F24" s="31">
        <v>0.92762278732320469</v>
      </c>
      <c r="G24" s="20">
        <v>1.2944451944604072</v>
      </c>
    </row>
    <row r="25" spans="1:7" x14ac:dyDescent="0.15">
      <c r="A25" s="4">
        <f t="shared" si="1"/>
        <v>0.90000000000000024</v>
      </c>
      <c r="B25" s="19">
        <v>0.47434164902525694</v>
      </c>
      <c r="C25" s="31">
        <v>0.52829379077372152</v>
      </c>
      <c r="D25" s="31">
        <v>0.65369209443167819</v>
      </c>
      <c r="E25" s="31">
        <v>0.76537881844888156</v>
      </c>
      <c r="F25" s="31">
        <v>0.93693380774456514</v>
      </c>
      <c r="G25" s="20">
        <v>1.3022840816493257</v>
      </c>
    </row>
    <row r="26" spans="1:7" x14ac:dyDescent="0.15">
      <c r="A26" s="5">
        <f t="shared" si="1"/>
        <v>0.95000000000000029</v>
      </c>
      <c r="B26" s="22">
        <v>0.48733971724044828</v>
      </c>
      <c r="C26" s="32">
        <v>0.54048573577822556</v>
      </c>
      <c r="D26" s="32">
        <v>0.66462194349061599</v>
      </c>
      <c r="E26" s="32">
        <v>0.77548667589023623</v>
      </c>
      <c r="F26" s="32">
        <v>0.94607244143988356</v>
      </c>
      <c r="G26" s="23">
        <v>1.3099971295279242</v>
      </c>
    </row>
    <row r="27" spans="1:7" x14ac:dyDescent="0.15">
      <c r="A27" s="3">
        <f t="shared" si="1"/>
        <v>1.0000000000000002</v>
      </c>
      <c r="B27" s="16">
        <v>0.5</v>
      </c>
      <c r="C27" s="27">
        <v>0.55238736635203667</v>
      </c>
      <c r="D27" s="27">
        <v>0.67532194052383765</v>
      </c>
      <c r="E27" s="27">
        <v>0.78539816339744828</v>
      </c>
      <c r="F27" s="27">
        <v>0.95504944725692786</v>
      </c>
      <c r="G27" s="17">
        <v>1.3175917907978152</v>
      </c>
    </row>
    <row r="28" spans="1:7" x14ac:dyDescent="0.15">
      <c r="A28" s="4">
        <f t="shared" si="1"/>
        <v>1.0500000000000003</v>
      </c>
      <c r="B28" s="19">
        <v>0.51234753829797997</v>
      </c>
      <c r="C28" s="31">
        <v>0.56401888878515571</v>
      </c>
      <c r="D28" s="31">
        <v>0.6858069424426404</v>
      </c>
      <c r="E28" s="31">
        <v>0.79512546823444241</v>
      </c>
      <c r="F28" s="31">
        <v>0.96387444042457759</v>
      </c>
      <c r="G28" s="20">
        <v>1.3250747454591707</v>
      </c>
    </row>
    <row r="29" spans="1:7" x14ac:dyDescent="0.15">
      <c r="A29" s="4">
        <f t="shared" si="1"/>
        <v>1.1000000000000003</v>
      </c>
      <c r="B29" s="19">
        <v>0.52440442408507582</v>
      </c>
      <c r="C29" s="31">
        <v>0.57539824605787437</v>
      </c>
      <c r="D29" s="31">
        <v>0.69609022486930061</v>
      </c>
      <c r="E29" s="31">
        <v>0.80467951246876501</v>
      </c>
      <c r="F29" s="31">
        <v>0.97255606116741566</v>
      </c>
      <c r="G29" s="20">
        <v>1.3324520131443338</v>
      </c>
    </row>
    <row r="30" spans="1:7" x14ac:dyDescent="0.15">
      <c r="A30" s="4">
        <f t="shared" si="1"/>
        <v>1.1500000000000004</v>
      </c>
      <c r="B30" s="19">
        <v>0.53619026473818054</v>
      </c>
      <c r="C30" s="31">
        <v>0.58654145971724403</v>
      </c>
      <c r="D30" s="31">
        <v>0.70618371207296116</v>
      </c>
      <c r="E30" s="31">
        <v>0.81407013385317273</v>
      </c>
      <c r="F30" s="31">
        <v>0.98110211205136488</v>
      </c>
      <c r="G30" s="20">
        <v>1.3397290448048764</v>
      </c>
    </row>
    <row r="31" spans="1:7" x14ac:dyDescent="0.15">
      <c r="A31" s="5">
        <f t="shared" si="1"/>
        <v>1.2000000000000004</v>
      </c>
      <c r="B31" s="22">
        <v>0.54772255750516619</v>
      </c>
      <c r="C31" s="32">
        <v>0.59746290782513112</v>
      </c>
      <c r="D31" s="32">
        <v>0.71609816517097913</v>
      </c>
      <c r="E31" s="32">
        <v>0.82330623427763461</v>
      </c>
      <c r="F31" s="32">
        <v>0.98951967095352145</v>
      </c>
      <c r="G31" s="23">
        <v>1.3469107982757254</v>
      </c>
    </row>
    <row r="32" spans="1:7" x14ac:dyDescent="0.15">
      <c r="A32" s="3">
        <f t="shared" si="1"/>
        <v>1.2500000000000004</v>
      </c>
      <c r="B32" s="16">
        <v>0.55901699437494756</v>
      </c>
      <c r="C32" s="27">
        <v>0.60817555305073334</v>
      </c>
      <c r="D32" s="27">
        <v>0.72584333756409447</v>
      </c>
      <c r="E32" s="27">
        <v>0.83239590269566877</v>
      </c>
      <c r="F32" s="27">
        <v>0.9978151848074519</v>
      </c>
      <c r="G32" s="17">
        <v>1.3540018011019674</v>
      </c>
    </row>
    <row r="33" spans="1:7" x14ac:dyDescent="0.15">
      <c r="A33" s="4">
        <f t="shared" si="1"/>
        <v>1.3000000000000005</v>
      </c>
      <c r="B33" s="19">
        <v>0.57008771254956914</v>
      </c>
      <c r="C33" s="31">
        <v>0.61869113145145549</v>
      </c>
      <c r="D33" s="31">
        <v>0.73542810436938555</v>
      </c>
      <c r="E33" s="31">
        <v>0.84134651774444813</v>
      </c>
      <c r="F33" s="31">
        <v>1.0059945480253765</v>
      </c>
      <c r="G33" s="20">
        <v>1.3610062031962853</v>
      </c>
    </row>
    <row r="34" spans="1:7" x14ac:dyDescent="0.15">
      <c r="A34" s="4">
        <f t="shared" si="1"/>
        <v>1.3500000000000005</v>
      </c>
      <c r="B34" s="19">
        <v>0.58094750193111266</v>
      </c>
      <c r="C34" s="31">
        <v>0.62902030994215685</v>
      </c>
      <c r="D34" s="31">
        <v>0.74486057101561387</v>
      </c>
      <c r="E34" s="31">
        <v>0.85016483405316057</v>
      </c>
      <c r="F34" s="31">
        <v>1.0140631685882771</v>
      </c>
      <c r="G34" s="20">
        <v>1.3679278212986443</v>
      </c>
    </row>
    <row r="35" spans="1:7" x14ac:dyDescent="0.15">
      <c r="A35" s="4">
        <f t="shared" si="1"/>
        <v>1.4000000000000006</v>
      </c>
      <c r="B35" s="19">
        <v>0.5916079783099617</v>
      </c>
      <c r="C35" s="31">
        <v>0.63917281859301123</v>
      </c>
      <c r="D35" s="31">
        <v>0.75414816498900417</v>
      </c>
      <c r="E35" s="31">
        <v>0.8588570553310797</v>
      </c>
      <c r="F35" s="31">
        <v>1.0220260241227641</v>
      </c>
      <c r="G35" s="20">
        <v>1.3747701767689331</v>
      </c>
    </row>
    <row r="36" spans="1:7" x14ac:dyDescent="0.15">
      <c r="A36" s="5">
        <f t="shared" si="1"/>
        <v>1.4500000000000006</v>
      </c>
      <c r="B36" s="22">
        <v>0.60207972893961492</v>
      </c>
      <c r="C36" s="32">
        <v>0.64915756251901269</v>
      </c>
      <c r="D36" s="32">
        <v>0.76329771384103218</v>
      </c>
      <c r="E36" s="32">
        <v>0.86742889665260736</v>
      </c>
      <c r="F36" s="32">
        <v>1.0298877097808901</v>
      </c>
      <c r="G36" s="23">
        <v>1.3815365279131617</v>
      </c>
    </row>
    <row r="37" spans="1:7" x14ac:dyDescent="0.15">
      <c r="A37" s="3">
        <f t="shared" si="1"/>
        <v>1.5000000000000007</v>
      </c>
      <c r="B37" s="16">
        <v>0.61237243569579469</v>
      </c>
      <c r="C37" s="27">
        <v>0.65898271709208933</v>
      </c>
      <c r="D37" s="27">
        <v>0.77231551190919334</v>
      </c>
      <c r="E37" s="27">
        <v>0.87588563784740892</v>
      </c>
      <c r="F37" s="27">
        <v>1.0376524793589019</v>
      </c>
      <c r="G37" s="17">
        <v>1.3882298977938159</v>
      </c>
    </row>
    <row r="38" spans="1:7" x14ac:dyDescent="0.15">
      <c r="A38" s="4">
        <f t="shared" si="1"/>
        <v>1.5500000000000007</v>
      </c>
      <c r="B38" s="19">
        <v>0.62249497989943681</v>
      </c>
      <c r="C38" s="31">
        <v>0.66865580942490455</v>
      </c>
      <c r="D38" s="31">
        <v>0.78120737769850346</v>
      </c>
      <c r="E38" s="31">
        <v>0.88423216951510852</v>
      </c>
      <c r="F38" s="31">
        <v>1.0453242808002907</v>
      </c>
      <c r="G38" s="20">
        <v>1.3948530982836074</v>
      </c>
    </row>
    <row r="39" spans="1:7" x14ac:dyDescent="0.15">
      <c r="A39" s="4">
        <f t="shared" si="1"/>
        <v>1.6000000000000008</v>
      </c>
      <c r="B39" s="19">
        <v>0.63245553203367599</v>
      </c>
      <c r="C39" s="31">
        <v>0.67818378847701088</v>
      </c>
      <c r="D39" s="31">
        <v>0.78997870348428523</v>
      </c>
      <c r="E39" s="31">
        <v>0.89247303288439106</v>
      </c>
      <c r="F39" s="31">
        <v>1.0529067870040825</v>
      </c>
      <c r="G39" s="20">
        <v>1.4014087509739404</v>
      </c>
    </row>
    <row r="40" spans="1:7" x14ac:dyDescent="0.15">
      <c r="A40" s="4">
        <f t="shared" si="1"/>
        <v>1.6500000000000008</v>
      </c>
      <c r="B40" s="19">
        <v>0.64226162893325656</v>
      </c>
      <c r="C40" s="31">
        <v>0.68757308567171871</v>
      </c>
      <c r="D40" s="31">
        <v>0.79863449839613443</v>
      </c>
      <c r="E40" s="31">
        <v>0.9006124545032701</v>
      </c>
      <c r="F40" s="31">
        <v>1.0604034226844934</v>
      </c>
      <c r="G40" s="20">
        <v>1.4078993054340199</v>
      </c>
    </row>
    <row r="41" spans="1:7" x14ac:dyDescent="0.15">
      <c r="A41" s="5">
        <f t="shared" si="1"/>
        <v>1.7000000000000008</v>
      </c>
      <c r="B41" s="22">
        <v>0.65192024052026498</v>
      </c>
      <c r="C41" s="32">
        <v>0.69682966755173736</v>
      </c>
      <c r="D41" s="32">
        <v>0.80717942600747827</v>
      </c>
      <c r="E41" s="32">
        <v>0.90865437656435699</v>
      </c>
      <c r="F41" s="32">
        <v>1.0678173878906858</v>
      </c>
      <c r="G41" s="23">
        <v>1.4143270552257503</v>
      </c>
    </row>
    <row r="42" spans="1:7" x14ac:dyDescent="0.15">
      <c r="A42" s="3">
        <f>A41+0.1</f>
        <v>1.8000000000000009</v>
      </c>
      <c r="B42" s="16">
        <v>0.67082039324993703</v>
      </c>
      <c r="C42" s="27">
        <v>0.71496649707621163</v>
      </c>
      <c r="D42" s="27">
        <v>0.82395379947802372</v>
      </c>
      <c r="E42" s="27">
        <v>0.92446022556135332</v>
      </c>
      <c r="F42" s="27">
        <v>1.082409105403503</v>
      </c>
      <c r="G42" s="17">
        <v>1.4270026180029523</v>
      </c>
    </row>
    <row r="43" spans="1:7" x14ac:dyDescent="0.15">
      <c r="A43" s="4">
        <f t="shared" ref="A43:A46" si="2">A42+0.1</f>
        <v>1.900000000000001</v>
      </c>
      <c r="B43" s="19">
        <v>0.68920243760451128</v>
      </c>
      <c r="C43" s="31">
        <v>0.73263432168076159</v>
      </c>
      <c r="D43" s="31">
        <v>0.84033337818658516</v>
      </c>
      <c r="E43" s="31">
        <v>0.93991736633519374</v>
      </c>
      <c r="F43" s="31">
        <v>1.0967037744836008</v>
      </c>
      <c r="G43" s="20">
        <v>1.4394511645132606</v>
      </c>
    </row>
    <row r="44" spans="1:7" x14ac:dyDescent="0.15">
      <c r="A44" s="4">
        <f t="shared" si="2"/>
        <v>2.0000000000000009</v>
      </c>
      <c r="B44" s="19">
        <v>0.70710678118654768</v>
      </c>
      <c r="C44" s="31">
        <v>0.74986816417371216</v>
      </c>
      <c r="D44" s="31">
        <v>0.85634592949050015</v>
      </c>
      <c r="E44" s="31">
        <v>0.9550494472569282</v>
      </c>
      <c r="F44" s="31">
        <v>1.1107207345395917</v>
      </c>
      <c r="G44" s="20">
        <v>1.4516866751281885</v>
      </c>
    </row>
    <row r="45" spans="1:7" x14ac:dyDescent="0.15">
      <c r="A45" s="4">
        <f t="shared" si="2"/>
        <v>2.100000000000001</v>
      </c>
      <c r="B45" s="19">
        <v>0.72456883730947208</v>
      </c>
      <c r="C45" s="31">
        <v>0.76669886862524006</v>
      </c>
      <c r="D45" s="31">
        <v>0.87201604839370461</v>
      </c>
      <c r="E45" s="31">
        <v>0.9698774791720064</v>
      </c>
      <c r="F45" s="31">
        <v>1.1244772209654059</v>
      </c>
      <c r="G45" s="20">
        <v>1.4637216542036298</v>
      </c>
    </row>
    <row r="46" spans="1:7" x14ac:dyDescent="0.15">
      <c r="A46" s="5">
        <f t="shared" si="2"/>
        <v>2.2000000000000011</v>
      </c>
      <c r="B46" s="22">
        <v>0.74161984870956643</v>
      </c>
      <c r="C46" s="32">
        <v>0.78315376929029668</v>
      </c>
      <c r="D46" s="32">
        <v>0.88736564858374734</v>
      </c>
      <c r="E46" s="32">
        <v>0.98442023664550271</v>
      </c>
      <c r="F46" s="32">
        <v>1.1379886798970975</v>
      </c>
      <c r="G46" s="23">
        <v>1.4755673468341031</v>
      </c>
    </row>
    <row r="47" spans="1:7" x14ac:dyDescent="0.15">
      <c r="A47" s="3">
        <f>A46+0.1</f>
        <v>2.3000000000000012</v>
      </c>
      <c r="B47" s="16">
        <v>0.75828754440515522</v>
      </c>
      <c r="C47" s="27">
        <v>0.79925722750502104</v>
      </c>
      <c r="D47" s="27">
        <v>0.90241435914689339</v>
      </c>
      <c r="E47" s="27">
        <v>0.99869458314055848</v>
      </c>
      <c r="F47" s="27">
        <v>1.1512690240180374</v>
      </c>
      <c r="G47" s="17">
        <v>1.4872339155155772</v>
      </c>
    </row>
    <row r="48" spans="1:7" x14ac:dyDescent="0.15">
      <c r="A48" s="4">
        <f t="shared" ref="A48:A49" si="3">A47+0.1</f>
        <v>2.4000000000000012</v>
      </c>
      <c r="B48" s="19">
        <v>0.77459666924148363</v>
      </c>
      <c r="C48" s="31">
        <v>0.81503106713215068</v>
      </c>
      <c r="D48" s="31">
        <v>0.9171798483178335</v>
      </c>
      <c r="E48" s="31">
        <v>1.0127157371752875</v>
      </c>
      <c r="F48" s="31">
        <v>1.164330842501752</v>
      </c>
      <c r="G48" s="20">
        <v>1.4987305855387447</v>
      </c>
    </row>
    <row r="49" spans="1:7" x14ac:dyDescent="0.15">
      <c r="A49" s="4">
        <f t="shared" si="3"/>
        <v>2.5000000000000013</v>
      </c>
      <c r="B49" s="19">
        <v>0.79056941504209499</v>
      </c>
      <c r="C49" s="31">
        <v>0.83049493108751493</v>
      </c>
      <c r="D49" s="31">
        <v>0.93167809010886204</v>
      </c>
      <c r="E49" s="31">
        <v>1.026497492141295</v>
      </c>
      <c r="F49" s="31">
        <v>1.1771855748560103</v>
      </c>
      <c r="G49" s="20">
        <v>1.5100657657083714</v>
      </c>
    </row>
    <row r="50" spans="1:7" x14ac:dyDescent="0.15">
      <c r="A50" s="4">
        <f>A49+0.5</f>
        <v>3.0000000000000013</v>
      </c>
      <c r="B50" s="19">
        <v>0.86602540378443882</v>
      </c>
      <c r="C50" s="31">
        <v>0.90373273955117461</v>
      </c>
      <c r="D50" s="31">
        <v>1.0006261860467223</v>
      </c>
      <c r="E50" s="31">
        <v>1.0922190713731006</v>
      </c>
      <c r="F50" s="31">
        <v>1.2386893481316146</v>
      </c>
      <c r="G50" s="20">
        <v>1.5645679748767432</v>
      </c>
    </row>
    <row r="51" spans="1:7" x14ac:dyDescent="0.15">
      <c r="A51" s="5">
        <f t="shared" ref="A51:A56" si="4">A50+0.5</f>
        <v>3.5000000000000013</v>
      </c>
      <c r="B51" s="22">
        <v>0.93541434669348555</v>
      </c>
      <c r="C51" s="32">
        <v>0.97131614353313156</v>
      </c>
      <c r="D51" s="32">
        <v>1.0646196226350879</v>
      </c>
      <c r="E51" s="32">
        <v>1.1534578071795343</v>
      </c>
      <c r="F51" s="32">
        <v>1.2962716635049423</v>
      </c>
      <c r="G51" s="23">
        <v>1.6159650320970635</v>
      </c>
    </row>
    <row r="52" spans="1:7" x14ac:dyDescent="0.15">
      <c r="A52" s="3">
        <f t="shared" si="4"/>
        <v>4.0000000000000018</v>
      </c>
      <c r="B52" s="16">
        <v>1.0000000000000002</v>
      </c>
      <c r="C52" s="27">
        <v>1.03438961039629</v>
      </c>
      <c r="D52" s="27">
        <v>1.1246173251197524</v>
      </c>
      <c r="E52" s="27">
        <v>1.2110560275684596</v>
      </c>
      <c r="F52" s="27">
        <v>1.3506438810476757</v>
      </c>
      <c r="G52" s="17">
        <v>1.6647918053913375</v>
      </c>
    </row>
    <row r="53" spans="1:7" x14ac:dyDescent="0.15">
      <c r="A53" s="4">
        <f t="shared" si="4"/>
        <v>4.5000000000000018</v>
      </c>
      <c r="B53" s="19">
        <v>1.0606601717798214</v>
      </c>
      <c r="C53" s="31">
        <v>1.0937557993260874</v>
      </c>
      <c r="D53" s="31">
        <v>1.1813008282610926</v>
      </c>
      <c r="E53" s="31">
        <v>1.2656171486797165</v>
      </c>
      <c r="F53" s="31">
        <v>1.4023199900116112</v>
      </c>
      <c r="G53" s="20">
        <v>1.7114390665901698</v>
      </c>
    </row>
    <row r="54" spans="1:7" x14ac:dyDescent="0.15">
      <c r="A54" s="4">
        <f t="shared" si="4"/>
        <v>5.0000000000000018</v>
      </c>
      <c r="B54" s="19">
        <v>1.1180339887498951</v>
      </c>
      <c r="C54" s="31">
        <v>1.1500036329182566</v>
      </c>
      <c r="D54" s="31">
        <v>1.2351757010752338</v>
      </c>
      <c r="E54" s="31">
        <v>1.3175917907978152</v>
      </c>
      <c r="F54" s="31">
        <v>1.4516866751281889</v>
      </c>
      <c r="G54" s="20">
        <v>1.7562036827601819</v>
      </c>
    </row>
    <row r="55" spans="1:7" x14ac:dyDescent="0.15">
      <c r="A55" s="4">
        <f t="shared" si="4"/>
        <v>5.5000000000000018</v>
      </c>
      <c r="B55" s="19">
        <v>1.1726039399558577</v>
      </c>
      <c r="C55" s="31">
        <v>1.2035805102023003</v>
      </c>
      <c r="D55" s="31">
        <v>1.2866295923195574</v>
      </c>
      <c r="E55" s="31">
        <v>1.3673274641490925</v>
      </c>
      <c r="F55" s="31">
        <v>1.4990440742704993</v>
      </c>
      <c r="G55" s="20">
        <v>1.799318089981548</v>
      </c>
    </row>
    <row r="56" spans="1:7" x14ac:dyDescent="0.15">
      <c r="A56" s="5">
        <f t="shared" si="4"/>
        <v>6.0000000000000018</v>
      </c>
      <c r="B56" s="22">
        <v>1.2247448713915892</v>
      </c>
      <c r="C56" s="32">
        <v>1.2548358540274811</v>
      </c>
      <c r="D56" s="32">
        <v>1.3359676759316845</v>
      </c>
      <c r="E56" s="32">
        <v>1.4150991231729386</v>
      </c>
      <c r="F56" s="32">
        <v>1.5446310238183867</v>
      </c>
      <c r="G56" s="23">
        <v>1.8409687061441582</v>
      </c>
    </row>
    <row r="57" spans="1:7" x14ac:dyDescent="0.15">
      <c r="A57" s="3">
        <f>A56+1</f>
        <v>7.0000000000000018</v>
      </c>
      <c r="B57" s="16">
        <v>1.3228756555322954</v>
      </c>
      <c r="C57" s="27">
        <v>1.3514465243090934</v>
      </c>
      <c r="D57" s="27">
        <v>1.4292338717441146</v>
      </c>
      <c r="E57" s="27">
        <v>1.505599509099067</v>
      </c>
      <c r="F57" s="27">
        <v>1.6312356745384275</v>
      </c>
      <c r="G57" s="17">
        <v>1.9204627586755927</v>
      </c>
    </row>
    <row r="58" spans="1:7" x14ac:dyDescent="0.15">
      <c r="A58" s="4">
        <f t="shared" ref="A58:A61" si="5">A57+1</f>
        <v>8.0000000000000018</v>
      </c>
      <c r="B58" s="19">
        <v>1.4142135623730951</v>
      </c>
      <c r="C58" s="31">
        <v>1.4415174833388451</v>
      </c>
      <c r="D58" s="31">
        <v>1.5164650522729346</v>
      </c>
      <c r="E58" s="31">
        <v>1.5904490736641061</v>
      </c>
      <c r="F58" s="31">
        <v>1.7126918589810003</v>
      </c>
      <c r="G58" s="20">
        <v>1.9956303696149036</v>
      </c>
    </row>
    <row r="59" spans="1:7" x14ac:dyDescent="0.15">
      <c r="A59" s="4">
        <f t="shared" si="5"/>
        <v>9.0000000000000018</v>
      </c>
      <c r="B59" s="19">
        <v>1.5000000000000002</v>
      </c>
      <c r="C59" s="31">
        <v>1.5262242266103914</v>
      </c>
      <c r="D59" s="31">
        <v>1.5987136890973135</v>
      </c>
      <c r="E59" s="31">
        <v>1.6706116525694072</v>
      </c>
      <c r="F59" s="31">
        <v>1.789852936434821</v>
      </c>
      <c r="G59" s="20">
        <v>2.0671559068499739</v>
      </c>
    </row>
    <row r="60" spans="1:7" x14ac:dyDescent="0.15">
      <c r="A60" s="4">
        <f t="shared" si="5"/>
        <v>10.000000000000002</v>
      </c>
      <c r="B60" s="19">
        <v>1.5811388300841898</v>
      </c>
      <c r="C60" s="31">
        <v>1.6064268451542711</v>
      </c>
      <c r="D60" s="31">
        <v>1.6767561892553926</v>
      </c>
      <c r="E60" s="31">
        <v>1.7468022283742919</v>
      </c>
      <c r="F60" s="31">
        <v>1.8633561802177241</v>
      </c>
      <c r="G60" s="20">
        <v>2.1355554859400909</v>
      </c>
    </row>
    <row r="61" spans="1:7" x14ac:dyDescent="0.15">
      <c r="A61" s="5">
        <f t="shared" si="5"/>
        <v>11.000000000000002</v>
      </c>
      <c r="B61" s="22">
        <v>1.6583123951777001</v>
      </c>
      <c r="C61" s="32">
        <v>1.6827772442859401</v>
      </c>
      <c r="D61" s="32">
        <v>1.7511850649682901</v>
      </c>
      <c r="E61" s="32">
        <v>1.8195690192088838</v>
      </c>
      <c r="F61" s="32">
        <v>1.9336930440048585</v>
      </c>
      <c r="G61" s="23">
        <v>2.2012305675657728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Start_ElliRG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C85FD-8358-4C1B-90C4-EDBA3BD69866}">
  <sheetPr codeName="Sheet35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111</v>
      </c>
    </row>
    <row r="2" spans="1:7" x14ac:dyDescent="0.15">
      <c r="B2" s="14"/>
      <c r="C2" s="14"/>
    </row>
    <row r="3" spans="1:7" x14ac:dyDescent="0.15">
      <c r="A3" s="2"/>
    </row>
    <row r="4" spans="1:7" x14ac:dyDescent="0.15">
      <c r="F4" s="14" t="s">
        <v>67</v>
      </c>
      <c r="G4" s="50">
        <v>0.5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_xlfn.CONCAT("RF(x, ",B5,", ",$G4,")")</f>
        <v>RF(x, 0, 0.5)</v>
      </c>
      <c r="C6" s="6" t="str">
        <f t="shared" ref="C6:G6" si="0">_xlfn.CONCAT("RF(x, ",C5,", ",$G4,")")</f>
        <v>RF(x, 0.1, 0.5)</v>
      </c>
      <c r="D6" s="6" t="str">
        <f t="shared" si="0"/>
        <v>RF(x, 0.5, 0.5)</v>
      </c>
      <c r="E6" s="6" t="str">
        <f t="shared" si="0"/>
        <v>RF(x, 1, 0.5)</v>
      </c>
      <c r="F6" s="6" t="str">
        <f t="shared" si="0"/>
        <v>RF(x, 2, 0.5)</v>
      </c>
      <c r="G6" s="6" t="str">
        <f t="shared" si="0"/>
        <v>RF(x, 5, 0.5)</v>
      </c>
    </row>
    <row r="7" spans="1:7" x14ac:dyDescent="0.15">
      <c r="A7" s="3">
        <v>0</v>
      </c>
      <c r="B7" s="16">
        <v>65535</v>
      </c>
      <c r="C7" s="27">
        <v>3.1921703862508455</v>
      </c>
      <c r="D7" s="27">
        <v>2.2214414690791831</v>
      </c>
      <c r="E7" s="27">
        <v>1.8540746773013717</v>
      </c>
      <c r="F7" s="27">
        <v>1.5248868380818958</v>
      </c>
      <c r="G7" s="17">
        <v>1.1529578435405217</v>
      </c>
    </row>
    <row r="8" spans="1:7" x14ac:dyDescent="0.15">
      <c r="A8" s="4">
        <f>A7+0.05</f>
        <v>0.05</v>
      </c>
      <c r="B8" s="19">
        <v>3.6459728317441011</v>
      </c>
      <c r="C8" s="31">
        <v>2.4766453928889001</v>
      </c>
      <c r="D8" s="31">
        <v>1.8619675027274849</v>
      </c>
      <c r="E8" s="31">
        <v>1.5926805661138748</v>
      </c>
      <c r="F8" s="31">
        <v>1.3365432193004803</v>
      </c>
      <c r="G8" s="20">
        <v>1.0320274961499076</v>
      </c>
    </row>
    <row r="9" spans="1:7" x14ac:dyDescent="0.15">
      <c r="A9" s="4">
        <f t="shared" ref="A9:A41" si="1">A8+0.05</f>
        <v>0.1</v>
      </c>
      <c r="B9" s="19">
        <v>3.1921703862508455</v>
      </c>
      <c r="C9" s="31">
        <v>2.2825881062922573</v>
      </c>
      <c r="D9" s="31">
        <v>1.7505558283821587</v>
      </c>
      <c r="E9" s="31">
        <v>1.5086951632154573</v>
      </c>
      <c r="F9" s="31">
        <v>1.2744616129055877</v>
      </c>
      <c r="G9" s="20">
        <v>0.99129662643086247</v>
      </c>
    </row>
    <row r="10" spans="1:7" x14ac:dyDescent="0.15">
      <c r="A10" s="4">
        <f t="shared" si="1"/>
        <v>0.15000000000000002</v>
      </c>
      <c r="B10" s="19">
        <v>2.935006692779758</v>
      </c>
      <c r="C10" s="31">
        <v>2.1571940412861266</v>
      </c>
      <c r="D10" s="31">
        <v>1.6753604122490298</v>
      </c>
      <c r="E10" s="31">
        <v>1.4512039324843109</v>
      </c>
      <c r="F10" s="31">
        <v>1.2315000242503125</v>
      </c>
      <c r="G10" s="20">
        <v>0.96283055339017498</v>
      </c>
    </row>
    <row r="11" spans="1:7" x14ac:dyDescent="0.15">
      <c r="A11" s="5">
        <f t="shared" si="1"/>
        <v>0.2</v>
      </c>
      <c r="B11" s="22">
        <v>2.7571051525408783</v>
      </c>
      <c r="C11" s="32">
        <v>2.0638477051995432</v>
      </c>
      <c r="D11" s="32">
        <v>1.6177480946350402</v>
      </c>
      <c r="E11" s="32">
        <v>1.4067138665800054</v>
      </c>
      <c r="F11" s="32">
        <v>1.197988546804287</v>
      </c>
      <c r="G11" s="23">
        <v>0.94045970222495334</v>
      </c>
    </row>
    <row r="12" spans="1:7" x14ac:dyDescent="0.15">
      <c r="A12" s="3">
        <f t="shared" si="1"/>
        <v>0.25</v>
      </c>
      <c r="B12" s="16">
        <v>2.6220575542921196</v>
      </c>
      <c r="C12" s="27">
        <v>1.9893938284957402</v>
      </c>
      <c r="D12" s="27">
        <v>1.5707963267948966</v>
      </c>
      <c r="E12" s="27">
        <v>1.3701716332668719</v>
      </c>
      <c r="F12" s="27">
        <v>1.1702875152770178</v>
      </c>
      <c r="G12" s="17">
        <v>0.92185372670282473</v>
      </c>
    </row>
    <row r="13" spans="1:7" x14ac:dyDescent="0.15">
      <c r="A13" s="4">
        <f t="shared" si="1"/>
        <v>0.3</v>
      </c>
      <c r="B13" s="19">
        <v>2.5137920025438301</v>
      </c>
      <c r="C13" s="31">
        <v>1.9274812186141532</v>
      </c>
      <c r="D13" s="31">
        <v>1.5310786834125829</v>
      </c>
      <c r="E13" s="31">
        <v>1.3390597022858457</v>
      </c>
      <c r="F13" s="31">
        <v>1.1465760460295649</v>
      </c>
      <c r="G13" s="20">
        <v>0.90584321652970889</v>
      </c>
    </row>
    <row r="14" spans="1:7" x14ac:dyDescent="0.15">
      <c r="A14" s="4">
        <f t="shared" si="1"/>
        <v>0.35</v>
      </c>
      <c r="B14" s="19">
        <v>2.4238057020225856</v>
      </c>
      <c r="C14" s="31">
        <v>1.8745279246511006</v>
      </c>
      <c r="D14" s="31">
        <v>1.496623374152412</v>
      </c>
      <c r="E14" s="31">
        <v>1.3119212151837181</v>
      </c>
      <c r="F14" s="31">
        <v>1.1257964979464301</v>
      </c>
      <c r="G14" s="20">
        <v>0.89174704613233136</v>
      </c>
    </row>
    <row r="15" spans="1:7" x14ac:dyDescent="0.15">
      <c r="A15" s="4">
        <f t="shared" si="1"/>
        <v>0.39999999999999997</v>
      </c>
      <c r="B15" s="19">
        <v>2.3470622015894502</v>
      </c>
      <c r="C15" s="31">
        <v>1.8283051838324664</v>
      </c>
      <c r="D15" s="31">
        <v>1.4661824761337328</v>
      </c>
      <c r="E15" s="31">
        <v>1.2878295866334224</v>
      </c>
      <c r="F15" s="31">
        <v>1.1072739278830637</v>
      </c>
      <c r="G15" s="20">
        <v>0.87912943182101988</v>
      </c>
    </row>
    <row r="16" spans="1:7" x14ac:dyDescent="0.15">
      <c r="A16" s="5">
        <f t="shared" si="1"/>
        <v>0.44999999999999996</v>
      </c>
      <c r="B16" s="22">
        <v>2.2803364238912991</v>
      </c>
      <c r="C16" s="32">
        <v>1.7873280510435037</v>
      </c>
      <c r="D16" s="32">
        <v>1.4389122228582716</v>
      </c>
      <c r="E16" s="32">
        <v>1.2661555349280782</v>
      </c>
      <c r="F16" s="32">
        <v>1.0905485368170409</v>
      </c>
      <c r="G16" s="23">
        <v>0.8676927853839177</v>
      </c>
    </row>
    <row r="17" spans="1:7" x14ac:dyDescent="0.15">
      <c r="A17" s="3">
        <f t="shared" si="1"/>
        <v>0.49999999999999994</v>
      </c>
      <c r="B17" s="16">
        <v>2.2214414690791831</v>
      </c>
      <c r="C17" s="27">
        <v>1.750555828382159</v>
      </c>
      <c r="D17" s="27">
        <v>1.4142135623730951</v>
      </c>
      <c r="E17" s="27">
        <v>1.2464504802804608</v>
      </c>
      <c r="F17" s="27">
        <v>1.0752916200648814</v>
      </c>
      <c r="G17" s="17">
        <v>0.85722388169844088</v>
      </c>
    </row>
    <row r="18" spans="1:7" x14ac:dyDescent="0.15">
      <c r="A18" s="4">
        <f t="shared" si="1"/>
        <v>0.54999999999999993</v>
      </c>
      <c r="B18" s="19">
        <v>2.1688277647967675</v>
      </c>
      <c r="C18" s="31">
        <v>1.7172301261095249</v>
      </c>
      <c r="D18" s="31">
        <v>1.3916448649532105</v>
      </c>
      <c r="E18" s="31">
        <v>1.2283824950457607</v>
      </c>
      <c r="F18" s="31">
        <v>1.061259300842424</v>
      </c>
      <c r="G18" s="20">
        <v>0.84756418138056</v>
      </c>
    </row>
    <row r="19" spans="1:7" x14ac:dyDescent="0.15">
      <c r="A19" s="4">
        <f t="shared" si="1"/>
        <v>0.6</v>
      </c>
      <c r="B19" s="19">
        <v>2.1213583735820705</v>
      </c>
      <c r="C19" s="31">
        <v>1.6867808264879505</v>
      </c>
      <c r="D19" s="31">
        <v>1.3708706503090557</v>
      </c>
      <c r="E19" s="31">
        <v>1.2116985667092335</v>
      </c>
      <c r="F19" s="31">
        <v>1.0482652163970245</v>
      </c>
      <c r="G19" s="20">
        <v>0.83859228520320639</v>
      </c>
    </row>
    <row r="20" spans="1:7" x14ac:dyDescent="0.15">
      <c r="A20" s="4">
        <f t="shared" si="1"/>
        <v>0.65</v>
      </c>
      <c r="B20" s="19">
        <v>2.0781751231776728</v>
      </c>
      <c r="C20" s="31">
        <v>1.6587683263740622</v>
      </c>
      <c r="D20" s="31">
        <v>1.3516297662736172</v>
      </c>
      <c r="E20" s="31">
        <v>1.1962011095098084</v>
      </c>
      <c r="F20" s="31">
        <v>1.0361634849177626</v>
      </c>
      <c r="G20" s="20">
        <v>0.83021297737342903</v>
      </c>
    </row>
    <row r="21" spans="1:7" x14ac:dyDescent="0.15">
      <c r="A21" s="5">
        <f t="shared" si="1"/>
        <v>0.70000000000000007</v>
      </c>
      <c r="B21" s="22">
        <v>2.038614837902653</v>
      </c>
      <c r="C21" s="32">
        <v>1.6328464195041237</v>
      </c>
      <c r="D21" s="32">
        <v>1.3337147427947114</v>
      </c>
      <c r="E21" s="32">
        <v>1.1817326834214987</v>
      </c>
      <c r="F21" s="32">
        <v>1.0248376040720142</v>
      </c>
      <c r="G21" s="23">
        <v>0.82235007480929412</v>
      </c>
    </row>
    <row r="22" spans="1:7" x14ac:dyDescent="0.15">
      <c r="A22" s="3">
        <f t="shared" si="1"/>
        <v>0.75000000000000011</v>
      </c>
      <c r="B22" s="16">
        <v>2.0021547609122123</v>
      </c>
      <c r="C22" s="27">
        <v>1.6087375350181963</v>
      </c>
      <c r="D22" s="27">
        <v>1.3169578969248168</v>
      </c>
      <c r="E22" s="27">
        <v>1.1681656833543033</v>
      </c>
      <c r="F22" s="27">
        <v>1.0141929473210702</v>
      </c>
      <c r="G22" s="17">
        <v>0.81494158754915957</v>
      </c>
    </row>
    <row r="23" spans="1:7" x14ac:dyDescent="0.15">
      <c r="A23" s="4">
        <f t="shared" si="1"/>
        <v>0.80000000000000016</v>
      </c>
      <c r="B23" s="19">
        <v>1.968375771094061</v>
      </c>
      <c r="C23" s="31">
        <v>1.5862156923722488</v>
      </c>
      <c r="D23" s="31">
        <v>1.3012216892830526</v>
      </c>
      <c r="E23" s="31">
        <v>1.1553951656689991</v>
      </c>
      <c r="F23" s="31">
        <v>1.0041515347009144</v>
      </c>
      <c r="G23" s="20">
        <v>0.8079363418472193</v>
      </c>
    </row>
    <row r="24" spans="1:7" x14ac:dyDescent="0.15">
      <c r="A24" s="4">
        <f t="shared" si="1"/>
        <v>0.8500000000000002</v>
      </c>
      <c r="B24" s="19">
        <v>1.9369368684469146</v>
      </c>
      <c r="C24" s="31">
        <v>1.5650944498510138</v>
      </c>
      <c r="D24" s="31">
        <v>1.2863918534463958</v>
      </c>
      <c r="E24" s="31">
        <v>1.1433337254832177</v>
      </c>
      <c r="F24" s="31">
        <v>0.99464829255801224</v>
      </c>
      <c r="G24" s="20">
        <v>0.80129156183604133</v>
      </c>
    </row>
    <row r="25" spans="1:7" x14ac:dyDescent="0.15">
      <c r="A25" s="4">
        <f t="shared" si="1"/>
        <v>0.90000000000000024</v>
      </c>
      <c r="B25" s="19">
        <v>1.9075570311033667</v>
      </c>
      <c r="C25" s="31">
        <v>1.5452181846640112</v>
      </c>
      <c r="D25" s="31">
        <v>1.2723723889795968</v>
      </c>
      <c r="E25" s="31">
        <v>1.1319077552078407</v>
      </c>
      <c r="F25" s="31">
        <v>0.98562831753886659</v>
      </c>
      <c r="G25" s="20">
        <v>0.79497109839403735</v>
      </c>
    </row>
    <row r="26" spans="1:7" x14ac:dyDescent="0.15">
      <c r="A26" s="5">
        <f t="shared" si="1"/>
        <v>0.95000000000000029</v>
      </c>
      <c r="B26" s="22">
        <v>1.8800020322612343</v>
      </c>
      <c r="C26" s="32">
        <v>1.5264556552174215</v>
      </c>
      <c r="D26" s="32">
        <v>1.2590818399217283</v>
      </c>
      <c r="E26" s="32">
        <v>1.1210546577353553</v>
      </c>
      <c r="F26" s="32">
        <v>0.97704483563570288</v>
      </c>
      <c r="G26" s="23">
        <v>0.78894410641228685</v>
      </c>
    </row>
    <row r="27" spans="1:7" x14ac:dyDescent="0.15">
      <c r="A27" s="3">
        <f t="shared" si="1"/>
        <v>1.0000000000000002</v>
      </c>
      <c r="B27" s="16">
        <v>1.8540746773013717</v>
      </c>
      <c r="C27" s="27">
        <v>1.5086951632154573</v>
      </c>
      <c r="D27" s="27">
        <v>1.2464504802804606</v>
      </c>
      <c r="E27" s="27">
        <v>1.1107207345395915</v>
      </c>
      <c r="F27" s="27">
        <v>0.96885765327245255</v>
      </c>
      <c r="G27" s="17">
        <v>0.78318403980915074</v>
      </c>
    </row>
    <row r="28" spans="1:7" x14ac:dyDescent="0.15">
      <c r="A28" s="4">
        <f t="shared" si="1"/>
        <v>1.0500000000000003</v>
      </c>
      <c r="B28" s="19">
        <v>1.829607450965963</v>
      </c>
      <c r="C28" s="31">
        <v>1.4918408603424271</v>
      </c>
      <c r="D28" s="31">
        <v>1.2344181524488529</v>
      </c>
      <c r="E28" s="31">
        <v>1.1008595605335985</v>
      </c>
      <c r="F28" s="31">
        <v>0.96103196371856869</v>
      </c>
      <c r="G28" s="20">
        <v>0.77766787623298916</v>
      </c>
    </row>
    <row r="29" spans="1:7" x14ac:dyDescent="0.15">
      <c r="A29" s="4">
        <f t="shared" si="1"/>
        <v>1.1000000000000003</v>
      </c>
      <c r="B29" s="19">
        <v>1.8064568957801399</v>
      </c>
      <c r="C29" s="31">
        <v>1.4758098887948448</v>
      </c>
      <c r="D29" s="31">
        <v>1.2229325840811625</v>
      </c>
      <c r="E29" s="31">
        <v>1.0914307162681192</v>
      </c>
      <c r="F29" s="31">
        <v>0.95353741468560205</v>
      </c>
      <c r="G29" s="20">
        <v>0.77237551075931177</v>
      </c>
    </row>
    <row r="30" spans="1:7" x14ac:dyDescent="0.15">
      <c r="A30" s="4">
        <f t="shared" si="1"/>
        <v>1.1500000000000004</v>
      </c>
      <c r="B30" s="19">
        <v>1.7844992556718215</v>
      </c>
      <c r="C30" s="31">
        <v>1.4605301392253676</v>
      </c>
      <c r="D30" s="31">
        <v>1.2119480612142877</v>
      </c>
      <c r="E30" s="31">
        <v>1.0823987866597169</v>
      </c>
      <c r="F30" s="31">
        <v>0.9463473709706357</v>
      </c>
      <c r="G30" s="20">
        <v>0.76728927590937634</v>
      </c>
    </row>
    <row r="31" spans="1:7" x14ac:dyDescent="0.15">
      <c r="A31" s="5">
        <f t="shared" si="1"/>
        <v>1.2000000000000004</v>
      </c>
      <c r="B31" s="22">
        <v>1.7636270586259464</v>
      </c>
      <c r="C31" s="32">
        <v>1.445938472569569</v>
      </c>
      <c r="D31" s="32">
        <v>1.2014243704731644</v>
      </c>
      <c r="E31" s="32">
        <v>1.0737325613773849</v>
      </c>
      <c r="F31" s="32">
        <v>0.93943832484959777</v>
      </c>
      <c r="G31" s="23">
        <v>0.76239355744721538</v>
      </c>
    </row>
    <row r="32" spans="1:7" x14ac:dyDescent="0.15">
      <c r="A32" s="3">
        <f t="shared" si="1"/>
        <v>1.2500000000000004</v>
      </c>
      <c r="B32" s="16">
        <v>1.7437464061230301</v>
      </c>
      <c r="C32" s="27">
        <v>1.4319792950469881</v>
      </c>
      <c r="D32" s="27">
        <v>1.1913259471827042</v>
      </c>
      <c r="E32" s="27">
        <v>1.0654043897928618</v>
      </c>
      <c r="F32" s="27">
        <v>0.9327894198468597</v>
      </c>
      <c r="G32" s="17">
        <v>0.75767448373935553</v>
      </c>
    </row>
    <row r="33" spans="1:7" x14ac:dyDescent="0.15">
      <c r="A33" s="4">
        <f t="shared" si="1"/>
        <v>1.3000000000000005</v>
      </c>
      <c r="B33" s="19">
        <v>1.7247748013717881</v>
      </c>
      <c r="C33" s="31">
        <v>1.4186034053070706</v>
      </c>
      <c r="D33" s="31">
        <v>1.1816211829162233</v>
      </c>
      <c r="E33" s="31">
        <v>1.0573896558012021</v>
      </c>
      <c r="F33" s="31">
        <v>0.92638206253218602</v>
      </c>
      <c r="G33" s="20">
        <v>0.7531196722809369</v>
      </c>
    </row>
    <row r="34" spans="1:7" x14ac:dyDescent="0.15">
      <c r="A34" s="4">
        <f t="shared" si="1"/>
        <v>1.3500000000000005</v>
      </c>
      <c r="B34" s="19">
        <v>1.7066393930786252</v>
      </c>
      <c r="C34" s="31">
        <v>1.4057670536024698</v>
      </c>
      <c r="D34" s="31">
        <v>1.1722818578392127</v>
      </c>
      <c r="E34" s="31">
        <v>1.0496663466109157</v>
      </c>
      <c r="F34" s="31">
        <v>0.92019960340100582</v>
      </c>
      <c r="G34" s="20">
        <v>0.74871802112503327</v>
      </c>
    </row>
    <row r="35" spans="1:7" x14ac:dyDescent="0.15">
      <c r="A35" s="4">
        <f t="shared" si="1"/>
        <v>1.4000000000000006</v>
      </c>
      <c r="B35" s="19">
        <v>1.6892755431297133</v>
      </c>
      <c r="C35" s="31">
        <v>1.3934311678294551</v>
      </c>
      <c r="D35" s="31">
        <v>1.1632826717071423</v>
      </c>
      <c r="E35" s="31">
        <v>1.0422146959300465</v>
      </c>
      <c r="F35" s="31">
        <v>0.91422707250714685</v>
      </c>
      <c r="G35" s="20">
        <v>0.74445953593100955</v>
      </c>
    </row>
    <row r="36" spans="1:7" x14ac:dyDescent="0.15">
      <c r="A36" s="5">
        <f t="shared" si="1"/>
        <v>1.4500000000000006</v>
      </c>
      <c r="B36" s="22">
        <v>1.6726256492545579</v>
      </c>
      <c r="C36" s="32">
        <v>1.3815607121215068</v>
      </c>
      <c r="D36" s="32">
        <v>1.1546008535672547</v>
      </c>
      <c r="E36" s="32">
        <v>1.0350168865893807</v>
      </c>
      <c r="F36" s="32">
        <v>0.90845095888508987</v>
      </c>
      <c r="G36" s="23">
        <v>0.74033518552417099</v>
      </c>
    </row>
    <row r="37" spans="1:7" x14ac:dyDescent="0.15">
      <c r="A37" s="3">
        <f t="shared" si="1"/>
        <v>1.5000000000000007</v>
      </c>
      <c r="B37" s="16">
        <v>1.656638170236594</v>
      </c>
      <c r="C37" s="27">
        <v>1.3701241516475589</v>
      </c>
      <c r="D37" s="27">
        <v>1.1462158347805886</v>
      </c>
      <c r="E37" s="27">
        <v>1.0280568010521267</v>
      </c>
      <c r="F37" s="27">
        <v>0.90285902528832773</v>
      </c>
      <c r="G37" s="17">
        <v>0.73633678046885431</v>
      </c>
    </row>
    <row r="38" spans="1:7" x14ac:dyDescent="0.15">
      <c r="A38" s="4">
        <f t="shared" si="1"/>
        <v>1.5500000000000007</v>
      </c>
      <c r="B38" s="19">
        <v>1.6412668133755375</v>
      </c>
      <c r="C38" s="31">
        <v>1.3590930031847233</v>
      </c>
      <c r="D38" s="31">
        <v>1.1381089733873373</v>
      </c>
      <c r="E38" s="31">
        <v>1.0213198108054395</v>
      </c>
      <c r="F38" s="31">
        <v>0.89744015163188651</v>
      </c>
      <c r="G38" s="20">
        <v>0.7324568703617097</v>
      </c>
    </row>
    <row r="39" spans="1:7" x14ac:dyDescent="0.15">
      <c r="A39" s="4">
        <f t="shared" si="1"/>
        <v>1.6000000000000008</v>
      </c>
      <c r="B39" s="19">
        <v>1.6264698529404533</v>
      </c>
      <c r="C39" s="31">
        <v>1.3484414554805448</v>
      </c>
      <c r="D39" s="31">
        <v>1.1302633204077288</v>
      </c>
      <c r="E39" s="31">
        <v>1.0147925975515464</v>
      </c>
      <c r="F39" s="31">
        <v>0.89218420193379722</v>
      </c>
      <c r="G39" s="20">
        <v>0.72868865646283099</v>
      </c>
    </row>
    <row r="40" spans="1:7" x14ac:dyDescent="0.15">
      <c r="A40" s="4">
        <f t="shared" si="1"/>
        <v>1.6500000000000008</v>
      </c>
      <c r="B40" s="19">
        <v>1.6122095551466875</v>
      </c>
      <c r="C40" s="31">
        <v>1.3381460467922188</v>
      </c>
      <c r="D40" s="31">
        <v>1.1226634206272283</v>
      </c>
      <c r="E40" s="31">
        <v>1.0084630005820894</v>
      </c>
      <c r="F40" s="31">
        <v>0.88708191062389463</v>
      </c>
      <c r="G40" s="20">
        <v>0.72502591697808194</v>
      </c>
    </row>
    <row r="41" spans="1:7" x14ac:dyDescent="0.15">
      <c r="A41" s="5">
        <f t="shared" si="1"/>
        <v>1.7000000000000008</v>
      </c>
      <c r="B41" s="22">
        <v>1.5984516903495349</v>
      </c>
      <c r="C41" s="32">
        <v>1.3281853895728246</v>
      </c>
      <c r="D41" s="32">
        <v>1.1152951419188193</v>
      </c>
      <c r="E41" s="32">
        <v>1.0023198858474061</v>
      </c>
      <c r="F41" s="32">
        <v>0.88212478491524005</v>
      </c>
      <c r="G41" s="23">
        <v>0.72146294284212764</v>
      </c>
    </row>
    <row r="42" spans="1:7" x14ac:dyDescent="0.15">
      <c r="A42" s="3">
        <f>A41+0.1</f>
        <v>1.8000000000000009</v>
      </c>
      <c r="B42" s="16">
        <v>1.572321425778233</v>
      </c>
      <c r="C42" s="27">
        <v>1.3091917657534287</v>
      </c>
      <c r="D42" s="27">
        <v>1.1012026730025561</v>
      </c>
      <c r="E42" s="27">
        <v>0.99055303824144447</v>
      </c>
      <c r="F42" s="27">
        <v>0.87261542894156274</v>
      </c>
      <c r="G42" s="17">
        <v>0.71461569265962732</v>
      </c>
    </row>
    <row r="43" spans="1:7" x14ac:dyDescent="0.15">
      <c r="A43" s="4">
        <f t="shared" ref="A43:A46" si="2">A42+0.1</f>
        <v>1.900000000000001</v>
      </c>
      <c r="B43" s="19">
        <v>1.5478609107803056</v>
      </c>
      <c r="C43" s="31">
        <v>1.2913227665465257</v>
      </c>
      <c r="D43" s="31">
        <v>1.0878942078628209</v>
      </c>
      <c r="E43" s="31">
        <v>0.97941958747084312</v>
      </c>
      <c r="F43" s="31">
        <v>0.86360071395146421</v>
      </c>
      <c r="G43" s="20">
        <v>0.70810955588174262</v>
      </c>
    </row>
    <row r="44" spans="1:7" x14ac:dyDescent="0.15">
      <c r="A44" s="4">
        <f t="shared" si="2"/>
        <v>2.0000000000000009</v>
      </c>
      <c r="B44" s="19">
        <v>1.5248868380818958</v>
      </c>
      <c r="C44" s="31">
        <v>1.2744616129055879</v>
      </c>
      <c r="D44" s="31">
        <v>1.0752916200648814</v>
      </c>
      <c r="E44" s="31">
        <v>0.96885765327245232</v>
      </c>
      <c r="F44" s="31">
        <v>0.8550332201079095</v>
      </c>
      <c r="G44" s="20">
        <v>0.70191250965289897</v>
      </c>
    </row>
    <row r="45" spans="1:7" x14ac:dyDescent="0.15">
      <c r="A45" s="4">
        <f t="shared" si="2"/>
        <v>2.100000000000001</v>
      </c>
      <c r="B45" s="19">
        <v>1.5032437741580773</v>
      </c>
      <c r="C45" s="31">
        <v>1.2585085125016346</v>
      </c>
      <c r="D45" s="31">
        <v>1.0633278085614373</v>
      </c>
      <c r="E45" s="31">
        <v>0.95881397073715569</v>
      </c>
      <c r="F45" s="31">
        <v>0.84687205024909096</v>
      </c>
      <c r="G45" s="20">
        <v>0.69599688212568656</v>
      </c>
    </row>
    <row r="46" spans="1:7" x14ac:dyDescent="0.15">
      <c r="A46" s="5">
        <f t="shared" si="2"/>
        <v>2.2000000000000011</v>
      </c>
      <c r="B46" s="22">
        <v>1.4827988411031996</v>
      </c>
      <c r="C46" s="32">
        <v>1.243377536635657</v>
      </c>
      <c r="D46" s="32">
        <v>1.0519447179647894</v>
      </c>
      <c r="E46" s="32">
        <v>0.94924235863148398</v>
      </c>
      <c r="F46" s="32">
        <v>0.8390816800286256</v>
      </c>
      <c r="G46" s="23">
        <v>0.69033859159125388</v>
      </c>
    </row>
    <row r="47" spans="1:7" x14ac:dyDescent="0.15">
      <c r="A47" s="3">
        <f>A46+0.1</f>
        <v>2.3000000000000012</v>
      </c>
      <c r="B47" s="16">
        <v>1.4634376019578317</v>
      </c>
      <c r="C47" s="27">
        <v>1.2289941817427343</v>
      </c>
      <c r="D47" s="27">
        <v>1.0410917845435581</v>
      </c>
      <c r="E47" s="27">
        <v>0.94010251457864591</v>
      </c>
      <c r="F47" s="27">
        <v>0.83163105190030806</v>
      </c>
      <c r="G47" s="17">
        <v>0.68491654604752694</v>
      </c>
    </row>
    <row r="48" spans="1:7" x14ac:dyDescent="0.15">
      <c r="A48" s="4">
        <f t="shared" ref="A48:A49" si="3">A47+0.1</f>
        <v>2.4000000000000012</v>
      </c>
      <c r="B48" s="19">
        <v>1.4450608379192786</v>
      </c>
      <c r="C48" s="31">
        <v>1.215293443124815</v>
      </c>
      <c r="D48" s="31">
        <v>1.0307247024558361</v>
      </c>
      <c r="E48" s="31">
        <v>0.93135905660243745</v>
      </c>
      <c r="F48" s="31">
        <v>0.82449285318584142</v>
      </c>
      <c r="G48" s="20">
        <v>0.67971216405131352</v>
      </c>
    </row>
    <row r="49" spans="1:7" x14ac:dyDescent="0.15">
      <c r="A49" s="4">
        <f t="shared" si="3"/>
        <v>2.5000000000000013</v>
      </c>
      <c r="B49" s="19">
        <v>1.4275819958837301</v>
      </c>
      <c r="C49" s="31">
        <v>1.2022182771283199</v>
      </c>
      <c r="D49" s="31">
        <v>1.0208044340604003</v>
      </c>
      <c r="E49" s="31">
        <v>0.92298075280662473</v>
      </c>
      <c r="F49" s="31">
        <v>0.81764293493292883</v>
      </c>
      <c r="G49" s="20">
        <v>0.67470898845498051</v>
      </c>
    </row>
    <row r="50" spans="1:7" x14ac:dyDescent="0.15">
      <c r="A50" s="4">
        <f>A49+0.5</f>
        <v>3.0000000000000013</v>
      </c>
      <c r="B50" s="19">
        <v>1.3512866125547232</v>
      </c>
      <c r="C50" s="31">
        <v>1.1446483422485494</v>
      </c>
      <c r="D50" s="31">
        <v>0.97681805230225316</v>
      </c>
      <c r="E50" s="31">
        <v>0.88569392320354834</v>
      </c>
      <c r="F50" s="31">
        <v>0.78704085774940513</v>
      </c>
      <c r="G50" s="20">
        <v>0.65224864443716724</v>
      </c>
    </row>
    <row r="51" spans="1:7" x14ac:dyDescent="0.15">
      <c r="A51" s="5">
        <f t="shared" ref="A51:A56" si="4">A50+0.5</f>
        <v>3.5000000000000013</v>
      </c>
      <c r="B51" s="22">
        <v>1.2890413409541059</v>
      </c>
      <c r="C51" s="32">
        <v>1.0970884612421337</v>
      </c>
      <c r="D51" s="32">
        <v>0.94010347172525088</v>
      </c>
      <c r="E51" s="32">
        <v>0.85439976540755658</v>
      </c>
      <c r="F51" s="32">
        <v>0.76120858506833311</v>
      </c>
      <c r="G51" s="23">
        <v>0.63314869458990386</v>
      </c>
    </row>
    <row r="52" spans="1:7" x14ac:dyDescent="0.15">
      <c r="A52" s="3">
        <f t="shared" si="4"/>
        <v>4.0000000000000018</v>
      </c>
      <c r="B52" s="16">
        <v>1.2367980868756718</v>
      </c>
      <c r="C52" s="27">
        <v>1.0567662752644524</v>
      </c>
      <c r="D52" s="27">
        <v>0.90871078312300879</v>
      </c>
      <c r="E52" s="27">
        <v>0.82751823799033475</v>
      </c>
      <c r="F52" s="27">
        <v>0.73890987409115516</v>
      </c>
      <c r="G52" s="17">
        <v>0.61655598269269418</v>
      </c>
    </row>
    <row r="53" spans="1:7" x14ac:dyDescent="0.15">
      <c r="A53" s="4">
        <f t="shared" si="4"/>
        <v>4.5000000000000018</v>
      </c>
      <c r="B53" s="19">
        <v>1.1920055072756153</v>
      </c>
      <c r="C53" s="31">
        <v>1.0219041225333043</v>
      </c>
      <c r="D53" s="31">
        <v>0.88137358701954294</v>
      </c>
      <c r="E53" s="31">
        <v>0.80401681679929116</v>
      </c>
      <c r="F53" s="31">
        <v>0.71933211800982666</v>
      </c>
      <c r="G53" s="20">
        <v>0.60190608527527123</v>
      </c>
    </row>
    <row r="54" spans="1:7" x14ac:dyDescent="0.15">
      <c r="A54" s="4">
        <f t="shared" si="4"/>
        <v>5.0000000000000018</v>
      </c>
      <c r="B54" s="19">
        <v>1.1529578435405212</v>
      </c>
      <c r="C54" s="31">
        <v>0.99129662643086225</v>
      </c>
      <c r="D54" s="31">
        <v>0.85722388169844077</v>
      </c>
      <c r="E54" s="31">
        <v>0.78318403980915074</v>
      </c>
      <c r="F54" s="31">
        <v>0.70191250965289886</v>
      </c>
      <c r="G54" s="20">
        <v>0.58880582378346313</v>
      </c>
    </row>
    <row r="55" spans="1:7" x14ac:dyDescent="0.15">
      <c r="A55" s="4">
        <f t="shared" si="4"/>
        <v>5.5000000000000018</v>
      </c>
      <c r="B55" s="19">
        <v>1.1184617532752694</v>
      </c>
      <c r="C55" s="31">
        <v>0.96409045850883301</v>
      </c>
      <c r="D55" s="31">
        <v>0.8356414652423676</v>
      </c>
      <c r="E55" s="31">
        <v>0.76450919131801109</v>
      </c>
      <c r="F55" s="31">
        <v>0.68624519835585707</v>
      </c>
      <c r="G55" s="20">
        <v>0.57697018468351258</v>
      </c>
    </row>
    <row r="56" spans="1:7" x14ac:dyDescent="0.15">
      <c r="A56" s="5">
        <f t="shared" si="4"/>
        <v>6.0000000000000018</v>
      </c>
      <c r="B56" s="22">
        <v>1.0876517706555375</v>
      </c>
      <c r="C56" s="32">
        <v>0.93966043023789092</v>
      </c>
      <c r="D56" s="32">
        <v>0.81616826041817925</v>
      </c>
      <c r="E56" s="32">
        <v>0.74761350364817447</v>
      </c>
      <c r="F56" s="32">
        <v>0.67202795322767273</v>
      </c>
      <c r="G56" s="23">
        <v>0.56618590669963909</v>
      </c>
    </row>
    <row r="57" spans="1:7" x14ac:dyDescent="0.15">
      <c r="A57" s="3">
        <f>A56+1</f>
        <v>7.0000000000000018</v>
      </c>
      <c r="B57" s="16">
        <v>1.0346565134599499</v>
      </c>
      <c r="C57" s="27">
        <v>0.89735238876085144</v>
      </c>
      <c r="D57" s="27">
        <v>0.78223684452700259</v>
      </c>
      <c r="E57" s="27">
        <v>0.71806946833120799</v>
      </c>
      <c r="F57" s="27">
        <v>0.64706995083752805</v>
      </c>
      <c r="G57" s="17">
        <v>0.54715168348023846</v>
      </c>
    </row>
    <row r="58" spans="1:7" x14ac:dyDescent="0.15">
      <c r="A58" s="4">
        <f t="shared" ref="A58:A61" si="5">A57+1</f>
        <v>8.0000000000000018</v>
      </c>
      <c r="B58" s="19">
        <v>0.99037590898389194</v>
      </c>
      <c r="C58" s="31">
        <v>0.8617259257860479</v>
      </c>
      <c r="D58" s="31">
        <v>0.75346068575096004</v>
      </c>
      <c r="E58" s="31">
        <v>0.69291088266251255</v>
      </c>
      <c r="F58" s="31">
        <v>0.6257184492651009</v>
      </c>
      <c r="G58" s="20">
        <v>0.53076265961540381</v>
      </c>
    </row>
    <row r="59" spans="1:7" x14ac:dyDescent="0.15">
      <c r="A59" s="4">
        <f t="shared" si="5"/>
        <v>9.0000000000000018</v>
      </c>
      <c r="B59" s="19">
        <v>0.95255598878521319</v>
      </c>
      <c r="C59" s="31">
        <v>0.83110056757589656</v>
      </c>
      <c r="D59" s="31">
        <v>0.72857591256583309</v>
      </c>
      <c r="E59" s="31">
        <v>0.67107824849388387</v>
      </c>
      <c r="F59" s="31">
        <v>0.60711610138476357</v>
      </c>
      <c r="G59" s="20">
        <v>0.51640353512301052</v>
      </c>
    </row>
    <row r="60" spans="1:7" x14ac:dyDescent="0.15">
      <c r="A60" s="4">
        <f t="shared" si="5"/>
        <v>10.000000000000002</v>
      </c>
      <c r="B60" s="19">
        <v>0.919696990899178</v>
      </c>
      <c r="C60" s="31">
        <v>0.80434620617561403</v>
      </c>
      <c r="D60" s="31">
        <v>0.70672482712931062</v>
      </c>
      <c r="E60" s="31">
        <v>0.65184902141365764</v>
      </c>
      <c r="F60" s="31">
        <v>0.59067521087321384</v>
      </c>
      <c r="G60" s="20">
        <v>0.50364981740062331</v>
      </c>
    </row>
    <row r="61" spans="1:7" x14ac:dyDescent="0.15">
      <c r="A61" s="5">
        <f t="shared" si="5"/>
        <v>11.000000000000002</v>
      </c>
      <c r="B61" s="22">
        <v>0.89075406840451066</v>
      </c>
      <c r="C61" s="32">
        <v>0.78066846621746477</v>
      </c>
      <c r="D61" s="32">
        <v>0.68729984239255071</v>
      </c>
      <c r="E61" s="32">
        <v>0.63470917267616478</v>
      </c>
      <c r="F61" s="32">
        <v>0.57597579196424997</v>
      </c>
      <c r="G61" s="23">
        <v>0.49219640774515433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Start_ElliRF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5D390-DF32-4B51-BEE0-99F168E85615}">
  <sheetPr codeName="Sheet36"/>
  <dimension ref="A1:G61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112</v>
      </c>
    </row>
    <row r="2" spans="1:7" x14ac:dyDescent="0.15">
      <c r="B2" s="14"/>
      <c r="C2" s="14"/>
      <c r="E2" s="14"/>
    </row>
    <row r="3" spans="1:7" x14ac:dyDescent="0.15">
      <c r="A3" s="2"/>
      <c r="E3" s="14"/>
      <c r="F3" s="14" t="s">
        <v>67</v>
      </c>
      <c r="G3" s="50">
        <v>1</v>
      </c>
    </row>
    <row r="4" spans="1:7" x14ac:dyDescent="0.15">
      <c r="F4" s="14" t="s">
        <v>68</v>
      </c>
      <c r="G4" s="50">
        <v>1</v>
      </c>
    </row>
    <row r="5" spans="1:7" x14ac:dyDescent="0.15">
      <c r="B5" s="51">
        <v>0</v>
      </c>
      <c r="C5" s="50">
        <v>0.1</v>
      </c>
      <c r="D5" s="50">
        <v>0.5</v>
      </c>
      <c r="E5" s="50">
        <v>1</v>
      </c>
      <c r="F5" s="50">
        <v>2</v>
      </c>
      <c r="G5" s="50">
        <v>5</v>
      </c>
    </row>
    <row r="6" spans="1:7" x14ac:dyDescent="0.15">
      <c r="A6" s="6" t="s">
        <v>0</v>
      </c>
      <c r="B6" s="6" t="str">
        <f>_xlfn.CONCAT("RJ(x, ",B5,", ", $G3,", ",$G4,")")</f>
        <v>RJ(x, 0, 1, 1)</v>
      </c>
      <c r="C6" s="6" t="str">
        <f t="shared" ref="C6:G6" si="0">_xlfn.CONCAT("RJ(x, ",C5,", ", $G3,", ",$G4,")")</f>
        <v>RJ(x, 0.1, 1, 1)</v>
      </c>
      <c r="D6" s="6" t="str">
        <f t="shared" si="0"/>
        <v>RJ(x, 0.5, 1, 1)</v>
      </c>
      <c r="E6" s="6" t="str">
        <f t="shared" si="0"/>
        <v>RJ(x, 1, 1, 1)</v>
      </c>
      <c r="F6" s="6" t="str">
        <f t="shared" si="0"/>
        <v>RJ(x, 2, 1, 1)</v>
      </c>
      <c r="G6" s="6" t="str">
        <f t="shared" si="0"/>
        <v>RJ(x, 5, 1, 1)</v>
      </c>
    </row>
    <row r="7" spans="1:7" x14ac:dyDescent="0.15">
      <c r="A7" s="3">
        <v>0</v>
      </c>
      <c r="B7" s="16">
        <v>65535</v>
      </c>
      <c r="C7" s="27">
        <v>4.9110579354803319</v>
      </c>
      <c r="D7" s="27">
        <v>3.0205847775221781</v>
      </c>
      <c r="E7" s="27">
        <v>2.3561944901923448</v>
      </c>
      <c r="F7" s="27">
        <v>1.797210352103388</v>
      </c>
      <c r="G7" s="17">
        <v>1.2192980037048138</v>
      </c>
    </row>
    <row r="8" spans="1:7" x14ac:dyDescent="0.15">
      <c r="A8" s="4">
        <f>A7+0.05</f>
        <v>0.05</v>
      </c>
      <c r="B8" s="19">
        <v>5.835358486352443</v>
      </c>
      <c r="C8" s="31">
        <v>3.4365103192376729</v>
      </c>
      <c r="D8" s="31">
        <v>2.2882781893039028</v>
      </c>
      <c r="E8" s="31">
        <v>1.8262489839789273</v>
      </c>
      <c r="F8" s="31">
        <v>1.4169936766693882</v>
      </c>
      <c r="G8" s="20">
        <v>0.97626390753744441</v>
      </c>
    </row>
    <row r="9" spans="1:7" x14ac:dyDescent="0.15">
      <c r="A9" s="4">
        <f t="shared" ref="A9:A41" si="1">A8+0.05</f>
        <v>0.1</v>
      </c>
      <c r="B9" s="19">
        <v>4.9110579354803319</v>
      </c>
      <c r="C9" s="31">
        <v>3.0560362380465049</v>
      </c>
      <c r="D9" s="31">
        <v>2.0751106804618398</v>
      </c>
      <c r="E9" s="31">
        <v>1.6673034691845803</v>
      </c>
      <c r="F9" s="31">
        <v>1.300679020873726</v>
      </c>
      <c r="G9" s="20">
        <v>0.90078479032185022</v>
      </c>
    </row>
    <row r="10" spans="1:7" x14ac:dyDescent="0.15">
      <c r="A10" s="4">
        <f t="shared" si="1"/>
        <v>0.15000000000000002</v>
      </c>
      <c r="B10" s="19">
        <v>4.396308333326167</v>
      </c>
      <c r="C10" s="31">
        <v>2.8159710504014148</v>
      </c>
      <c r="D10" s="31">
        <v>1.9354017885739341</v>
      </c>
      <c r="E10" s="31">
        <v>1.5619480870340923</v>
      </c>
      <c r="F10" s="31">
        <v>1.2229575087958739</v>
      </c>
      <c r="G10" s="20">
        <v>0.85001723384873484</v>
      </c>
    </row>
    <row r="11" spans="1:7" x14ac:dyDescent="0.15">
      <c r="A11" s="5">
        <f t="shared" si="1"/>
        <v>0.2</v>
      </c>
      <c r="B11" s="22">
        <v>4.0451827593488066</v>
      </c>
      <c r="C11" s="32">
        <v>2.6405390872578258</v>
      </c>
      <c r="D11" s="32">
        <v>1.8307482776209678</v>
      </c>
      <c r="E11" s="32">
        <v>1.4824055654900643</v>
      </c>
      <c r="F11" s="32">
        <v>1.1639376167849902</v>
      </c>
      <c r="G11" s="23">
        <v>0.81127742824382909</v>
      </c>
    </row>
    <row r="12" spans="1:7" x14ac:dyDescent="0.15">
      <c r="A12" s="3">
        <f t="shared" si="1"/>
        <v>0.25</v>
      </c>
      <c r="B12" s="16">
        <v>3.781838479724736</v>
      </c>
      <c r="C12" s="27">
        <v>2.5027713769758617</v>
      </c>
      <c r="D12" s="27">
        <v>1.7470458039471173</v>
      </c>
      <c r="E12" s="27">
        <v>1.4183991523122903</v>
      </c>
      <c r="F12" s="27">
        <v>1.1162270795636531</v>
      </c>
      <c r="G12" s="17">
        <v>0.77983711764147423</v>
      </c>
    </row>
    <row r="13" spans="1:7" x14ac:dyDescent="0.15">
      <c r="A13" s="4">
        <f t="shared" si="1"/>
        <v>0.3</v>
      </c>
      <c r="B13" s="19">
        <v>3.5729681457713411</v>
      </c>
      <c r="C13" s="31">
        <v>2.3897527599601238</v>
      </c>
      <c r="D13" s="31">
        <v>1.6773822917394714</v>
      </c>
      <c r="E13" s="31">
        <v>1.3648631805591702</v>
      </c>
      <c r="F13" s="31">
        <v>1.0761686444321086</v>
      </c>
      <c r="G13" s="20">
        <v>0.75335092669684345</v>
      </c>
    </row>
    <row r="14" spans="1:7" x14ac:dyDescent="0.15">
      <c r="A14" s="4">
        <f t="shared" si="1"/>
        <v>0.35</v>
      </c>
      <c r="B14" s="19">
        <v>3.4010350097271984</v>
      </c>
      <c r="C14" s="31">
        <v>2.2942524433834057</v>
      </c>
      <c r="D14" s="31">
        <v>1.6178157339856056</v>
      </c>
      <c r="E14" s="31">
        <v>1.3188944111284338</v>
      </c>
      <c r="F14" s="31">
        <v>1.0416595566848592</v>
      </c>
      <c r="G14" s="20">
        <v>0.73046723851737239</v>
      </c>
    </row>
    <row r="15" spans="1:7" x14ac:dyDescent="0.15">
      <c r="A15" s="4">
        <f t="shared" si="1"/>
        <v>0.39999999999999997</v>
      </c>
      <c r="B15" s="19">
        <v>3.2556985737955633</v>
      </c>
      <c r="C15" s="31">
        <v>2.2118015610016548</v>
      </c>
      <c r="D15" s="31">
        <v>1.5658719401971386</v>
      </c>
      <c r="E15" s="31">
        <v>1.2786627898359439</v>
      </c>
      <c r="F15" s="31">
        <v>1.0113705647377234</v>
      </c>
      <c r="G15" s="20">
        <v>0.71032982802687028</v>
      </c>
    </row>
    <row r="16" spans="1:7" x14ac:dyDescent="0.15">
      <c r="A16" s="5">
        <f t="shared" si="1"/>
        <v>0.44999999999999996</v>
      </c>
      <c r="B16" s="22">
        <v>3.1303658853454004</v>
      </c>
      <c r="C16" s="32">
        <v>2.1394413967040471</v>
      </c>
      <c r="D16" s="32">
        <v>1.5198909651608905</v>
      </c>
      <c r="E16" s="32">
        <v>1.2429358249182805</v>
      </c>
      <c r="F16" s="32">
        <v>0.98440413946397665</v>
      </c>
      <c r="G16" s="23">
        <v>0.6923594360751254</v>
      </c>
    </row>
    <row r="17" spans="1:7" x14ac:dyDescent="0.15">
      <c r="A17" s="3">
        <f t="shared" si="1"/>
        <v>0.49999999999999994</v>
      </c>
      <c r="B17" s="16">
        <v>3.0205847775221781</v>
      </c>
      <c r="C17" s="27">
        <v>2.0751106804618402</v>
      </c>
      <c r="D17" s="27">
        <v>1.4787028816827661</v>
      </c>
      <c r="E17" s="27">
        <v>1.2108418600591322</v>
      </c>
      <c r="F17" s="27">
        <v>0.96012401711294959</v>
      </c>
      <c r="G17" s="17">
        <v>0.67614468006652739</v>
      </c>
    </row>
    <row r="18" spans="1:7" x14ac:dyDescent="0.15">
      <c r="A18" s="4">
        <f t="shared" si="1"/>
        <v>0.54999999999999993</v>
      </c>
      <c r="B18" s="19">
        <v>2.923213099639109</v>
      </c>
      <c r="C18" s="31">
        <v>2.0173157450773909</v>
      </c>
      <c r="D18" s="31">
        <v>1.4414511583394194</v>
      </c>
      <c r="E18" s="31">
        <v>1.1817407294928506</v>
      </c>
      <c r="F18" s="31">
        <v>0.93806188754349806</v>
      </c>
      <c r="G18" s="20">
        <v>0.66138225700316811</v>
      </c>
    </row>
    <row r="19" spans="1:7" x14ac:dyDescent="0.15">
      <c r="A19" s="4">
        <f t="shared" si="1"/>
        <v>0.6</v>
      </c>
      <c r="B19" s="19">
        <v>2.8359542444536578</v>
      </c>
      <c r="C19" s="31">
        <v>1.9649397451084081</v>
      </c>
      <c r="D19" s="31">
        <v>1.4074894141626739</v>
      </c>
      <c r="E19" s="31">
        <v>1.1551479387364685</v>
      </c>
      <c r="F19" s="31">
        <v>0.91786259998134123</v>
      </c>
      <c r="G19" s="20">
        <v>0.64784178554979288</v>
      </c>
    </row>
    <row r="20" spans="1:7" x14ac:dyDescent="0.15">
      <c r="A20" s="4">
        <f t="shared" si="1"/>
        <v>0.65</v>
      </c>
      <c r="B20" s="19">
        <v>2.7570811177262917</v>
      </c>
      <c r="C20" s="31">
        <v>1.9171259219706969</v>
      </c>
      <c r="D20" s="31">
        <v>1.3763176371246637</v>
      </c>
      <c r="E20" s="31">
        <v>1.1306877049163153</v>
      </c>
      <c r="F20" s="31">
        <v>0.89925016883502229</v>
      </c>
      <c r="G20" s="20">
        <v>0.63534396800597559</v>
      </c>
    </row>
    <row r="21" spans="1:7" x14ac:dyDescent="0.15">
      <c r="A21" s="5">
        <f t="shared" si="1"/>
        <v>0.70000000000000007</v>
      </c>
      <c r="B21" s="22">
        <v>2.6852638376612576</v>
      </c>
      <c r="C21" s="32">
        <v>1.8732028581945086</v>
      </c>
      <c r="D21" s="32">
        <v>1.3475409861176544</v>
      </c>
      <c r="E21" s="32">
        <v>1.108062551056932</v>
      </c>
      <c r="F21" s="32">
        <v>0.88200572816446632</v>
      </c>
      <c r="G21" s="23">
        <v>0.62374641190048152</v>
      </c>
    </row>
    <row r="22" spans="1:7" x14ac:dyDescent="0.15">
      <c r="A22" s="3">
        <f t="shared" si="1"/>
        <v>0.75000000000000011</v>
      </c>
      <c r="B22" s="16">
        <v>2.6194577456780266</v>
      </c>
      <c r="C22" s="27">
        <v>1.8326347899422302</v>
      </c>
      <c r="D22" s="27">
        <v>1.3208421835408841</v>
      </c>
      <c r="E22" s="27">
        <v>1.0870328844729544</v>
      </c>
      <c r="F22" s="27">
        <v>0.86595270283802228</v>
      </c>
      <c r="G22" s="17">
        <v>0.61293408243608238</v>
      </c>
    </row>
    <row r="23" spans="1:7" x14ac:dyDescent="0.15">
      <c r="A23" s="4">
        <f t="shared" si="1"/>
        <v>0.80000000000000016</v>
      </c>
      <c r="B23" s="19">
        <v>2.5588281077201258</v>
      </c>
      <c r="C23" s="31">
        <v>1.7949875204844545</v>
      </c>
      <c r="D23" s="31">
        <v>1.2959624349142185</v>
      </c>
      <c r="E23" s="31">
        <v>1.0674028524834747</v>
      </c>
      <c r="F23" s="31">
        <v>0.85094652316288233</v>
      </c>
      <c r="G23" s="20">
        <v>0.60281267323211785</v>
      </c>
    </row>
    <row r="24" spans="1:7" x14ac:dyDescent="0.15">
      <c r="A24" s="4">
        <f t="shared" si="1"/>
        <v>0.8500000000000002</v>
      </c>
      <c r="B24" s="19">
        <v>2.5026980034352051</v>
      </c>
      <c r="C24" s="31">
        <v>1.7599043997782764</v>
      </c>
      <c r="D24" s="31">
        <v>1.272687890005457</v>
      </c>
      <c r="E24" s="31">
        <v>1.0490102856939434</v>
      </c>
      <c r="F24" s="31">
        <v>0.83686730188056624</v>
      </c>
      <c r="G24" s="20">
        <v>0.59330388158422509</v>
      </c>
    </row>
    <row r="25" spans="1:7" x14ac:dyDescent="0.15">
      <c r="A25" s="4">
        <f t="shared" si="1"/>
        <v>0.90000000000000024</v>
      </c>
      <c r="B25" s="19">
        <v>2.4505113546736856</v>
      </c>
      <c r="C25" s="31">
        <v>1.7270890004682022</v>
      </c>
      <c r="D25" s="31">
        <v>1.2508398152323297</v>
      </c>
      <c r="E25" s="31">
        <v>1.0317193839716809</v>
      </c>
      <c r="F25" s="31">
        <v>0.82361450132575154</v>
      </c>
      <c r="G25" s="20">
        <v>0.58434196436337638</v>
      </c>
    </row>
    <row r="26" spans="1:7" x14ac:dyDescent="0.15">
      <c r="A26" s="5">
        <f t="shared" si="1"/>
        <v>0.95000000000000029</v>
      </c>
      <c r="B26" s="22">
        <v>2.4018061206191907</v>
      </c>
      <c r="C26" s="32">
        <v>1.696292368112708</v>
      </c>
      <c r="D26" s="32">
        <v>1.2302673171677891</v>
      </c>
      <c r="E26" s="32">
        <v>1.0154152911165131</v>
      </c>
      <c r="F26" s="32">
        <v>0.8111029727006801</v>
      </c>
      <c r="G26" s="23">
        <v>0.57587117762270845</v>
      </c>
    </row>
    <row r="27" spans="1:7" x14ac:dyDescent="0.15">
      <c r="A27" s="3">
        <f t="shared" si="1"/>
        <v>1.0000000000000002</v>
      </c>
      <c r="B27" s="16">
        <v>2.3561944901923448</v>
      </c>
      <c r="C27" s="27">
        <v>1.6673034691845803</v>
      </c>
      <c r="D27" s="27">
        <v>1.2108418600591322</v>
      </c>
      <c r="E27" s="27">
        <v>1</v>
      </c>
      <c r="F27" s="27">
        <v>0.79925996303032798</v>
      </c>
      <c r="G27" s="17">
        <v>0.56784383996639409</v>
      </c>
    </row>
    <row r="28" spans="1:7" x14ac:dyDescent="0.15">
      <c r="A28" s="4">
        <f t="shared" si="1"/>
        <v>1.0500000000000003</v>
      </c>
      <c r="B28" s="19">
        <v>2.3133479959382548</v>
      </c>
      <c r="C28" s="31">
        <v>1.6399419207436039</v>
      </c>
      <c r="D28" s="31">
        <v>1.1924530705689107</v>
      </c>
      <c r="E28" s="31">
        <v>0.98538921389769274</v>
      </c>
      <c r="F28" s="31">
        <v>0.78802281835017107</v>
      </c>
      <c r="G28" s="20">
        <v>0.56021884507714181</v>
      </c>
    </row>
    <row r="29" spans="1:7" x14ac:dyDescent="0.15">
      <c r="A29" s="4">
        <f t="shared" si="1"/>
        <v>1.1000000000000003</v>
      </c>
      <c r="B29" s="19">
        <v>2.2729861567221818</v>
      </c>
      <c r="C29" s="31">
        <v>1.6140523779895248</v>
      </c>
      <c r="D29" s="31">
        <v>1.1750054827677849</v>
      </c>
      <c r="E29" s="31">
        <v>0.97150990737448883</v>
      </c>
      <c r="F29" s="31">
        <v>0.77733719680527935</v>
      </c>
      <c r="G29" s="20">
        <v>0.55296050346579628</v>
      </c>
    </row>
    <row r="30" spans="1:7" x14ac:dyDescent="0.15">
      <c r="A30" s="4">
        <f t="shared" si="1"/>
        <v>1.1500000000000004</v>
      </c>
      <c r="B30" s="19">
        <v>2.2348676946268502</v>
      </c>
      <c r="C30" s="31">
        <v>1.5895001462126577</v>
      </c>
      <c r="D30" s="31">
        <v>1.1584159810156311</v>
      </c>
      <c r="E30" s="31">
        <v>0.95829840718959247</v>
      </c>
      <c r="F30" s="31">
        <v>0.76715566119007161</v>
      </c>
      <c r="G30" s="20">
        <v>0.5460376293970135</v>
      </c>
    </row>
    <row r="31" spans="1:7" x14ac:dyDescent="0.15">
      <c r="A31" s="5">
        <f t="shared" si="1"/>
        <v>1.2000000000000004</v>
      </c>
      <c r="B31" s="22">
        <v>2.1987836590278178</v>
      </c>
      <c r="C31" s="32">
        <v>1.5661677103600817</v>
      </c>
      <c r="D31" s="32">
        <v>1.1426117683618193</v>
      </c>
      <c r="E31" s="32">
        <v>0.94569886535389924</v>
      </c>
      <c r="F31" s="32">
        <v>0.75743655791587972</v>
      </c>
      <c r="G31" s="23">
        <v>0.53942281303190343</v>
      </c>
    </row>
    <row r="32" spans="1:7" x14ac:dyDescent="0.15">
      <c r="A32" s="3">
        <f t="shared" si="1"/>
        <v>1.2500000000000004</v>
      </c>
      <c r="B32" s="16">
        <v>2.1645519836274163</v>
      </c>
      <c r="C32" s="27">
        <v>1.5439519614977184</v>
      </c>
      <c r="D32" s="27">
        <v>1.127528735868921</v>
      </c>
      <c r="E32" s="27">
        <v>0.93366203178412766</v>
      </c>
      <c r="F32" s="27">
        <v>0.74814311501698771</v>
      </c>
      <c r="G32" s="17">
        <v>0.53309183431618701</v>
      </c>
    </row>
    <row r="33" spans="1:7" x14ac:dyDescent="0.15">
      <c r="A33" s="4">
        <f t="shared" si="1"/>
        <v>1.3000000000000005</v>
      </c>
      <c r="B33" s="19">
        <v>2.1320131339677477</v>
      </c>
      <c r="C33" s="31">
        <v>1.5227619589773507</v>
      </c>
      <c r="D33" s="31">
        <v>1.1131101414605553</v>
      </c>
      <c r="E33" s="31">
        <v>0.92214425856737536</v>
      </c>
      <c r="F33" s="31">
        <v>0.73924270964972061</v>
      </c>
      <c r="G33" s="20">
        <v>0.52702318663149961</v>
      </c>
    </row>
    <row r="34" spans="1:7" x14ac:dyDescent="0.15">
      <c r="A34" s="4">
        <f t="shared" si="1"/>
        <v>1.3500000000000005</v>
      </c>
      <c r="B34" s="19">
        <v>2.1010265945240771</v>
      </c>
      <c r="C34" s="31">
        <v>1.502517108977369</v>
      </c>
      <c r="D34" s="31">
        <v>1.0993055303399435</v>
      </c>
      <c r="E34" s="31">
        <v>0.91110668522434102</v>
      </c>
      <c r="F34" s="31">
        <v>0.73070626816854733</v>
      </c>
      <c r="G34" s="20">
        <v>0.52119768636414077</v>
      </c>
    </row>
    <row r="35" spans="1:7" x14ac:dyDescent="0.15">
      <c r="A35" s="4">
        <f t="shared" si="1"/>
        <v>1.4000000000000006</v>
      </c>
      <c r="B35" s="19">
        <v>2.071468009152591</v>
      </c>
      <c r="C35" s="31">
        <v>1.4831456699672654</v>
      </c>
      <c r="D35" s="31">
        <v>1.0860698458328955</v>
      </c>
      <c r="E35" s="31">
        <v>0.90051456682991493</v>
      </c>
      <c r="F35" s="31">
        <v>0.72250777093513563</v>
      </c>
      <c r="G35" s="20">
        <v>0.51559815039389079</v>
      </c>
    </row>
    <row r="36" spans="1:7" x14ac:dyDescent="0.15">
      <c r="A36" s="5">
        <f t="shared" si="1"/>
        <v>1.4500000000000006</v>
      </c>
      <c r="B36" s="22">
        <v>2.0432268349993228</v>
      </c>
      <c r="C36" s="32">
        <v>1.4645835172723436</v>
      </c>
      <c r="D36" s="32">
        <v>1.0733626917222197</v>
      </c>
      <c r="E36" s="32">
        <v>0.8903367159224439</v>
      </c>
      <c r="F36" s="32">
        <v>0.71462384062179041</v>
      </c>
      <c r="G36" s="23">
        <v>0.51020912776633665</v>
      </c>
    </row>
    <row r="37" spans="1:7" x14ac:dyDescent="0.15">
      <c r="A37" s="3">
        <f t="shared" si="1"/>
        <v>1.5000000000000007</v>
      </c>
      <c r="B37" s="16">
        <v>2.0162044036131688</v>
      </c>
      <c r="C37" s="27">
        <v>1.4467731147669043</v>
      </c>
      <c r="D37" s="27">
        <v>1.0611477161274088</v>
      </c>
      <c r="E37" s="27">
        <v>0.88054503581663035</v>
      </c>
      <c r="F37" s="27">
        <v>0.70703339764066353</v>
      </c>
      <c r="G37" s="17">
        <v>0.50501667495530889</v>
      </c>
    </row>
    <row r="38" spans="1:7" x14ac:dyDescent="0.15">
      <c r="A38" s="4">
        <f t="shared" si="1"/>
        <v>1.5500000000000007</v>
      </c>
      <c r="B38" s="19">
        <v>1.9903123077246891</v>
      </c>
      <c r="C38" s="31">
        <v>1.4296626534800345</v>
      </c>
      <c r="D38" s="31">
        <v>1.0493920936730974</v>
      </c>
      <c r="E38" s="31">
        <v>0.87111412791578613</v>
      </c>
      <c r="F38" s="31">
        <v>0.69971736996208245</v>
      </c>
      <c r="G38" s="20">
        <v>0.50000816646752277</v>
      </c>
    </row>
    <row r="39" spans="1:7" x14ac:dyDescent="0.15">
      <c r="A39" s="4">
        <f t="shared" si="1"/>
        <v>1.6000000000000008</v>
      </c>
      <c r="B39" s="19">
        <v>1.9654710505243607</v>
      </c>
      <c r="C39" s="31">
        <v>1.4132053257114194</v>
      </c>
      <c r="D39" s="31">
        <v>1.0380660877229901</v>
      </c>
      <c r="E39" s="31">
        <v>0.86202095937072554</v>
      </c>
      <c r="F39" s="31">
        <v>0.69265844732301773</v>
      </c>
      <c r="G39" s="20">
        <v>0.49517213431047225</v>
      </c>
    </row>
    <row r="40" spans="1:7" x14ac:dyDescent="0.15">
      <c r="A40" s="4">
        <f t="shared" si="1"/>
        <v>1.6500000000000008</v>
      </c>
      <c r="B40" s="19">
        <v>1.9416089080728343</v>
      </c>
      <c r="C40" s="31">
        <v>1.3973587099286804</v>
      </c>
      <c r="D40" s="31">
        <v>1.0271426782807143</v>
      </c>
      <c r="E40" s="31">
        <v>0.85324458028644634</v>
      </c>
      <c r="F40" s="31">
        <v>0.68584087191081744</v>
      </c>
      <c r="G40" s="20">
        <v>0.49049813119203439</v>
      </c>
    </row>
    <row r="41" spans="1:7" x14ac:dyDescent="0.15">
      <c r="A41" s="5">
        <f t="shared" si="1"/>
        <v>1.7000000000000008</v>
      </c>
      <c r="B41" s="22">
        <v>1.9186609659414178</v>
      </c>
      <c r="C41" s="32">
        <v>1.3820842468195051</v>
      </c>
      <c r="D41" s="32">
        <v>1.0165972440925091</v>
      </c>
      <c r="E41" s="32">
        <v>0.84476588186882462</v>
      </c>
      <c r="F41" s="32">
        <v>0.67925025920858417</v>
      </c>
      <c r="G41" s="23">
        <v>0.48597661335602738</v>
      </c>
    </row>
    <row r="42" spans="1:7" x14ac:dyDescent="0.15">
      <c r="A42" s="3">
        <f>A41+0.1</f>
        <v>1.8000000000000009</v>
      </c>
      <c r="B42" s="16">
        <v>1.8752772709853915</v>
      </c>
      <c r="C42" s="27">
        <v>1.3531142243869838</v>
      </c>
      <c r="D42" s="27">
        <v>0.99655221040960906</v>
      </c>
      <c r="E42" s="27">
        <v>0.82863307885851223</v>
      </c>
      <c r="F42" s="27">
        <v>0.6666983469363903</v>
      </c>
      <c r="G42" s="17">
        <v>0.4773567849379039</v>
      </c>
    </row>
    <row r="43" spans="1:7" x14ac:dyDescent="0.15">
      <c r="A43" s="4">
        <f t="shared" ref="A43:A46" si="2">A42+0.1</f>
        <v>1.900000000000001</v>
      </c>
      <c r="B43" s="19">
        <v>1.8349084900465931</v>
      </c>
      <c r="C43" s="31">
        <v>1.3260484765564722</v>
      </c>
      <c r="D43" s="31">
        <v>0.97777251396190379</v>
      </c>
      <c r="E43" s="31">
        <v>0.81349928021922124</v>
      </c>
      <c r="F43" s="31">
        <v>0.65490974430940385</v>
      </c>
      <c r="G43" s="20">
        <v>0.4692508635101213</v>
      </c>
    </row>
    <row r="44" spans="1:7" x14ac:dyDescent="0.15">
      <c r="A44" s="4">
        <f t="shared" si="2"/>
        <v>2.0000000000000009</v>
      </c>
      <c r="B44" s="19">
        <v>1.797210352103388</v>
      </c>
      <c r="C44" s="31">
        <v>1.300679020873726</v>
      </c>
      <c r="D44" s="31">
        <v>0.96012401711294892</v>
      </c>
      <c r="E44" s="31">
        <v>0.79925996303032776</v>
      </c>
      <c r="F44" s="31">
        <v>0.64380550980765494</v>
      </c>
      <c r="G44" s="20">
        <v>0.4616063143964716</v>
      </c>
    </row>
    <row r="45" spans="1:7" x14ac:dyDescent="0.15">
      <c r="A45" s="4">
        <f t="shared" si="2"/>
        <v>2.100000000000001</v>
      </c>
      <c r="B45" s="19">
        <v>1.7618921532451266</v>
      </c>
      <c r="C45" s="31">
        <v>1.2768290539322351</v>
      </c>
      <c r="D45" s="31">
        <v>0.94349222795699739</v>
      </c>
      <c r="E45" s="31">
        <v>0.78582576573080509</v>
      </c>
      <c r="F45" s="31">
        <v>0.63331806000320834</v>
      </c>
      <c r="G45" s="20">
        <v>0.4543781041791784</v>
      </c>
    </row>
    <row r="46" spans="1:7" x14ac:dyDescent="0.15">
      <c r="A46" s="5">
        <f t="shared" si="2"/>
        <v>2.2000000000000011</v>
      </c>
      <c r="B46" s="22">
        <v>1.7287063809091692</v>
      </c>
      <c r="C46" s="32">
        <v>1.2543471022757235</v>
      </c>
      <c r="D46" s="32">
        <v>0.92777868384874951</v>
      </c>
      <c r="E46" s="32">
        <v>0.7731197178516932</v>
      </c>
      <c r="F46" s="32">
        <v>0.62338910668781156</v>
      </c>
      <c r="G46" s="23">
        <v>0.44752734564080254</v>
      </c>
    </row>
    <row r="47" spans="1:7" x14ac:dyDescent="0.15">
      <c r="A47" s="3">
        <f>A46+0.1</f>
        <v>2.3000000000000012</v>
      </c>
      <c r="B47" s="16">
        <v>1.6974407113228254</v>
      </c>
      <c r="C47" s="27">
        <v>1.2331024741359813</v>
      </c>
      <c r="D47" s="27">
        <v>0.91289812666302028</v>
      </c>
      <c r="E47" s="27">
        <v>0.76107507263053631</v>
      </c>
      <c r="F47" s="27">
        <v>0.61396804084761381</v>
      </c>
      <c r="G47" s="17">
        <v>0.44102023505228977</v>
      </c>
    </row>
    <row r="48" spans="1:7" x14ac:dyDescent="0.15">
      <c r="A48" s="4">
        <f t="shared" ref="A48:A49" si="3">A47+0.1</f>
        <v>2.4000000000000012</v>
      </c>
      <c r="B48" s="19">
        <v>1.6679117608116054</v>
      </c>
      <c r="C48" s="31">
        <v>1.212981680889478</v>
      </c>
      <c r="D48" s="31">
        <v>0.89877627093779511</v>
      </c>
      <c r="E48" s="31">
        <v>0.74963359182708522</v>
      </c>
      <c r="F48" s="31">
        <v>0.60501065221736272</v>
      </c>
      <c r="G48" s="20">
        <v>0.43482720923786555</v>
      </c>
    </row>
    <row r="49" spans="1:7" x14ac:dyDescent="0.15">
      <c r="A49" s="4">
        <f t="shared" si="3"/>
        <v>2.5000000000000013</v>
      </c>
      <c r="B49" s="19">
        <v>1.6399601516866462</v>
      </c>
      <c r="C49" s="31">
        <v>1.1938855912411035</v>
      </c>
      <c r="D49" s="31">
        <v>0.8853480219288653</v>
      </c>
      <c r="E49" s="31">
        <v>0.73874417422781258</v>
      </c>
      <c r="F49" s="31">
        <v>0.59647810419029124</v>
      </c>
      <c r="G49" s="20">
        <v>0.42892227004405292</v>
      </c>
    </row>
    <row r="50" spans="1:7" x14ac:dyDescent="0.15">
      <c r="A50" s="4">
        <f>A49+0.5</f>
        <v>3.0000000000000013</v>
      </c>
      <c r="B50" s="19">
        <v>1.5195270878991467</v>
      </c>
      <c r="C50" s="31">
        <v>1.1110563850430588</v>
      </c>
      <c r="D50" s="31">
        <v>0.82681551228230366</v>
      </c>
      <c r="E50" s="31">
        <v>0.69116536356909253</v>
      </c>
      <c r="F50" s="31">
        <v>0.55911221740544403</v>
      </c>
      <c r="G50" s="20">
        <v>0.40299735406429821</v>
      </c>
    </row>
    <row r="51" spans="1:7" x14ac:dyDescent="0.15">
      <c r="A51" s="5">
        <f t="shared" ref="A51:A56" si="4">A50+0.5</f>
        <v>3.5000000000000013</v>
      </c>
      <c r="B51" s="22">
        <v>1.4232415329072738</v>
      </c>
      <c r="C51" s="32">
        <v>1.0442008451129525</v>
      </c>
      <c r="D51" s="32">
        <v>0.77923181010779008</v>
      </c>
      <c r="E51" s="32">
        <v>0.65235088546172826</v>
      </c>
      <c r="F51" s="32">
        <v>0.52852597747230268</v>
      </c>
      <c r="G51" s="23">
        <v>0.38169455741536784</v>
      </c>
    </row>
    <row r="52" spans="1:7" x14ac:dyDescent="0.15">
      <c r="A52" s="3">
        <f t="shared" si="4"/>
        <v>4.0000000000000018</v>
      </c>
      <c r="B52" s="16">
        <v>1.3438542313870971</v>
      </c>
      <c r="C52" s="27">
        <v>0.98866295306818885</v>
      </c>
      <c r="D52" s="27">
        <v>0.73947439202003207</v>
      </c>
      <c r="E52" s="27">
        <v>0.61982700184952666</v>
      </c>
      <c r="F52" s="27">
        <v>0.50282434464611392</v>
      </c>
      <c r="G52" s="17">
        <v>0.36373535432267645</v>
      </c>
    </row>
    <row r="53" spans="1:7" x14ac:dyDescent="0.15">
      <c r="A53" s="4">
        <f t="shared" si="4"/>
        <v>4.5000000000000018</v>
      </c>
      <c r="B53" s="19">
        <v>1.2768630731912678</v>
      </c>
      <c r="C53" s="31">
        <v>0.9415099215182785</v>
      </c>
      <c r="D53" s="31">
        <v>0.70555729253350996</v>
      </c>
      <c r="E53" s="31">
        <v>0.59201357071832983</v>
      </c>
      <c r="F53" s="31">
        <v>0.48079215144349863</v>
      </c>
      <c r="G53" s="20">
        <v>0.34829670728282186</v>
      </c>
    </row>
    <row r="54" spans="1:7" x14ac:dyDescent="0.15">
      <c r="A54" s="4">
        <f t="shared" si="4"/>
        <v>5.0000000000000018</v>
      </c>
      <c r="B54" s="19">
        <v>1.2192980037048133</v>
      </c>
      <c r="C54" s="31">
        <v>0.9007847903218501</v>
      </c>
      <c r="D54" s="31">
        <v>0.67614468006652728</v>
      </c>
      <c r="E54" s="31">
        <v>0.56784383996639409</v>
      </c>
      <c r="F54" s="31">
        <v>0.4616063143964716</v>
      </c>
      <c r="G54" s="20">
        <v>0.33481923082721599</v>
      </c>
    </row>
    <row r="55" spans="1:7" x14ac:dyDescent="0.15">
      <c r="A55" s="4">
        <f t="shared" si="4"/>
        <v>5.5000000000000018</v>
      </c>
      <c r="B55" s="19">
        <v>1.169106464301872</v>
      </c>
      <c r="C55" s="31">
        <v>0.86512229576154487</v>
      </c>
      <c r="D55" s="31">
        <v>0.65029827346260471</v>
      </c>
      <c r="E55" s="31">
        <v>0.54656616307074235</v>
      </c>
      <c r="F55" s="31">
        <v>0.44468519473971041</v>
      </c>
      <c r="G55" s="20">
        <v>0.32290642753436694</v>
      </c>
    </row>
    <row r="56" spans="1:7" x14ac:dyDescent="0.15">
      <c r="A56" s="5">
        <f t="shared" si="4"/>
        <v>6.0000000000000018</v>
      </c>
      <c r="B56" s="22">
        <v>1.1248165915691</v>
      </c>
      <c r="C56" s="32">
        <v>0.83353556903902837</v>
      </c>
      <c r="D56" s="32">
        <v>0.62733586618676196</v>
      </c>
      <c r="E56" s="32">
        <v>0.52763252220444556</v>
      </c>
      <c r="F56" s="32">
        <v>0.42960363483954017</v>
      </c>
      <c r="G56" s="23">
        <v>0.31226767844701825</v>
      </c>
    </row>
    <row r="57" spans="1:7" x14ac:dyDescent="0.15">
      <c r="A57" s="3">
        <f>A56+1</f>
        <v>7.0000000000000018</v>
      </c>
      <c r="B57" s="16">
        <v>1.0498545723898429</v>
      </c>
      <c r="C57" s="27">
        <v>0.77982670397008536</v>
      </c>
      <c r="D57" s="27">
        <v>0.58814167927158134</v>
      </c>
      <c r="E57" s="27">
        <v>0.49524944279766248</v>
      </c>
      <c r="F57" s="27">
        <v>0.40375503894342657</v>
      </c>
      <c r="G57" s="17">
        <v>0.29398680928141219</v>
      </c>
    </row>
    <row r="58" spans="1:7" x14ac:dyDescent="0.15">
      <c r="A58" s="4">
        <f t="shared" ref="A58:A61" si="5">A57+1</f>
        <v>8.0000000000000018</v>
      </c>
      <c r="B58" s="19">
        <v>0.98843564277423224</v>
      </c>
      <c r="C58" s="31">
        <v>0.73559338652583384</v>
      </c>
      <c r="D58" s="31">
        <v>0.55572176172108512</v>
      </c>
      <c r="E58" s="31">
        <v>0.46840105025626544</v>
      </c>
      <c r="F58" s="31">
        <v>0.38227237939299713</v>
      </c>
      <c r="G58" s="20">
        <v>0.27874775109815914</v>
      </c>
    </row>
    <row r="59" spans="1:7" x14ac:dyDescent="0.15">
      <c r="A59" s="4">
        <f t="shared" si="5"/>
        <v>9.0000000000000018</v>
      </c>
      <c r="B59" s="19">
        <v>0.93688054789969377</v>
      </c>
      <c r="C59" s="31">
        <v>0.69830848378413291</v>
      </c>
      <c r="D59" s="31">
        <v>0.52829685144593974</v>
      </c>
      <c r="E59" s="31">
        <v>0.44564526747370686</v>
      </c>
      <c r="F59" s="31">
        <v>0.36402732367591184</v>
      </c>
      <c r="G59" s="20">
        <v>0.26577198693554177</v>
      </c>
    </row>
    <row r="60" spans="1:7" x14ac:dyDescent="0.15">
      <c r="A60" s="4">
        <f t="shared" si="5"/>
        <v>10.000000000000002</v>
      </c>
      <c r="B60" s="19">
        <v>0.89278004905295383</v>
      </c>
      <c r="C60" s="31">
        <v>0.66630411974014725</v>
      </c>
      <c r="D60" s="31">
        <v>0.50468537780402589</v>
      </c>
      <c r="E60" s="31">
        <v>0.42602147340405938</v>
      </c>
      <c r="F60" s="31">
        <v>0.34826597141644344</v>
      </c>
      <c r="G60" s="20">
        <v>0.25453756193190213</v>
      </c>
    </row>
    <row r="61" spans="1:7" x14ac:dyDescent="0.15">
      <c r="A61" s="5">
        <f t="shared" si="5"/>
        <v>11.000000000000002</v>
      </c>
      <c r="B61" s="22">
        <v>0.85447984445370884</v>
      </c>
      <c r="C61" s="32">
        <v>0.63842759841731389</v>
      </c>
      <c r="D61" s="32">
        <v>0.48406649388129919</v>
      </c>
      <c r="E61" s="32">
        <v>0.40886055654627884</v>
      </c>
      <c r="F61" s="32">
        <v>0.33446183040370125</v>
      </c>
      <c r="G61" s="23">
        <v>0.24467886934116856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Start_ElliRJ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6FA1C-14BA-45CF-B9BD-EA715DA26475}">
  <sheetPr codeName="Sheet48"/>
  <dimension ref="A1:G113"/>
  <sheetViews>
    <sheetView workbookViewId="0"/>
  </sheetViews>
  <sheetFormatPr defaultColWidth="8.875" defaultRowHeight="13.5" x14ac:dyDescent="0.15"/>
  <cols>
    <col min="2" max="7" width="12.625" customWidth="1"/>
  </cols>
  <sheetData>
    <row r="1" spans="1:7" x14ac:dyDescent="0.15">
      <c r="A1" s="1" t="s">
        <v>113</v>
      </c>
    </row>
    <row r="2" spans="1:7" x14ac:dyDescent="0.15">
      <c r="B2" s="14"/>
    </row>
    <row r="3" spans="1:7" x14ac:dyDescent="0.15">
      <c r="A3" s="2"/>
    </row>
    <row r="4" spans="1:7" x14ac:dyDescent="0.15">
      <c r="B4" s="14"/>
    </row>
    <row r="5" spans="1:7" x14ac:dyDescent="0.15">
      <c r="B5" s="51">
        <v>0.3</v>
      </c>
      <c r="C5" s="52">
        <v>0.5</v>
      </c>
      <c r="D5" s="52">
        <v>0.7</v>
      </c>
      <c r="E5" s="52">
        <v>0.9</v>
      </c>
      <c r="F5" s="52">
        <v>0.99</v>
      </c>
      <c r="G5" s="52">
        <v>1</v>
      </c>
    </row>
    <row r="6" spans="1:7" x14ac:dyDescent="0.15">
      <c r="A6" s="6" t="s">
        <v>114</v>
      </c>
      <c r="B6" s="6" t="str">
        <f>_xlfn.CONCAT("Z(Phi, ",B5,")")</f>
        <v>Z(Phi, 0.3)</v>
      </c>
      <c r="C6" s="6" t="str">
        <f t="shared" ref="C6:G6" si="0">_xlfn.CONCAT("Z(Phi, ",C5,")")</f>
        <v>Z(Phi, 0.5)</v>
      </c>
      <c r="D6" s="6" t="str">
        <f t="shared" si="0"/>
        <v>Z(Phi, 0.7)</v>
      </c>
      <c r="E6" s="6" t="str">
        <f t="shared" si="0"/>
        <v>Z(Phi, 0.9)</v>
      </c>
      <c r="F6" s="6" t="str">
        <f t="shared" si="0"/>
        <v>Z(Phi, 0.99)</v>
      </c>
      <c r="G6" s="6" t="str">
        <f t="shared" si="0"/>
        <v>Z(Phi, 1)</v>
      </c>
    </row>
    <row r="7" spans="1:7" x14ac:dyDescent="0.15">
      <c r="A7" s="3">
        <v>0</v>
      </c>
      <c r="B7" s="38">
        <v>0</v>
      </c>
      <c r="C7" s="27">
        <v>0</v>
      </c>
      <c r="D7" s="27">
        <v>0</v>
      </c>
      <c r="E7" s="27">
        <v>0</v>
      </c>
      <c r="F7" s="27">
        <v>0</v>
      </c>
      <c r="G7" s="17">
        <v>0</v>
      </c>
    </row>
    <row r="8" spans="1:7" x14ac:dyDescent="0.15">
      <c r="A8" s="4">
        <f>A7+0.02</f>
        <v>0.02</v>
      </c>
      <c r="B8" s="39">
        <v>2.8534945500871775E-3</v>
      </c>
      <c r="C8" s="31">
        <v>8.1167862550228752E-3</v>
      </c>
      <c r="D8" s="31">
        <v>1.6646767060556664E-2</v>
      </c>
      <c r="E8" s="31">
        <v>3.049950721268109E-2</v>
      </c>
      <c r="F8" s="31">
        <v>4.3526984756611611E-2</v>
      </c>
      <c r="G8" s="20">
        <v>6.2790519529313374E-2</v>
      </c>
    </row>
    <row r="9" spans="1:7" x14ac:dyDescent="0.15">
      <c r="A9" s="4">
        <f t="shared" ref="A9:A75" si="1">A8+0.02</f>
        <v>0.04</v>
      </c>
      <c r="B9" s="39">
        <v>5.6635056688501056E-3</v>
      </c>
      <c r="C9" s="31">
        <v>1.611786979287904E-2</v>
      </c>
      <c r="D9" s="31">
        <v>3.3082983207653162E-2</v>
      </c>
      <c r="E9" s="31">
        <v>6.0694840699546275E-2</v>
      </c>
      <c r="F9" s="31">
        <v>8.6736262566685554E-2</v>
      </c>
      <c r="G9" s="20">
        <v>0.12533323356430426</v>
      </c>
    </row>
    <row r="10" spans="1:7" x14ac:dyDescent="0.15">
      <c r="A10" s="4">
        <f t="shared" si="1"/>
        <v>0.06</v>
      </c>
      <c r="B10" s="39">
        <v>8.3871455502299817E-3</v>
      </c>
      <c r="C10" s="31">
        <v>2.3888719436056E-2</v>
      </c>
      <c r="D10" s="31">
        <v>4.9099177167850346E-2</v>
      </c>
      <c r="E10" s="31">
        <v>9.0281724986666007E-2</v>
      </c>
      <c r="F10" s="31">
        <v>0.12930970348398874</v>
      </c>
      <c r="G10" s="20">
        <v>0.1873813145857246</v>
      </c>
    </row>
    <row r="11" spans="1:7" x14ac:dyDescent="0.15">
      <c r="A11" s="5">
        <f t="shared" si="1"/>
        <v>0.08</v>
      </c>
      <c r="B11" s="40">
        <v>1.0982713218820776E-2</v>
      </c>
      <c r="C11" s="32">
        <v>3.1317155770977545E-2</v>
      </c>
      <c r="D11" s="32">
        <v>6.448806783363556E-2</v>
      </c>
      <c r="E11" s="32">
        <v>0.11895566247577483</v>
      </c>
      <c r="F11" s="32">
        <v>0.17092826306889058</v>
      </c>
      <c r="G11" s="23">
        <v>0.24868988716485479</v>
      </c>
    </row>
    <row r="12" spans="1:7" x14ac:dyDescent="0.15">
      <c r="A12" s="3">
        <f t="shared" si="1"/>
        <v>0.1</v>
      </c>
      <c r="B12" s="38">
        <v>1.3410276738990801E-2</v>
      </c>
      <c r="C12" s="27">
        <v>3.8294548249149886E-2</v>
      </c>
      <c r="D12" s="27">
        <v>7.9045738179206945E-2</v>
      </c>
      <c r="E12" s="27">
        <v>0.14641177691974819</v>
      </c>
      <c r="F12" s="27">
        <v>0.21127134836873546</v>
      </c>
      <c r="G12" s="17">
        <v>0.3090169943749474</v>
      </c>
    </row>
    <row r="13" spans="1:7" x14ac:dyDescent="0.15">
      <c r="A13" s="4">
        <f t="shared" si="1"/>
        <v>0.12000000000000001</v>
      </c>
      <c r="B13" s="39">
        <v>1.5632241545257639E-2</v>
      </c>
      <c r="C13" s="31">
        <v>4.4717036318945164E-2</v>
      </c>
      <c r="D13" s="31">
        <v>9.2572908274811946E-2</v>
      </c>
      <c r="E13" s="31">
        <v>0.17234460583035358</v>
      </c>
      <c r="F13" s="31">
        <v>0.25001595550429706</v>
      </c>
      <c r="G13" s="20">
        <v>0.36812455268467797</v>
      </c>
    </row>
    <row r="14" spans="1:7" x14ac:dyDescent="0.15">
      <c r="A14" s="4">
        <f t="shared" si="1"/>
        <v>0.14000000000000001</v>
      </c>
      <c r="B14" s="39">
        <v>1.7613899570097524E-2</v>
      </c>
      <c r="C14" s="31">
        <v>5.0486780051951417E-2</v>
      </c>
      <c r="D14" s="31">
        <v>0.10487634780767176</v>
      </c>
      <c r="E14" s="31">
        <v>0.19644783185869516</v>
      </c>
      <c r="F14" s="31">
        <v>0.28683547318839231</v>
      </c>
      <c r="G14" s="20">
        <v>0.42577929156507272</v>
      </c>
    </row>
    <row r="15" spans="1:7" x14ac:dyDescent="0.15">
      <c r="A15" s="4">
        <f t="shared" si="1"/>
        <v>0.16</v>
      </c>
      <c r="B15" s="39">
        <v>1.9323953291440234E-2</v>
      </c>
      <c r="C15" s="31">
        <v>5.5513243234812777E-2</v>
      </c>
      <c r="D15" s="31">
        <v>0.115770474496816</v>
      </c>
      <c r="E15" s="31">
        <v>0.21841395207101871</v>
      </c>
      <c r="F15" s="31">
        <v>0.32139801580064986</v>
      </c>
      <c r="G15" s="20">
        <v>0.48175367410171532</v>
      </c>
    </row>
    <row r="16" spans="1:7" x14ac:dyDescent="0.15">
      <c r="A16" s="5">
        <f t="shared" si="1"/>
        <v>0.18</v>
      </c>
      <c r="B16" s="40">
        <v>2.0735008187695917E-2</v>
      </c>
      <c r="C16" s="32">
        <v>5.9714508413452244E-2</v>
      </c>
      <c r="D16" s="32">
        <v>0.12507919160525935</v>
      </c>
      <c r="E16" s="32">
        <v>0.23793389949331095</v>
      </c>
      <c r="F16" s="32">
        <v>0.35336410323221767</v>
      </c>
      <c r="G16" s="23">
        <v>0.53582679497899666</v>
      </c>
    </row>
    <row r="17" spans="1:7" x14ac:dyDescent="0.15">
      <c r="A17" s="3">
        <f t="shared" si="1"/>
        <v>0.19999999999999998</v>
      </c>
      <c r="B17" s="38">
        <v>2.182402641603402E-2</v>
      </c>
      <c r="C17" s="27">
        <v>6.3018618696256065E-2</v>
      </c>
      <c r="D17" s="27">
        <v>0.13263802457365015</v>
      </c>
      <c r="E17" s="27">
        <v>0.2546966576871405</v>
      </c>
      <c r="F17" s="27">
        <v>0.38238343479417031</v>
      </c>
      <c r="G17" s="17">
        <v>0.58778525229247314</v>
      </c>
    </row>
    <row r="18" spans="1:7" x14ac:dyDescent="0.15">
      <c r="A18" s="4">
        <f t="shared" si="1"/>
        <v>0.21999999999999997</v>
      </c>
      <c r="B18" s="39">
        <v>2.2572733874021887E-2</v>
      </c>
      <c r="C18" s="31">
        <v>6.5364935054343001E-2</v>
      </c>
      <c r="D18" s="31">
        <v>0.13829662217646271</v>
      </c>
      <c r="E18" s="31">
        <v>0.26838895356349113</v>
      </c>
      <c r="F18" s="31">
        <v>0.4080903983416912</v>
      </c>
      <c r="G18" s="20">
        <v>0.63742398974868963</v>
      </c>
    </row>
    <row r="19" spans="1:7" x14ac:dyDescent="0.15">
      <c r="A19" s="4">
        <f t="shared" si="1"/>
        <v>0.23999999999999996</v>
      </c>
      <c r="B19" s="39">
        <v>2.2967972231491489E-2</v>
      </c>
      <c r="C19" s="31">
        <v>6.6705490268669579E-2</v>
      </c>
      <c r="D19" s="31">
        <v>0.14192168917682296</v>
      </c>
      <c r="E19" s="31">
        <v>0.27869518757544987</v>
      </c>
      <c r="F19" s="31">
        <v>0.43009779240864959</v>
      </c>
      <c r="G19" s="20">
        <v>0.6845471059286885</v>
      </c>
    </row>
    <row r="20" spans="1:7" x14ac:dyDescent="0.15">
      <c r="A20" s="4">
        <f t="shared" si="1"/>
        <v>0.25999999999999995</v>
      </c>
      <c r="B20" s="39">
        <v>2.3001987105084776E-2</v>
      </c>
      <c r="C20" s="31">
        <v>6.7006311558895193E-2</v>
      </c>
      <c r="D20" s="31">
        <v>0.1434004116288668</v>
      </c>
      <c r="E20" s="31">
        <v>0.28529788186656707</v>
      </c>
      <c r="F20" s="31">
        <v>0.44798798329240197</v>
      </c>
      <c r="G20" s="20">
        <v>0.72896862742141144</v>
      </c>
    </row>
    <row r="21" spans="1:7" x14ac:dyDescent="0.15">
      <c r="A21" s="5">
        <f t="shared" si="1"/>
        <v>0.27999999999999997</v>
      </c>
      <c r="B21" s="40">
        <v>2.2672643376717004E-2</v>
      </c>
      <c r="C21" s="32">
        <v>6.62486734892479E-2</v>
      </c>
      <c r="D21" s="32">
        <v>0.14264441762177776</v>
      </c>
      <c r="E21" s="32">
        <v>0.28787912334086752</v>
      </c>
      <c r="F21" s="32">
        <v>0.46130031026802409</v>
      </c>
      <c r="G21" s="23">
        <v>0.77051324277578914</v>
      </c>
    </row>
    <row r="22" spans="1:7" x14ac:dyDescent="0.15">
      <c r="A22" s="3">
        <f t="shared" si="1"/>
        <v>0.3</v>
      </c>
      <c r="B22" s="38">
        <v>2.1983558816880744E-2</v>
      </c>
      <c r="C22" s="27">
        <v>6.4430231485503392E-2</v>
      </c>
      <c r="D22" s="27">
        <v>0.13959427868525257</v>
      </c>
      <c r="E22" s="27">
        <v>0.28612378938684524</v>
      </c>
      <c r="F22" s="27">
        <v>0.46951288519911893</v>
      </c>
      <c r="G22" s="17">
        <v>0.80901699437494745</v>
      </c>
    </row>
    <row r="23" spans="1:7" x14ac:dyDescent="0.15">
      <c r="A23" s="4">
        <f t="shared" si="1"/>
        <v>0.32</v>
      </c>
      <c r="B23" s="39">
        <v>2.0944147748469252E-2</v>
      </c>
      <c r="C23" s="31">
        <v>6.1565975108180029E-2</v>
      </c>
      <c r="D23" s="31">
        <v>0.13422449256569083</v>
      </c>
      <c r="E23" s="31">
        <v>0.2797258194007825</v>
      </c>
      <c r="F23" s="31">
        <v>0.4720158221276613</v>
      </c>
      <c r="G23" s="20">
        <v>0.84432792550201508</v>
      </c>
    </row>
    <row r="24" spans="1:7" x14ac:dyDescent="0.15">
      <c r="A24" s="4">
        <f t="shared" si="1"/>
        <v>0.34</v>
      </c>
      <c r="B24" s="39">
        <v>1.9569567548454812E-2</v>
      </c>
      <c r="C24" s="31">
        <v>5.7688930449046202E-2</v>
      </c>
      <c r="D24" s="31">
        <v>0.12654878952665186</v>
      </c>
      <c r="E24" s="31">
        <v>0.26839948240328382</v>
      </c>
      <c r="F24" s="31">
        <v>0.46807105099671942</v>
      </c>
      <c r="G24" s="20">
        <v>0.87630668004386369</v>
      </c>
    </row>
    <row r="25" spans="1:7" x14ac:dyDescent="0.15">
      <c r="A25" s="4">
        <f t="shared" si="1"/>
        <v>0.36000000000000004</v>
      </c>
      <c r="B25" s="39">
        <v>1.7880562382444527E-2</v>
      </c>
      <c r="C25" s="31">
        <v>5.2850534418725628E-2</v>
      </c>
      <c r="D25" s="31">
        <v>0.11662546850574589</v>
      </c>
      <c r="E25" s="31">
        <v>0.25189848521746439</v>
      </c>
      <c r="F25" s="31">
        <v>0.45675066233551137</v>
      </c>
      <c r="G25" s="20">
        <v>0.90482705246601958</v>
      </c>
    </row>
    <row r="26" spans="1:7" x14ac:dyDescent="0.15">
      <c r="A26" s="5">
        <f t="shared" si="1"/>
        <v>0.38000000000000006</v>
      </c>
      <c r="B26" s="40">
        <v>1.5903200716475469E-2</v>
      </c>
      <c r="C26" s="32">
        <v>4.7120602337849905E-2</v>
      </c>
      <c r="D26" s="32">
        <v>0.10456230224523096</v>
      </c>
      <c r="E26" s="32">
        <v>0.23004668519093122</v>
      </c>
      <c r="F26" s="32">
        <v>0.43684038706104555</v>
      </c>
      <c r="G26" s="23">
        <v>0.92977648588825146</v>
      </c>
    </row>
    <row r="27" spans="1:7" x14ac:dyDescent="0.15">
      <c r="A27" s="3">
        <f t="shared" si="1"/>
        <v>0.40000000000000008</v>
      </c>
      <c r="B27" s="38">
        <v>1.3668505823737702E-2</v>
      </c>
      <c r="C27" s="27">
        <v>4.0586816216361218E-2</v>
      </c>
      <c r="D27" s="27">
        <v>9.0520373294769765E-2</v>
      </c>
      <c r="E27" s="27">
        <v>0.20278450064944625</v>
      </c>
      <c r="F27" s="27">
        <v>0.40668690697752091</v>
      </c>
      <c r="G27" s="17">
        <v>0.95105651629515364</v>
      </c>
    </row>
    <row r="28" spans="1:7" x14ac:dyDescent="0.15">
      <c r="A28" s="4">
        <f t="shared" si="1"/>
        <v>0.4200000000000001</v>
      </c>
      <c r="B28" s="39">
        <v>1.1211981623336533E-2</v>
      </c>
      <c r="C28" s="31">
        <v>3.335367607680445E-2</v>
      </c>
      <c r="D28" s="31">
        <v>7.4716057560066287E-2</v>
      </c>
      <c r="E28" s="31">
        <v>0.17023342416747728</v>
      </c>
      <c r="F28" s="31">
        <v>0.36396180542540207</v>
      </c>
      <c r="G28" s="20">
        <v>0.96858316112863119</v>
      </c>
    </row>
    <row r="29" spans="1:7" x14ac:dyDescent="0.15">
      <c r="A29" s="4">
        <f t="shared" si="1"/>
        <v>0.44000000000000011</v>
      </c>
      <c r="B29" s="39">
        <v>8.5730396233996923E-3</v>
      </c>
      <c r="C29" s="31">
        <v>2.5540881377248935E-2</v>
      </c>
      <c r="D29" s="31">
        <v>5.7420320368424205E-2</v>
      </c>
      <c r="E29" s="31">
        <v>0.13277495047719329</v>
      </c>
      <c r="F29" s="31">
        <v>0.30534695789589211</v>
      </c>
      <c r="G29" s="20">
        <v>0.98228725072868872</v>
      </c>
    </row>
    <row r="30" spans="1:7" x14ac:dyDescent="0.15">
      <c r="A30" s="4">
        <f t="shared" si="1"/>
        <v>0.46000000000000013</v>
      </c>
      <c r="B30" s="39">
        <v>5.7943363130941146E-3</v>
      </c>
      <c r="C30" s="31">
        <v>1.7281143291676626E-2</v>
      </c>
      <c r="D30" s="31">
        <v>3.8954599861145953E-2</v>
      </c>
      <c r="E30" s="31">
        <v>9.1127597619598918E-2</v>
      </c>
      <c r="F30" s="31">
        <v>0.22641364927705221</v>
      </c>
      <c r="G30" s="20">
        <v>0.99211470131447788</v>
      </c>
    </row>
    <row r="31" spans="1:7" x14ac:dyDescent="0.15">
      <c r="A31" s="5">
        <f>A30+0.02</f>
        <v>0.48000000000000015</v>
      </c>
      <c r="B31" s="40">
        <v>2.9210338414633196E-3</v>
      </c>
      <c r="C31" s="32">
        <v>8.7174688023681848E-3</v>
      </c>
      <c r="D31" s="32">
        <v>1.9682870877177447E-2</v>
      </c>
      <c r="E31" s="32">
        <v>4.6388831008023386E-2</v>
      </c>
      <c r="F31" s="32">
        <v>0.12325830361732308</v>
      </c>
      <c r="G31" s="23">
        <v>0.99802672842827156</v>
      </c>
    </row>
    <row r="32" spans="1:7" x14ac:dyDescent="0.15">
      <c r="A32" s="3">
        <v>0.5</v>
      </c>
      <c r="B32" s="38">
        <v>2.8544538768310429E-18</v>
      </c>
      <c r="C32" s="27">
        <v>8.5206475417261149E-18</v>
      </c>
      <c r="D32" s="27">
        <v>1.9249123278055039E-17</v>
      </c>
      <c r="E32" s="27">
        <v>4.5483306117664409E-17</v>
      </c>
      <c r="F32" s="27">
        <v>1.2436122735248677E-16</v>
      </c>
      <c r="G32" s="17">
        <v>1</v>
      </c>
    </row>
    <row r="33" spans="1:7" x14ac:dyDescent="0.15">
      <c r="A33" s="49">
        <v>0.50009999999999999</v>
      </c>
      <c r="B33" s="42">
        <v>-1.4645089055946985E-5</v>
      </c>
      <c r="C33" s="29">
        <v>-4.3716117603642753E-5</v>
      </c>
      <c r="D33" s="29">
        <v>-9.875973876296986E-5</v>
      </c>
      <c r="E33" s="29">
        <v>-2.3335707679818251E-4</v>
      </c>
      <c r="F33" s="29">
        <v>-6.3804838754400513E-4</v>
      </c>
      <c r="G33" s="30">
        <v>-0.99999995065197844</v>
      </c>
    </row>
    <row r="34" spans="1:7" x14ac:dyDescent="0.15">
      <c r="A34" s="49">
        <v>0.505</v>
      </c>
      <c r="B34" s="42">
        <v>-7.3212964385903627E-4</v>
      </c>
      <c r="C34" s="29">
        <v>-2.1854031614354074E-3</v>
      </c>
      <c r="D34" s="29">
        <v>-4.9369059647288776E-3</v>
      </c>
      <c r="E34" s="29">
        <v>-1.1663411260273987E-2</v>
      </c>
      <c r="F34" s="29">
        <v>-3.1829245257760756E-2</v>
      </c>
      <c r="G34" s="30">
        <v>-0.99987663248166059</v>
      </c>
    </row>
    <row r="35" spans="1:7" x14ac:dyDescent="0.15">
      <c r="A35" s="49">
        <v>0.51</v>
      </c>
      <c r="B35" s="42">
        <v>-1.4635103044641649E-3</v>
      </c>
      <c r="C35" s="29">
        <v>-4.3683897678031599E-3</v>
      </c>
      <c r="D35" s="29">
        <v>-9.8673267840731875E-3</v>
      </c>
      <c r="E35" s="29">
        <v>-2.3300202909885045E-2</v>
      </c>
      <c r="F35" s="29">
        <v>-6.3228295621487754E-2</v>
      </c>
      <c r="G35" s="30">
        <v>-0.9995065603657316</v>
      </c>
    </row>
    <row r="36" spans="1:7" x14ac:dyDescent="0.15">
      <c r="A36" s="4">
        <f>A32+0.02</f>
        <v>0.52</v>
      </c>
      <c r="B36" s="39">
        <v>-2.9210338414633443E-3</v>
      </c>
      <c r="C36" s="31">
        <v>-8.7174688023682612E-3</v>
      </c>
      <c r="D36" s="31">
        <v>-1.9682870877177613E-2</v>
      </c>
      <c r="E36" s="31">
        <v>-4.6388831008023781E-2</v>
      </c>
      <c r="F36" s="31">
        <v>-0.12325830361732414</v>
      </c>
      <c r="G36" s="20">
        <v>-0.99802672842827156</v>
      </c>
    </row>
    <row r="37" spans="1:7" x14ac:dyDescent="0.15">
      <c r="A37" s="4">
        <f t="shared" si="1"/>
        <v>0.54</v>
      </c>
      <c r="B37" s="39">
        <v>-5.7943363130941406E-3</v>
      </c>
      <c r="C37" s="31">
        <v>-1.7281143291676699E-2</v>
      </c>
      <c r="D37" s="31">
        <v>-3.8954599861146119E-2</v>
      </c>
      <c r="E37" s="31">
        <v>-9.1127597619599307E-2</v>
      </c>
      <c r="F37" s="31">
        <v>-0.22641364927705279</v>
      </c>
      <c r="G37" s="20">
        <v>-0.99211470131447776</v>
      </c>
    </row>
    <row r="38" spans="1:7" x14ac:dyDescent="0.15">
      <c r="A38" s="4">
        <f t="shared" si="1"/>
        <v>0.56000000000000005</v>
      </c>
      <c r="B38" s="39">
        <v>-8.5730396233997183E-3</v>
      </c>
      <c r="C38" s="31">
        <v>-2.5540881377249004E-2</v>
      </c>
      <c r="D38" s="31">
        <v>-5.742032036842435E-2</v>
      </c>
      <c r="E38" s="31">
        <v>-0.13277495047719359</v>
      </c>
      <c r="F38" s="31">
        <v>-0.30534695789589272</v>
      </c>
      <c r="G38" s="20">
        <v>-0.98228725072868861</v>
      </c>
    </row>
    <row r="39" spans="1:7" x14ac:dyDescent="0.15">
      <c r="A39" s="5">
        <f t="shared" si="1"/>
        <v>0.58000000000000007</v>
      </c>
      <c r="B39" s="40">
        <v>-1.1211981623336543E-2</v>
      </c>
      <c r="C39" s="32">
        <v>-3.3353676076804492E-2</v>
      </c>
      <c r="D39" s="32">
        <v>-7.4716057560066371E-2</v>
      </c>
      <c r="E39" s="32">
        <v>-0.17023342416747742</v>
      </c>
      <c r="F39" s="32">
        <v>-0.36396180542540219</v>
      </c>
      <c r="G39" s="23">
        <v>-0.96858316112863108</v>
      </c>
    </row>
    <row r="40" spans="1:7" x14ac:dyDescent="0.15">
      <c r="A40" s="3">
        <f t="shared" si="1"/>
        <v>0.60000000000000009</v>
      </c>
      <c r="B40" s="38">
        <v>-1.3668505823737711E-2</v>
      </c>
      <c r="C40" s="27">
        <v>-4.0586816216361246E-2</v>
      </c>
      <c r="D40" s="27">
        <v>-9.0520373294769821E-2</v>
      </c>
      <c r="E40" s="27">
        <v>-0.20278450064944636</v>
      </c>
      <c r="F40" s="27">
        <v>-0.40668690697752119</v>
      </c>
      <c r="G40" s="17">
        <v>-0.95105651629515353</v>
      </c>
    </row>
    <row r="41" spans="1:7" x14ac:dyDescent="0.15">
      <c r="A41" s="4">
        <f t="shared" si="1"/>
        <v>0.62000000000000011</v>
      </c>
      <c r="B41" s="39">
        <v>-1.5903200716475482E-2</v>
      </c>
      <c r="C41" s="31">
        <v>-4.7120602337849947E-2</v>
      </c>
      <c r="D41" s="31">
        <v>-0.10456230224523107</v>
      </c>
      <c r="E41" s="31">
        <v>-0.23004668519093138</v>
      </c>
      <c r="F41" s="31">
        <v>-0.43684038706104555</v>
      </c>
      <c r="G41" s="20">
        <v>-0.92977648588825135</v>
      </c>
    </row>
    <row r="42" spans="1:7" x14ac:dyDescent="0.15">
      <c r="A42" s="4">
        <f t="shared" si="1"/>
        <v>0.64000000000000012</v>
      </c>
      <c r="B42" s="39">
        <v>-1.7880562382444527E-2</v>
      </c>
      <c r="C42" s="31">
        <v>-5.2850534418725628E-2</v>
      </c>
      <c r="D42" s="31">
        <v>-0.11662546850574584</v>
      </c>
      <c r="E42" s="31">
        <v>-0.25189848521746444</v>
      </c>
      <c r="F42" s="31">
        <v>-0.45675066233551126</v>
      </c>
      <c r="G42" s="20">
        <v>-0.90482705246601947</v>
      </c>
    </row>
    <row r="43" spans="1:7" x14ac:dyDescent="0.15">
      <c r="A43" s="4">
        <f t="shared" si="1"/>
        <v>0.66000000000000014</v>
      </c>
      <c r="B43" s="39">
        <v>-1.9569567548454819E-2</v>
      </c>
      <c r="C43" s="31">
        <v>-5.7688930449046237E-2</v>
      </c>
      <c r="D43" s="31">
        <v>-0.12654878952665188</v>
      </c>
      <c r="E43" s="31">
        <v>-0.26839948240328382</v>
      </c>
      <c r="F43" s="31">
        <v>-0.46807105099671942</v>
      </c>
      <c r="G43" s="20">
        <v>-0.87630668004386347</v>
      </c>
    </row>
    <row r="44" spans="1:7" x14ac:dyDescent="0.15">
      <c r="A44" s="5">
        <f t="shared" si="1"/>
        <v>0.68000000000000016</v>
      </c>
      <c r="B44" s="40">
        <v>-2.0944147748469259E-2</v>
      </c>
      <c r="C44" s="32">
        <v>-6.1565975108180064E-2</v>
      </c>
      <c r="D44" s="32">
        <v>-0.13422449256569086</v>
      </c>
      <c r="E44" s="32">
        <v>-0.27972581940078256</v>
      </c>
      <c r="F44" s="32">
        <v>-0.47201582212766147</v>
      </c>
      <c r="G44" s="23">
        <v>-0.84432792550201496</v>
      </c>
    </row>
    <row r="45" spans="1:7" x14ac:dyDescent="0.15">
      <c r="A45" s="3">
        <f t="shared" si="1"/>
        <v>0.70000000000000018</v>
      </c>
      <c r="B45" s="38">
        <v>-2.1983558816880754E-2</v>
      </c>
      <c r="C45" s="27">
        <v>-6.4430231485503406E-2</v>
      </c>
      <c r="D45" s="27">
        <v>-0.13959427868525259</v>
      </c>
      <c r="E45" s="27">
        <v>-0.28612378938684518</v>
      </c>
      <c r="F45" s="27">
        <v>-0.46951288519911893</v>
      </c>
      <c r="G45" s="17">
        <v>-0.80901699437494723</v>
      </c>
    </row>
    <row r="46" spans="1:7" x14ac:dyDescent="0.15">
      <c r="A46" s="4">
        <f t="shared" si="1"/>
        <v>0.7200000000000002</v>
      </c>
      <c r="B46" s="39">
        <v>-2.2672643376717008E-2</v>
      </c>
      <c r="C46" s="31">
        <v>-6.62486734892479E-2</v>
      </c>
      <c r="D46" s="31">
        <v>-0.14264441762177776</v>
      </c>
      <c r="E46" s="31">
        <v>-0.28787912334086746</v>
      </c>
      <c r="F46" s="31">
        <v>-0.46130031026802398</v>
      </c>
      <c r="G46" s="20">
        <v>-0.77051324277578892</v>
      </c>
    </row>
    <row r="47" spans="1:7" x14ac:dyDescent="0.15">
      <c r="A47" s="4">
        <f t="shared" si="1"/>
        <v>0.74000000000000021</v>
      </c>
      <c r="B47" s="39">
        <v>-2.3001987105084765E-2</v>
      </c>
      <c r="C47" s="31">
        <v>-6.7006311558895193E-2</v>
      </c>
      <c r="D47" s="31">
        <v>-0.14340041162886677</v>
      </c>
      <c r="E47" s="31">
        <v>-0.28529788186656696</v>
      </c>
      <c r="F47" s="31">
        <v>-0.4479879832924018</v>
      </c>
      <c r="G47" s="20">
        <v>-0.72896862742141111</v>
      </c>
    </row>
    <row r="48" spans="1:7" x14ac:dyDescent="0.15">
      <c r="A48" s="4">
        <f t="shared" si="1"/>
        <v>0.76000000000000023</v>
      </c>
      <c r="B48" s="39">
        <v>-2.2967972231491482E-2</v>
      </c>
      <c r="C48" s="31">
        <v>-6.6705490268669579E-2</v>
      </c>
      <c r="D48" s="31">
        <v>-0.14192168917682293</v>
      </c>
      <c r="E48" s="31">
        <v>-0.27869518757544987</v>
      </c>
      <c r="F48" s="31">
        <v>-0.43009779240864948</v>
      </c>
      <c r="G48" s="20">
        <v>-0.68454710592868817</v>
      </c>
    </row>
    <row r="49" spans="1:7" x14ac:dyDescent="0.15">
      <c r="A49" s="5">
        <f t="shared" si="1"/>
        <v>0.78000000000000025</v>
      </c>
      <c r="B49" s="40">
        <v>-2.2572733874021873E-2</v>
      </c>
      <c r="C49" s="32">
        <v>-6.5364935054342974E-2</v>
      </c>
      <c r="D49" s="32">
        <v>-0.13829662217646271</v>
      </c>
      <c r="E49" s="32">
        <v>-0.26838895356349096</v>
      </c>
      <c r="F49" s="32">
        <v>-0.40809039834169092</v>
      </c>
      <c r="G49" s="23">
        <v>-0.63742398974868919</v>
      </c>
    </row>
    <row r="50" spans="1:7" x14ac:dyDescent="0.15">
      <c r="A50" s="3">
        <f t="shared" si="1"/>
        <v>0.80000000000000027</v>
      </c>
      <c r="B50" s="38">
        <v>-2.1824026416034002E-2</v>
      </c>
      <c r="C50" s="27">
        <v>-6.301861869625601E-2</v>
      </c>
      <c r="D50" s="27">
        <v>-0.13263802457365007</v>
      </c>
      <c r="E50" s="27">
        <v>-0.25469665768714023</v>
      </c>
      <c r="F50" s="27">
        <v>-0.38238343479416997</v>
      </c>
      <c r="G50" s="17">
        <v>-0.58778525229247247</v>
      </c>
    </row>
    <row r="51" spans="1:7" x14ac:dyDescent="0.15">
      <c r="A51" s="4">
        <f t="shared" si="1"/>
        <v>0.82000000000000028</v>
      </c>
      <c r="B51" s="39">
        <v>-2.0735008187695896E-2</v>
      </c>
      <c r="C51" s="31">
        <v>-5.9714508413452203E-2</v>
      </c>
      <c r="D51" s="31">
        <v>-0.12507919160525918</v>
      </c>
      <c r="E51" s="31">
        <v>-0.23793389949331062</v>
      </c>
      <c r="F51" s="31">
        <v>-0.35336410323221729</v>
      </c>
      <c r="G51" s="20">
        <v>-0.53582679497899588</v>
      </c>
    </row>
    <row r="52" spans="1:7" x14ac:dyDescent="0.15">
      <c r="A52" s="4">
        <f t="shared" si="1"/>
        <v>0.8400000000000003</v>
      </c>
      <c r="B52" s="39">
        <v>-1.9323953291440207E-2</v>
      </c>
      <c r="C52" s="31">
        <v>-5.5513243234812701E-2</v>
      </c>
      <c r="D52" s="31">
        <v>-0.11577047449681582</v>
      </c>
      <c r="E52" s="31">
        <v>-0.21841395207101835</v>
      </c>
      <c r="F52" s="31">
        <v>-0.32139801580064931</v>
      </c>
      <c r="G52" s="20">
        <v>-0.48175367410171444</v>
      </c>
    </row>
    <row r="53" spans="1:7" x14ac:dyDescent="0.15">
      <c r="A53" s="4">
        <f t="shared" si="1"/>
        <v>0.86000000000000032</v>
      </c>
      <c r="B53" s="39">
        <v>-1.7613899570097492E-2</v>
      </c>
      <c r="C53" s="31">
        <v>-5.0486780051951327E-2</v>
      </c>
      <c r="D53" s="31">
        <v>-0.10487634780767159</v>
      </c>
      <c r="E53" s="31">
        <v>-0.19644783185869472</v>
      </c>
      <c r="F53" s="31">
        <v>-0.28683547318839164</v>
      </c>
      <c r="G53" s="20">
        <v>-0.42577929156507172</v>
      </c>
    </row>
    <row r="54" spans="1:7" x14ac:dyDescent="0.15">
      <c r="A54" s="5">
        <f t="shared" si="1"/>
        <v>0.88000000000000034</v>
      </c>
      <c r="B54" s="40">
        <v>-1.5632241545257598E-2</v>
      </c>
      <c r="C54" s="32">
        <v>-4.4717036318945053E-2</v>
      </c>
      <c r="D54" s="32">
        <v>-9.2572908274811724E-2</v>
      </c>
      <c r="E54" s="32">
        <v>-0.17234460583035321</v>
      </c>
      <c r="F54" s="32">
        <v>-0.25001595550429628</v>
      </c>
      <c r="G54" s="23">
        <v>-0.36812455268467692</v>
      </c>
    </row>
    <row r="55" spans="1:7" x14ac:dyDescent="0.15">
      <c r="A55" s="3">
        <f t="shared" si="1"/>
        <v>0.90000000000000036</v>
      </c>
      <c r="B55" s="38">
        <v>-1.341027673899076E-2</v>
      </c>
      <c r="C55" s="27">
        <v>-3.8294548249149761E-2</v>
      </c>
      <c r="D55" s="27">
        <v>-7.9045738179206723E-2</v>
      </c>
      <c r="E55" s="27">
        <v>-0.14641177691974769</v>
      </c>
      <c r="F55" s="27">
        <v>-0.21127134836873462</v>
      </c>
      <c r="G55" s="17">
        <v>-0.30901699437494629</v>
      </c>
    </row>
    <row r="56" spans="1:7" x14ac:dyDescent="0.15">
      <c r="A56" s="4">
        <f t="shared" si="1"/>
        <v>0.92000000000000037</v>
      </c>
      <c r="B56" s="39">
        <v>-1.0982713218820739E-2</v>
      </c>
      <c r="C56" s="31">
        <v>-3.1317155770977441E-2</v>
      </c>
      <c r="D56" s="31">
        <v>-6.4488067833635351E-2</v>
      </c>
      <c r="E56" s="31">
        <v>-0.11895566247577447</v>
      </c>
      <c r="F56" s="31">
        <v>-0.17092826306889009</v>
      </c>
      <c r="G56" s="20">
        <v>-0.24868988716485396</v>
      </c>
    </row>
    <row r="57" spans="1:7" x14ac:dyDescent="0.15">
      <c r="A57" s="4">
        <f t="shared" si="1"/>
        <v>0.94000000000000039</v>
      </c>
      <c r="B57" s="39">
        <v>-8.3871455502299401E-3</v>
      </c>
      <c r="C57" s="31">
        <v>-2.3888719436055882E-2</v>
      </c>
      <c r="D57" s="31">
        <v>-4.9099177167850117E-2</v>
      </c>
      <c r="E57" s="31">
        <v>-9.0281724986665576E-2</v>
      </c>
      <c r="F57" s="31">
        <v>-0.12930970348398813</v>
      </c>
      <c r="G57" s="20">
        <v>-0.18738131458572369</v>
      </c>
    </row>
    <row r="58" spans="1:7" x14ac:dyDescent="0.15">
      <c r="A58" s="4">
        <f t="shared" si="1"/>
        <v>0.96000000000000041</v>
      </c>
      <c r="B58" s="39">
        <v>-5.6635056688500579E-3</v>
      </c>
      <c r="C58" s="31">
        <v>-1.6117869792878908E-2</v>
      </c>
      <c r="D58" s="31">
        <v>-3.3082983207652884E-2</v>
      </c>
      <c r="E58" s="31">
        <v>-6.0694840699545755E-2</v>
      </c>
      <c r="F58" s="31">
        <v>-8.6736262566684805E-2</v>
      </c>
      <c r="G58" s="20">
        <v>-0.1253332335643032</v>
      </c>
    </row>
    <row r="59" spans="1:7" x14ac:dyDescent="0.15">
      <c r="A59" s="5">
        <f t="shared" si="1"/>
        <v>0.98000000000000043</v>
      </c>
      <c r="B59" s="40">
        <v>-2.8534945500871271E-3</v>
      </c>
      <c r="C59" s="32">
        <v>-8.1167862550227329E-3</v>
      </c>
      <c r="D59" s="32">
        <v>-1.6646767060556365E-2</v>
      </c>
      <c r="E59" s="32">
        <v>-3.0499507212680545E-2</v>
      </c>
      <c r="F59" s="32">
        <v>-4.3526984756610834E-2</v>
      </c>
      <c r="G59" s="23">
        <v>-6.279051952931225E-2</v>
      </c>
    </row>
    <row r="60" spans="1:7" x14ac:dyDescent="0.15">
      <c r="A60" s="3">
        <f t="shared" si="1"/>
        <v>1.0000000000000004</v>
      </c>
      <c r="B60" s="38">
        <v>5.508285594600499E-17</v>
      </c>
      <c r="C60" s="27">
        <v>1.5665762223330555E-16</v>
      </c>
      <c r="D60" s="27">
        <v>3.212034082351344E-16</v>
      </c>
      <c r="E60" s="27">
        <v>5.8823223815553117E-16</v>
      </c>
      <c r="F60" s="27">
        <v>8.3911449304610515E-16</v>
      </c>
      <c r="G60" s="17">
        <v>1.2098029496354525E-15</v>
      </c>
    </row>
    <row r="61" spans="1:7" x14ac:dyDescent="0.15">
      <c r="A61" s="4">
        <f t="shared" si="1"/>
        <v>1.0200000000000005</v>
      </c>
      <c r="B61" s="39">
        <v>2.853494550087236E-3</v>
      </c>
      <c r="C61" s="31">
        <v>8.1167862550230417E-3</v>
      </c>
      <c r="D61" s="31">
        <v>1.6646767060557007E-2</v>
      </c>
      <c r="E61" s="31">
        <v>3.0499507212681718E-2</v>
      </c>
      <c r="F61" s="31">
        <v>4.35269847566125E-2</v>
      </c>
      <c r="G61" s="20">
        <v>6.2790519529314665E-2</v>
      </c>
    </row>
    <row r="62" spans="1:7" x14ac:dyDescent="0.15">
      <c r="A62" s="4">
        <f t="shared" si="1"/>
        <v>1.0400000000000005</v>
      </c>
      <c r="B62" s="39">
        <v>5.6635056688501655E-3</v>
      </c>
      <c r="C62" s="31">
        <v>1.6117869792879214E-2</v>
      </c>
      <c r="D62" s="31">
        <v>3.3082983207653509E-2</v>
      </c>
      <c r="E62" s="31">
        <v>6.0694840699546913E-2</v>
      </c>
      <c r="F62" s="31">
        <v>8.673626256668647E-2</v>
      </c>
      <c r="G62" s="20">
        <v>0.12533323356430562</v>
      </c>
    </row>
    <row r="63" spans="1:7" x14ac:dyDescent="0.15">
      <c r="A63" s="4">
        <f t="shared" si="1"/>
        <v>1.0600000000000005</v>
      </c>
      <c r="B63" s="39">
        <v>8.3871455502300424E-3</v>
      </c>
      <c r="C63" s="31">
        <v>2.388871943605618E-2</v>
      </c>
      <c r="D63" s="31">
        <v>4.9099177167850727E-2</v>
      </c>
      <c r="E63" s="31">
        <v>9.02817249866667E-2</v>
      </c>
      <c r="F63" s="31">
        <v>0.12930970348398979</v>
      </c>
      <c r="G63" s="20">
        <v>0.18738131458572607</v>
      </c>
    </row>
    <row r="64" spans="1:7" x14ac:dyDescent="0.15">
      <c r="A64" s="5">
        <f t="shared" si="1"/>
        <v>1.0800000000000005</v>
      </c>
      <c r="B64" s="40">
        <v>1.0982713218820838E-2</v>
      </c>
      <c r="C64" s="32">
        <v>3.1317155770977718E-2</v>
      </c>
      <c r="D64" s="32">
        <v>6.4488067833635948E-2</v>
      </c>
      <c r="E64" s="32">
        <v>0.11895566247577553</v>
      </c>
      <c r="F64" s="32">
        <v>0.17092826306889164</v>
      </c>
      <c r="G64" s="23">
        <v>0.24868988716485629</v>
      </c>
    </row>
    <row r="65" spans="1:7" x14ac:dyDescent="0.15">
      <c r="A65" s="3">
        <f t="shared" si="1"/>
        <v>1.1000000000000005</v>
      </c>
      <c r="B65" s="38">
        <v>1.3410276738990864E-2</v>
      </c>
      <c r="C65" s="27">
        <v>3.8294548249150059E-2</v>
      </c>
      <c r="D65" s="27">
        <v>7.9045738179207348E-2</v>
      </c>
      <c r="E65" s="27">
        <v>0.14641177691974891</v>
      </c>
      <c r="F65" s="27">
        <v>0.21127134836873646</v>
      </c>
      <c r="G65" s="17">
        <v>0.30901699437494901</v>
      </c>
    </row>
    <row r="66" spans="1:7" x14ac:dyDescent="0.15">
      <c r="A66" s="4">
        <f t="shared" si="1"/>
        <v>1.1200000000000006</v>
      </c>
      <c r="B66" s="39">
        <v>1.5632241545257698E-2</v>
      </c>
      <c r="C66" s="31">
        <v>4.4717036318945351E-2</v>
      </c>
      <c r="D66" s="31">
        <v>9.2572908274812335E-2</v>
      </c>
      <c r="E66" s="31">
        <v>0.17234460583035432</v>
      </c>
      <c r="F66" s="31">
        <v>0.250015955504298</v>
      </c>
      <c r="G66" s="20">
        <v>0.36812455268467958</v>
      </c>
    </row>
    <row r="67" spans="1:7" x14ac:dyDescent="0.15">
      <c r="A67" s="4">
        <f t="shared" si="1"/>
        <v>1.1400000000000006</v>
      </c>
      <c r="B67" s="39">
        <v>1.7613899570097579E-2</v>
      </c>
      <c r="C67" s="31">
        <v>5.048678005195157E-2</v>
      </c>
      <c r="D67" s="31">
        <v>0.10487634780767209</v>
      </c>
      <c r="E67" s="31">
        <v>0.19644783185869574</v>
      </c>
      <c r="F67" s="31">
        <v>0.28683547318839325</v>
      </c>
      <c r="G67" s="20">
        <v>0.42577929156507427</v>
      </c>
    </row>
    <row r="68" spans="1:7" x14ac:dyDescent="0.15">
      <c r="A68" s="4">
        <f t="shared" si="1"/>
        <v>1.1600000000000006</v>
      </c>
      <c r="B68" s="39">
        <v>1.932395329144028E-2</v>
      </c>
      <c r="C68" s="31">
        <v>5.5513243234812909E-2</v>
      </c>
      <c r="D68" s="31">
        <v>0.11577047449681627</v>
      </c>
      <c r="E68" s="31">
        <v>0.2184139520710193</v>
      </c>
      <c r="F68" s="31">
        <v>0.32139801580065086</v>
      </c>
      <c r="G68" s="20">
        <v>0.48175367410171693</v>
      </c>
    </row>
    <row r="69" spans="1:7" x14ac:dyDescent="0.15">
      <c r="A69" s="5">
        <f t="shared" si="1"/>
        <v>1.1800000000000006</v>
      </c>
      <c r="B69" s="40">
        <v>2.0735008187695948E-2</v>
      </c>
      <c r="C69" s="32">
        <v>5.9714508413452348E-2</v>
      </c>
      <c r="D69" s="32">
        <v>0.12507919160525949</v>
      </c>
      <c r="E69" s="32">
        <v>0.23793389949331137</v>
      </c>
      <c r="F69" s="32">
        <v>0.35336410323221845</v>
      </c>
      <c r="G69" s="23">
        <v>0.53582679497899788</v>
      </c>
    </row>
    <row r="70" spans="1:7" x14ac:dyDescent="0.15">
      <c r="A70" s="3">
        <f t="shared" si="1"/>
        <v>1.2000000000000006</v>
      </c>
      <c r="B70" s="38">
        <v>2.182402641603404E-2</v>
      </c>
      <c r="C70" s="27">
        <v>6.3018618696256121E-2</v>
      </c>
      <c r="D70" s="27">
        <v>0.13263802457365034</v>
      </c>
      <c r="E70" s="27">
        <v>0.25469665768714084</v>
      </c>
      <c r="F70" s="27">
        <v>0.38238343479417103</v>
      </c>
      <c r="G70" s="17">
        <v>0.58778525229247447</v>
      </c>
    </row>
    <row r="71" spans="1:7" x14ac:dyDescent="0.15">
      <c r="A71" s="4">
        <f t="shared" si="1"/>
        <v>1.2200000000000006</v>
      </c>
      <c r="B71" s="39">
        <v>2.2572733874021901E-2</v>
      </c>
      <c r="C71" s="31">
        <v>6.5364935054343043E-2</v>
      </c>
      <c r="D71" s="31">
        <v>0.13829662217646285</v>
      </c>
      <c r="E71" s="31">
        <v>0.26838895356349146</v>
      </c>
      <c r="F71" s="31">
        <v>0.40809039834169192</v>
      </c>
      <c r="G71" s="20">
        <v>0.63742398974869108</v>
      </c>
    </row>
    <row r="72" spans="1:7" x14ac:dyDescent="0.15">
      <c r="A72" s="4">
        <f t="shared" si="1"/>
        <v>1.2400000000000007</v>
      </c>
      <c r="B72" s="39">
        <v>2.2967972231491489E-2</v>
      </c>
      <c r="C72" s="31">
        <v>6.6705490268669593E-2</v>
      </c>
      <c r="D72" s="31">
        <v>0.14192168917682305</v>
      </c>
      <c r="E72" s="31">
        <v>0.2786951875754502</v>
      </c>
      <c r="F72" s="31">
        <v>0.43009779240865009</v>
      </c>
      <c r="G72" s="20">
        <v>0.68454710592868995</v>
      </c>
    </row>
    <row r="73" spans="1:7" x14ac:dyDescent="0.15">
      <c r="A73" s="4">
        <f t="shared" si="1"/>
        <v>1.2600000000000007</v>
      </c>
      <c r="B73" s="39">
        <v>2.3001987105084769E-2</v>
      </c>
      <c r="C73" s="31">
        <v>6.7006311558895165E-2</v>
      </c>
      <c r="D73" s="31">
        <v>0.14340041162886683</v>
      </c>
      <c r="E73" s="31">
        <v>0.28529788186656707</v>
      </c>
      <c r="F73" s="31">
        <v>0.4479879832924023</v>
      </c>
      <c r="G73" s="20">
        <v>0.72896862742141277</v>
      </c>
    </row>
    <row r="74" spans="1:7" x14ac:dyDescent="0.15">
      <c r="A74" s="5">
        <f t="shared" si="1"/>
        <v>1.2800000000000007</v>
      </c>
      <c r="B74" s="40">
        <v>2.2672643376716983E-2</v>
      </c>
      <c r="C74" s="32">
        <v>6.6248673489247845E-2</v>
      </c>
      <c r="D74" s="32">
        <v>0.14264441762177771</v>
      </c>
      <c r="E74" s="32">
        <v>0.28787912334086752</v>
      </c>
      <c r="F74" s="32">
        <v>0.46130031026802454</v>
      </c>
      <c r="G74" s="23">
        <v>0.77051324277579047</v>
      </c>
    </row>
    <row r="75" spans="1:7" x14ac:dyDescent="0.15">
      <c r="A75" s="3">
        <f t="shared" si="1"/>
        <v>1.3000000000000007</v>
      </c>
      <c r="B75" s="38">
        <v>2.1983558816880716E-2</v>
      </c>
      <c r="C75" s="27">
        <v>6.4430231485503309E-2</v>
      </c>
      <c r="D75" s="27">
        <v>0.13959427868525237</v>
      </c>
      <c r="E75" s="27">
        <v>0.28612378938684502</v>
      </c>
      <c r="F75" s="27">
        <v>0.4695128851991191</v>
      </c>
      <c r="G75" s="17">
        <v>0.80901699437494889</v>
      </c>
    </row>
    <row r="76" spans="1:7" x14ac:dyDescent="0.15">
      <c r="A76" s="4">
        <f t="shared" ref="A76:A113" si="2">A75+0.02</f>
        <v>1.3200000000000007</v>
      </c>
      <c r="B76" s="39">
        <v>2.094414774846921E-2</v>
      </c>
      <c r="C76" s="31">
        <v>6.1565975108179918E-2</v>
      </c>
      <c r="D76" s="31">
        <v>0.13422449256569063</v>
      </c>
      <c r="E76" s="31">
        <v>0.27972581940078223</v>
      </c>
      <c r="F76" s="31">
        <v>0.47201582212766113</v>
      </c>
      <c r="G76" s="20">
        <v>0.8443279255020163</v>
      </c>
    </row>
    <row r="77" spans="1:7" x14ac:dyDescent="0.15">
      <c r="A77" s="4">
        <f t="shared" si="2"/>
        <v>1.3400000000000007</v>
      </c>
      <c r="B77" s="39">
        <v>1.9569567548454767E-2</v>
      </c>
      <c r="C77" s="31">
        <v>5.7688930449046091E-2</v>
      </c>
      <c r="D77" s="31">
        <v>0.12654878952665161</v>
      </c>
      <c r="E77" s="31">
        <v>0.26839948240328348</v>
      </c>
      <c r="F77" s="31">
        <v>0.46807105099671936</v>
      </c>
      <c r="G77" s="20">
        <v>0.87630668004386447</v>
      </c>
    </row>
    <row r="78" spans="1:7" x14ac:dyDescent="0.15">
      <c r="A78" s="4">
        <f t="shared" si="2"/>
        <v>1.3600000000000008</v>
      </c>
      <c r="B78" s="39">
        <v>1.7880562382444454E-2</v>
      </c>
      <c r="C78" s="31">
        <v>5.2850534418725427E-2</v>
      </c>
      <c r="D78" s="31">
        <v>0.11662546850574547</v>
      </c>
      <c r="E78" s="31">
        <v>0.25189848521746366</v>
      </c>
      <c r="F78" s="31">
        <v>0.45675066233551054</v>
      </c>
      <c r="G78" s="20">
        <v>0.90482705246602047</v>
      </c>
    </row>
    <row r="79" spans="1:7" x14ac:dyDescent="0.15">
      <c r="A79" s="5">
        <f t="shared" si="2"/>
        <v>1.3800000000000008</v>
      </c>
      <c r="B79" s="40">
        <v>1.5903200716475406E-2</v>
      </c>
      <c r="C79" s="32">
        <v>4.7120602337849746E-2</v>
      </c>
      <c r="D79" s="32">
        <v>0.10456230224523058</v>
      </c>
      <c r="E79" s="32">
        <v>0.23004668519093044</v>
      </c>
      <c r="F79" s="32">
        <v>0.43684038706104455</v>
      </c>
      <c r="G79" s="23">
        <v>0.92977648588825212</v>
      </c>
    </row>
    <row r="80" spans="1:7" x14ac:dyDescent="0.15">
      <c r="A80" s="3">
        <f t="shared" si="2"/>
        <v>1.4000000000000008</v>
      </c>
      <c r="B80" s="38">
        <v>1.3668505823737614E-2</v>
      </c>
      <c r="C80" s="27">
        <v>4.0586816216360969E-2</v>
      </c>
      <c r="D80" s="27">
        <v>9.0520373294769196E-2</v>
      </c>
      <c r="E80" s="27">
        <v>0.20278450064944512</v>
      </c>
      <c r="F80" s="27">
        <v>0.40668690697751941</v>
      </c>
      <c r="G80" s="17">
        <v>0.95105651629515431</v>
      </c>
    </row>
    <row r="81" spans="1:7" x14ac:dyDescent="0.15">
      <c r="A81" s="4">
        <f t="shared" si="2"/>
        <v>1.4200000000000008</v>
      </c>
      <c r="B81" s="39">
        <v>1.1211981623336455E-2</v>
      </c>
      <c r="C81" s="31">
        <v>3.3353676076804228E-2</v>
      </c>
      <c r="D81" s="31">
        <v>7.4716057560065774E-2</v>
      </c>
      <c r="E81" s="31">
        <v>0.17023342416747614</v>
      </c>
      <c r="F81" s="31">
        <v>0.36396180542540041</v>
      </c>
      <c r="G81" s="20">
        <v>0.96858316112863163</v>
      </c>
    </row>
    <row r="82" spans="1:7" x14ac:dyDescent="0.15">
      <c r="A82" s="4">
        <f t="shared" si="2"/>
        <v>1.4400000000000008</v>
      </c>
      <c r="B82" s="39">
        <v>8.5730396233995917E-3</v>
      </c>
      <c r="C82" s="31">
        <v>2.5540881377248636E-2</v>
      </c>
      <c r="D82" s="31">
        <v>5.7420320368423539E-2</v>
      </c>
      <c r="E82" s="31">
        <v>0.13277495047719176</v>
      </c>
      <c r="F82" s="31">
        <v>0.30534695789588961</v>
      </c>
      <c r="G82" s="20">
        <v>0.98228725072868917</v>
      </c>
    </row>
    <row r="83" spans="1:7" x14ac:dyDescent="0.15">
      <c r="A83" s="4">
        <f t="shared" si="2"/>
        <v>1.4600000000000009</v>
      </c>
      <c r="B83" s="39">
        <v>5.7943363130940322E-3</v>
      </c>
      <c r="C83" s="31">
        <v>1.7281143291676373E-2</v>
      </c>
      <c r="D83" s="31">
        <v>3.895459986114537E-2</v>
      </c>
      <c r="E83" s="31">
        <v>9.1127597619597614E-2</v>
      </c>
      <c r="F83" s="31">
        <v>0.22641364927704938</v>
      </c>
      <c r="G83" s="20">
        <v>0.9921147013144781</v>
      </c>
    </row>
    <row r="84" spans="1:7" x14ac:dyDescent="0.15">
      <c r="A84" s="5">
        <f t="shared" si="2"/>
        <v>1.4800000000000009</v>
      </c>
      <c r="B84" s="40">
        <v>2.921033841463212E-3</v>
      </c>
      <c r="C84" s="32">
        <v>8.7174688023678656E-3</v>
      </c>
      <c r="D84" s="32">
        <v>1.9682870877176722E-2</v>
      </c>
      <c r="E84" s="32">
        <v>4.6388831008021714E-2</v>
      </c>
      <c r="F84" s="32">
        <v>0.12325830361731896</v>
      </c>
      <c r="G84" s="23">
        <v>0.99802672842827178</v>
      </c>
    </row>
    <row r="85" spans="1:7" x14ac:dyDescent="0.15">
      <c r="A85" s="3">
        <v>1.5</v>
      </c>
      <c r="B85" s="38">
        <v>8.5633616304931288E-18</v>
      </c>
      <c r="C85" s="27">
        <v>2.5561942625178345E-17</v>
      </c>
      <c r="D85" s="27">
        <v>5.7747369834165113E-17</v>
      </c>
      <c r="E85" s="27">
        <v>1.3644991835299322E-16</v>
      </c>
      <c r="F85" s="27">
        <v>3.7308368205746029E-16</v>
      </c>
      <c r="G85" s="17">
        <v>1</v>
      </c>
    </row>
    <row r="86" spans="1:7" x14ac:dyDescent="0.15">
      <c r="A86" s="49">
        <v>1.5001</v>
      </c>
      <c r="B86" s="42">
        <v>-1.4645089055920571E-5</v>
      </c>
      <c r="C86" s="29">
        <v>-4.3716117603563911E-5</v>
      </c>
      <c r="D86" s="29">
        <v>-9.8759738762791753E-5</v>
      </c>
      <c r="E86" s="29">
        <v>-2.3335707679776171E-4</v>
      </c>
      <c r="F86" s="29">
        <v>-6.3804838754285458E-4</v>
      </c>
      <c r="G86" s="30">
        <v>-0.99999995065197844</v>
      </c>
    </row>
    <row r="87" spans="1:7" x14ac:dyDescent="0.15">
      <c r="A87" s="49">
        <v>1.5049999999999999</v>
      </c>
      <c r="B87" s="42">
        <v>-7.3212964385903042E-4</v>
      </c>
      <c r="C87" s="29">
        <v>-2.1854031614353901E-3</v>
      </c>
      <c r="D87" s="29">
        <v>-4.9369059647288386E-3</v>
      </c>
      <c r="E87" s="29">
        <v>-1.1663411260273895E-2</v>
      </c>
      <c r="F87" s="29">
        <v>-3.1829245257760513E-2</v>
      </c>
      <c r="G87" s="30">
        <v>-0.99987663248166059</v>
      </c>
    </row>
    <row r="88" spans="1:7" x14ac:dyDescent="0.15">
      <c r="A88" s="49">
        <v>1.51</v>
      </c>
      <c r="B88" s="42">
        <v>-1.4635103044641491E-3</v>
      </c>
      <c r="C88" s="29">
        <v>-4.3683897678031122E-3</v>
      </c>
      <c r="D88" s="29">
        <v>-9.8673267840730782E-3</v>
      </c>
      <c r="E88" s="29">
        <v>-2.3300202909884785E-2</v>
      </c>
      <c r="F88" s="29">
        <v>-6.3228295621487046E-2</v>
      </c>
      <c r="G88" s="30">
        <v>-0.9995065603657316</v>
      </c>
    </row>
    <row r="89" spans="1:7" x14ac:dyDescent="0.15">
      <c r="A89" s="4">
        <v>1.52</v>
      </c>
      <c r="B89" s="39">
        <v>-2.9210338414633183E-3</v>
      </c>
      <c r="C89" s="31">
        <v>-8.7174688023681814E-3</v>
      </c>
      <c r="D89" s="31">
        <v>-1.9682870877177436E-2</v>
      </c>
      <c r="E89" s="31">
        <v>-4.6388831008023365E-2</v>
      </c>
      <c r="F89" s="31">
        <v>-0.12325830361732304</v>
      </c>
      <c r="G89" s="20">
        <v>-0.99802672842827156</v>
      </c>
    </row>
    <row r="90" spans="1:7" x14ac:dyDescent="0.15">
      <c r="A90" s="4">
        <f t="shared" si="2"/>
        <v>1.54</v>
      </c>
      <c r="B90" s="39">
        <v>-5.7943363130941354E-3</v>
      </c>
      <c r="C90" s="31">
        <v>-1.7281143291676685E-2</v>
      </c>
      <c r="D90" s="31">
        <v>-3.8954599861146084E-2</v>
      </c>
      <c r="E90" s="31">
        <v>-9.1127597619599224E-2</v>
      </c>
      <c r="F90" s="31">
        <v>-0.22641364927705296</v>
      </c>
      <c r="G90" s="20">
        <v>-0.99211470131447788</v>
      </c>
    </row>
    <row r="91" spans="1:7" x14ac:dyDescent="0.15">
      <c r="A91" s="4">
        <f t="shared" si="2"/>
        <v>1.56</v>
      </c>
      <c r="B91" s="39">
        <v>-8.5730396233996923E-3</v>
      </c>
      <c r="C91" s="31">
        <v>-2.5540881377248928E-2</v>
      </c>
      <c r="D91" s="31">
        <v>-5.7420320368424198E-2</v>
      </c>
      <c r="E91" s="31">
        <v>-0.13277495047719326</v>
      </c>
      <c r="F91" s="31">
        <v>-0.30534695789589206</v>
      </c>
      <c r="G91" s="20">
        <v>-0.98228725072868872</v>
      </c>
    </row>
    <row r="92" spans="1:7" x14ac:dyDescent="0.15">
      <c r="A92" s="5">
        <f t="shared" si="2"/>
        <v>1.58</v>
      </c>
      <c r="B92" s="40">
        <v>-1.1211981623336547E-2</v>
      </c>
      <c r="C92" s="32">
        <v>-3.3353676076804506E-2</v>
      </c>
      <c r="D92" s="32">
        <v>-7.4716057560066385E-2</v>
      </c>
      <c r="E92" s="32">
        <v>-0.17023342416747747</v>
      </c>
      <c r="F92" s="32">
        <v>-0.3639618054254023</v>
      </c>
      <c r="G92" s="23">
        <v>-0.96858316112863108</v>
      </c>
    </row>
    <row r="93" spans="1:7" x14ac:dyDescent="0.15">
      <c r="A93" s="3">
        <f t="shared" si="2"/>
        <v>1.6</v>
      </c>
      <c r="B93" s="38">
        <v>-1.3668505823737701E-2</v>
      </c>
      <c r="C93" s="27">
        <v>-4.0586816216361205E-2</v>
      </c>
      <c r="D93" s="27">
        <v>-9.0520373294769765E-2</v>
      </c>
      <c r="E93" s="27">
        <v>-0.20278450064944623</v>
      </c>
      <c r="F93" s="27">
        <v>-0.40668690697752091</v>
      </c>
      <c r="G93" s="17">
        <v>-0.95105651629515364</v>
      </c>
    </row>
    <row r="94" spans="1:7" x14ac:dyDescent="0.15">
      <c r="A94" s="4">
        <f t="shared" si="2"/>
        <v>1.62</v>
      </c>
      <c r="B94" s="39">
        <v>-1.5903200716475482E-2</v>
      </c>
      <c r="C94" s="31">
        <v>-4.7120602337849947E-2</v>
      </c>
      <c r="D94" s="31">
        <v>-0.10456230224523107</v>
      </c>
      <c r="E94" s="31">
        <v>-0.23004668519093127</v>
      </c>
      <c r="F94" s="31">
        <v>-0.43684038706104544</v>
      </c>
      <c r="G94" s="20">
        <v>-0.92977648588825124</v>
      </c>
    </row>
    <row r="95" spans="1:7" x14ac:dyDescent="0.15">
      <c r="A95" s="4">
        <f t="shared" si="2"/>
        <v>1.6400000000000001</v>
      </c>
      <c r="B95" s="39">
        <v>-1.7880562382444523E-2</v>
      </c>
      <c r="C95" s="31">
        <v>-5.2850534418725614E-2</v>
      </c>
      <c r="D95" s="31">
        <v>-0.11662546850574589</v>
      </c>
      <c r="E95" s="31">
        <v>-0.25189848521746439</v>
      </c>
      <c r="F95" s="31">
        <v>-0.45675066233551137</v>
      </c>
      <c r="G95" s="20">
        <v>-0.90482705246601958</v>
      </c>
    </row>
    <row r="96" spans="1:7" x14ac:dyDescent="0.15">
      <c r="A96" s="4">
        <f t="shared" si="2"/>
        <v>1.6600000000000001</v>
      </c>
      <c r="B96" s="39">
        <v>-1.9569567548454819E-2</v>
      </c>
      <c r="C96" s="31">
        <v>-5.7688930449046237E-2</v>
      </c>
      <c r="D96" s="31">
        <v>-0.12654878952665194</v>
      </c>
      <c r="E96" s="31">
        <v>-0.26839948240328393</v>
      </c>
      <c r="F96" s="31">
        <v>-0.46807105099671964</v>
      </c>
      <c r="G96" s="20">
        <v>-0.87630668004386336</v>
      </c>
    </row>
    <row r="97" spans="1:7" x14ac:dyDescent="0.15">
      <c r="A97" s="5">
        <f t="shared" si="2"/>
        <v>1.6800000000000002</v>
      </c>
      <c r="B97" s="40">
        <v>-2.0944147748469252E-2</v>
      </c>
      <c r="C97" s="32">
        <v>-6.1565975108180064E-2</v>
      </c>
      <c r="D97" s="32">
        <v>-0.13422449256569083</v>
      </c>
      <c r="E97" s="32">
        <v>-0.27972581940078256</v>
      </c>
      <c r="F97" s="32">
        <v>-0.47201582212766147</v>
      </c>
      <c r="G97" s="23">
        <v>-0.84432792550201496</v>
      </c>
    </row>
    <row r="98" spans="1:7" x14ac:dyDescent="0.15">
      <c r="A98" s="3">
        <f t="shared" si="2"/>
        <v>1.7000000000000002</v>
      </c>
      <c r="B98" s="38">
        <v>-2.1983558816880758E-2</v>
      </c>
      <c r="C98" s="27">
        <v>-6.443023148550342E-2</v>
      </c>
      <c r="D98" s="27">
        <v>-0.13959427868525259</v>
      </c>
      <c r="E98" s="27">
        <v>-0.2861237893868453</v>
      </c>
      <c r="F98" s="27">
        <v>-0.46951288519911877</v>
      </c>
      <c r="G98" s="17">
        <v>-0.80901699437494701</v>
      </c>
    </row>
    <row r="99" spans="1:7" x14ac:dyDescent="0.15">
      <c r="A99" s="4">
        <f t="shared" si="2"/>
        <v>1.7200000000000002</v>
      </c>
      <c r="B99" s="39">
        <v>-2.2672643376717004E-2</v>
      </c>
      <c r="C99" s="31">
        <v>-6.62486734892479E-2</v>
      </c>
      <c r="D99" s="31">
        <v>-0.14264441762177776</v>
      </c>
      <c r="E99" s="31">
        <v>-0.28787912334086746</v>
      </c>
      <c r="F99" s="31">
        <v>-0.46130031026802398</v>
      </c>
      <c r="G99" s="20">
        <v>-0.77051324277578903</v>
      </c>
    </row>
    <row r="100" spans="1:7" x14ac:dyDescent="0.15">
      <c r="A100" s="4">
        <f t="shared" si="2"/>
        <v>1.7400000000000002</v>
      </c>
      <c r="B100" s="39">
        <v>-2.3001987105084772E-2</v>
      </c>
      <c r="C100" s="31">
        <v>-6.7006311558895193E-2</v>
      </c>
      <c r="D100" s="31">
        <v>-0.14340041162886671</v>
      </c>
      <c r="E100" s="31">
        <v>-0.28529788186656679</v>
      </c>
      <c r="F100" s="31">
        <v>-0.44798798329240158</v>
      </c>
      <c r="G100" s="20">
        <v>-0.72896862742141089</v>
      </c>
    </row>
    <row r="101" spans="1:7" x14ac:dyDescent="0.15">
      <c r="A101" s="4">
        <f t="shared" si="2"/>
        <v>1.7600000000000002</v>
      </c>
      <c r="B101" s="39">
        <v>-2.2967972231491489E-2</v>
      </c>
      <c r="C101" s="31">
        <v>-6.6705490268669579E-2</v>
      </c>
      <c r="D101" s="31">
        <v>-0.14192168917682293</v>
      </c>
      <c r="E101" s="31">
        <v>-0.27869518757544987</v>
      </c>
      <c r="F101" s="31">
        <v>-0.43009779240864948</v>
      </c>
      <c r="G101" s="20">
        <v>-0.68454710592868828</v>
      </c>
    </row>
    <row r="102" spans="1:7" x14ac:dyDescent="0.15">
      <c r="A102" s="5">
        <f t="shared" si="2"/>
        <v>1.7800000000000002</v>
      </c>
      <c r="B102" s="40">
        <v>-2.2572733874021887E-2</v>
      </c>
      <c r="C102" s="32">
        <v>-6.5364935054343001E-2</v>
      </c>
      <c r="D102" s="32">
        <v>-0.13829662217646271</v>
      </c>
      <c r="E102" s="32">
        <v>-0.26838895356349113</v>
      </c>
      <c r="F102" s="32">
        <v>-0.4080903983416912</v>
      </c>
      <c r="G102" s="23">
        <v>-0.63742398974868963</v>
      </c>
    </row>
    <row r="103" spans="1:7" x14ac:dyDescent="0.15">
      <c r="A103" s="3">
        <f t="shared" si="2"/>
        <v>1.8000000000000003</v>
      </c>
      <c r="B103" s="38">
        <v>-2.1824026416034006E-2</v>
      </c>
      <c r="C103" s="27">
        <v>-6.301861869625601E-2</v>
      </c>
      <c r="D103" s="27">
        <v>-0.13263802457365004</v>
      </c>
      <c r="E103" s="27">
        <v>-0.25469665768714023</v>
      </c>
      <c r="F103" s="27">
        <v>-0.38238343479416997</v>
      </c>
      <c r="G103" s="17">
        <v>-0.58778525229247258</v>
      </c>
    </row>
    <row r="104" spans="1:7" x14ac:dyDescent="0.15">
      <c r="A104" s="4">
        <f t="shared" si="2"/>
        <v>1.8200000000000003</v>
      </c>
      <c r="B104" s="39">
        <v>-2.0735008187695903E-2</v>
      </c>
      <c r="C104" s="31">
        <v>-5.9714508413452216E-2</v>
      </c>
      <c r="D104" s="31">
        <v>-0.12507919160525927</v>
      </c>
      <c r="E104" s="31">
        <v>-0.23793389949331079</v>
      </c>
      <c r="F104" s="31">
        <v>-0.3533641032322174</v>
      </c>
      <c r="G104" s="20">
        <v>-0.53582679497899632</v>
      </c>
    </row>
    <row r="105" spans="1:7" x14ac:dyDescent="0.15">
      <c r="A105" s="4">
        <f t="shared" si="2"/>
        <v>1.8400000000000003</v>
      </c>
      <c r="B105" s="39">
        <v>-1.9323953291440214E-2</v>
      </c>
      <c r="C105" s="31">
        <v>-5.5513243234812708E-2</v>
      </c>
      <c r="D105" s="31">
        <v>-0.11577047449681582</v>
      </c>
      <c r="E105" s="31">
        <v>-0.21841395207101838</v>
      </c>
      <c r="F105" s="31">
        <v>-0.32139801580064947</v>
      </c>
      <c r="G105" s="20">
        <v>-0.48175367410171455</v>
      </c>
    </row>
    <row r="106" spans="1:7" x14ac:dyDescent="0.15">
      <c r="A106" s="4">
        <f t="shared" si="2"/>
        <v>1.8600000000000003</v>
      </c>
      <c r="B106" s="39">
        <v>-1.7613899570097506E-2</v>
      </c>
      <c r="C106" s="31">
        <v>-5.0486780051951369E-2</v>
      </c>
      <c r="D106" s="31">
        <v>-0.10487634780767167</v>
      </c>
      <c r="E106" s="31">
        <v>-0.19644783185869483</v>
      </c>
      <c r="F106" s="31">
        <v>-0.28683547318839192</v>
      </c>
      <c r="G106" s="20">
        <v>-0.42577929156507222</v>
      </c>
    </row>
    <row r="107" spans="1:7" x14ac:dyDescent="0.15">
      <c r="A107" s="5">
        <f t="shared" si="2"/>
        <v>1.8800000000000003</v>
      </c>
      <c r="B107" s="40">
        <v>-1.5632241545257608E-2</v>
      </c>
      <c r="C107" s="32">
        <v>-4.4717036318945066E-2</v>
      </c>
      <c r="D107" s="32">
        <v>-9.2572908274811752E-2</v>
      </c>
      <c r="E107" s="32">
        <v>-0.17234460583035324</v>
      </c>
      <c r="F107" s="32">
        <v>-0.25001595550429634</v>
      </c>
      <c r="G107" s="23">
        <v>-0.36812455268467703</v>
      </c>
    </row>
    <row r="108" spans="1:7" x14ac:dyDescent="0.15">
      <c r="A108" s="3">
        <f t="shared" si="2"/>
        <v>1.9000000000000004</v>
      </c>
      <c r="B108" s="38">
        <v>-1.3410276738990777E-2</v>
      </c>
      <c r="C108" s="27">
        <v>-3.8294548249149817E-2</v>
      </c>
      <c r="D108" s="27">
        <v>-7.904573817920682E-2</v>
      </c>
      <c r="E108" s="27">
        <v>-0.14641177691974788</v>
      </c>
      <c r="F108" s="27">
        <v>-0.21127134836873496</v>
      </c>
      <c r="G108" s="17">
        <v>-0.30901699437494679</v>
      </c>
    </row>
    <row r="109" spans="1:7" x14ac:dyDescent="0.15">
      <c r="A109" s="4">
        <f t="shared" si="2"/>
        <v>1.9200000000000004</v>
      </c>
      <c r="B109" s="39">
        <v>-1.0982713218820725E-2</v>
      </c>
      <c r="C109" s="31">
        <v>-3.1317155770977406E-2</v>
      </c>
      <c r="D109" s="31">
        <v>-6.4488067833635282E-2</v>
      </c>
      <c r="E109" s="31">
        <v>-0.11895566247577428</v>
      </c>
      <c r="F109" s="31">
        <v>-0.17092826306888984</v>
      </c>
      <c r="G109" s="20">
        <v>-0.24868988716485363</v>
      </c>
    </row>
    <row r="110" spans="1:7" x14ac:dyDescent="0.15">
      <c r="A110" s="4">
        <f t="shared" si="2"/>
        <v>1.9400000000000004</v>
      </c>
      <c r="B110" s="39">
        <v>-8.3871455502299436E-3</v>
      </c>
      <c r="C110" s="31">
        <v>-2.3888719436055902E-2</v>
      </c>
      <c r="D110" s="31">
        <v>-4.9099177167850144E-2</v>
      </c>
      <c r="E110" s="31">
        <v>-9.0281724986665646E-2</v>
      </c>
      <c r="F110" s="31">
        <v>-0.12930970348398824</v>
      </c>
      <c r="G110" s="20">
        <v>-0.18738131458572382</v>
      </c>
    </row>
    <row r="111" spans="1:7" x14ac:dyDescent="0.15">
      <c r="A111" s="4">
        <f t="shared" si="2"/>
        <v>1.9600000000000004</v>
      </c>
      <c r="B111" s="39">
        <v>-5.6635056688500449E-3</v>
      </c>
      <c r="C111" s="31">
        <v>-1.611786979287887E-2</v>
      </c>
      <c r="D111" s="31">
        <v>-3.3082983207652801E-2</v>
      </c>
      <c r="E111" s="31">
        <v>-6.0694840699545609E-2</v>
      </c>
      <c r="F111" s="31">
        <v>-8.6736262566684583E-2</v>
      </c>
      <c r="G111" s="20">
        <v>-0.1253332335643029</v>
      </c>
    </row>
    <row r="112" spans="1:7" x14ac:dyDescent="0.15">
      <c r="A112" s="5">
        <f t="shared" si="2"/>
        <v>1.9800000000000004</v>
      </c>
      <c r="B112" s="40">
        <v>-2.8534945500871328E-3</v>
      </c>
      <c r="C112" s="32">
        <v>-8.1167862550227468E-3</v>
      </c>
      <c r="D112" s="32">
        <v>-1.6646767060556403E-2</v>
      </c>
      <c r="E112" s="32">
        <v>-3.0499507212680601E-2</v>
      </c>
      <c r="F112" s="32">
        <v>-4.3526984756610917E-2</v>
      </c>
      <c r="G112" s="23">
        <v>-6.2790519529312375E-2</v>
      </c>
    </row>
    <row r="113" spans="1:7" x14ac:dyDescent="0.15">
      <c r="A113" s="3">
        <f t="shared" si="2"/>
        <v>2.0000000000000004</v>
      </c>
      <c r="B113" s="38">
        <v>6.9726561068783468E-17</v>
      </c>
      <c r="C113" s="27">
        <v>1.9830484596238916E-16</v>
      </c>
      <c r="D113" s="27">
        <v>4.0659491370168949E-16</v>
      </c>
      <c r="E113" s="27">
        <v>7.4461300838475448E-16</v>
      </c>
      <c r="F113" s="27">
        <v>1.0621919822101019E-15</v>
      </c>
      <c r="G113" s="17">
        <v>1.5314274795707798E-15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Start_JZeta">
                <anchor moveWithCells="1" sizeWithCells="1">
                  <from>
                    <xdr:col>1</xdr:col>
                    <xdr:colOff>0</xdr:colOff>
                    <xdr:row>1</xdr:row>
                    <xdr:rowOff>161925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67</vt:i4>
      </vt:variant>
    </vt:vector>
  </HeadingPairs>
  <TitlesOfParts>
    <vt:vector size="67" baseType="lpstr">
      <vt:lpstr>Laguerre</vt:lpstr>
      <vt:lpstr>ALaguerre</vt:lpstr>
      <vt:lpstr>Legendre</vt:lpstr>
      <vt:lpstr>ALegendre</vt:lpstr>
      <vt:lpstr>Hermite</vt:lpstr>
      <vt:lpstr>Chebt</vt:lpstr>
      <vt:lpstr>Chebtd</vt:lpstr>
      <vt:lpstr>Chebu</vt:lpstr>
      <vt:lpstr>ExpLog</vt:lpstr>
      <vt:lpstr>ExpInt</vt:lpstr>
      <vt:lpstr>Spence</vt:lpstr>
      <vt:lpstr>SinCos</vt:lpstr>
      <vt:lpstr>RGam</vt:lpstr>
      <vt:lpstr>Poch</vt:lpstr>
      <vt:lpstr>Beta</vt:lpstr>
      <vt:lpstr>PolyGam</vt:lpstr>
      <vt:lpstr>IGam</vt:lpstr>
      <vt:lpstr>IGampq</vt:lpstr>
      <vt:lpstr>IGamd</vt:lpstr>
      <vt:lpstr>IGampqi</vt:lpstr>
      <vt:lpstr>IGampqia</vt:lpstr>
      <vt:lpstr>Betax</vt:lpstr>
      <vt:lpstr>IBeta</vt:lpstr>
      <vt:lpstr>IBetad</vt:lpstr>
      <vt:lpstr>IBetai</vt:lpstr>
      <vt:lpstr>IBetaia</vt:lpstr>
      <vt:lpstr>IBetaib</vt:lpstr>
      <vt:lpstr>Zeta</vt:lpstr>
      <vt:lpstr>Erf</vt:lpstr>
      <vt:lpstr>Erfi</vt:lpstr>
      <vt:lpstr>Fres</vt:lpstr>
      <vt:lpstr>Dawson</vt:lpstr>
      <vt:lpstr>Besj</vt:lpstr>
      <vt:lpstr>Besy</vt:lpstr>
      <vt:lpstr>Besjd</vt:lpstr>
      <vt:lpstr>Besyd</vt:lpstr>
      <vt:lpstr>Sbesj</vt:lpstr>
      <vt:lpstr>Sbesy</vt:lpstr>
      <vt:lpstr>Besi</vt:lpstr>
      <vt:lpstr>Besi(e)</vt:lpstr>
      <vt:lpstr>Besk</vt:lpstr>
      <vt:lpstr>Besk(e)</vt:lpstr>
      <vt:lpstr>Besid</vt:lpstr>
      <vt:lpstr>Beskd</vt:lpstr>
      <vt:lpstr>Sbesi</vt:lpstr>
      <vt:lpstr>Sbesk</vt:lpstr>
      <vt:lpstr>Airy</vt:lpstr>
      <vt:lpstr>0F1</vt:lpstr>
      <vt:lpstr>0F1 (2)</vt:lpstr>
      <vt:lpstr>1F0</vt:lpstr>
      <vt:lpstr>2F1</vt:lpstr>
      <vt:lpstr>Chu</vt:lpstr>
      <vt:lpstr>Chu (2)</vt:lpstr>
      <vt:lpstr>Jelli</vt:lpstr>
      <vt:lpstr>Jelli (2)</vt:lpstr>
      <vt:lpstr>Jelli (3)</vt:lpstr>
      <vt:lpstr>Celli</vt:lpstr>
      <vt:lpstr>ElliF</vt:lpstr>
      <vt:lpstr>ElliE</vt:lpstr>
      <vt:lpstr>ElliP</vt:lpstr>
      <vt:lpstr>ElliP (2)</vt:lpstr>
      <vt:lpstr>ElliRC</vt:lpstr>
      <vt:lpstr>ElliRD</vt:lpstr>
      <vt:lpstr>ElliRG</vt:lpstr>
      <vt:lpstr>ElliRF</vt:lpstr>
      <vt:lpstr>ElliRJ</vt:lpstr>
      <vt:lpstr>JZeta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User</cp:lastModifiedBy>
  <dcterms:created xsi:type="dcterms:W3CDTF">2012-08-02T14:03:43Z</dcterms:created>
  <dcterms:modified xsi:type="dcterms:W3CDTF">2020-03-21T07:51:21Z</dcterms:modified>
</cp:coreProperties>
</file>