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f1fefbe566af8/Desktop/BerkeleyBootcamp/UCB-challengesHomeworks/Ch/Excel-Challenge1/Starter_Code/"/>
    </mc:Choice>
  </mc:AlternateContent>
  <xr:revisionPtr revIDLastSave="912" documentId="13_ncr:40009_{11C9D2FE-BDF6-5C46-B9DE-A4DF0C4A6734}" xr6:coauthVersionLast="47" xr6:coauthVersionMax="47" xr10:uidLastSave="{8F19BE9A-E80F-452A-87E3-DDC773488BB0}"/>
  <bookViews>
    <workbookView xWindow="-110" yWindow="-110" windowWidth="25820" windowHeight="13900" tabRatio="633" activeTab="2" xr2:uid="{00000000-000D-0000-FFFF-FFFF00000000}"/>
  </bookViews>
  <sheets>
    <sheet name="Performance PerYear" sheetId="19" r:id="rId1"/>
    <sheet name="Crowdfunding" sheetId="1" r:id="rId2"/>
    <sheet name="PerformancebyParentCategory" sheetId="5" r:id="rId3"/>
    <sheet name="PerformancebySub-Cat" sheetId="6" r:id="rId4"/>
    <sheet name="OutcomebyLaunchedDate" sheetId="8" r:id="rId5"/>
    <sheet name="GoalAnalysis" sheetId="9" r:id="rId6"/>
    <sheet name="statistical anaysis" sheetId="10" r:id="rId7"/>
  </sheets>
  <definedNames>
    <definedName name="_xlnm._FilterDatabase" localSheetId="1" hidden="1">Crowdfunding!$G$1:$G$1001</definedName>
    <definedName name="_xlnm._FilterDatabase" localSheetId="6" hidden="1">'statistical anaysis'!$B$1:$B$1001</definedName>
    <definedName name="_xlnm.Criteria" localSheetId="6">'statistical anaysis'!$A$1</definedName>
  </definedNames>
  <calcPr calcId="191029"/>
  <pivotCaches>
    <pivotCache cacheId="0" r:id="rId8"/>
    <pivotCache cacheId="1" r:id="rId9"/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0" l="1" a="1"/>
  <c r="E9" i="10" s="1"/>
  <c r="B9" i="10" a="1"/>
  <c r="B9" i="10" s="1"/>
  <c r="E10" i="9"/>
  <c r="D12" i="9"/>
  <c r="D11" i="9"/>
  <c r="D10" i="9"/>
  <c r="D9" i="9"/>
  <c r="D8" i="9"/>
  <c r="D7" i="9"/>
  <c r="D6" i="9"/>
  <c r="D5" i="9"/>
  <c r="D4" i="9"/>
  <c r="D3" i="9"/>
  <c r="D2" i="9"/>
  <c r="C12" i="9"/>
  <c r="C11" i="9"/>
  <c r="C10" i="9"/>
  <c r="C9" i="9"/>
  <c r="C8" i="9"/>
  <c r="C7" i="9"/>
  <c r="C6" i="9"/>
  <c r="C5" i="9"/>
  <c r="C4" i="9"/>
  <c r="C3" i="9"/>
  <c r="C2" i="9"/>
  <c r="D13" i="9"/>
  <c r="B13" i="9"/>
  <c r="E13" i="9" s="1"/>
  <c r="B12" i="9"/>
  <c r="B11" i="9"/>
  <c r="E11" i="9" s="1"/>
  <c r="B10" i="9"/>
  <c r="B9" i="9"/>
  <c r="B8" i="9"/>
  <c r="B7" i="9"/>
  <c r="B6" i="9"/>
  <c r="B5" i="9"/>
  <c r="E5" i="9" s="1"/>
  <c r="B4" i="9"/>
  <c r="E4" i="9" s="1"/>
  <c r="B3" i="9"/>
  <c r="E3" i="9" s="1"/>
  <c r="B2" i="9"/>
  <c r="C13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F2" i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6" i="9" l="1"/>
  <c r="F6" i="9" s="1"/>
  <c r="G8" i="9"/>
  <c r="E8" i="9"/>
  <c r="F8" i="9" s="1"/>
  <c r="G10" i="9"/>
  <c r="G3" i="9"/>
  <c r="G11" i="9"/>
  <c r="H8" i="9"/>
  <c r="G4" i="9"/>
  <c r="E2" i="9"/>
  <c r="F2" i="9" s="1"/>
  <c r="F10" i="9"/>
  <c r="H10" i="9"/>
  <c r="G13" i="9"/>
  <c r="E12" i="9"/>
  <c r="G12" i="9" s="1"/>
  <c r="G5" i="9"/>
  <c r="G6" i="9"/>
  <c r="H3" i="9"/>
  <c r="H11" i="9"/>
  <c r="H4" i="9"/>
  <c r="F4" i="9"/>
  <c r="H12" i="9"/>
  <c r="F5" i="9"/>
  <c r="H5" i="9"/>
  <c r="H13" i="9"/>
  <c r="F13" i="9"/>
  <c r="E7" i="9"/>
  <c r="G7" i="9" s="1"/>
  <c r="F11" i="9"/>
  <c r="F3" i="9"/>
  <c r="E9" i="9"/>
  <c r="G9" i="9" s="1"/>
  <c r="J13" i="10"/>
  <c r="J14" i="10"/>
  <c r="K9" i="10"/>
  <c r="J9" i="10"/>
  <c r="K12" i="10"/>
  <c r="J11" i="10"/>
  <c r="K13" i="10"/>
  <c r="K10" i="10"/>
  <c r="K11" i="10"/>
  <c r="J10" i="10"/>
  <c r="J12" i="10"/>
  <c r="K14" i="10"/>
  <c r="H2" i="9" l="1"/>
  <c r="F12" i="9"/>
  <c r="H6" i="9"/>
  <c r="G2" i="9"/>
  <c r="H9" i="9"/>
  <c r="F9" i="9"/>
  <c r="H7" i="9"/>
  <c r="F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<sst xmlns="http://schemas.openxmlformats.org/spreadsheetml/2006/main" count="6156" uniqueCount="2124">
  <si>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</si>
  <si>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</si>
  <si>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</si>
  <si>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</si>
  <si>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</si>
  <si>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</si>
  <si>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</si>
  <si>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</si>
  <si>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</si>
  <si>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</si>
  <si>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</si>
  <si>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</si>
  <si>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</si>
  <si>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</si>
  <si>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</si>
  <si>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</si>
  <si>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</si>
  <si>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</si>
  <si>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</si>
  <si>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</si>
  <si>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</si>
  <si>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</si>
  <si>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</si>
  <si>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</si>
  <si>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</si>
  <si>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</si>
  <si>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</si>
  <si>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</si>
  <si>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</si>
  <si>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</si>
  <si>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</si>
  <si>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</si>
  <si>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</si>
  <si>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</si>
  <si>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</si>
  <si>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</si>
  <si>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</si>
  <si>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</si>
  <si>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</si>
  <si>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</si>
  <si>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</si>
  <si>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</si>
  <si>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</si>
  <si>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</si>
  <si>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</si>
  <si>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</si>
  <si>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</si>
  <si>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</si>
  <si>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</si>
  <si>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</si>
  <si>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</si>
  <si>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</si>
  <si>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</si>
  <si>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</si>
  <si>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</si>
  <si>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</si>
  <si>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</si>
  <si>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</si>
  <si>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</si>
  <si>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</si>
  <si>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</si>
  <si>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</si>
  <si>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</si>
  <si>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</si>
  <si>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</si>
  <si>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</si>
  <si>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</si>
  <si>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</si>
  <si>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</si>
  <si>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</si>
  <si>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</si>
  <si>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</si>
  <si>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</si>
  <si>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</si>
  <si>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</si>
  <si>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</si>
  <si>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</si>
  <si>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</si>
  <si>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</si>
  <si>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</si>
  <si>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</si>
  <si>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</si>
  <si>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</si>
  <si>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</si>
  <si>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</si>
  <si>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</si>
  <si>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</si>
  <si>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</si>
  <si>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</si>
  <si>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</si>
  <si>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</si>
  <si>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</si>
  <si>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</si>
  <si>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</si>
  <si>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</si>
  <si>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</si>
  <si>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</si>
  <si>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</si>
  <si>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</si>
  <si>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</si>
  <si>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</si>
  <si>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</si>
  <si>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</si>
  <si>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</si>
  <si>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</si>
  <si>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</si>
  <si>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</si>
  <si>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</si>
  <si>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</si>
  <si>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</si>
  <si>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</si>
  <si>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</si>
  <si>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</si>
  <si>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</si>
  <si>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</si>
  <si>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</si>
  <si>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</si>
  <si>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</si>
  <si>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</si>
  <si>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</si>
  <si>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</si>
  <si>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</si>
  <si>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</si>
  <si>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</si>
  <si>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</si>
  <si>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</si>
  <si>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</si>
  <si>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</si>
  <si>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</si>
  <si>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</si>
  <si>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</si>
  <si>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</si>
  <si>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</si>
  <si>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</si>
  <si>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</si>
  <si>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</si>
  <si>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</si>
  <si>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</si>
  <si>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</si>
  <si>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</si>
  <si>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</si>
  <si>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</si>
  <si>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</si>
  <si>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</si>
  <si>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</si>
  <si>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</si>
  <si>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</si>
  <si>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</si>
  <si>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</si>
  <si>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</si>
  <si>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</si>
  <si>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</si>
  <si>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</si>
  <si>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</si>
  <si>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</si>
  <si>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</si>
  <si>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</si>
  <si>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</si>
  <si>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</si>
  <si>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</si>
  <si>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</si>
  <si>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</si>
  <si>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</si>
  <si>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</si>
  <si>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</si>
  <si>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</si>
  <si>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</si>
  <si>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</si>
  <si>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</si>
  <si>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</si>
  <si>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</si>
  <si>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</si>
  <si>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</si>
  <si>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</si>
  <si>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</si>
  <si>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</si>
  <si>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</si>
  <si>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</si>
  <si>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</si>
  <si>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</si>
  <si>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</si>
  <si>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</si>
  <si>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</si>
  <si>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</si>
  <si>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</si>
  <si>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</si>
  <si>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</si>
  <si>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</si>
  <si>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</si>
  <si>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</si>
  <si>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</si>
  <si>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</si>
  <si>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</si>
  <si>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</si>
  <si>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</si>
  <si>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</si>
  <si>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</si>
  <si>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</si>
  <si>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</si>
  <si>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</si>
  <si>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</si>
  <si>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</si>
  <si>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</si>
  <si>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</si>
  <si>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</si>
  <si>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</si>
  <si>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</si>
  <si>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</si>
  <si>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</si>
  <si>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</si>
  <si>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</si>
  <si>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</si>
  <si>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</si>
  <si>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</si>
  <si>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</si>
  <si>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</si>
  <si>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</si>
  <si>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</si>
  <si>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</si>
  <si>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</si>
  <si>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</si>
  <si>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</si>
  <si>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</si>
  <si>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</si>
  <si>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</si>
  <si>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</si>
  <si>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</si>
  <si>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</si>
  <si>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</si>
  <si>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</si>
  <si>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</si>
  <si>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</si>
  <si>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</si>
  <si>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</si>
  <si>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</si>
  <si>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</si>
  <si>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</si>
  <si>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</si>
  <si>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</si>
  <si>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</si>
  <si>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</si>
  <si>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</si>
  <si>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</si>
  <si>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</si>
  <si>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</si>
  <si>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</si>
  <si>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</si>
  <si>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</si>
  <si>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</si>
  <si>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</si>
  <si>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</si>
  <si>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</si>
  <si>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</si>
  <si>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</si>
  <si>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</si>
  <si>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</si>
  <si>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</si>
  <si>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</si>
  <si>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</si>
  <si>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</si>
  <si>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</si>
  <si>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</si>
  <si>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</si>
  <si>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</si>
  <si>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</si>
  <si>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</si>
  <si>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</si>
  <si>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</si>
  <si>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</si>
  <si>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</si>
  <si>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</si>
  <si>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</si>
  <si>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</si>
  <si>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</si>
  <si>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</si>
  <si>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</si>
  <si>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</si>
  <si>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</si>
  <si>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</si>
  <si>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</si>
  <si>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</si>
  <si>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</si>
  <si>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</si>
  <si>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</si>
  <si>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</si>
  <si>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</si>
  <si>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</si>
  <si>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</si>
  <si>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</si>
  <si>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</si>
  <si>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</si>
  <si>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</si>
  <si>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</si>
  <si>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</si>
  <si>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</si>
  <si>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</si>
  <si>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</si>
  <si>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</si>
  <si>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</si>
  <si>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</si>
  <si>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</si>
  <si>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</si>
  <si>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</si>
  <si>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</si>
  <si>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</si>
  <si>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</si>
  <si>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</si>
  <si>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</si>
  <si>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</si>
  <si>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</si>
  <si>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</si>
  <si>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</si>
  <si>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</si>
  <si>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</si>
  <si>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</si>
  <si>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</si>
  <si>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</si>
  <si>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</si>
  <si>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</si>
  <si>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</si>
  <si>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</si>
  <si>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</si>
  <si>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</si>
  <si>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</si>
  <si>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</si>
  <si>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</si>
  <si>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</si>
  <si>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</si>
  <si>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</si>
  <si>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</si>
  <si>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</si>
  <si>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</si>
  <si>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</si>
  <si>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</si>
  <si>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</si>
  <si>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</si>
  <si>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</si>
  <si>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</si>
  <si>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</si>
  <si>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</si>
  <si>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</si>
  <si>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</si>
  <si>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</si>
  <si>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</si>
  <si>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</si>
  <si>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</si>
  <si>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</si>
  <si>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</si>
  <si>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</si>
  <si>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</si>
  <si>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</si>
  <si>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</si>
  <si>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</si>
  <si>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</si>
  <si>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</si>
  <si>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</si>
  <si>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</si>
  <si>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</si>
  <si>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</si>
  <si>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</si>
  <si>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</si>
  <si>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</si>
  <si>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</si>
  <si>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</si>
  <si>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</si>
  <si>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</si>
  <si>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</si>
  <si>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</si>
  <si>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</si>
  <si>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</si>
  <si>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</si>
  <si>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</si>
  <si>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</si>
  <si>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</si>
  <si>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</si>
  <si>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</si>
  <si>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</si>
  <si>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</si>
  <si>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</si>
  <si>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</si>
  <si>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</si>
  <si>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</si>
  <si>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</si>
  <si>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</si>
  <si>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</si>
  <si>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</si>
  <si>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</si>
  <si>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</si>
  <si>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</si>
  <si>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</si>
  <si>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</si>
  <si>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</si>
  <si>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</si>
  <si>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</si>
  <si>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</si>
  <si>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</si>
  <si>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</si>
  <si>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</si>
  <si>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</si>
  <si>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</si>
  <si>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</si>
  <si>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</si>
  <si>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</si>
  <si>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</si>
  <si>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</si>
  <si>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</si>
  <si>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</si>
  <si>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</si>
  <si>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</si>
  <si>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</si>
  <si>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</si>
  <si>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</si>
  <si>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</si>
  <si>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</si>
  <si>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</si>
  <si>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</si>
  <si>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</si>
  <si>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</si>
  <si>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</si>
  <si>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</si>
  <si>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</si>
  <si>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</si>
  <si>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</si>
  <si>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</si>
  <si>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</si>
  <si>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</si>
  <si>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</si>
  <si>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</si>
  <si>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</si>
  <si>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</si>
  <si>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</si>
  <si>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</si>
  <si>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</si>
  <si>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</si>
  <si>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</si>
  <si>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</si>
  <si>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</si>
  <si>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</si>
  <si>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</si>
  <si>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</si>
  <si>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</si>
  <si>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</si>
  <si>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</si>
  <si>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</si>
  <si>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</si>
  <si>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</si>
  <si>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</si>
  <si>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</si>
  <si>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</si>
  <si>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</si>
  <si>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</si>
  <si>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</si>
  <si>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</si>
  <si>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</si>
  <si>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</si>
  <si>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</si>
  <si>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</si>
  <si>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</si>
  <si>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</si>
  <si>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</si>
  <si>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</si>
  <si>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</si>
  <si>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</si>
  <si>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</si>
  <si>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</si>
  <si>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</si>
  <si>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</si>
  <si>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</si>
  <si>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</si>
  <si>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</si>
  <si>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</si>
  <si>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</si>
  <si>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</si>
  <si>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</si>
  <si>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</si>
  <si>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</si>
  <si>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</si>
  <si>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</si>
  <si>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</si>
  <si>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</si>
  <si>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</si>
  <si>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</si>
  <si>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</si>
  <si>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</si>
  <si>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</si>
  <si>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</si>
  <si>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</si>
  <si>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</si>
  <si>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</si>
  <si>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</si>
  <si>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</si>
  <si>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</si>
  <si>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</si>
  <si>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</si>
  <si>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</si>
  <si>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</si>
  <si>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</si>
  <si>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</si>
  <si>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</si>
  <si>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</si>
  <si>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</si>
  <si>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</si>
  <si>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</si>
  <si>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</si>
  <si>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</si>
  <si>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</si>
  <si>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</si>
  <si>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</si>
  <si>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</si>
  <si>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</si>
  <si>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</si>
  <si>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</si>
  <si>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</si>
  <si>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</si>
  <si>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</si>
  <si>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</si>
  <si>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</si>
  <si>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</si>
  <si>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</si>
  <si>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</si>
  <si>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</si>
  <si>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</si>
  <si>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</si>
  <si>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</si>
  <si>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</si>
  <si>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</si>
  <si>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</si>
  <si>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</si>
  <si>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</si>
  <si>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</si>
  <si>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</si>
  <si>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</si>
  <si>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</si>
  <si>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</si>
  <si>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</si>
  <si>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</si>
  <si>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</si>
  <si>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</si>
  <si>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</si>
  <si>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</si>
  <si>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</si>
  <si>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</si>
  <si>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</si>
  <si>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</si>
  <si>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</si>
  <si>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</si>
  <si>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</si>
  <si>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</si>
  <si>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</si>
  <si>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</si>
  <si>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</si>
  <si>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</si>
  <si>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</si>
  <si>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</si>
  <si>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</si>
  <si>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</si>
  <si>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</si>
  <si>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</si>
  <si>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</si>
  <si>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</si>
  <si>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</si>
  <si>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</si>
  <si>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</si>
  <si>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</si>
  <si>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</si>
  <si>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</si>
  <si>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</si>
  <si>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</si>
  <si>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</si>
  <si>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</si>
  <si>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</si>
  <si>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</si>
  <si>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</si>
  <si>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</si>
  <si>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</si>
  <si>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</si>
  <si>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</si>
  <si>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</si>
  <si>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</si>
  <si>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</si>
  <si>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</si>
  <si>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</si>
  <si>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</si>
  <si>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</si>
  <si>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</si>
  <si>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</si>
  <si>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</si>
  <si>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</si>
  <si>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</si>
  <si>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</si>
  <si>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</si>
  <si>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</si>
  <si>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</si>
  <si>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</si>
  <si>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</si>
  <si>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</si>
  <si>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</si>
  <si>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</si>
  <si>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</si>
  <si>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</si>
  <si>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</si>
  <si>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</si>
  <si>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</si>
  <si>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</si>
  <si>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</si>
  <si>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</si>
  <si>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</si>
  <si>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</si>
  <si>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</si>
  <si>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</si>
  <si>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</si>
  <si>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</si>
  <si>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</si>
  <si>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</si>
  <si>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</si>
  <si>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</si>
  <si>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</si>
  <si>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</si>
  <si>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</si>
  <si>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</si>
  <si>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</si>
  <si>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</si>
  <si>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</si>
  <si>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</si>
  <si>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</si>
  <si>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</si>
  <si>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</si>
  <si>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</si>
  <si>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</si>
  <si>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</si>
  <si>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</si>
  <si>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</si>
  <si>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</si>
  <si>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</si>
  <si>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</si>
  <si>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</si>
  <si>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</si>
  <si>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</si>
  <si>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</si>
  <si>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</si>
  <si>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</si>
  <si>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</si>
  <si>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</si>
  <si>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</si>
  <si>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</si>
  <si>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</si>
  <si>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</si>
  <si>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</si>
  <si>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</si>
  <si>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</si>
  <si>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</si>
  <si>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</si>
  <si>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</si>
  <si>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</si>
  <si>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</si>
  <si>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</si>
  <si>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</si>
  <si>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</si>
  <si>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</si>
  <si>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</si>
  <si>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</si>
  <si>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</si>
  <si>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</si>
  <si>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</si>
  <si>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</si>
  <si>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</si>
  <si>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</si>
  <si>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</si>
  <si>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</si>
  <si>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</si>
  <si>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</si>
  <si>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</si>
  <si>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</si>
  <si>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</si>
  <si>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</si>
  <si>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</si>
  <si>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</si>
  <si>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</si>
  <si>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</si>
  <si>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</si>
  <si>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</si>
  <si>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</si>
  <si>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</si>
  <si>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</si>
  <si>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</si>
  <si>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</si>
  <si>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</si>
  <si>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</si>
  <si>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</si>
  <si>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</si>
  <si>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</si>
  <si>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</si>
  <si>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</si>
  <si>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</si>
  <si>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</si>
  <si>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</si>
  <si>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</si>
  <si>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</si>
  <si>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</si>
  <si>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</si>
  <si>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</si>
  <si>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</si>
  <si>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</si>
  <si>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</si>
  <si>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</si>
  <si>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</si>
  <si>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</si>
  <si>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</si>
  <si>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</si>
  <si>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</si>
  <si>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</si>
  <si>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</si>
  <si>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</si>
  <si>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</si>
  <si>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</si>
  <si>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</si>
  <si>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</si>
  <si>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</si>
  <si>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</si>
  <si>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</si>
  <si>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</si>
  <si>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</si>
  <si>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</si>
  <si>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</si>
  <si>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</si>
  <si>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</si>
  <si>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</si>
  <si>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</si>
  <si>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</si>
  <si>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</si>
  <si>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</si>
  <si>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</si>
  <si>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</si>
  <si>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</si>
  <si>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</si>
  <si>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</si>
  <si>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</si>
  <si>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</si>
  <si>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</si>
  <si>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</si>
  <si>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</si>
  <si>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</si>
  <si>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</si>
  <si>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</si>
  <si>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</si>
  <si>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</si>
  <si>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</si>
  <si>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</si>
  <si>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</si>
  <si>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</si>
  <si>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</si>
  <si>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</si>
  <si>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</si>
  <si>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</si>
  <si>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</si>
  <si>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</si>
  <si>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</si>
  <si>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</si>
  <si>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</si>
  <si>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</si>
  <si>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</si>
  <si>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</si>
  <si>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</si>
  <si>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</si>
  <si>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</si>
  <si>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</si>
  <si>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</si>
  <si>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</si>
  <si>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</si>
  <si>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</si>
  <si>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</si>
  <si>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</si>
  <si>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</si>
  <si>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</si>
  <si>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</si>
  <si>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</si>
  <si>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</si>
  <si>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</si>
  <si>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</si>
  <si>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</si>
  <si>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</si>
  <si>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</si>
  <si>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</si>
  <si>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</si>
  <si>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</si>
  <si>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</si>
  <si>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</si>
  <si>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</si>
  <si>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</si>
  <si>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</si>
  <si>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</si>
  <si>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</si>
  <si>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</si>
  <si>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</si>
  <si>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</si>
  <si>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</si>
  <si>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</si>
  <si>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</si>
  <si>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</si>
  <si>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</si>
  <si>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</si>
  <si>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</si>
  <si>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</si>
  <si>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</si>
  <si>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</si>
  <si>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</si>
  <si>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</si>
  <si>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</si>
  <si>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</si>
  <si>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</si>
  <si>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</si>
  <si>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</si>
  <si>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</si>
  <si>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</si>
  <si>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</si>
  <si>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</si>
  <si>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</si>
  <si>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</si>
  <si>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</si>
  <si>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</si>
  <si>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</si>
  <si>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</si>
  <si>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</si>
  <si>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</si>
  <si>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</si>
  <si>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</si>
  <si>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</si>
  <si>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</si>
  <si>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</si>
  <si>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</si>
  <si>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</si>
  <si>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</si>
  <si>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</si>
  <si>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</si>
  <si>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</si>
  <si>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</si>
  <si>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</si>
  <si>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</si>
  <si>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</si>
  <si>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</si>
  <si>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</si>
  <si>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</si>
  <si>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</si>
  <si>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</si>
  <si>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</si>
  <si>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</si>
  <si>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</si>
  <si>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</si>
  <si>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</si>
  <si>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</si>
  <si>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</si>
  <si>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</si>
  <si>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</si>
  <si>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</si>
  <si>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</si>
  <si>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</si>
  <si>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</si>
  <si>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</si>
  <si>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</si>
  <si>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</si>
  <si>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</si>
  <si>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</si>
  <si>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</si>
  <si>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</si>
  <si>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</si>
  <si>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</si>
  <si>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</si>
  <si>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</si>
  <si>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</si>
  <si>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</si>
  <si>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</si>
  <si>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</si>
  <si>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</si>
  <si>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</si>
  <si>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</si>
  <si>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</si>
  <si>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</si>
  <si>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</si>
  <si>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</si>
  <si>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</si>
  <si>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</si>
  <si>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</si>
  <si>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</si>
  <si>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</si>
  <si>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</si>
  <si>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</si>
  <si>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</si>
  <si>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</si>
  <si>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</si>
  <si>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</si>
  <si>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</si>
  <si>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</si>
  <si>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</si>
  <si>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</si>
  <si>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</si>
  <si>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</si>
  <si>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</si>
  <si>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</si>
  <si>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</si>
  <si>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</si>
  <si>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</si>
  <si>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</si>
  <si>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</si>
  <si>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</si>
  <si>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</si>
  <si>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</si>
  <si>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</si>
  <si>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</si>
  <si>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</si>
  <si>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</si>
  <si>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</si>
  <si>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</si>
  <si>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</si>
  <si>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</si>
  <si>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</si>
  <si>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</si>
  <si>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</si>
  <si>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</si>
  <si>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</si>
  <si>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</si>
  <si>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</si>
  <si>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</si>
  <si>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</si>
  <si>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</si>
  <si>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</si>
  <si>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</si>
  <si>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</si>
  <si>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</si>
  <si>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</si>
  <si>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</si>
  <si>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</si>
  <si>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</si>
  <si>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</si>
  <si>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</si>
  <si>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</si>
  <si>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</si>
  <si>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</si>
  <si>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</si>
  <si>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</si>
  <si>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</si>
  <si>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</si>
  <si>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</si>
  <si>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</si>
  <si>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</si>
  <si>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</si>
  <si>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</si>
  <si>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</si>
  <si>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</si>
  <si>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</si>
  <si>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</si>
  <si>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</si>
  <si>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</si>
  <si>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</si>
  <si>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</si>
  <si>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</si>
  <si>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</si>
  <si>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</si>
  <si>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</si>
  <si>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</si>
  <si>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</si>
  <si>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</si>
  <si>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</si>
  <si>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</si>
  <si>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</si>
  <si>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</si>
  <si>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</si>
  <si>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</si>
  <si>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</si>
  <si>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</si>
  <si>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</si>
  <si>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</si>
  <si>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</si>
  <si>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</si>
  <si>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</si>
  <si>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</si>
  <si>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</si>
  <si>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</si>
  <si>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</si>
  <si>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</si>
  <si>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</si>
  <si>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</si>
  <si>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</si>
  <si>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</si>
  <si>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</si>
  <si>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</si>
  <si>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</si>
  <si>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</si>
  <si>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</si>
  <si>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</si>
  <si>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</si>
  <si>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</si>
  <si>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</si>
  <si>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</si>
  <si>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</si>
  <si>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</si>
  <si>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</si>
  <si>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</si>
  <si>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</si>
  <si>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</si>
  <si>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</si>
  <si>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</si>
  <si>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</si>
  <si>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</si>
  <si>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</si>
  <si>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</si>
  <si>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</si>
  <si>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</si>
  <si>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</si>
  <si>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</si>
  <si>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</si>
  <si>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</si>
  <si>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</si>
  <si>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</si>
  <si>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</si>
  <si>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</si>
  <si>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</si>
  <si>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</si>
  <si>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</si>
  <si>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</si>
  <si>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</si>
  <si>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</si>
  <si>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</si>
  <si>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</si>
  <si>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</si>
  <si>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</si>
  <si>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</si>
  <si>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</si>
  <si>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</si>
  <si>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</si>
  <si>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</si>
  <si>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</si>
  <si>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</si>
  <si>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</si>
  <si>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</si>
  <si>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</si>
  <si>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</si>
  <si>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</si>
  <si>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</si>
  <si>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</si>
  <si>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</si>
  <si>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</si>
  <si>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</si>
  <si>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</si>
  <si>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</si>
  <si>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</si>
  <si>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</si>
  <si>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</si>
  <si>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</si>
  <si>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</si>
  <si>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</si>
  <si>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</si>
  <si>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</si>
  <si>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</si>
  <si>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</si>
  <si>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</si>
  <si>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</si>
  <si>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</si>
  <si>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</si>
  <si>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</si>
  <si>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</si>
  <si>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</si>
  <si>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</si>
  <si>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</si>
  <si>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</si>
  <si>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</si>
  <si>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</si>
  <si>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</si>
  <si>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</si>
  <si>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</si>
  <si>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</si>
  <si>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</si>
  <si>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</si>
  <si>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</si>
  <si>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</si>
  <si>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</si>
  <si>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</si>
  <si>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</si>
  <si>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</si>
  <si>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</si>
  <si>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</si>
  <si>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</si>
  <si>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</si>
  <si>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</si>
  <si>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</si>
  <si>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</si>
  <si>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</si>
  <si>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</si>
  <si>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</si>
  <si>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</si>
  <si>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</si>
  <si>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</si>
  <si>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</si>
  <si>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</si>
  <si>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</si>
  <si>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</si>
  <si>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</si>
  <si>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</si>
  <si>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</si>
  <si>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</si>
  <si>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</si>
  <si>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</si>
  <si>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</si>
  <si>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</si>
  <si>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</si>
  <si>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</si>
  <si>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</si>
  <si>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</si>
  <si>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</si>
  <si>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</si>
  <si>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</si>
  <si>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</si>
  <si>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</si>
  <si>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</si>
  <si>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</si>
  <si>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</si>
  <si>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</si>
  <si>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</si>
  <si>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</si>
  <si>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</si>
  <si>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</si>
  <si>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</si>
  <si>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</si>
  <si>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</si>
  <si>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</si>
  <si>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</si>
  <si>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</si>
  <si>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</si>
  <si>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</si>
  <si>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</si>
  <si>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</si>
  <si>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</si>
  <si>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</si>
  <si>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</si>
  <si>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</si>
  <si>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</si>
  <si>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</si>
  <si>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</si>
  <si>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</si>
  <si>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</si>
  <si>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</si>
  <si>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</si>
  <si>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</si>
  <si>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</si>
  <si>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</si>
  <si>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</si>
  <si>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</si>
  <si>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</si>
  <si>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</si>
  <si>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</si>
  <si>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</si>
  <si>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</si>
  <si>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</si>
  <si>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</si>
  <si>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</si>
  <si>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</si>
  <si>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</si>
  <si>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</si>
  <si>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</si>
  <si>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</si>
  <si>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</si>
  <si>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</si>
  <si>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</si>
  <si>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</si>
  <si>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</si>
  <si>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</si>
  <si>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</si>
  <si>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</si>
  <si>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</si>
  <si>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</si>
  <si>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</si>
  <si>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</si>
  <si>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</si>
  <si>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</si>
  <si>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</si>
  <si>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</si>
  <si>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</si>
  <si>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</si>
  <si>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</si>
  <si>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</si>
  <si>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</si>
  <si>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</si>
  <si>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</si>
  <si>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</si>
  <si>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</si>
  <si>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</si>
  <si>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</si>
  <si>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</si>
  <si>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</si>
  <si>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</si>
  <si>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</si>
  <si>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</si>
  <si>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</si>
  <si>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</si>
  <si>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</si>
  <si>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</si>
  <si>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</si>
  <si>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</si>
  <si>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</si>
  <si>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</si>
  <si>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</si>
  <si>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</si>
  <si>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</si>
  <si>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</si>
  <si>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</si>
  <si>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</si>
  <si>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</si>
  <si>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</si>
  <si>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</si>
  <si>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</si>
  <si>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</si>
  <si>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</si>
  <si>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</si>
  <si>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</si>
  <si>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</si>
  <si>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</si>
  <si>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</si>
  <si>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</si>
  <si>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</si>
  <si>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</si>
  <si>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</si>
  <si>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</si>
  <si>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</si>
  <si>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</si>
  <si>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</si>
  <si>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</si>
  <si>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</si>
  <si>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</si>
  <si>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</si>
  <si>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</si>
  <si>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</si>
  <si>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</si>
  <si>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</si>
  <si>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</si>
  <si>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</si>
  <si>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</si>
  <si>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</si>
  <si>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</si>
  <si>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</si>
  <si>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</si>
  <si>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</si>
  <si>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</si>
  <si>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</si>
  <si>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</si>
  <si>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</si>
  <si>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</si>
  <si>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</si>
  <si>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</si>
  <si>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</si>
  <si>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</si>
  <si>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</si>
  <si>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</si>
  <si>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</si>
  <si>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</si>
  <si>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</si>
  <si>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</si>
  <si>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</si>
  <si>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</si>
  <si>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</si>
  <si>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</si>
  <si>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</si>
  <si>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</si>
  <si>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</si>
  <si>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</si>
  <si>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</si>
  <si>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</si>
  <si>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</si>
  <si>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</si>
  <si>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</si>
  <si>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</si>
  <si>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</si>
  <si>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</si>
  <si>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</si>
  <si>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</si>
  <si>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</si>
  <si>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</si>
  <si>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</si>
  <si>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</si>
  <si>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</si>
  <si>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</si>
  <si>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</si>
  <si>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</si>
  <si>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</si>
  <si>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</si>
  <si>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</si>
  <si>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</si>
  <si>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</si>
  <si>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</si>
  <si>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</si>
  <si>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</si>
  <si>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</si>
  <si>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</si>
  <si>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</si>
  <si>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</si>
  <si>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</si>
  <si>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</si>
  <si>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</si>
  <si>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</si>
  <si>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</si>
  <si>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</si>
  <si>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</si>
  <si>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</si>
  <si>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</si>
  <si>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</si>
  <si>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</si>
  <si>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</si>
  <si>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</si>
  <si>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</si>
  <si>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</si>
  <si>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</si>
  <si>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</si>
  <si>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</si>
  <si>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</si>
  <si>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</si>
  <si>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</si>
  <si>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</si>
  <si>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</si>
  <si>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</si>
  <si>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</si>
  <si>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</si>
  <si>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</si>
  <si>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</si>
  <si>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</si>
  <si>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</si>
  <si>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</si>
  <si>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</si>
  <si>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</si>
  <si>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</si>
  <si>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</si>
  <si>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</si>
  <si>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</si>
  <si>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</si>
  <si>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</si>
  <si>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</si>
  <si>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</si>
  <si>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</si>
  <si>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</si>
  <si>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</si>
  <si>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</si>
  <si>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</si>
  <si>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</si>
  <si>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</si>
  <si>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</si>
  <si>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</si>
  <si>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</si>
  <si>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</si>
  <si>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</si>
  <si>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</si>
  <si>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</si>
  <si>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</si>
  <si>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</si>
  <si>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</si>
  <si>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</si>
  <si>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</si>
  <si>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</si>
  <si>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</si>
  <si>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</si>
  <si>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</si>
  <si>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</si>
  <si>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</si>
  <si>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</si>
  <si>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</si>
  <si>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</si>
  <si>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</si>
  <si>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</si>
  <si>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</si>
  <si>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</si>
  <si>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</si>
  <si>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</si>
  <si>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</si>
  <si>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</si>
  <si>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</si>
  <si>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</si>
  <si>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</si>
  <si>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</si>
  <si>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</si>
  <si>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</si>
  <si>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</si>
  <si>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</si>
  <si>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</si>
  <si>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</si>
  <si>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</si>
  <si>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</si>
  <si>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</si>
  <si>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</si>
  <si>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</si>
  <si>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</si>
  <si>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</si>
  <si>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</si>
  <si>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</si>
  <si>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</si>
  <si>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</si>
  <si>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</si>
  <si>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</si>
  <si>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</si>
  <si>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</si>
  <si>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</si>
  <si>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</si>
  <si>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</si>
  <si>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</si>
  <si>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</si>
  <si>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</si>
  <si>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</si>
  <si>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</si>
  <si>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</si>
  <si>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</si>
  <si>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</si>
  <si>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</si>
  <si>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</si>
  <si>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</si>
  <si>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</si>
  <si>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</si>
  <si>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</si>
  <si>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</si>
  <si>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</si>
  <si>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</si>
  <si>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</si>
  <si>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</si>
  <si>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</si>
  <si>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</si>
  <si>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</si>
  <si>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</si>
  <si>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</si>
  <si>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</si>
  <si>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</si>
  <si>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</si>
  <si>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</si>
  <si>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</si>
  <si>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</si>
  <si>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</si>
  <si>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</si>
  <si>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</si>
  <si>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</si>
  <si>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</si>
  <si>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</si>
  <si>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</si>
  <si>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</si>
  <si>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</si>
  <si>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</si>
  <si>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</si>
  <si>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</si>
  <si>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</si>
  <si>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</si>
  <si>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</si>
  <si>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</si>
  <si>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</si>
  <si>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</si>
  <si>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</si>
  <si>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</si>
  <si>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</si>
  <si>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</si>
  <si>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</si>
  <si>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</si>
  <si>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</si>
  <si>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</si>
  <si>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</si>
  <si>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</si>
  <si>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</si>
  <si>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</si>
  <si>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</si>
  <si>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</si>
  <si>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</si>
  <si>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</si>
  <si>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</si>
  <si>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</si>
  <si>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</si>
  <si>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</si>
  <si>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</si>
  <si>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</si>
  <si>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</si>
  <si>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</si>
  <si>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</si>
  <si>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</si>
  <si>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</si>
  <si>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</si>
  <si>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</si>
  <si>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</si>
  <si>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</si>
  <si>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</si>
  <si>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</si>
  <si>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</si>
  <si>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</si>
  <si>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</si>
  <si>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</si>
  <si>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</si>
  <si>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</si>
  <si>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</si>
  <si>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</si>
  <si>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</si>
  <si>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</si>
  <si>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</si>
  <si>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</si>
  <si>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</si>
  <si>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</si>
  <si>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</si>
  <si>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</si>
  <si>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</si>
  <si>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</si>
  <si>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</si>
  <si>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</si>
  <si>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</si>
  <si>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</si>
  <si>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</si>
  <si>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</si>
  <si>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</si>
  <si>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</si>
  <si>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</si>
  <si>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</si>
  <si>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</si>
  <si>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</si>
  <si>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</si>
  <si>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</si>
  <si>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</si>
  <si>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</si>
  <si>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</si>
  <si>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</si>
  <si>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</si>
  <si>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</si>
  <si>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</si>
  <si>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</si>
  <si>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</si>
  <si>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</si>
  <si>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</si>
  <si>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</si>
  <si>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</si>
  <si>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</si>
  <si>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</si>
  <si>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</si>
  <si>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</si>
  <si>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</si>
  <si>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</si>
  <si>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</si>
  <si>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</si>
  <si>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</si>
  <si>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</si>
  <si>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</si>
  <si>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</si>
  <si>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</si>
  <si>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</si>
  <si>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</si>
  <si>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</si>
  <si>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</si>
  <si>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</si>
  <si>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</si>
  <si>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</si>
  <si>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</si>
  <si>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</si>
  <si>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</si>
  <si>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</si>
  <si>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</si>
  <si>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</si>
  <si>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</si>
  <si>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</si>
  <si>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</si>
  <si>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</si>
  <si>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</si>
  <si>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</si>
  <si>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</si>
  <si>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</si>
  <si>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</si>
  <si>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</si>
  <si>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</si>
  <si>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</si>
  <si>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</si>
  <si>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</si>
  <si>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</si>
  <si>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</si>
  <si>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</si>
  <si>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</si>
  <si>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</si>
  <si>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</si>
  <si>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</si>
  <si>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</si>
  <si>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</si>
  <si>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</si>
  <si>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</si>
  <si>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</si>
  <si>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</si>
  <si>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</si>
  <si>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</si>
  <si>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</si>
  <si>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</si>
  <si>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</si>
  <si>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</si>
  <si>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</si>
  <si>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</si>
  <si>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</si>
  <si>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</si>
  <si>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</si>
  <si>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</si>
  <si>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</si>
  <si>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</si>
  <si>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</si>
  <si>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</si>
  <si>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</si>
  <si>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</si>
  <si>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</si>
  <si>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</si>
  <si>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</si>
  <si>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</si>
  <si>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</si>
  <si>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</si>
  <si>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</si>
  <si>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</si>
  <si>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</si>
  <si>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</si>
  <si>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</si>
  <si>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</si>
  <si>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</si>
  <si>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</si>
  <si>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</si>
  <si>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</si>
  <si>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</si>
  <si>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</si>
  <si>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</si>
  <si>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</si>
  <si>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</si>
  <si>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</si>
  <si>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</si>
  <si>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</si>
  <si>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</si>
  <si>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</si>
  <si>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</si>
  <si>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</si>
  <si>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</si>
  <si>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</si>
  <si>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</si>
  <si>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</si>
  <si>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</si>
  <si>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</si>
  <si>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</si>
  <si>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</si>
  <si>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</si>
  <si>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</si>
  <si>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</si>
  <si>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</si>
  <si>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</si>
  <si>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</si>
  <si>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</si>
  <si>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</si>
  <si>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</si>
  <si>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</si>
  <si>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</si>
  <si>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</si>
  <si>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</si>
  <si>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</si>
  <si>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</si>
  <si>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</si>
  <si>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</si>
  <si>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</si>
  <si>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</si>
  <si>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</si>
  <si>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</si>
  <si>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</si>
  <si>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</si>
  <si>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</si>
  <si>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</si>
  <si>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</si>
  <si>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</si>
  <si>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</si>
  <si>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</si>
  <si>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</si>
  <si>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</si>
  <si>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</si>
  <si>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</si>
  <si>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</si>
  <si>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</si>
  <si>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</si>
  <si>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</si>
  <si>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</si>
  <si>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</si>
  <si>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</si>
  <si>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</si>
  <si>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</si>
  <si>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</si>
  <si>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</si>
  <si>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</si>
  <si>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</si>
  <si>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</si>
  <si>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</si>
  <si>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</si>
  <si>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</si>
  <si>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</si>
  <si>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</si>
  <si>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</si>
  <si>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</si>
  <si>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</si>
  <si>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</si>
  <si>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</si>
  <si>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</si>
  <si>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</si>
  <si>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</si>
  <si>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</si>
  <si>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</si>
  <si>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</si>
  <si>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</si>
  <si>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</si>
  <si>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</si>
  <si>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</si>
  <si>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</si>
  <si>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</si>
  <si>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</si>
  <si>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</si>
  <si>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</si>
  <si>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</si>
  <si>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</si>
  <si>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</si>
  <si>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</si>
  <si>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</si>
  <si>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</si>
  <si>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</si>
  <si>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</si>
  <si>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</si>
  <si>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</si>
  <si>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</si>
  <si>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</si>
  <si>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</si>
  <si>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</si>
  <si>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</si>
  <si>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</si>
  <si>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</si>
  <si>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</si>
  <si>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</si>
  <si>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</si>
  <si>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</si>
  <si>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</si>
  <si>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</si>
  <si>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</si>
  <si>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</si>
  <si>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</si>
  <si>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</si>
  <si>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</si>
  <si>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</si>
  <si>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</si>
  <si>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</si>
  <si>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</si>
  <si>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</si>
  <si>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</si>
  <si>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</si>
  <si>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</si>
  <si>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</si>
  <si>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</si>
  <si>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</si>
  <si>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</si>
  <si>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</si>
  <si>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</si>
  <si>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</si>
  <si>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</si>
  <si>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</si>
  <si>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</si>
  <si>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</si>
  <si>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</si>
  <si>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</si>
  <si>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</si>
  <si>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</si>
  <si>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</si>
  <si>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</si>
  <si>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</si>
  <si>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</si>
  <si>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</si>
  <si>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</si>
  <si>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</si>
  <si>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</si>
  <si>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</si>
  <si>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</si>
  <si>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</si>
  <si>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</si>
  <si>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</si>
  <si>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</si>
  <si>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</si>
  <si>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</si>
  <si>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</si>
  <si>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</si>
  <si>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</si>
  <si>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</si>
  <si>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</si>
  <si>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</si>
  <si>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</si>
  <si>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</si>
  <si>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</si>
  <si>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</si>
  <si>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</si>
  <si>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</si>
  <si>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</si>
  <si>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</si>
  <si>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</si>
  <si>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</si>
  <si>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</si>
  <si>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</si>
  <si>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</si>
  <si>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</si>
  <si>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</si>
  <si>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</si>
  <si>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</si>
  <si>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</si>
  <si>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</si>
  <si>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</si>
  <si>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</si>
  <si>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</si>
  <si>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</si>
  <si>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</si>
  <si>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</si>
  <si>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</si>
  <si>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</si>
  <si>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</si>
  <si>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</si>
  <si>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</si>
  <si>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</si>
  <si>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</si>
  <si>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</si>
  <si>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</si>
  <si>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</si>
  <si>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</si>
  <si>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</si>
  <si>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</si>
  <si>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</si>
  <si>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</si>
  <si>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</si>
  <si>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</si>
  <si>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</si>
  <si>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</si>
  <si>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</si>
  <si>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</si>
  <si>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</si>
  <si>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</si>
  <si>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</si>
  <si>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</si>
  <si>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</si>
  <si>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</si>
  <si>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</si>
  <si>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</si>
  <si>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</si>
  <si>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</si>
  <si>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</si>
  <si>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</si>
  <si>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</si>
  <si>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</si>
  <si>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</si>
  <si>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</si>
  <si>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</si>
  <si>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</si>
  <si>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</si>
  <si>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</si>
  <si>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</si>
  <si>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</si>
  <si>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</si>
  <si>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</si>
  <si>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</si>
  <si>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</si>
  <si>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</si>
  <si>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</si>
  <si>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</si>
  <si>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</si>
  <si>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</si>
  <si>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</si>
  <si>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</si>
  <si>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</si>
  <si>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</si>
  <si>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</si>
  <si>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</si>
  <si>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</si>
  <si>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</si>
  <si>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</si>
  <si>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</si>
  <si>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</si>
  <si>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</si>
  <si>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</si>
  <si>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</si>
  <si>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</si>
  <si>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</si>
  <si>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</si>
  <si>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</si>
  <si>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</si>
  <si>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</si>
  <si>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</si>
  <si>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</si>
  <si>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</si>
  <si>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</si>
  <si>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</si>
  <si>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</si>
  <si>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</si>
  <si>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</si>
  <si>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</si>
  <si>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</si>
  <si>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</si>
  <si>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</si>
  <si>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</si>
  <si>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</si>
  <si>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</si>
  <si>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</si>
  <si>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</si>
  <si>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</si>
  <si>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</si>
  <si>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</si>
  <si>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</si>
  <si>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</si>
  <si>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</si>
  <si>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</si>
  <si>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</si>
  <si>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</si>
  <si>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</si>
  <si>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</si>
  <si>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</si>
  <si>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</si>
  <si>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</si>
  <si>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</si>
  <si>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</si>
  <si>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</si>
  <si>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</si>
  <si>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</si>
  <si>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</si>
  <si>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</si>
  <si>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</si>
  <si>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</si>
  <si>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</si>
  <si>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</si>
  <si>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</si>
  <si>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</si>
  <si>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</si>
  <si>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</si>
  <si>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</si>
  <si>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</si>
  <si>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</si>
  <si>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</si>
  <si>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</si>
  <si>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</si>
  <si>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</si>
  <si>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</si>
  <si>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</si>
  <si>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</si>
  <si>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</si>
  <si>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</si>
  <si>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</si>
  <si>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</si>
  <si>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</si>
  <si>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</si>
  <si>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</si>
  <si>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</si>
  <si>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</si>
  <si>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</si>
  <si>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</si>
  <si>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</si>
  <si>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</si>
  <si>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</si>
  <si>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</si>
  <si>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</si>
  <si>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</si>
  <si>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</si>
  <si>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</si>
  <si>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</si>
  <si>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</si>
  <si>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</si>
  <si>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</si>
  <si>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</si>
  <si>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</si>
  <si>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</si>
  <si>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</si>
  <si>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</si>
  <si>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</si>
  <si>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</si>
  <si>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</si>
  <si>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</si>
  <si>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</si>
  <si>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</si>
  <si>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</si>
  <si>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</si>
  <si>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</si>
  <si>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</si>
  <si>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</si>
  <si>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</si>
  <si>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</si>
  <si>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</si>
  <si>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</si>
  <si>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</si>
  <si>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</si>
  <si>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</si>
  <si>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</si>
  <si>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</si>
  <si>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</si>
  <si>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</si>
  <si>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</si>
  <si>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</si>
  <si>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</si>
  <si>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</si>
  <si>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</si>
  <si>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</si>
  <si>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</si>
  <si>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</si>
  <si>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</si>
  <si>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</si>
  <si>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</si>
  <si>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</si>
  <si>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</si>
  <si>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</si>
  <si>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</si>
  <si>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</si>
  <si>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</si>
  <si>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</si>
  <si>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</si>
  <si>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</si>
  <si>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</si>
  <si>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</si>
  <si>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</si>
  <si>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</si>
  <si>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</si>
  <si>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</si>
  <si>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</si>
  <si>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</si>
  <si>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</si>
  <si>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</si>
  <si>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</si>
  <si>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</si>
  <si>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</si>
  <si>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</si>
  <si>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</si>
  <si>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</si>
  <si>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</si>
  <si>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</si>
  <si>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</si>
  <si>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</si>
  <si>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</si>
  <si>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</si>
  <si>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</si>
  <si>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</si>
  <si>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</si>
  <si>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</si>
  <si>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</si>
  <si>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</si>
  <si>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</si>
  <si>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</si>
  <si>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</si>
  <si>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Average donation </t>
  </si>
  <si>
    <t xml:space="preserve">Parent Category </t>
  </si>
  <si>
    <t>Sub-Category</t>
  </si>
  <si>
    <t>Row Labels</t>
  </si>
  <si>
    <t>Grand Total</t>
  </si>
  <si>
    <t>Column Labels</t>
  </si>
  <si>
    <t>(All)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</si>
  <si>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</si>
  <si>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</si>
  <si>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</si>
  <si>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</si>
  <si>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</si>
  <si>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</si>
  <si>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</si>
  <si>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</si>
  <si>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</si>
  <si>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</si>
  <si>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</si>
  <si>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</si>
  <si>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</si>
  <si>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</si>
  <si>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</si>
  <si>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</si>
  <si>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</si>
  <si>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</si>
  <si>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</si>
  <si>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</si>
  <si>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</si>
  <si>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</si>
  <si>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</si>
  <si>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</si>
  <si>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</si>
  <si>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</si>
  <si>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</si>
  <si>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</si>
  <si>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</si>
  <si>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</si>
  <si>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</si>
  <si>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</si>
  <si>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</si>
  <si>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</si>
  <si>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</si>
  <si>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</si>
  <si>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</si>
  <si>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</si>
  <si>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</si>
  <si>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</si>
  <si>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</si>
  <si>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</si>
  <si>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</si>
  <si>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</si>
  <si>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</si>
  <si>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</si>
  <si>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</si>
  <si>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</si>
  <si>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</si>
  <si>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</si>
  <si>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NumberSussful</t>
  </si>
  <si>
    <t>NumberFailed</t>
  </si>
  <si>
    <t>NumberCanceled</t>
  </si>
  <si>
    <t>TotalProject</t>
  </si>
  <si>
    <t>PercentageSussesful</t>
  </si>
  <si>
    <t>PercentageFailed</t>
  </si>
  <si>
    <t>PercentageCanceled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</si>
  <si>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</si>
  <si>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</si>
  <si>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</si>
  <si>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</si>
  <si>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</si>
  <si>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</si>
  <si>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</si>
  <si>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</si>
  <si>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</si>
  <si>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</si>
  <si>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</si>
  <si>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</si>
  <si>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backers-count</t>
  </si>
  <si>
    <t>Mean :</t>
  </si>
  <si>
    <t>Median:</t>
  </si>
  <si>
    <t>Minimum:</t>
  </si>
  <si>
    <t>Maximum:</t>
  </si>
  <si>
    <t>Varience:</t>
  </si>
  <si>
    <t>STD: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</si>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</sst>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B2B2B"/>
      <name val="Roboto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9" fontId="0" fillId="0" borderId="0" xfId="42" applyFont="1"/>
    <xf numFmtId="0" fontId="16" fillId="33" borderId="0" xfId="0" applyFont="1" applyFill="1"/>
    <xf numFmtId="0" fontId="20" fillId="34" borderId="0" xfId="0" applyFont="1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001D00"/>
      <color rgb="FF0064C8"/>
      <color rgb="FFFF6484"/>
      <color rgb="FF63B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[CrowdfundingBook.xlsx]PerformancebyParentCategory!PivotTable2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PerformancebyParentCategory!$B$3:$B$4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PerformancebyParentCategory!$B$5:$B$14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D-4CE1-A398-9A834C405819}"/>
            </c:ext>
          </c:extLst>
        </c:ser>
        <c:ser>
          <c:idx val="1"/>
          <c:order val="1"/>
          <c:tx>
            <c:strRef>
              <c:f>PerformancebyParentCategory!$C$3:$C$4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PerformancebyParentCategory!$C$5:$C$14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6D-4CE1-A398-9A834C405819}"/>
            </c:ext>
          </c:extLst>
        </c:ser>
        <c:ser>
          <c:idx val="2"/>
          <c:order val="2"/>
          <c:tx>
            <c:strRef>
              <c:f>PerformancebyParentCategory!$D$3:$D$4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PerformancebyParentCategory!$A$5:$A$14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PerformancebyParentCategory!$D$5:$D$14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6D-4CE1-A398-9A834C405819}"/>
            </c:ext>
          </c:extLst>
        </c:ser>
        <c:ser>
          <c:idx val="3"/>
          <c:order val="3"/>
          <c:tx>
            <c:strRef>
              <c:f>PerformancebyParentCategory!$E$3:$E$4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PerformancebyParentCategory!$A$5:$A$14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PerformancebyParentCategory!$E$5:$E$14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6D-4CE1-A398-9A834C405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3169728"/>
        <c:axId val="1543170208"/>
      </c:barChart>
      <c:catAx>
        <c:axId val="15431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70208"/>
        <c:crosses val="autoZero"/>
        <c:auto val="1"/>
        <c:lblAlgn val="ctr"/>
        <c:lblOffset val="100"/>
        <c:noMultiLvlLbl val="0"/>
      </c:catAx>
      <c:valAx>
        <c:axId val="15431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[CrowdfundingBook.xlsx]PerformancebySub-Cat!PivotTable3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'PerformancebySub-Cat'!$B$4:$B$5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'PerformancebySub-Cat'!$A$6:$A$30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'PerformancebySub-Cat'!$B$6:$B$30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8-4921-ACCB-B7F13C8D4C33}"/>
            </c:ext>
          </c:extLst>
        </c:ser>
        <c:ser>
          <c:idx val="1"/>
          <c:order val="1"/>
          <c:tx>
            <c:strRef>
              <c:f>'PerformancebySub-Cat'!$C$4:$C$5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'PerformancebySub-Cat'!$A$6:$A$30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'PerformancebySub-Cat'!$C$6:$C$30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A8-4921-ACCB-B7F13C8D4C33}"/>
            </c:ext>
          </c:extLst>
        </c:ser>
        <c:ser>
          <c:idx val="2"/>
          <c:order val="2"/>
          <c:tx>
            <c:strRef>
              <c:f>'PerformancebySub-Cat'!$D$4:$D$5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'PerformancebySub-Cat'!$A$6:$A$30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'PerformancebySub-Cat'!$D$6:$D$30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A8-4921-ACCB-B7F13C8D4C33}"/>
            </c:ext>
          </c:extLst>
        </c:ser>
        <c:ser>
          <c:idx val="3"/>
          <c:order val="3"/>
          <c:tx>
            <c:strRef>
              <c:f>'PerformancebySub-Cat'!$E$4:$E$5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'PerformancebySub-Cat'!$A$6:$A$30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'PerformancebySub-Cat'!$E$6:$E$30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21-42B4-B7E5-350B55F5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2994783"/>
        <c:axId val="772992383"/>
      </c:barChart>
      <c:catAx>
        <c:axId val="7729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2383"/>
        <c:crosses val="autoZero"/>
        <c:auto val="1"/>
        <c:lblAlgn val="ctr"/>
        <c:lblOffset val="100"/>
        <c:noMultiLvlLbl val="0"/>
      </c:catAx>
      <c:valAx>
        <c:axId val="7729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[CrowdfundingBook.xlsx]OutcomebyLaunchedDate!PivotTable2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Launched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OutcomebyLaunchedDate!$B$4:$B$5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OutcomebyLaunchedDate!$A$6:$A$18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OutcomebyLaunchedDate!$B$6:$B$18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E-4EA6-9DD2-7A5678CB926A}"/>
            </c:ext>
          </c:extLst>
        </c:ser>
        <c:ser>
          <c:idx val="1"/>
          <c:order val="1"/>
          <c:tx>
            <c:strRef>
              <c:f>OutcomebyLaunchedDate!$C$4:$C$5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OutcomebyLaunchedDate!$A$6:$A$18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OutcomebyLaunchedDate!$C$6:$C$18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4E-4EA6-9DD2-7A5678CB926A}"/>
            </c:ext>
          </c:extLst>
        </c:ser>
        <c:ser>
          <c:idx val="2"/>
          <c:order val="2"/>
          <c:tx>
            <c:strRef>
              <c:f>OutcomebyLaunchedDate!$D$4:$D$5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OutcomebyLaunchedDate!$A$6:$A$18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OutcomebyLaunchedDate!$D$6:$D$18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4E-4EA6-9DD2-7A5678CB926A}"/>
            </c:ext>
          </c:extLst>
        </c:ser>
        <c:ser>
          <c:idx val="3"/>
          <c:order val="3"/>
          <c:tx>
            <c:strRef>
              <c:f>OutcomebyLaunchedDate!$E$4:$E$5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OutcomebyLaunchedDate!$A$6:$A$18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OutcomebyLaunchedDate!$E$6:$E$18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C4E-4EA6-9DD2-7A5678CB9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279711"/>
        <c:axId val="1933279231"/>
      </c:lineChart>
      <c:catAx>
        <c:axId val="193327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79231"/>
        <c:crosses val="autoZero"/>
        <c:auto val="1"/>
        <c:lblAlgn val="ctr"/>
        <c:lblOffset val="100"/>
        <c:noMultiLvlLbl val="0"/>
      </c:catAx>
      <c:valAx>
        <c:axId val="19332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7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GoalAnalysis!$F$1</c:f>
              <c:strCache>
                <c:ptCount val="1"/>
                <c:pt idx="0">
                  <c:v>PercentageSussesful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C-47C5-863C-F2C8C5380599}"/>
            </c:ext>
          </c:extLst>
        </c:ser>
        <c:ser>
          <c:idx val="1"/>
          <c:order val="1"/>
          <c:tx>
            <c:strRef>
              <c:f>GoalAnalysis!$G$1</c:f>
              <c:strCache>
                <c:ptCount val="1"/>
                <c:pt idx="0">
                  <c:v>PercentageFailed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C-47C5-863C-F2C8C5380599}"/>
            </c:ext>
          </c:extLst>
        </c:ser>
        <c:ser>
          <c:idx val="2"/>
          <c:order val="2"/>
          <c:tx>
            <c:strRef>
              <c:f>GoalAnalysis!$H$1</c:f>
              <c:strCache>
                <c:ptCount val="1"/>
                <c:pt idx="0">
                  <c:v>PercentageCanceled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C-47C5-863C-F2C8C538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175759"/>
        <c:axId val="1020129919"/>
      </c:lineChart>
      <c:catAx>
        <c:axId val="49717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129919"/>
        <c:crosses val="autoZero"/>
        <c:auto val="1"/>
        <c:lblAlgn val="ctr"/>
        <c:lblOffset val="100"/>
        <c:noMultiLvlLbl val="0"/>
      </c:catAx>
      <c:valAx>
        <c:axId val="102012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4</xdr:row>
      <xdr:rowOff>95250</xdr:rowOff>
    </xdr:from>
    <xdr:to>
      <xdr:col>15</xdr:col>
      <xdr:colOff>314325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73F119-BD49-B799-9C72-5070B83CA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7</xdr:row>
      <xdr:rowOff>63500</xdr:rowOff>
    </xdr:from>
    <xdr:to>
      <xdr:col>15</xdr:col>
      <xdr:colOff>158750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7B713-A34D-5B38-6CB9-CBD10E87C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5</xdr:row>
      <xdr:rowOff>19050</xdr:rowOff>
    </xdr:from>
    <xdr:to>
      <xdr:col>16</xdr:col>
      <xdr:colOff>400049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62AA7-57EA-4566-85EB-E5002E682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14</xdr:row>
      <xdr:rowOff>57150</xdr:rowOff>
    </xdr:from>
    <xdr:to>
      <xdr:col>11</xdr:col>
      <xdr:colOff>571500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3D12C7-BE99-4046-1D38-7989E6800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1238250</xdr:colOff>
      <xdr:row>15</xdr:row>
      <xdr:rowOff>95250</xdr:rowOff>
    </xdr:from>
    <xdr:ext cx="4152900" cy="22415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D18D39-F29A-7F1D-065C-732B0710AA30}"/>
            </a:ext>
          </a:extLst>
        </xdr:cNvPr>
        <xdr:cNvSpPr txBox="1"/>
      </xdr:nvSpPr>
      <xdr:spPr>
        <a:xfrm>
          <a:off x="10534650" y="3048000"/>
          <a:ext cx="4152900" cy="2241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/>
            <a:t>Mean is not</a:t>
          </a:r>
          <a:r>
            <a:rPr lang="en-US" sz="1200" b="1" baseline="0"/>
            <a:t> a good indicator when they are outliers in the data, but the median is more robost against outlier. </a:t>
          </a:r>
        </a:p>
        <a:p>
          <a:endParaRPr lang="en-US" sz="1200" b="1" baseline="0"/>
        </a:p>
        <a:p>
          <a:endParaRPr lang="en-US" sz="1200" b="1" baseline="0"/>
        </a:p>
        <a:p>
          <a:r>
            <a:rPr lang="en-US" sz="1200" b="1" baseline="0"/>
            <a:t>Based on the comparison of the standard deviation for both failed and successful projects, we know variebility is less in failed campagins than successful ones.</a:t>
          </a:r>
        </a:p>
        <a:p>
          <a:r>
            <a:rPr lang="en-US" sz="1200" b="1" baseline="0"/>
            <a:t>The number of  successful campaings in the data set throught out different years are  higher, so consequently when the successful data are higher the chance of variations is higher. </a:t>
          </a:r>
          <a:endParaRPr lang="en-US" sz="12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am Najiarani" refreshedDate="45071.756367939815" createdVersion="8" refreshedVersion="8" minRefreshableVersion="3" recordCount="1001" xr:uid="{F86E96EC-AA72-4167-B94B-72A7FC503F3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 " numFmtId="0">
      <sharedItems containsString="0" containsBlank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am Najiarani" refreshedDate="45072.61058148148" createdVersion="8" refreshedVersion="8" minRefreshableVersion="3" recordCount="1001" xr:uid="{E17C0DD1-5C6C-4C97-9818-BD37EAB9348C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 " numFmtId="0">
      <sharedItems containsString="0" containsBlank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am Najiarani" refreshedDate="45081.747000462965" createdVersion="8" refreshedVersion="8" minRefreshableVersion="3" recordCount="1000" xr:uid="{975FED6B-18C5-488A-B35A-A1D84767D1E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 " numFmtId="0">
      <sharedItems containsSemiMixedTypes="0" containsString="0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x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.151898734177209"/>
    <x v="1"/>
    <x v="1"/>
  </r>
  <r>
    <x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n v="100.01614035087719"/>
    <x v="2"/>
    <x v="2"/>
  </r>
  <r>
    <x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n v="103.20833333333333"/>
    <x v="1"/>
    <x v="1"/>
  </r>
  <r>
    <x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n v="99.339622641509436"/>
    <x v="3"/>
    <x v="3"/>
  </r>
  <r>
    <x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n v="75.833333333333329"/>
    <x v="3"/>
    <x v="3"/>
  </r>
  <r>
    <x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n v="60.555555555555557"/>
    <x v="4"/>
    <x v="4"/>
  </r>
  <r>
    <x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n v="64.93832599118943"/>
    <x v="3"/>
    <x v="3"/>
  </r>
  <r>
    <x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n v="30.997175141242938"/>
    <x v="3"/>
    <x v="3"/>
  </r>
  <r>
    <x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n v="72.909090909090907"/>
    <x v="1"/>
    <x v="5"/>
  </r>
  <r>
    <x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n v="62.9"/>
    <x v="4"/>
    <x v="6"/>
  </r>
  <r>
    <x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n v="112.22222222222223"/>
    <x v="3"/>
    <x v="3"/>
  </r>
  <r>
    <x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n v="102.34545454545454"/>
    <x v="4"/>
    <x v="6"/>
  </r>
  <r>
    <x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n v="105.05102040816327"/>
    <x v="1"/>
    <x v="7"/>
  </r>
  <r>
    <x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n v="94.144999999999996"/>
    <x v="1"/>
    <x v="7"/>
  </r>
  <r>
    <x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n v="84.986725663716811"/>
    <x v="2"/>
    <x v="8"/>
  </r>
  <r>
    <x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n v="110.41"/>
    <x v="5"/>
    <x v="9"/>
  </r>
  <r>
    <x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n v="107.96236989591674"/>
    <x v="4"/>
    <x v="10"/>
  </r>
  <r>
    <x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n v="45.103703703703701"/>
    <x v="3"/>
    <x v="3"/>
  </r>
  <r>
    <x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n v="45.001483679525222"/>
    <x v="3"/>
    <x v="3"/>
  </r>
  <r>
    <x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n v="105.97134670487107"/>
    <x v="4"/>
    <x v="6"/>
  </r>
  <r>
    <x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n v="69.055555555555557"/>
    <x v="3"/>
    <x v="3"/>
  </r>
  <r>
    <x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n v="85.044943820224717"/>
    <x v="3"/>
    <x v="3"/>
  </r>
  <r>
    <x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n v="105.22535211267606"/>
    <x v="4"/>
    <x v="4"/>
  </r>
  <r>
    <x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n v="39.003741114852225"/>
    <x v="2"/>
    <x v="8"/>
  </r>
  <r>
    <x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n v="73.030674846625772"/>
    <x v="6"/>
    <x v="11"/>
  </r>
  <r>
    <x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n v="35.009459459459457"/>
    <x v="3"/>
    <x v="3"/>
  </r>
  <r>
    <x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n v="106.6"/>
    <x v="1"/>
    <x v="1"/>
  </r>
  <r>
    <x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n v="61.997747747747745"/>
    <x v="3"/>
    <x v="3"/>
  </r>
  <r>
    <x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n v="94.000622665006233"/>
    <x v="4"/>
    <x v="12"/>
  </r>
  <r>
    <x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n v="112.05426356589147"/>
    <x v="4"/>
    <x v="10"/>
  </r>
  <r>
    <x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.008849557522126"/>
    <x v="6"/>
    <x v="11"/>
  </r>
  <r>
    <x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n v="38.004334633723452"/>
    <x v="4"/>
    <x v="4"/>
  </r>
  <r>
    <x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n v="35.000184535892231"/>
    <x v="3"/>
    <x v="3"/>
  </r>
  <r>
    <x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n v="85"/>
    <x v="4"/>
    <x v="4"/>
  </r>
  <r>
    <x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n v="95.993893129770996"/>
    <x v="4"/>
    <x v="6"/>
  </r>
  <r>
    <x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n v="68.8125"/>
    <x v="3"/>
    <x v="3"/>
  </r>
  <r>
    <x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n v="105.97196261682242"/>
    <x v="5"/>
    <x v="13"/>
  </r>
  <r>
    <x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n v="75.261194029850742"/>
    <x v="7"/>
    <x v="14"/>
  </r>
  <r>
    <x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n v="57.125"/>
    <x v="3"/>
    <x v="3"/>
  </r>
  <r>
    <x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n v="75.141414141414145"/>
    <x v="2"/>
    <x v="8"/>
  </r>
  <r>
    <x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n v="107.42342342342343"/>
    <x v="1"/>
    <x v="1"/>
  </r>
  <r>
    <x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n v="35.995495495495497"/>
    <x v="0"/>
    <x v="0"/>
  </r>
  <r>
    <x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n v="26.998873148744366"/>
    <x v="5"/>
    <x v="15"/>
  </r>
  <r>
    <x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n v="107.56122448979592"/>
    <x v="5"/>
    <x v="13"/>
  </r>
  <r>
    <x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n v="94.375"/>
    <x v="3"/>
    <x v="3"/>
  </r>
  <r>
    <x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n v="46.163043478260867"/>
    <x v="1"/>
    <x v="1"/>
  </r>
  <r>
    <x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n v="47.845637583892618"/>
    <x v="3"/>
    <x v="3"/>
  </r>
  <r>
    <x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n v="53.007815713698065"/>
    <x v="3"/>
    <x v="3"/>
  </r>
  <r>
    <x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n v="45.059405940594061"/>
    <x v="1"/>
    <x v="1"/>
  </r>
  <r>
    <x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</r>
  <r>
    <x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n v="99.006816632583508"/>
    <x v="2"/>
    <x v="8"/>
  </r>
  <r>
    <x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n v="32.786666666666669"/>
    <x v="3"/>
    <x v="3"/>
  </r>
  <r>
    <x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n v="59.119617224880386"/>
    <x v="4"/>
    <x v="6"/>
  </r>
  <r>
    <x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n v="44.93333333333333"/>
    <x v="2"/>
    <x v="8"/>
  </r>
  <r>
    <x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n v="89.664122137404576"/>
    <x v="1"/>
    <x v="17"/>
  </r>
  <r>
    <x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n v="70.079268292682926"/>
    <x v="2"/>
    <x v="8"/>
  </r>
  <r>
    <x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n v="31.059701492537314"/>
    <x v="6"/>
    <x v="11"/>
  </r>
  <r>
    <x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n v="29.061611374407583"/>
    <x v="3"/>
    <x v="3"/>
  </r>
  <r>
    <x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n v="30.0859375"/>
    <x v="3"/>
    <x v="3"/>
  </r>
  <r>
    <x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n v="84.998125000000002"/>
    <x v="3"/>
    <x v="3"/>
  </r>
  <r>
    <x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n v="82.001775410563695"/>
    <x v="3"/>
    <x v="3"/>
  </r>
  <r>
    <x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n v="58.040160642570278"/>
    <x v="2"/>
    <x v="2"/>
  </r>
  <r>
    <x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n v="111.4"/>
    <x v="3"/>
    <x v="3"/>
  </r>
  <r>
    <x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n v="71.94736842105263"/>
    <x v="2"/>
    <x v="2"/>
  </r>
  <r>
    <x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n v="61.038135593220339"/>
    <x v="3"/>
    <x v="3"/>
  </r>
  <r>
    <x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n v="108.91666666666667"/>
    <x v="3"/>
    <x v="3"/>
  </r>
  <r>
    <x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n v="29.001722017220171"/>
    <x v="2"/>
    <x v="8"/>
  </r>
  <r>
    <x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n v="58.975609756097562"/>
    <x v="3"/>
    <x v="3"/>
  </r>
  <r>
    <x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n v="111.82352941176471"/>
    <x v="3"/>
    <x v="3"/>
  </r>
  <r>
    <x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n v="63.995555555555555"/>
    <x v="3"/>
    <x v="3"/>
  </r>
  <r>
    <x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n v="85.315789473684205"/>
    <x v="3"/>
    <x v="3"/>
  </r>
  <r>
    <x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n v="74.481481481481481"/>
    <x v="4"/>
    <x v="10"/>
  </r>
  <r>
    <x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n v="105.14772727272727"/>
    <x v="1"/>
    <x v="17"/>
  </r>
  <r>
    <x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n v="56.188235294117646"/>
    <x v="1"/>
    <x v="16"/>
  </r>
  <r>
    <x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n v="85.917647058823533"/>
    <x v="7"/>
    <x v="14"/>
  </r>
  <r>
    <x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n v="57.00296912114014"/>
    <x v="3"/>
    <x v="3"/>
  </r>
  <r>
    <x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n v="79.642857142857139"/>
    <x v="4"/>
    <x v="10"/>
  </r>
  <r>
    <x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n v="41.018181818181816"/>
    <x v="5"/>
    <x v="18"/>
  </r>
  <r>
    <x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n v="48.004773269689736"/>
    <x v="3"/>
    <x v="3"/>
  </r>
  <r>
    <x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n v="55.212598425196852"/>
    <x v="6"/>
    <x v="11"/>
  </r>
  <r>
    <x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n v="92.109489051094897"/>
    <x v="1"/>
    <x v="1"/>
  </r>
  <r>
    <x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n v="83.183333333333337"/>
    <x v="6"/>
    <x v="11"/>
  </r>
  <r>
    <x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n v="39.996000000000002"/>
    <x v="1"/>
    <x v="5"/>
  </r>
  <r>
    <x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n v="111.1336898395722"/>
    <x v="2"/>
    <x v="8"/>
  </r>
  <r>
    <x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n v="90.563380281690144"/>
    <x v="1"/>
    <x v="7"/>
  </r>
  <r>
    <x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n v="61.108374384236456"/>
    <x v="3"/>
    <x v="3"/>
  </r>
  <r>
    <x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n v="83.022941970310384"/>
    <x v="1"/>
    <x v="1"/>
  </r>
  <r>
    <x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n v="110.76106194690266"/>
    <x v="5"/>
    <x v="18"/>
  </r>
  <r>
    <x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n v="89.458333333333329"/>
    <x v="3"/>
    <x v="3"/>
  </r>
  <r>
    <x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n v="57.849056603773583"/>
    <x v="3"/>
    <x v="3"/>
  </r>
  <r>
    <x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n v="109.99705449189985"/>
    <x v="5"/>
    <x v="18"/>
  </r>
  <r>
    <x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n v="103.96586345381526"/>
    <x v="6"/>
    <x v="11"/>
  </r>
  <r>
    <x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n v="107.99508196721311"/>
    <x v="3"/>
    <x v="3"/>
  </r>
  <r>
    <x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n v="48.927777777777777"/>
    <x v="2"/>
    <x v="2"/>
  </r>
  <r>
    <x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n v="37.666666666666664"/>
    <x v="4"/>
    <x v="4"/>
  </r>
  <r>
    <x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n v="64.999141999141997"/>
    <x v="3"/>
    <x v="3"/>
  </r>
  <r>
    <x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n v="106.61061946902655"/>
    <x v="0"/>
    <x v="0"/>
  </r>
  <r>
    <x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n v="27.009016393442622"/>
    <x v="6"/>
    <x v="11"/>
  </r>
  <r>
    <x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n v="91.16463414634147"/>
    <x v="3"/>
    <x v="3"/>
  </r>
  <r>
    <x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</r>
  <r>
    <x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n v="56.054878048780488"/>
    <x v="1"/>
    <x v="5"/>
  </r>
  <r>
    <x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n v="31.017857142857142"/>
    <x v="2"/>
    <x v="8"/>
  </r>
  <r>
    <x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n v="66.513513513513516"/>
    <x v="1"/>
    <x v="5"/>
  </r>
  <r>
    <x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n v="89.005216484089729"/>
    <x v="1"/>
    <x v="7"/>
  </r>
  <r>
    <x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n v="103.46315789473684"/>
    <x v="2"/>
    <x v="2"/>
  </r>
  <r>
    <x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n v="95.278911564625844"/>
    <x v="3"/>
    <x v="3"/>
  </r>
  <r>
    <x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n v="75.895348837209298"/>
    <x v="3"/>
    <x v="3"/>
  </r>
  <r>
    <x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n v="107.57831325301204"/>
    <x v="4"/>
    <x v="4"/>
  </r>
  <r>
    <x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n v="51.31666666666667"/>
    <x v="4"/>
    <x v="19"/>
  </r>
  <r>
    <x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n v="71.983108108108112"/>
    <x v="0"/>
    <x v="0"/>
  </r>
  <r>
    <x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n v="108.95414201183432"/>
    <x v="5"/>
    <x v="15"/>
  </r>
  <r>
    <x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n v="35"/>
    <x v="2"/>
    <x v="2"/>
  </r>
  <r>
    <x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n v="94.938931297709928"/>
    <x v="0"/>
    <x v="0"/>
  </r>
  <r>
    <x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n v="109.65079365079364"/>
    <x v="2"/>
    <x v="8"/>
  </r>
  <r>
    <x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n v="44.001815980629537"/>
    <x v="5"/>
    <x v="13"/>
  </r>
  <r>
    <x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6.794520547945211"/>
    <x v="3"/>
    <x v="3"/>
  </r>
  <r>
    <x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n v="30.992727272727272"/>
    <x v="4"/>
    <x v="19"/>
  </r>
  <r>
    <x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n v="94.791044776119406"/>
    <x v="7"/>
    <x v="14"/>
  </r>
  <r>
    <x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n v="69.79220779220779"/>
    <x v="4"/>
    <x v="4"/>
  </r>
  <r>
    <x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n v="63.003367003367003"/>
    <x v="6"/>
    <x v="20"/>
  </r>
  <r>
    <x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n v="110.0343300110742"/>
    <x v="6"/>
    <x v="11"/>
  </r>
  <r>
    <x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n v="25.997933274284026"/>
    <x v="5"/>
    <x v="13"/>
  </r>
  <r>
    <x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n v="49.987915407854985"/>
    <x v="3"/>
    <x v="3"/>
  </r>
  <r>
    <x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n v="101.72340425531915"/>
    <x v="7"/>
    <x v="14"/>
  </r>
  <r>
    <x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n v="47.083333333333336"/>
    <x v="3"/>
    <x v="3"/>
  </r>
  <r>
    <x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n v="89.944444444444443"/>
    <x v="3"/>
    <x v="3"/>
  </r>
  <r>
    <x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n v="78.96875"/>
    <x v="3"/>
    <x v="3"/>
  </r>
  <r>
    <x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n v="80.067669172932327"/>
    <x v="1"/>
    <x v="1"/>
  </r>
  <r>
    <x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n v="86.472727272727269"/>
    <x v="0"/>
    <x v="0"/>
  </r>
  <r>
    <x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n v="28.001876172607879"/>
    <x v="4"/>
    <x v="6"/>
  </r>
  <r>
    <x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n v="67.996725337699544"/>
    <x v="2"/>
    <x v="2"/>
  </r>
  <r>
    <x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n v="43.078651685393261"/>
    <x v="3"/>
    <x v="3"/>
  </r>
  <r>
    <x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n v="87.95597484276729"/>
    <x v="1"/>
    <x v="21"/>
  </r>
  <r>
    <x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n v="94.987234042553197"/>
    <x v="4"/>
    <x v="4"/>
  </r>
  <r>
    <x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n v="46.905982905982903"/>
    <x v="3"/>
    <x v="3"/>
  </r>
  <r>
    <x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n v="46.913793103448278"/>
    <x v="4"/>
    <x v="6"/>
  </r>
  <r>
    <x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n v="94.24"/>
    <x v="5"/>
    <x v="9"/>
  </r>
  <r>
    <x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.139130434782615"/>
    <x v="6"/>
    <x v="20"/>
  </r>
  <r>
    <x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n v="59.036809815950917"/>
    <x v="2"/>
    <x v="8"/>
  </r>
  <r>
    <x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n v="65.989247311827953"/>
    <x v="4"/>
    <x v="4"/>
  </r>
  <r>
    <x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n v="60.992530345471522"/>
    <x v="2"/>
    <x v="2"/>
  </r>
  <r>
    <x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n v="98.307692307692307"/>
    <x v="2"/>
    <x v="2"/>
  </r>
  <r>
    <x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n v="104.6"/>
    <x v="1"/>
    <x v="7"/>
  </r>
  <r>
    <x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n v="86.066666666666663"/>
    <x v="3"/>
    <x v="3"/>
  </r>
  <r>
    <x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n v="76.989583333333329"/>
    <x v="2"/>
    <x v="8"/>
  </r>
  <r>
    <x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n v="29.764705882352942"/>
    <x v="3"/>
    <x v="3"/>
  </r>
  <r>
    <x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n v="46.91959798994975"/>
    <x v="3"/>
    <x v="3"/>
  </r>
  <r>
    <x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n v="105.18691588785046"/>
    <x v="2"/>
    <x v="8"/>
  </r>
  <r>
    <x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n v="69.907692307692301"/>
    <x v="1"/>
    <x v="7"/>
  </r>
  <r>
    <x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</r>
  <r>
    <x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n v="60.011588275391958"/>
    <x v="1"/>
    <x v="5"/>
  </r>
  <r>
    <x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n v="52.006220379146917"/>
    <x v="1"/>
    <x v="7"/>
  </r>
  <r>
    <x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n v="31.000176025347649"/>
    <x v="3"/>
    <x v="3"/>
  </r>
  <r>
    <x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n v="95.042492917847028"/>
    <x v="1"/>
    <x v="7"/>
  </r>
  <r>
    <x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n v="75.968174204355108"/>
    <x v="3"/>
    <x v="3"/>
  </r>
  <r>
    <x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n v="71.013192612137203"/>
    <x v="1"/>
    <x v="1"/>
  </r>
  <r>
    <x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n v="73.733333333333334"/>
    <x v="7"/>
    <x v="14"/>
  </r>
  <r>
    <x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n v="113.17073170731707"/>
    <x v="1"/>
    <x v="1"/>
  </r>
  <r>
    <x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n v="105.00933552992861"/>
    <x v="3"/>
    <x v="3"/>
  </r>
  <r>
    <x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n v="79.176829268292678"/>
    <x v="2"/>
    <x v="8"/>
  </r>
  <r>
    <x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n v="57.333333333333336"/>
    <x v="2"/>
    <x v="2"/>
  </r>
  <r>
    <x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n v="58.178343949044589"/>
    <x v="1"/>
    <x v="1"/>
  </r>
  <r>
    <x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n v="36.032520325203251"/>
    <x v="7"/>
    <x v="14"/>
  </r>
  <r>
    <x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n v="107.99068767908309"/>
    <x v="3"/>
    <x v="3"/>
  </r>
  <r>
    <x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n v="44.005985634477256"/>
    <x v="2"/>
    <x v="2"/>
  </r>
  <r>
    <x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n v="55.077868852459019"/>
    <x v="7"/>
    <x v="14"/>
  </r>
  <r>
    <x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n v="74"/>
    <x v="3"/>
    <x v="3"/>
  </r>
  <r>
    <x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n v="41.996858638743454"/>
    <x v="1"/>
    <x v="7"/>
  </r>
  <r>
    <x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n v="77.988161010260455"/>
    <x v="4"/>
    <x v="12"/>
  </r>
  <r>
    <x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n v="82.507462686567166"/>
    <x v="1"/>
    <x v="7"/>
  </r>
  <r>
    <x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n v="104.2"/>
    <x v="5"/>
    <x v="18"/>
  </r>
  <r>
    <x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n v="25.5"/>
    <x v="4"/>
    <x v="4"/>
  </r>
  <r>
    <x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n v="100.98334401024984"/>
    <x v="3"/>
    <x v="3"/>
  </r>
  <r>
    <x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n v="111.83333333333333"/>
    <x v="2"/>
    <x v="8"/>
  </r>
  <r>
    <x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n v="41.999115044247787"/>
    <x v="3"/>
    <x v="3"/>
  </r>
  <r>
    <x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n v="110.05115089514067"/>
    <x v="3"/>
    <x v="3"/>
  </r>
  <r>
    <x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n v="58.997079225994888"/>
    <x v="3"/>
    <x v="3"/>
  </r>
  <r>
    <x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n v="32.985714285714288"/>
    <x v="0"/>
    <x v="0"/>
  </r>
  <r>
    <x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n v="45.005654509471306"/>
    <x v="3"/>
    <x v="3"/>
  </r>
  <r>
    <x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n v="81.98196487897485"/>
    <x v="2"/>
    <x v="8"/>
  </r>
  <r>
    <x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n v="39.080882352941174"/>
    <x v="2"/>
    <x v="2"/>
  </r>
  <r>
    <x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n v="58.996383363471971"/>
    <x v="3"/>
    <x v="3"/>
  </r>
  <r>
    <x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n v="40.988372093023258"/>
    <x v="1"/>
    <x v="1"/>
  </r>
  <r>
    <x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n v="31.029411764705884"/>
    <x v="3"/>
    <x v="3"/>
  </r>
  <r>
    <x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n v="37.789473684210527"/>
    <x v="4"/>
    <x v="19"/>
  </r>
  <r>
    <x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n v="32.006772009029348"/>
    <x v="3"/>
    <x v="3"/>
  </r>
  <r>
    <x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n v="95.966712898751737"/>
    <x v="4"/>
    <x v="12"/>
  </r>
  <r>
    <x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n v="75"/>
    <x v="3"/>
    <x v="3"/>
  </r>
  <r>
    <x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n v="102.0498866213152"/>
    <x v="3"/>
    <x v="3"/>
  </r>
  <r>
    <x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n v="105.75"/>
    <x v="3"/>
    <x v="3"/>
  </r>
  <r>
    <x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n v="37.069767441860463"/>
    <x v="3"/>
    <x v="3"/>
  </r>
  <r>
    <x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n v="35.049382716049379"/>
    <x v="1"/>
    <x v="1"/>
  </r>
  <r>
    <x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n v="46.338461538461537"/>
    <x v="1"/>
    <x v="7"/>
  </r>
  <r>
    <x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n v="69.174603174603178"/>
    <x v="1"/>
    <x v="16"/>
  </r>
  <r>
    <x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n v="109.07824427480917"/>
    <x v="1"/>
    <x v="5"/>
  </r>
  <r>
    <x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n v="51.78"/>
    <x v="2"/>
    <x v="8"/>
  </r>
  <r>
    <x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n v="82.010055304172951"/>
    <x v="4"/>
    <x v="6"/>
  </r>
  <r>
    <x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n v="35.958333333333336"/>
    <x v="1"/>
    <x v="5"/>
  </r>
  <r>
    <x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n v="74.461538461538467"/>
    <x v="1"/>
    <x v="1"/>
  </r>
  <r>
    <x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</r>
  <r>
    <x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n v="91.114649681528661"/>
    <x v="2"/>
    <x v="2"/>
  </r>
  <r>
    <x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n v="79.792682926829272"/>
    <x v="0"/>
    <x v="0"/>
  </r>
  <r>
    <x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n v="42.999777678968428"/>
    <x v="3"/>
    <x v="3"/>
  </r>
  <r>
    <x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n v="63.225000000000001"/>
    <x v="1"/>
    <x v="17"/>
  </r>
  <r>
    <x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n v="70.174999999999997"/>
    <x v="3"/>
    <x v="3"/>
  </r>
  <r>
    <x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n v="61.333333333333336"/>
    <x v="5"/>
    <x v="13"/>
  </r>
  <r>
    <x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n v="99"/>
    <x v="1"/>
    <x v="1"/>
  </r>
  <r>
    <x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n v="96.984900146127615"/>
    <x v="4"/>
    <x v="4"/>
  </r>
  <r>
    <x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n v="51.004950495049506"/>
    <x v="4"/>
    <x v="4"/>
  </r>
  <r>
    <x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n v="28.044247787610619"/>
    <x v="4"/>
    <x v="22"/>
  </r>
  <r>
    <x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n v="60.984615384615381"/>
    <x v="3"/>
    <x v="3"/>
  </r>
  <r>
    <x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n v="73.214285714285708"/>
    <x v="3"/>
    <x v="3"/>
  </r>
  <r>
    <x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n v="39.997435299603637"/>
    <x v="1"/>
    <x v="7"/>
  </r>
  <r>
    <x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n v="86.812121212121212"/>
    <x v="1"/>
    <x v="1"/>
  </r>
  <r>
    <x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n v="42.125874125874127"/>
    <x v="3"/>
    <x v="3"/>
  </r>
  <r>
    <x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n v="103.97851239669421"/>
    <x v="3"/>
    <x v="3"/>
  </r>
  <r>
    <x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n v="62.003211991434689"/>
    <x v="4"/>
    <x v="22"/>
  </r>
  <r>
    <x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n v="31.005037783375315"/>
    <x v="4"/>
    <x v="12"/>
  </r>
  <r>
    <x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n v="89.991552956465242"/>
    <x v="4"/>
    <x v="10"/>
  </r>
  <r>
    <x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n v="39.235294117647058"/>
    <x v="3"/>
    <x v="3"/>
  </r>
  <r>
    <x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n v="54.993116108306566"/>
    <x v="0"/>
    <x v="0"/>
  </r>
  <r>
    <x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n v="47.992753623188406"/>
    <x v="7"/>
    <x v="14"/>
  </r>
  <r>
    <x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n v="87.966702470461868"/>
    <x v="3"/>
    <x v="3"/>
  </r>
  <r>
    <x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n v="51.999165275459099"/>
    <x v="4"/>
    <x v="22"/>
  </r>
  <r>
    <x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n v="29.999659863945578"/>
    <x v="1"/>
    <x v="1"/>
  </r>
  <r>
    <x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n v="98.205357142857139"/>
    <x v="7"/>
    <x v="14"/>
  </r>
  <r>
    <x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n v="108.96182396606575"/>
    <x v="6"/>
    <x v="20"/>
  </r>
  <r>
    <x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n v="66.998379254457049"/>
    <x v="4"/>
    <x v="10"/>
  </r>
  <r>
    <x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n v="64.99333594668758"/>
    <x v="6"/>
    <x v="20"/>
  </r>
  <r>
    <x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n v="99.841584158415841"/>
    <x v="6"/>
    <x v="11"/>
  </r>
  <r>
    <x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n v="82.432835820895519"/>
    <x v="3"/>
    <x v="3"/>
  </r>
  <r>
    <x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n v="63.293478260869563"/>
    <x v="3"/>
    <x v="3"/>
  </r>
  <r>
    <x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n v="96.774193548387103"/>
    <x v="4"/>
    <x v="10"/>
  </r>
  <r>
    <x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n v="54.906040268456373"/>
    <x v="6"/>
    <x v="11"/>
  </r>
  <r>
    <x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n v="39.010869565217391"/>
    <x v="4"/>
    <x v="10"/>
  </r>
  <r>
    <x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n v="75.84210526315789"/>
    <x v="1"/>
    <x v="1"/>
  </r>
  <r>
    <x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n v="45.051671732522799"/>
    <x v="4"/>
    <x v="10"/>
  </r>
  <r>
    <x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n v="104.51546391752578"/>
    <x v="3"/>
    <x v="3"/>
  </r>
  <r>
    <x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n v="76.268292682926827"/>
    <x v="2"/>
    <x v="8"/>
  </r>
  <r>
    <x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n v="69.015695067264573"/>
    <x v="3"/>
    <x v="3"/>
  </r>
  <r>
    <x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n v="101.97684085510689"/>
    <x v="5"/>
    <x v="9"/>
  </r>
  <r>
    <x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n v="42.915999999999997"/>
    <x v="1"/>
    <x v="1"/>
  </r>
  <r>
    <x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n v="43.025210084033617"/>
    <x v="3"/>
    <x v="3"/>
  </r>
  <r>
    <x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n v="75.245283018867923"/>
    <x v="3"/>
    <x v="3"/>
  </r>
  <r>
    <x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n v="69.023364485981304"/>
    <x v="3"/>
    <x v="3"/>
  </r>
  <r>
    <x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n v="65.986486486486484"/>
    <x v="2"/>
    <x v="2"/>
  </r>
  <r>
    <x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n v="98.013800424628457"/>
    <x v="5"/>
    <x v="13"/>
  </r>
  <r>
    <x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n v="60.105504587155963"/>
    <x v="6"/>
    <x v="20"/>
  </r>
  <r>
    <x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n v="26.000773395204948"/>
    <x v="5"/>
    <x v="18"/>
  </r>
  <r>
    <x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</r>
  <r>
    <x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n v="38.019801980198018"/>
    <x v="3"/>
    <x v="3"/>
  </r>
  <r>
    <x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n v="106.15254237288136"/>
    <x v="3"/>
    <x v="3"/>
  </r>
  <r>
    <x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n v="81.019475655430711"/>
    <x v="4"/>
    <x v="6"/>
  </r>
  <r>
    <x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n v="96.647727272727266"/>
    <x v="5"/>
    <x v="9"/>
  </r>
  <r>
    <x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n v="57.003535651149086"/>
    <x v="1"/>
    <x v="1"/>
  </r>
  <r>
    <x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n v="63.93333333333333"/>
    <x v="1"/>
    <x v="1"/>
  </r>
  <r>
    <x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.456521739130437"/>
    <x v="3"/>
    <x v="3"/>
  </r>
  <r>
    <x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n v="72.172043010752688"/>
    <x v="3"/>
    <x v="3"/>
  </r>
  <r>
    <x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n v="77.934782608695656"/>
    <x v="7"/>
    <x v="14"/>
  </r>
  <r>
    <x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n v="38.065134099616856"/>
    <x v="1"/>
    <x v="1"/>
  </r>
  <r>
    <x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n v="57.936123348017624"/>
    <x v="1"/>
    <x v="1"/>
  </r>
  <r>
    <x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n v="49.794392523364486"/>
    <x v="1"/>
    <x v="7"/>
  </r>
  <r>
    <x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n v="54.050251256281406"/>
    <x v="7"/>
    <x v="14"/>
  </r>
  <r>
    <x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n v="30.002721335268504"/>
    <x v="3"/>
    <x v="3"/>
  </r>
  <r>
    <x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n v="70.127906976744185"/>
    <x v="3"/>
    <x v="3"/>
  </r>
  <r>
    <x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n v="26.996228786926462"/>
    <x v="1"/>
    <x v="17"/>
  </r>
  <r>
    <x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n v="51.990606936416185"/>
    <x v="3"/>
    <x v="3"/>
  </r>
  <r>
    <x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n v="56.416666666666664"/>
    <x v="4"/>
    <x v="4"/>
  </r>
  <r>
    <x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n v="101.63218390804597"/>
    <x v="4"/>
    <x v="19"/>
  </r>
  <r>
    <x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n v="25.005291005291006"/>
    <x v="6"/>
    <x v="11"/>
  </r>
  <r>
    <x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n v="32.016393442622949"/>
    <x v="7"/>
    <x v="14"/>
  </r>
  <r>
    <x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n v="82.021647307286173"/>
    <x v="3"/>
    <x v="3"/>
  </r>
  <r>
    <x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n v="37.957446808510639"/>
    <x v="3"/>
    <x v="3"/>
  </r>
  <r>
    <x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n v="51.533333333333331"/>
    <x v="3"/>
    <x v="3"/>
  </r>
  <r>
    <x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n v="81.198275862068968"/>
    <x v="5"/>
    <x v="18"/>
  </r>
  <r>
    <x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n v="40.030075187969928"/>
    <x v="6"/>
    <x v="11"/>
  </r>
  <r>
    <x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n v="89.939759036144579"/>
    <x v="3"/>
    <x v="3"/>
  </r>
  <r>
    <x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n v="96.692307692307693"/>
    <x v="2"/>
    <x v="2"/>
  </r>
  <r>
    <x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n v="25.010989010989011"/>
    <x v="3"/>
    <x v="3"/>
  </r>
  <r>
    <x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n v="36.987277353689571"/>
    <x v="4"/>
    <x v="10"/>
  </r>
  <r>
    <x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n v="73.012609117361791"/>
    <x v="3"/>
    <x v="3"/>
  </r>
  <r>
    <x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n v="68.240601503759393"/>
    <x v="4"/>
    <x v="19"/>
  </r>
  <r>
    <x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n v="52.310344827586206"/>
    <x v="1"/>
    <x v="1"/>
  </r>
  <r>
    <x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n v="61.765151515151516"/>
    <x v="2"/>
    <x v="2"/>
  </r>
  <r>
    <x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n v="25.027559055118111"/>
    <x v="3"/>
    <x v="3"/>
  </r>
  <r>
    <x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n v="106.28804347826087"/>
    <x v="3"/>
    <x v="3"/>
  </r>
  <r>
    <x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n v="75.07386363636364"/>
    <x v="1"/>
    <x v="5"/>
  </r>
  <r>
    <x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n v="39.970802919708028"/>
    <x v="1"/>
    <x v="16"/>
  </r>
  <r>
    <x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n v="39.982195845697326"/>
    <x v="3"/>
    <x v="3"/>
  </r>
  <r>
    <x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n v="101.01541850220265"/>
    <x v="4"/>
    <x v="4"/>
  </r>
  <r>
    <x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n v="76.813084112149539"/>
    <x v="2"/>
    <x v="2"/>
  </r>
  <r>
    <x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n v="71.7"/>
    <x v="0"/>
    <x v="0"/>
  </r>
  <r>
    <x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n v="33.28125"/>
    <x v="3"/>
    <x v="3"/>
  </r>
  <r>
    <x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n v="43.923497267759565"/>
    <x v="3"/>
    <x v="3"/>
  </r>
  <r>
    <x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n v="36.004712041884815"/>
    <x v="3"/>
    <x v="3"/>
  </r>
  <r>
    <x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n v="88.21052631578948"/>
    <x v="3"/>
    <x v="3"/>
  </r>
  <r>
    <x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n v="65.240384615384613"/>
    <x v="3"/>
    <x v="3"/>
  </r>
  <r>
    <x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n v="69.958333333333329"/>
    <x v="1"/>
    <x v="1"/>
  </r>
  <r>
    <x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n v="39.877551020408163"/>
    <x v="0"/>
    <x v="0"/>
  </r>
  <r>
    <x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</r>
  <r>
    <x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n v="41.023728813559323"/>
    <x v="4"/>
    <x v="4"/>
  </r>
  <r>
    <x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n v="98.914285714285711"/>
    <x v="3"/>
    <x v="3"/>
  </r>
  <r>
    <x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n v="87.78125"/>
    <x v="1"/>
    <x v="7"/>
  </r>
  <r>
    <x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n v="80.767605633802816"/>
    <x v="4"/>
    <x v="4"/>
  </r>
  <r>
    <x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n v="94.28235294117647"/>
    <x v="3"/>
    <x v="3"/>
  </r>
  <r>
    <x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n v="73.428571428571431"/>
    <x v="3"/>
    <x v="3"/>
  </r>
  <r>
    <x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n v="65.968133535660087"/>
    <x v="5"/>
    <x v="13"/>
  </r>
  <r>
    <x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n v="109.04109589041096"/>
    <x v="3"/>
    <x v="3"/>
  </r>
  <r>
    <x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n v="41.16"/>
    <x v="1"/>
    <x v="7"/>
  </r>
  <r>
    <x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n v="99.125"/>
    <x v="6"/>
    <x v="11"/>
  </r>
  <r>
    <x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n v="105.88429752066116"/>
    <x v="3"/>
    <x v="3"/>
  </r>
  <r>
    <x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n v="48.996525921966864"/>
    <x v="3"/>
    <x v="3"/>
  </r>
  <r>
    <x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n v="39"/>
    <x v="1"/>
    <x v="1"/>
  </r>
  <r>
    <x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n v="31.022556390977442"/>
    <x v="4"/>
    <x v="4"/>
  </r>
  <r>
    <x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n v="103.87096774193549"/>
    <x v="3"/>
    <x v="3"/>
  </r>
  <r>
    <x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n v="59.268518518518519"/>
    <x v="0"/>
    <x v="0"/>
  </r>
  <r>
    <x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n v="42.3"/>
    <x v="3"/>
    <x v="3"/>
  </r>
  <r>
    <x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n v="53.117647058823529"/>
    <x v="1"/>
    <x v="1"/>
  </r>
  <r>
    <x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n v="50.796875"/>
    <x v="2"/>
    <x v="2"/>
  </r>
  <r>
    <x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n v="101.15"/>
    <x v="5"/>
    <x v="13"/>
  </r>
  <r>
    <x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n v="65.000810372771468"/>
    <x v="4"/>
    <x v="12"/>
  </r>
  <r>
    <x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n v="37.998645510835914"/>
    <x v="3"/>
    <x v="3"/>
  </r>
  <r>
    <x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n v="82.615384615384613"/>
    <x v="4"/>
    <x v="4"/>
  </r>
  <r>
    <x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n v="37.941368078175898"/>
    <x v="3"/>
    <x v="3"/>
  </r>
  <r>
    <x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n v="80.780821917808225"/>
    <x v="3"/>
    <x v="3"/>
  </r>
  <r>
    <x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n v="25.984375"/>
    <x v="4"/>
    <x v="10"/>
  </r>
  <r>
    <x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n v="30.363636363636363"/>
    <x v="3"/>
    <x v="3"/>
  </r>
  <r>
    <x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n v="54.004916018025398"/>
    <x v="1"/>
    <x v="1"/>
  </r>
  <r>
    <x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n v="101.78672985781991"/>
    <x v="6"/>
    <x v="11"/>
  </r>
  <r>
    <x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n v="45.003610108303249"/>
    <x v="4"/>
    <x v="4"/>
  </r>
  <r>
    <x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n v="77.068421052631578"/>
    <x v="0"/>
    <x v="0"/>
  </r>
  <r>
    <x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n v="88.076595744680844"/>
    <x v="2"/>
    <x v="8"/>
  </r>
  <r>
    <x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n v="47.035573122529641"/>
    <x v="3"/>
    <x v="3"/>
  </r>
  <r>
    <x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n v="110.99550763701707"/>
    <x v="1"/>
    <x v="1"/>
  </r>
  <r>
    <x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n v="87.003066141042481"/>
    <x v="1"/>
    <x v="1"/>
  </r>
  <r>
    <x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n v="63.994402985074629"/>
    <x v="1"/>
    <x v="1"/>
  </r>
  <r>
    <x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n v="105.9945205479452"/>
    <x v="3"/>
    <x v="3"/>
  </r>
  <r>
    <x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n v="73.989349112426041"/>
    <x v="3"/>
    <x v="3"/>
  </r>
  <r>
    <x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n v="84.02004626060139"/>
    <x v="3"/>
    <x v="3"/>
  </r>
  <r>
    <x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n v="88.966921119592882"/>
    <x v="7"/>
    <x v="14"/>
  </r>
  <r>
    <x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n v="76.990453460620529"/>
    <x v="1"/>
    <x v="7"/>
  </r>
  <r>
    <x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n v="97.146341463414629"/>
    <x v="3"/>
    <x v="3"/>
  </r>
  <r>
    <x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n v="33.013605442176868"/>
    <x v="3"/>
    <x v="3"/>
  </r>
  <r>
    <x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n v="99.950602409638549"/>
    <x v="6"/>
    <x v="11"/>
  </r>
  <r>
    <x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n v="69.966767371601208"/>
    <x v="4"/>
    <x v="6"/>
  </r>
  <r>
    <x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n v="110.32"/>
    <x v="1"/>
    <x v="7"/>
  </r>
  <r>
    <x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n v="66.005235602094245"/>
    <x v="2"/>
    <x v="2"/>
  </r>
  <r>
    <x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n v="41.005742176284812"/>
    <x v="0"/>
    <x v="0"/>
  </r>
  <r>
    <x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n v="103.96316359696641"/>
    <x v="3"/>
    <x v="3"/>
  </r>
  <r>
    <x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</r>
  <r>
    <x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n v="47.009935419771487"/>
    <x v="1"/>
    <x v="1"/>
  </r>
  <r>
    <x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n v="29.606060606060606"/>
    <x v="3"/>
    <x v="3"/>
  </r>
  <r>
    <x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n v="81.010569583088667"/>
    <x v="3"/>
    <x v="3"/>
  </r>
  <r>
    <x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n v="94.35"/>
    <x v="4"/>
    <x v="4"/>
  </r>
  <r>
    <x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n v="26.058139534883722"/>
    <x v="2"/>
    <x v="8"/>
  </r>
  <r>
    <x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n v="85.775000000000006"/>
    <x v="3"/>
    <x v="3"/>
  </r>
  <r>
    <x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n v="103.73170731707317"/>
    <x v="6"/>
    <x v="11"/>
  </r>
  <r>
    <x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n v="49.826086956521742"/>
    <x v="7"/>
    <x v="14"/>
  </r>
  <r>
    <x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n v="63.893048128342244"/>
    <x v="4"/>
    <x v="10"/>
  </r>
  <r>
    <x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n v="47.002434782608695"/>
    <x v="3"/>
    <x v="3"/>
  </r>
  <r>
    <x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n v="108.47727272727273"/>
    <x v="3"/>
    <x v="3"/>
  </r>
  <r>
    <x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n v="72.015706806282722"/>
    <x v="1"/>
    <x v="1"/>
  </r>
  <r>
    <x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n v="59.928057553956833"/>
    <x v="1"/>
    <x v="1"/>
  </r>
  <r>
    <x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n v="78.209677419354833"/>
    <x v="1"/>
    <x v="7"/>
  </r>
  <r>
    <x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n v="104.77678571428571"/>
    <x v="3"/>
    <x v="3"/>
  </r>
  <r>
    <x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n v="105.52475247524752"/>
    <x v="3"/>
    <x v="3"/>
  </r>
  <r>
    <x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n v="24.933333333333334"/>
    <x v="3"/>
    <x v="3"/>
  </r>
  <r>
    <x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n v="69.873786407766985"/>
    <x v="4"/>
    <x v="4"/>
  </r>
  <r>
    <x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n v="95.733766233766232"/>
    <x v="4"/>
    <x v="19"/>
  </r>
  <r>
    <x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n v="29.997485752598056"/>
    <x v="3"/>
    <x v="3"/>
  </r>
  <r>
    <x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n v="59.011948529411768"/>
    <x v="3"/>
    <x v="3"/>
  </r>
  <r>
    <x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n v="84.757396449704146"/>
    <x v="4"/>
    <x v="4"/>
  </r>
  <r>
    <x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n v="78.010921177587846"/>
    <x v="3"/>
    <x v="3"/>
  </r>
  <r>
    <x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n v="50.05215419501134"/>
    <x v="4"/>
    <x v="4"/>
  </r>
  <r>
    <x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n v="59.16"/>
    <x v="1"/>
    <x v="7"/>
  </r>
  <r>
    <x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n v="93.702290076335885"/>
    <x v="1"/>
    <x v="1"/>
  </r>
  <r>
    <x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n v="40.14173228346457"/>
    <x v="3"/>
    <x v="3"/>
  </r>
  <r>
    <x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n v="70.090140845070422"/>
    <x v="4"/>
    <x v="4"/>
  </r>
  <r>
    <x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n v="66.181818181818187"/>
    <x v="3"/>
    <x v="3"/>
  </r>
  <r>
    <x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n v="47.714285714285715"/>
    <x v="3"/>
    <x v="3"/>
  </r>
  <r>
    <x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n v="62.896774193548389"/>
    <x v="3"/>
    <x v="3"/>
  </r>
  <r>
    <x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n v="86.611940298507463"/>
    <x v="7"/>
    <x v="14"/>
  </r>
  <r>
    <x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n v="75.126984126984127"/>
    <x v="0"/>
    <x v="0"/>
  </r>
  <r>
    <x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n v="41.004167534903104"/>
    <x v="4"/>
    <x v="4"/>
  </r>
  <r>
    <x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n v="50.007915567282325"/>
    <x v="5"/>
    <x v="9"/>
  </r>
  <r>
    <x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n v="96.960674157303373"/>
    <x v="3"/>
    <x v="3"/>
  </r>
  <r>
    <x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n v="100.93160377358491"/>
    <x v="2"/>
    <x v="8"/>
  </r>
  <r>
    <x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n v="89.227586206896547"/>
    <x v="1"/>
    <x v="7"/>
  </r>
  <r>
    <x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n v="87.979166666666671"/>
    <x v="3"/>
    <x v="3"/>
  </r>
  <r>
    <x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n v="89.54"/>
    <x v="7"/>
    <x v="14"/>
  </r>
  <r>
    <x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n v="29.09271523178808"/>
    <x v="5"/>
    <x v="9"/>
  </r>
  <r>
    <x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n v="42.006218905472636"/>
    <x v="2"/>
    <x v="8"/>
  </r>
  <r>
    <x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n v="47.004903563255965"/>
    <x v="1"/>
    <x v="17"/>
  </r>
  <r>
    <x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n v="110.44117647058823"/>
    <x v="4"/>
    <x v="4"/>
  </r>
  <r>
    <x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n v="41.990909090909092"/>
    <x v="3"/>
    <x v="3"/>
  </r>
  <r>
    <x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n v="48.012468827930178"/>
    <x v="4"/>
    <x v="6"/>
  </r>
  <r>
    <x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n v="31.019823788546255"/>
    <x v="1"/>
    <x v="1"/>
  </r>
  <r>
    <x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n v="99.203252032520325"/>
    <x v="4"/>
    <x v="10"/>
  </r>
  <r>
    <x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n v="66.022316684378325"/>
    <x v="1"/>
    <x v="7"/>
  </r>
  <r>
    <x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</r>
  <r>
    <x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n v="46.060200668896321"/>
    <x v="3"/>
    <x v="3"/>
  </r>
  <r>
    <x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n v="73.650000000000006"/>
    <x v="4"/>
    <x v="12"/>
  </r>
  <r>
    <x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n v="55.99336650082919"/>
    <x v="3"/>
    <x v="3"/>
  </r>
  <r>
    <x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n v="68.985695127402778"/>
    <x v="3"/>
    <x v="3"/>
  </r>
  <r>
    <x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n v="60.981609195402299"/>
    <x v="3"/>
    <x v="3"/>
  </r>
  <r>
    <x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n v="110.98139534883721"/>
    <x v="4"/>
    <x v="4"/>
  </r>
  <r>
    <x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n v="25"/>
    <x v="3"/>
    <x v="3"/>
  </r>
  <r>
    <x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n v="78.759740259740255"/>
    <x v="4"/>
    <x v="4"/>
  </r>
  <r>
    <x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n v="87.960784313725483"/>
    <x v="1"/>
    <x v="1"/>
  </r>
  <r>
    <x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n v="49.987398739873989"/>
    <x v="6"/>
    <x v="20"/>
  </r>
  <r>
    <x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n v="99.524390243902445"/>
    <x v="3"/>
    <x v="3"/>
  </r>
  <r>
    <x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n v="104.82089552238806"/>
    <x v="5"/>
    <x v="13"/>
  </r>
  <r>
    <x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n v="108.01469237832875"/>
    <x v="4"/>
    <x v="10"/>
  </r>
  <r>
    <x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n v="28.998544660724033"/>
    <x v="0"/>
    <x v="0"/>
  </r>
  <r>
    <x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n v="30.028708133971293"/>
    <x v="3"/>
    <x v="3"/>
  </r>
  <r>
    <x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n v="41.005559416261292"/>
    <x v="4"/>
    <x v="4"/>
  </r>
  <r>
    <x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n v="62.866666666666667"/>
    <x v="3"/>
    <x v="3"/>
  </r>
  <r>
    <x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n v="47.005002501250623"/>
    <x v="4"/>
    <x v="4"/>
  </r>
  <r>
    <x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n v="26.997693638285604"/>
    <x v="2"/>
    <x v="2"/>
  </r>
  <r>
    <x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n v="68.329787234042556"/>
    <x v="3"/>
    <x v="3"/>
  </r>
  <r>
    <x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n v="50.974576271186443"/>
    <x v="2"/>
    <x v="8"/>
  </r>
  <r>
    <x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n v="54.024390243902438"/>
    <x v="3"/>
    <x v="3"/>
  </r>
  <r>
    <x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n v="97.055555555555557"/>
    <x v="0"/>
    <x v="0"/>
  </r>
  <r>
    <x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n v="24.867469879518072"/>
    <x v="1"/>
    <x v="7"/>
  </r>
  <r>
    <x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n v="84.423913043478265"/>
    <x v="7"/>
    <x v="14"/>
  </r>
  <r>
    <x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n v="47.091324200913242"/>
    <x v="3"/>
    <x v="3"/>
  </r>
  <r>
    <x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n v="77.996041171813147"/>
    <x v="3"/>
    <x v="3"/>
  </r>
  <r>
    <x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n v="62.967871485943775"/>
    <x v="4"/>
    <x v="10"/>
  </r>
  <r>
    <x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n v="81.006080449017773"/>
    <x v="7"/>
    <x v="14"/>
  </r>
  <r>
    <x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n v="65.321428571428569"/>
    <x v="3"/>
    <x v="3"/>
  </r>
  <r>
    <x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n v="104.43617021276596"/>
    <x v="3"/>
    <x v="3"/>
  </r>
  <r>
    <x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n v="69.989010989010993"/>
    <x v="3"/>
    <x v="3"/>
  </r>
  <r>
    <x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n v="83.023989898989896"/>
    <x v="4"/>
    <x v="4"/>
  </r>
  <r>
    <x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n v="90.3"/>
    <x v="3"/>
    <x v="3"/>
  </r>
  <r>
    <x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n v="103.98131932282546"/>
    <x v="3"/>
    <x v="3"/>
  </r>
  <r>
    <x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n v="54.931726907630519"/>
    <x v="1"/>
    <x v="17"/>
  </r>
  <r>
    <x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n v="51.921875"/>
    <x v="4"/>
    <x v="10"/>
  </r>
  <r>
    <x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n v="60.02834008097166"/>
    <x v="3"/>
    <x v="3"/>
  </r>
  <r>
    <x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n v="44.003488879197555"/>
    <x v="4"/>
    <x v="22"/>
  </r>
  <r>
    <x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n v="53.003513254551258"/>
    <x v="4"/>
    <x v="19"/>
  </r>
  <r>
    <x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n v="54.5"/>
    <x v="2"/>
    <x v="8"/>
  </r>
  <r>
    <x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n v="75.04195804195804"/>
    <x v="3"/>
    <x v="3"/>
  </r>
  <r>
    <x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n v="35.911111111111111"/>
    <x v="3"/>
    <x v="3"/>
  </r>
  <r>
    <x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n v="36.952702702702702"/>
    <x v="1"/>
    <x v="7"/>
  </r>
  <r>
    <x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n v="63.170588235294119"/>
    <x v="3"/>
    <x v="3"/>
  </r>
  <r>
    <x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n v="29.99462365591398"/>
    <x v="2"/>
    <x v="8"/>
  </r>
  <r>
    <x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n v="86"/>
    <x v="4"/>
    <x v="19"/>
  </r>
  <r>
    <x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n v="75.014876033057845"/>
    <x v="6"/>
    <x v="11"/>
  </r>
  <r>
    <x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.19767441860465"/>
    <x v="6"/>
    <x v="11"/>
  </r>
  <r>
    <x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</r>
  <r>
    <x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n v="29.001272669424118"/>
    <x v="1"/>
    <x v="1"/>
  </r>
  <r>
    <x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n v="98.225806451612897"/>
    <x v="4"/>
    <x v="6"/>
  </r>
  <r>
    <x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n v="87.001693480101608"/>
    <x v="4"/>
    <x v="22"/>
  </r>
  <r>
    <x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n v="45.205128205128204"/>
    <x v="4"/>
    <x v="6"/>
  </r>
  <r>
    <x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n v="37.001341561577675"/>
    <x v="3"/>
    <x v="3"/>
  </r>
  <r>
    <x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n v="94.976947040498445"/>
    <x v="1"/>
    <x v="7"/>
  </r>
  <r>
    <x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n v="28.956521739130434"/>
    <x v="3"/>
    <x v="3"/>
  </r>
  <r>
    <x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n v="55.993396226415094"/>
    <x v="3"/>
    <x v="3"/>
  </r>
  <r>
    <x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n v="54.038095238095238"/>
    <x v="4"/>
    <x v="4"/>
  </r>
  <r>
    <x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n v="82.38"/>
    <x v="3"/>
    <x v="3"/>
  </r>
  <r>
    <x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n v="66.997115384615384"/>
    <x v="4"/>
    <x v="6"/>
  </r>
  <r>
    <x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n v="107.91401869158878"/>
    <x v="6"/>
    <x v="20"/>
  </r>
  <r>
    <x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n v="69.009501187648453"/>
    <x v="4"/>
    <x v="10"/>
  </r>
  <r>
    <x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n v="39.006568144499177"/>
    <x v="3"/>
    <x v="3"/>
  </r>
  <r>
    <x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n v="110.3625"/>
    <x v="5"/>
    <x v="18"/>
  </r>
  <r>
    <x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4.857142857142861"/>
    <x v="2"/>
    <x v="8"/>
  </r>
  <r>
    <x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n v="57.935251798561154"/>
    <x v="2"/>
    <x v="2"/>
  </r>
  <r>
    <x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n v="101.25"/>
    <x v="3"/>
    <x v="3"/>
  </r>
  <r>
    <x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n v="64.95597484276729"/>
    <x v="4"/>
    <x v="6"/>
  </r>
  <r>
    <x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n v="27.00524934383202"/>
    <x v="2"/>
    <x v="8"/>
  </r>
  <r>
    <x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0.97422680412371"/>
    <x v="0"/>
    <x v="0"/>
  </r>
  <r>
    <x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n v="104.94260869565217"/>
    <x v="1"/>
    <x v="1"/>
  </r>
  <r>
    <x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n v="84.028301886792448"/>
    <x v="1"/>
    <x v="5"/>
  </r>
  <r>
    <x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n v="102.85915492957747"/>
    <x v="4"/>
    <x v="19"/>
  </r>
  <r>
    <x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n v="39.962085308056871"/>
    <x v="5"/>
    <x v="18"/>
  </r>
  <r>
    <x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n v="51.001785714285717"/>
    <x v="5"/>
    <x v="13"/>
  </r>
  <r>
    <x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n v="40.823008849557525"/>
    <x v="4"/>
    <x v="22"/>
  </r>
  <r>
    <x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n v="58.999637155297535"/>
    <x v="2"/>
    <x v="8"/>
  </r>
  <r>
    <x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n v="71.156069364161851"/>
    <x v="0"/>
    <x v="0"/>
  </r>
  <r>
    <x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n v="99.494252873563212"/>
    <x v="7"/>
    <x v="14"/>
  </r>
  <r>
    <x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n v="103.98634590377114"/>
    <x v="3"/>
    <x v="3"/>
  </r>
  <r>
    <x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n v="76.555555555555557"/>
    <x v="5"/>
    <x v="13"/>
  </r>
  <r>
    <x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n v="87.068592057761734"/>
    <x v="3"/>
    <x v="3"/>
  </r>
  <r>
    <x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n v="48.99554707379135"/>
    <x v="0"/>
    <x v="0"/>
  </r>
  <r>
    <x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n v="42.969135802469133"/>
    <x v="3"/>
    <x v="3"/>
  </r>
  <r>
    <x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n v="33.428571428571431"/>
    <x v="5"/>
    <x v="18"/>
  </r>
  <r>
    <x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n v="83.982949701619773"/>
    <x v="3"/>
    <x v="3"/>
  </r>
  <r>
    <x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n v="101.41739130434783"/>
    <x v="3"/>
    <x v="3"/>
  </r>
  <r>
    <x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n v="109.87058823529412"/>
    <x v="2"/>
    <x v="8"/>
  </r>
  <r>
    <x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n v="31.916666666666668"/>
    <x v="8"/>
    <x v="23"/>
  </r>
  <r>
    <x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n v="70.993450675399103"/>
    <x v="0"/>
    <x v="0"/>
  </r>
  <r>
    <x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n v="77.026890756302521"/>
    <x v="4"/>
    <x v="12"/>
  </r>
  <r>
    <x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n v="101.78125"/>
    <x v="7"/>
    <x v="14"/>
  </r>
  <r>
    <x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n v="51.059701492537314"/>
    <x v="2"/>
    <x v="8"/>
  </r>
  <r>
    <x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n v="68.02051282051282"/>
    <x v="3"/>
    <x v="3"/>
  </r>
  <r>
    <x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n v="30.87037037037037"/>
    <x v="4"/>
    <x v="10"/>
  </r>
  <r>
    <x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n v="27.908333333333335"/>
    <x v="2"/>
    <x v="8"/>
  </r>
  <r>
    <x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n v="79.994818652849744"/>
    <x v="2"/>
    <x v="2"/>
  </r>
  <r>
    <x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n v="38.003378378378379"/>
    <x v="4"/>
    <x v="4"/>
  </r>
  <r>
    <x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</r>
  <r>
    <x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n v="59.990534521158132"/>
    <x v="4"/>
    <x v="4"/>
  </r>
  <r>
    <x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n v="37.037634408602152"/>
    <x v="6"/>
    <x v="11"/>
  </r>
  <r>
    <x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n v="99.963043478260872"/>
    <x v="4"/>
    <x v="6"/>
  </r>
  <r>
    <x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n v="111.6774193548387"/>
    <x v="1"/>
    <x v="1"/>
  </r>
  <r>
    <x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n v="36.014409221902014"/>
    <x v="5"/>
    <x v="15"/>
  </r>
  <r>
    <x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n v="66.010284810126578"/>
    <x v="3"/>
    <x v="3"/>
  </r>
  <r>
    <x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n v="44.05263157894737"/>
    <x v="2"/>
    <x v="2"/>
  </r>
  <r>
    <x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n v="52.999726551818434"/>
    <x v="3"/>
    <x v="3"/>
  </r>
  <r>
    <x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n v="95"/>
    <x v="3"/>
    <x v="3"/>
  </r>
  <r>
    <x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n v="70.908396946564892"/>
    <x v="4"/>
    <x v="6"/>
  </r>
  <r>
    <x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n v="98.060773480662988"/>
    <x v="3"/>
    <x v="3"/>
  </r>
  <r>
    <x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n v="53.046025104602514"/>
    <x v="6"/>
    <x v="11"/>
  </r>
  <r>
    <x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n v="93.142857142857139"/>
    <x v="4"/>
    <x v="19"/>
  </r>
  <r>
    <x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n v="58.945075757575758"/>
    <x v="1"/>
    <x v="1"/>
  </r>
  <r>
    <x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n v="36.067669172932334"/>
    <x v="3"/>
    <x v="3"/>
  </r>
  <r>
    <x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n v="63.030732860520096"/>
    <x v="5"/>
    <x v="9"/>
  </r>
  <r>
    <x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n v="84.717948717948715"/>
    <x v="0"/>
    <x v="0"/>
  </r>
  <r>
    <x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n v="62.2"/>
    <x v="4"/>
    <x v="10"/>
  </r>
  <r>
    <x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n v="101.97518330513255"/>
    <x v="1"/>
    <x v="1"/>
  </r>
  <r>
    <x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n v="106.4375"/>
    <x v="3"/>
    <x v="3"/>
  </r>
  <r>
    <x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n v="29.975609756097562"/>
    <x v="4"/>
    <x v="6"/>
  </r>
  <r>
    <x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n v="85.806282722513089"/>
    <x v="4"/>
    <x v="12"/>
  </r>
  <r>
    <x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n v="70.82022471910112"/>
    <x v="4"/>
    <x v="12"/>
  </r>
  <r>
    <x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n v="40.998484082870135"/>
    <x v="3"/>
    <x v="3"/>
  </r>
  <r>
    <x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n v="28.063492063492063"/>
    <x v="2"/>
    <x v="8"/>
  </r>
  <r>
    <x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n v="88.054421768707485"/>
    <x v="3"/>
    <x v="3"/>
  </r>
  <r>
    <x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n v="31"/>
    <x v="4"/>
    <x v="10"/>
  </r>
  <r>
    <x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n v="90.337500000000006"/>
    <x v="1"/>
    <x v="7"/>
  </r>
  <r>
    <x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n v="63.777777777777779"/>
    <x v="6"/>
    <x v="11"/>
  </r>
  <r>
    <x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n v="53.995515695067262"/>
    <x v="5"/>
    <x v="13"/>
  </r>
  <r>
    <x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n v="48.993956043956047"/>
    <x v="6"/>
    <x v="11"/>
  </r>
  <r>
    <x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n v="63.857142857142854"/>
    <x v="3"/>
    <x v="3"/>
  </r>
  <r>
    <x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n v="82.996393146979258"/>
    <x v="1"/>
    <x v="7"/>
  </r>
  <r>
    <x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n v="55.08230452674897"/>
    <x v="4"/>
    <x v="6"/>
  </r>
  <r>
    <x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n v="62.044554455445542"/>
    <x v="3"/>
    <x v="3"/>
  </r>
  <r>
    <x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n v="104.97857142857143"/>
    <x v="5"/>
    <x v="13"/>
  </r>
  <r>
    <x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n v="94.044676806083643"/>
    <x v="4"/>
    <x v="4"/>
  </r>
  <r>
    <x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n v="44.007716049382715"/>
    <x v="6"/>
    <x v="20"/>
  </r>
  <r>
    <x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n v="92.467532467532465"/>
    <x v="0"/>
    <x v="0"/>
  </r>
  <r>
    <x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n v="57.072874493927124"/>
    <x v="7"/>
    <x v="14"/>
  </r>
  <r>
    <x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n v="109.07848101265823"/>
    <x v="6"/>
    <x v="20"/>
  </r>
  <r>
    <x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n v="39.387755102040813"/>
    <x v="1"/>
    <x v="7"/>
  </r>
  <r>
    <x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n v="77.022222222222226"/>
    <x v="6"/>
    <x v="11"/>
  </r>
  <r>
    <x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n v="92.166666666666671"/>
    <x v="1"/>
    <x v="1"/>
  </r>
  <r>
    <x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n v="61.007063197026021"/>
    <x v="3"/>
    <x v="3"/>
  </r>
  <r>
    <x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n v="78.068181818181813"/>
    <x v="3"/>
    <x v="3"/>
  </r>
  <r>
    <x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0.75"/>
    <x v="4"/>
    <x v="6"/>
  </r>
  <r>
    <x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n v="59.991289782244557"/>
    <x v="3"/>
    <x v="3"/>
  </r>
  <r>
    <x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n v="110.03018372703411"/>
    <x v="2"/>
    <x v="8"/>
  </r>
  <r>
    <x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</r>
  <r>
    <x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n v="37.99856063332134"/>
    <x v="2"/>
    <x v="2"/>
  </r>
  <r>
    <x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n v="96.369565217391298"/>
    <x v="3"/>
    <x v="3"/>
  </r>
  <r>
    <x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n v="72.978599221789878"/>
    <x v="1"/>
    <x v="1"/>
  </r>
  <r>
    <x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n v="26.007220216606498"/>
    <x v="1"/>
    <x v="7"/>
  </r>
  <r>
    <x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n v="104.36296296296297"/>
    <x v="1"/>
    <x v="1"/>
  </r>
  <r>
    <x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n v="102.18852459016394"/>
    <x v="5"/>
    <x v="18"/>
  </r>
  <r>
    <x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n v="54.117647058823529"/>
    <x v="4"/>
    <x v="22"/>
  </r>
  <r>
    <x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n v="63.222222222222221"/>
    <x v="3"/>
    <x v="3"/>
  </r>
  <r>
    <x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n v="104.03228962818004"/>
    <x v="3"/>
    <x v="3"/>
  </r>
  <r>
    <x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n v="49.994334277620396"/>
    <x v="4"/>
    <x v="10"/>
  </r>
  <r>
    <x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n v="56.015151515151516"/>
    <x v="3"/>
    <x v="3"/>
  </r>
  <r>
    <x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n v="48.807692307692307"/>
    <x v="1"/>
    <x v="1"/>
  </r>
  <r>
    <x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n v="60.082352941176474"/>
    <x v="4"/>
    <x v="4"/>
  </r>
  <r>
    <x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n v="78.990502793296088"/>
    <x v="3"/>
    <x v="3"/>
  </r>
  <r>
    <x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n v="53.99499443826474"/>
    <x v="3"/>
    <x v="3"/>
  </r>
  <r>
    <x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n v="111.45945945945945"/>
    <x v="1"/>
    <x v="5"/>
  </r>
  <r>
    <x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n v="60.922131147540981"/>
    <x v="1"/>
    <x v="1"/>
  </r>
  <r>
    <x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n v="26.0015444015444"/>
    <x v="3"/>
    <x v="3"/>
  </r>
  <r>
    <x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n v="80.993208828522924"/>
    <x v="4"/>
    <x v="10"/>
  </r>
  <r>
    <x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n v="34.995963302752294"/>
    <x v="1"/>
    <x v="1"/>
  </r>
  <r>
    <x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n v="94.142857142857139"/>
    <x v="4"/>
    <x v="12"/>
  </r>
  <r>
    <x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n v="52.085106382978722"/>
    <x v="1"/>
    <x v="1"/>
  </r>
  <r>
    <x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n v="24.986666666666668"/>
    <x v="8"/>
    <x v="23"/>
  </r>
  <r>
    <x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n v="69.215277777777771"/>
    <x v="0"/>
    <x v="0"/>
  </r>
  <r>
    <x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n v="93.944444444444443"/>
    <x v="3"/>
    <x v="3"/>
  </r>
  <r>
    <x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n v="98.40625"/>
    <x v="3"/>
    <x v="3"/>
  </r>
  <r>
    <x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n v="41.783783783783782"/>
    <x v="1"/>
    <x v="17"/>
  </r>
  <r>
    <x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n v="65.991836734693877"/>
    <x v="4"/>
    <x v="22"/>
  </r>
  <r>
    <x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n v="72.05747126436782"/>
    <x v="1"/>
    <x v="17"/>
  </r>
  <r>
    <x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n v="48.003209242618745"/>
    <x v="3"/>
    <x v="3"/>
  </r>
  <r>
    <x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n v="54.098591549295776"/>
    <x v="2"/>
    <x v="2"/>
  </r>
  <r>
    <x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n v="107.88095238095238"/>
    <x v="6"/>
    <x v="11"/>
  </r>
  <r>
    <x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n v="67.034103410341032"/>
    <x v="4"/>
    <x v="4"/>
  </r>
  <r>
    <x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n v="64.01425914445133"/>
    <x v="2"/>
    <x v="2"/>
  </r>
  <r>
    <x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n v="96.066176470588232"/>
    <x v="5"/>
    <x v="18"/>
  </r>
  <r>
    <x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n v="51.184615384615384"/>
    <x v="1"/>
    <x v="1"/>
  </r>
  <r>
    <x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n v="43.92307692307692"/>
    <x v="0"/>
    <x v="0"/>
  </r>
  <r>
    <x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n v="91.021198830409361"/>
    <x v="3"/>
    <x v="3"/>
  </r>
  <r>
    <x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n v="50.127450980392155"/>
    <x v="4"/>
    <x v="4"/>
  </r>
  <r>
    <x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n v="67.720930232558146"/>
    <x v="5"/>
    <x v="15"/>
  </r>
  <r>
    <x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n v="61.03921568627451"/>
    <x v="6"/>
    <x v="11"/>
  </r>
  <r>
    <x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n v="80.011857707509876"/>
    <x v="3"/>
    <x v="3"/>
  </r>
  <r>
    <x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n v="47.001497753369947"/>
    <x v="4"/>
    <x v="10"/>
  </r>
  <r>
    <x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n v="71.127388535031841"/>
    <x v="3"/>
    <x v="3"/>
  </r>
  <r>
    <x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n v="89.99079189686924"/>
    <x v="3"/>
    <x v="3"/>
  </r>
  <r>
    <x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n v="43.032786885245905"/>
    <x v="4"/>
    <x v="6"/>
  </r>
  <r>
    <x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n v="67.997714808043881"/>
    <x v="3"/>
    <x v="3"/>
  </r>
  <r>
    <x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n v="73.004566210045667"/>
    <x v="1"/>
    <x v="1"/>
  </r>
  <r>
    <x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n v="62.341463414634148"/>
    <x v="4"/>
    <x v="4"/>
  </r>
  <r>
    <x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</r>
  <r>
    <x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n v="67.103092783505161"/>
    <x v="2"/>
    <x v="8"/>
  </r>
  <r>
    <x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n v="79.978947368421046"/>
    <x v="3"/>
    <x v="3"/>
  </r>
  <r>
    <x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n v="62.176470588235297"/>
    <x v="3"/>
    <x v="3"/>
  </r>
  <r>
    <x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n v="53.005950297514879"/>
    <x v="3"/>
    <x v="3"/>
  </r>
  <r>
    <x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n v="57.738317757009348"/>
    <x v="5"/>
    <x v="9"/>
  </r>
  <r>
    <x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n v="40.03125"/>
    <x v="1"/>
    <x v="1"/>
  </r>
  <r>
    <x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n v="81.016591928251117"/>
    <x v="0"/>
    <x v="0"/>
  </r>
  <r>
    <x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n v="35.047468354430379"/>
    <x v="1"/>
    <x v="17"/>
  </r>
  <r>
    <x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n v="102.92307692307692"/>
    <x v="4"/>
    <x v="22"/>
  </r>
  <r>
    <x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n v="27.998126756166094"/>
    <x v="3"/>
    <x v="3"/>
  </r>
  <r>
    <x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n v="75.733333333333334"/>
    <x v="3"/>
    <x v="3"/>
  </r>
  <r>
    <x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n v="45.026041666666664"/>
    <x v="1"/>
    <x v="5"/>
  </r>
  <r>
    <x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3.615384615384613"/>
    <x v="3"/>
    <x v="3"/>
  </r>
  <r>
    <x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n v="56.991701244813278"/>
    <x v="3"/>
    <x v="3"/>
  </r>
  <r>
    <x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n v="85.223529411764702"/>
    <x v="3"/>
    <x v="3"/>
  </r>
  <r>
    <x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n v="50.962184873949582"/>
    <x v="1"/>
    <x v="7"/>
  </r>
  <r>
    <x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n v="63.563636363636363"/>
    <x v="3"/>
    <x v="3"/>
  </r>
  <r>
    <x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n v="80.999165275459092"/>
    <x v="5"/>
    <x v="9"/>
  </r>
  <r>
    <x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n v="86.044753086419746"/>
    <x v="3"/>
    <x v="3"/>
  </r>
  <r>
    <x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n v="90.0390625"/>
    <x v="7"/>
    <x v="14"/>
  </r>
  <r>
    <x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n v="74.006063432835816"/>
    <x v="3"/>
    <x v="3"/>
  </r>
  <r>
    <x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n v="92.4375"/>
    <x v="1"/>
    <x v="7"/>
  </r>
  <r>
    <x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n v="55.999257333828446"/>
    <x v="3"/>
    <x v="3"/>
  </r>
  <r>
    <x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n v="32.983796296296298"/>
    <x v="7"/>
    <x v="14"/>
  </r>
  <r>
    <x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n v="93.596774193548384"/>
    <x v="3"/>
    <x v="3"/>
  </r>
  <r>
    <x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n v="69.867724867724874"/>
    <x v="3"/>
    <x v="3"/>
  </r>
  <r>
    <x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n v="72.129870129870127"/>
    <x v="0"/>
    <x v="0"/>
  </r>
  <r>
    <x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n v="30.041666666666668"/>
    <x v="1"/>
    <x v="7"/>
  </r>
  <r>
    <x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n v="73.968000000000004"/>
    <x v="3"/>
    <x v="3"/>
  </r>
  <r>
    <x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n v="68.65517241379311"/>
    <x v="3"/>
    <x v="3"/>
  </r>
  <r>
    <x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n v="59.992164544564154"/>
    <x v="3"/>
    <x v="3"/>
  </r>
  <r>
    <x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n v="111.15827338129496"/>
    <x v="3"/>
    <x v="3"/>
  </r>
  <r>
    <x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n v="53.038095238095238"/>
    <x v="4"/>
    <x v="10"/>
  </r>
  <r>
    <x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n v="55.985524728588658"/>
    <x v="4"/>
    <x v="19"/>
  </r>
  <r>
    <x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n v="69.986760812003524"/>
    <x v="4"/>
    <x v="19"/>
  </r>
  <r>
    <x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n v="48.998079877112133"/>
    <x v="4"/>
    <x v="10"/>
  </r>
  <r>
    <x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n v="103.84615384615384"/>
    <x v="3"/>
    <x v="3"/>
  </r>
  <r>
    <x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n v="99.127659574468083"/>
    <x v="3"/>
    <x v="3"/>
  </r>
  <r>
    <x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n v="107.37777777777778"/>
    <x v="4"/>
    <x v="6"/>
  </r>
  <r>
    <x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n v="76.922178988326849"/>
    <x v="3"/>
    <x v="3"/>
  </r>
  <r>
    <x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n v="58.128865979381445"/>
    <x v="3"/>
    <x v="3"/>
  </r>
  <r>
    <x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n v="103.73643410852713"/>
    <x v="2"/>
    <x v="8"/>
  </r>
  <r>
    <x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n v="87.962666666666664"/>
    <x v="3"/>
    <x v="3"/>
  </r>
  <r>
    <x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n v="28"/>
    <x v="3"/>
    <x v="3"/>
  </r>
  <r>
    <x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n v="37.999361294443261"/>
    <x v="1"/>
    <x v="1"/>
  </r>
  <r>
    <x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n v="29.999313893653515"/>
    <x v="6"/>
    <x v="11"/>
  </r>
  <r>
    <x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n v="103.5"/>
    <x v="5"/>
    <x v="18"/>
  </r>
  <r>
    <x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n v="85.994467496542185"/>
    <x v="0"/>
    <x v="0"/>
  </r>
  <r>
    <x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n v="98.011627906976742"/>
    <x v="3"/>
    <x v="3"/>
  </r>
  <r>
    <x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</r>
  <r>
    <x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n v="44.994570837642193"/>
    <x v="4"/>
    <x v="12"/>
  </r>
  <r>
    <x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n v="31.012224938875306"/>
    <x v="2"/>
    <x v="2"/>
  </r>
  <r>
    <x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n v="59.970085470085472"/>
    <x v="2"/>
    <x v="2"/>
  </r>
  <r>
    <x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n v="58.9973474801061"/>
    <x v="1"/>
    <x v="16"/>
  </r>
  <r>
    <x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n v="50.045454545454547"/>
    <x v="7"/>
    <x v="14"/>
  </r>
  <r>
    <x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n v="98.966269841269835"/>
    <x v="0"/>
    <x v="0"/>
  </r>
  <r>
    <x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n v="58.857142857142854"/>
    <x v="4"/>
    <x v="22"/>
  </r>
  <r>
    <x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n v="81.010256410256417"/>
    <x v="1"/>
    <x v="1"/>
  </r>
  <r>
    <x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n v="76.013333333333335"/>
    <x v="4"/>
    <x v="4"/>
  </r>
  <r>
    <x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n v="96.597402597402592"/>
    <x v="3"/>
    <x v="3"/>
  </r>
  <r>
    <x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n v="76.957446808510639"/>
    <x v="1"/>
    <x v="17"/>
  </r>
  <r>
    <x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n v="67.984732824427482"/>
    <x v="3"/>
    <x v="3"/>
  </r>
  <r>
    <x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n v="88.781609195402297"/>
    <x v="3"/>
    <x v="3"/>
  </r>
  <r>
    <x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n v="24.99623706491063"/>
    <x v="1"/>
    <x v="17"/>
  </r>
  <r>
    <x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n v="44.922794117647058"/>
    <x v="4"/>
    <x v="4"/>
  </r>
  <r>
    <x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n v="79.400000000000006"/>
    <x v="3"/>
    <x v="3"/>
  </r>
  <r>
    <x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n v="29.009546539379475"/>
    <x v="8"/>
    <x v="23"/>
  </r>
  <r>
    <x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n v="73.59210526315789"/>
    <x v="3"/>
    <x v="3"/>
  </r>
  <r>
    <x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n v="107.97038864898211"/>
    <x v="3"/>
    <x v="3"/>
  </r>
  <r>
    <x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n v="68.987284287011803"/>
    <x v="1"/>
    <x v="7"/>
  </r>
  <r>
    <x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n v="111.02236719478098"/>
    <x v="3"/>
    <x v="3"/>
  </r>
  <r>
    <x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n v="24.997515808491418"/>
    <x v="3"/>
    <x v="3"/>
  </r>
  <r>
    <x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n v="42.155172413793103"/>
    <x v="1"/>
    <x v="7"/>
  </r>
  <r>
    <x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n v="47.003284072249592"/>
    <x v="7"/>
    <x v="14"/>
  </r>
  <r>
    <x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n v="36.0392749244713"/>
    <x v="8"/>
    <x v="23"/>
  </r>
  <r>
    <x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n v="101.03760683760684"/>
    <x v="7"/>
    <x v="14"/>
  </r>
  <r>
    <x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n v="39.927927927927925"/>
    <x v="5"/>
    <x v="13"/>
  </r>
  <r>
    <x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n v="83.158139534883716"/>
    <x v="4"/>
    <x v="6"/>
  </r>
  <r>
    <x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n v="39.97520661157025"/>
    <x v="0"/>
    <x v="0"/>
  </r>
  <r>
    <x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n v="47.993908629441627"/>
    <x v="6"/>
    <x v="20"/>
  </r>
  <r>
    <x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n v="95.978877489438744"/>
    <x v="3"/>
    <x v="3"/>
  </r>
  <r>
    <x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n v="78.728155339805824"/>
    <x v="3"/>
    <x v="3"/>
  </r>
  <r>
    <x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n v="56.081632653061227"/>
    <x v="3"/>
    <x v="3"/>
  </r>
  <r>
    <x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n v="69.090909090909093"/>
    <x v="5"/>
    <x v="9"/>
  </r>
  <r>
    <x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n v="102.05291576673866"/>
    <x v="3"/>
    <x v="3"/>
  </r>
  <r>
    <x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n v="107.32089552238806"/>
    <x v="2"/>
    <x v="8"/>
  </r>
  <r>
    <x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1.970260223048328"/>
    <x v="3"/>
    <x v="3"/>
  </r>
  <r>
    <x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n v="71.137142857142862"/>
    <x v="4"/>
    <x v="19"/>
  </r>
  <r>
    <x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n v="106.49275362318841"/>
    <x v="2"/>
    <x v="2"/>
  </r>
  <r>
    <x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n v="42.93684210526316"/>
    <x v="4"/>
    <x v="4"/>
  </r>
  <r>
    <x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n v="30.037974683544302"/>
    <x v="4"/>
    <x v="4"/>
  </r>
  <r>
    <x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n v="70.623376623376629"/>
    <x v="1"/>
    <x v="1"/>
  </r>
  <r>
    <x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n v="66.016018306636155"/>
    <x v="3"/>
    <x v="3"/>
  </r>
  <r>
    <x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n v="96.911392405063296"/>
    <x v="3"/>
    <x v="3"/>
  </r>
  <r>
    <x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n v="62.867346938775512"/>
    <x v="1"/>
    <x v="1"/>
  </r>
  <r>
    <x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n v="108.98537682789652"/>
    <x v="3"/>
    <x v="3"/>
  </r>
  <r>
    <x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n v="26.999314599040439"/>
    <x v="1"/>
    <x v="5"/>
  </r>
  <r>
    <x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n v="65.004147943311438"/>
    <x v="2"/>
    <x v="8"/>
  </r>
  <r>
    <x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n v="111.51785714285714"/>
    <x v="4"/>
    <x v="6"/>
  </r>
  <r>
    <x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</r>
  <r>
    <x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n v="110.99268292682927"/>
    <x v="3"/>
    <x v="3"/>
  </r>
  <r>
    <x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n v="56.746987951807228"/>
    <x v="2"/>
    <x v="8"/>
  </r>
  <r>
    <x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n v="97.020608439646708"/>
    <x v="5"/>
    <x v="18"/>
  </r>
  <r>
    <x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n v="92.08620689655173"/>
    <x v="4"/>
    <x v="10"/>
  </r>
  <r>
    <x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n v="82.986666666666665"/>
    <x v="5"/>
    <x v="9"/>
  </r>
  <r>
    <x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n v="103.03791821561339"/>
    <x v="2"/>
    <x v="2"/>
  </r>
  <r>
    <x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n v="68.922619047619051"/>
    <x v="4"/>
    <x v="6"/>
  </r>
  <r>
    <x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n v="87.737226277372258"/>
    <x v="3"/>
    <x v="3"/>
  </r>
  <r>
    <x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n v="75.021505376344081"/>
    <x v="3"/>
    <x v="3"/>
  </r>
  <r>
    <x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n v="50.863999999999997"/>
    <x v="3"/>
    <x v="3"/>
  </r>
  <r>
    <x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n v="90"/>
    <x v="3"/>
    <x v="3"/>
  </r>
  <r>
    <x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n v="72.896039603960389"/>
    <x v="3"/>
    <x v="3"/>
  </r>
  <r>
    <x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n v="108.48543689320388"/>
    <x v="5"/>
    <x v="15"/>
  </r>
  <r>
    <x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n v="101.98095238095237"/>
    <x v="1"/>
    <x v="1"/>
  </r>
  <r>
    <x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n v="44.009146341463413"/>
    <x v="6"/>
    <x v="20"/>
  </r>
  <r>
    <x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n v="65.942675159235662"/>
    <x v="3"/>
    <x v="3"/>
  </r>
  <r>
    <x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n v="24.987387387387386"/>
    <x v="4"/>
    <x v="4"/>
  </r>
  <r>
    <x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n v="28.003367003367003"/>
    <x v="2"/>
    <x v="8"/>
  </r>
  <r>
    <x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5.829268292682926"/>
    <x v="5"/>
    <x v="13"/>
  </r>
  <r>
    <x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n v="84.921052631578945"/>
    <x v="3"/>
    <x v="3"/>
  </r>
  <r>
    <x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n v="90.483333333333334"/>
    <x v="1"/>
    <x v="1"/>
  </r>
  <r>
    <x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n v="25.00197628458498"/>
    <x v="4"/>
    <x v="4"/>
  </r>
  <r>
    <x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n v="92.013888888888886"/>
    <x v="3"/>
    <x v="3"/>
  </r>
  <r>
    <x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n v="93.066115702479337"/>
    <x v="3"/>
    <x v="3"/>
  </r>
  <r>
    <x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n v="61.008145363408524"/>
    <x v="6"/>
    <x v="20"/>
  </r>
  <r>
    <x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n v="92.036259541984734"/>
    <x v="3"/>
    <x v="3"/>
  </r>
  <r>
    <x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.132596685082873"/>
    <x v="2"/>
    <x v="2"/>
  </r>
  <r>
    <x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n v="73.5"/>
    <x v="3"/>
    <x v="3"/>
  </r>
  <r>
    <x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n v="85.221311475409834"/>
    <x v="4"/>
    <x v="6"/>
  </r>
  <r>
    <x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n v="110.96825396825396"/>
    <x v="2"/>
    <x v="8"/>
  </r>
  <r>
    <x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n v="32.968036529680369"/>
    <x v="2"/>
    <x v="2"/>
  </r>
  <r>
    <x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n v="96.005352363960753"/>
    <x v="1"/>
    <x v="1"/>
  </r>
  <r>
    <x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n v="84.96632653061225"/>
    <x v="1"/>
    <x v="16"/>
  </r>
  <r>
    <x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n v="25.007462686567163"/>
    <x v="3"/>
    <x v="3"/>
  </r>
  <r>
    <x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n v="65.998995479658461"/>
    <x v="7"/>
    <x v="14"/>
  </r>
  <r>
    <x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n v="87.34482758620689"/>
    <x v="5"/>
    <x v="9"/>
  </r>
  <r>
    <x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n v="27.933333333333334"/>
    <x v="1"/>
    <x v="7"/>
  </r>
  <r>
    <x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n v="103.8"/>
    <x v="3"/>
    <x v="3"/>
  </r>
  <r>
    <x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1.937172774869111"/>
    <x v="1"/>
    <x v="7"/>
  </r>
  <r>
    <x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n v="99.5"/>
    <x v="3"/>
    <x v="3"/>
  </r>
  <r>
    <x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n v="108.84615384615384"/>
    <x v="3"/>
    <x v="3"/>
  </r>
  <r>
    <x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n v="110.76229508196721"/>
    <x v="1"/>
    <x v="5"/>
  </r>
  <r>
    <x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n v="29.647058823529413"/>
    <x v="3"/>
    <x v="3"/>
  </r>
  <r>
    <x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1.71428571428571"/>
    <x v="3"/>
    <x v="3"/>
  </r>
  <r>
    <x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n v="61.5"/>
    <x v="2"/>
    <x v="8"/>
  </r>
  <r>
    <x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n v="35"/>
    <x v="2"/>
    <x v="2"/>
  </r>
  <r>
    <x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n v="40.049999999999997"/>
    <x v="3"/>
    <x v="3"/>
  </r>
  <r>
    <x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n v="110.97231270358306"/>
    <x v="4"/>
    <x v="10"/>
  </r>
  <r>
    <x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n v="36.959016393442624"/>
    <x v="2"/>
    <x v="8"/>
  </r>
  <r>
    <x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</r>
  <r>
    <x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n v="30.974074074074075"/>
    <x v="5"/>
    <x v="9"/>
  </r>
  <r>
    <x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n v="47.035087719298247"/>
    <x v="3"/>
    <x v="3"/>
  </r>
  <r>
    <x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n v="88.065693430656935"/>
    <x v="7"/>
    <x v="14"/>
  </r>
  <r>
    <x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n v="37.005616224648989"/>
    <x v="3"/>
    <x v="3"/>
  </r>
  <r>
    <x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n v="26.027777777777779"/>
    <x v="3"/>
    <x v="3"/>
  </r>
  <r>
    <x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n v="67.817567567567565"/>
    <x v="3"/>
    <x v="3"/>
  </r>
  <r>
    <x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n v="49.964912280701753"/>
    <x v="4"/>
    <x v="6"/>
  </r>
  <r>
    <x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n v="110.01646903820817"/>
    <x v="1"/>
    <x v="1"/>
  </r>
  <r>
    <x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n v="89.964678178963894"/>
    <x v="1"/>
    <x v="5"/>
  </r>
  <r>
    <x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n v="79.009523809523813"/>
    <x v="6"/>
    <x v="11"/>
  </r>
  <r>
    <x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n v="86.867469879518069"/>
    <x v="1"/>
    <x v="1"/>
  </r>
  <r>
    <x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n v="62.04"/>
    <x v="1"/>
    <x v="17"/>
  </r>
  <r>
    <x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n v="26.970212765957445"/>
    <x v="3"/>
    <x v="3"/>
  </r>
  <r>
    <x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n v="54.121621621621621"/>
    <x v="1"/>
    <x v="1"/>
  </r>
  <r>
    <x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n v="41.035353535353536"/>
    <x v="1"/>
    <x v="7"/>
  </r>
  <r>
    <x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n v="55.052419354838712"/>
    <x v="4"/>
    <x v="22"/>
  </r>
  <r>
    <x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n v="107.93762183235867"/>
    <x v="5"/>
    <x v="18"/>
  </r>
  <r>
    <x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3.92"/>
    <x v="3"/>
    <x v="3"/>
  </r>
  <r>
    <x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n v="31.995894428152493"/>
    <x v="6"/>
    <x v="11"/>
  </r>
  <r>
    <x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n v="53.898148148148145"/>
    <x v="3"/>
    <x v="3"/>
  </r>
  <r>
    <x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n v="106.5"/>
    <x v="3"/>
    <x v="3"/>
  </r>
  <r>
    <x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n v="32.999805409612762"/>
    <x v="1"/>
    <x v="7"/>
  </r>
  <r>
    <x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n v="43.00254993625159"/>
    <x v="3"/>
    <x v="3"/>
  </r>
  <r>
    <x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n v="86.858974358974365"/>
    <x v="2"/>
    <x v="2"/>
  </r>
  <r>
    <x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n v="96.8"/>
    <x v="1"/>
    <x v="1"/>
  </r>
  <r>
    <x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n v="32.995456610631528"/>
    <x v="3"/>
    <x v="3"/>
  </r>
  <r>
    <x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n v="68.028106508875737"/>
    <x v="3"/>
    <x v="3"/>
  </r>
  <r>
    <x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n v="58.867816091954026"/>
    <x v="4"/>
    <x v="10"/>
  </r>
  <r>
    <x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n v="105.04572803850782"/>
    <x v="3"/>
    <x v="3"/>
  </r>
  <r>
    <x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n v="33.054878048780488"/>
    <x v="4"/>
    <x v="6"/>
  </r>
  <r>
    <x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n v="78.821428571428569"/>
    <x v="3"/>
    <x v="3"/>
  </r>
  <r>
    <x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n v="68.204968944099377"/>
    <x v="4"/>
    <x v="10"/>
  </r>
  <r>
    <x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n v="75.731884057971016"/>
    <x v="1"/>
    <x v="1"/>
  </r>
  <r>
    <x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n v="30.996070133010882"/>
    <x v="2"/>
    <x v="2"/>
  </r>
  <r>
    <x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n v="101.88188976377953"/>
    <x v="4"/>
    <x v="10"/>
  </r>
  <r>
    <x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n v="52.879227053140099"/>
    <x v="1"/>
    <x v="17"/>
  </r>
  <r>
    <x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n v="71.005820721769496"/>
    <x v="1"/>
    <x v="1"/>
  </r>
  <r>
    <x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n v="102.38709677419355"/>
    <x v="4"/>
    <x v="10"/>
  </r>
  <r>
    <x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n v="74.466666666666669"/>
    <x v="3"/>
    <x v="3"/>
  </r>
  <r>
    <x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n v="51.009883198562441"/>
    <x v="3"/>
    <x v="3"/>
  </r>
  <r>
    <x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n v="90"/>
    <x v="0"/>
    <x v="0"/>
  </r>
  <r>
    <x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.142857142857139"/>
    <x v="3"/>
    <x v="3"/>
  </r>
  <r>
    <x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n v="72.071823204419886"/>
    <x v="5"/>
    <x v="9"/>
  </r>
  <r>
    <x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n v="75.236363636363635"/>
    <x v="1"/>
    <x v="1"/>
  </r>
  <r>
    <x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n v="32.967741935483872"/>
    <x v="4"/>
    <x v="6"/>
  </r>
  <r>
    <x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n v="54.807692307692307"/>
    <x v="6"/>
    <x v="20"/>
  </r>
  <r>
    <x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n v="45.037837837837834"/>
    <x v="2"/>
    <x v="2"/>
  </r>
  <r>
    <x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n v="52.958677685950413"/>
    <x v="3"/>
    <x v="3"/>
  </r>
  <r>
    <x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n v="60.017959183673469"/>
    <x v="3"/>
    <x v="3"/>
  </r>
  <r>
    <x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</r>
  <r>
    <x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n v="44.028301886792455"/>
    <x v="7"/>
    <x v="14"/>
  </r>
  <r>
    <x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n v="86.028169014084511"/>
    <x v="7"/>
    <x v="14"/>
  </r>
  <r>
    <x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.012875536480685"/>
    <x v="3"/>
    <x v="3"/>
  </r>
  <r>
    <x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n v="32.050458715596328"/>
    <x v="1"/>
    <x v="1"/>
  </r>
  <r>
    <x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n v="73.611940298507463"/>
    <x v="4"/>
    <x v="4"/>
  </r>
  <r>
    <x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n v="108.71052631578948"/>
    <x v="4"/>
    <x v="6"/>
  </r>
  <r>
    <x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2.97674418604651"/>
    <x v="3"/>
    <x v="3"/>
  </r>
  <r>
    <x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n v="83.315789473684205"/>
    <x v="0"/>
    <x v="0"/>
  </r>
  <r>
    <x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n v="42"/>
    <x v="4"/>
    <x v="4"/>
  </r>
  <r>
    <x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n v="55.927601809954751"/>
    <x v="3"/>
    <x v="3"/>
  </r>
  <r>
    <x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n v="105.03681885125184"/>
    <x v="6"/>
    <x v="11"/>
  </r>
  <r>
    <x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n v="48"/>
    <x v="5"/>
    <x v="9"/>
  </r>
  <r>
    <x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n v="112.66176470588235"/>
    <x v="6"/>
    <x v="11"/>
  </r>
  <r>
    <x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n v="81.944444444444443"/>
    <x v="1"/>
    <x v="1"/>
  </r>
  <r>
    <x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n v="64.049180327868854"/>
    <x v="1"/>
    <x v="1"/>
  </r>
  <r>
    <x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n v="106.39097744360902"/>
    <x v="3"/>
    <x v="3"/>
  </r>
  <r>
    <x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n v="76.011249497790274"/>
    <x v="5"/>
    <x v="9"/>
  </r>
  <r>
    <x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n v="111.07246376811594"/>
    <x v="3"/>
    <x v="3"/>
  </r>
  <r>
    <x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n v="95.936170212765958"/>
    <x v="6"/>
    <x v="11"/>
  </r>
  <r>
    <x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n v="43.043010752688176"/>
    <x v="1"/>
    <x v="1"/>
  </r>
  <r>
    <x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n v="67.966666666666669"/>
    <x v="4"/>
    <x v="4"/>
  </r>
  <r>
    <x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n v="89.991428571428571"/>
    <x v="1"/>
    <x v="1"/>
  </r>
  <r>
    <x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n v="58.095238095238095"/>
    <x v="1"/>
    <x v="1"/>
  </r>
  <r>
    <x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n v="83.996875000000003"/>
    <x v="5"/>
    <x v="9"/>
  </r>
  <r>
    <x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n v="88.853503184713375"/>
    <x v="4"/>
    <x v="12"/>
  </r>
  <r>
    <x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n v="65.963917525773198"/>
    <x v="3"/>
    <x v="3"/>
  </r>
  <r>
    <x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n v="74.804878048780495"/>
    <x v="4"/>
    <x v="6"/>
  </r>
  <r>
    <x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69.98571428571428"/>
    <x v="3"/>
    <x v="3"/>
  </r>
  <r>
    <x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n v="32.006493506493506"/>
    <x v="3"/>
    <x v="3"/>
  </r>
  <r>
    <x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n v="64.727272727272734"/>
    <x v="3"/>
    <x v="3"/>
  </r>
  <r>
    <x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n v="24.998110087408456"/>
    <x v="7"/>
    <x v="14"/>
  </r>
  <r>
    <x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n v="104.97764070932922"/>
    <x v="5"/>
    <x v="18"/>
  </r>
  <r>
    <x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n v="64.987878787878785"/>
    <x v="5"/>
    <x v="18"/>
  </r>
  <r>
    <x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n v="94.352941176470594"/>
    <x v="3"/>
    <x v="3"/>
  </r>
  <r>
    <x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n v="44.001706484641637"/>
    <x v="2"/>
    <x v="2"/>
  </r>
  <r>
    <x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n v="64.744680851063833"/>
    <x v="1"/>
    <x v="7"/>
  </r>
  <r>
    <x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n v="84.00667779632721"/>
    <x v="1"/>
    <x v="17"/>
  </r>
  <r>
    <x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n v="34.061302681992338"/>
    <x v="3"/>
    <x v="3"/>
  </r>
  <r>
    <x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n v="93.273885350318466"/>
    <x v="4"/>
    <x v="4"/>
  </r>
  <r>
    <x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n v="32.998301726577978"/>
    <x v="3"/>
    <x v="3"/>
  </r>
  <r>
    <x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n v="83.812903225806451"/>
    <x v="2"/>
    <x v="2"/>
  </r>
  <r>
    <x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n v="63.992424242424242"/>
    <x v="2"/>
    <x v="8"/>
  </r>
  <r>
    <x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n v="81.909090909090907"/>
    <x v="7"/>
    <x v="14"/>
  </r>
  <r>
    <x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n v="93.053191489361708"/>
    <x v="4"/>
    <x v="4"/>
  </r>
  <r>
    <x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n v="101.98449039881831"/>
    <x v="2"/>
    <x v="2"/>
  </r>
  <r>
    <x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n v="105.9375"/>
    <x v="2"/>
    <x v="2"/>
  </r>
  <r>
    <x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n v="101.58181818181818"/>
    <x v="0"/>
    <x v="0"/>
  </r>
  <r>
    <x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n v="62.970930232558139"/>
    <x v="4"/>
    <x v="6"/>
  </r>
  <r>
    <x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n v="29.045602605863191"/>
    <x v="1"/>
    <x v="7"/>
  </r>
  <r>
    <x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</r>
  <r>
    <x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n v="77.924999999999997"/>
    <x v="1"/>
    <x v="5"/>
  </r>
  <r>
    <x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n v="80.806451612903231"/>
    <x v="6"/>
    <x v="11"/>
  </r>
  <r>
    <x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n v="76.006816632583508"/>
    <x v="1"/>
    <x v="7"/>
  </r>
  <r>
    <x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n v="72.993613824192337"/>
    <x v="5"/>
    <x v="13"/>
  </r>
  <r>
    <x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n v="53"/>
    <x v="3"/>
    <x v="3"/>
  </r>
  <r>
    <x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n v="54.164556962025316"/>
    <x v="0"/>
    <x v="0"/>
  </r>
  <r>
    <x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n v="32.946666666666665"/>
    <x v="4"/>
    <x v="12"/>
  </r>
  <r>
    <x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n v="79.371428571428567"/>
    <x v="0"/>
    <x v="0"/>
  </r>
  <r>
    <x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n v="41.174603174603178"/>
    <x v="3"/>
    <x v="3"/>
  </r>
  <r>
    <x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n v="77.430769230769229"/>
    <x v="2"/>
    <x v="8"/>
  </r>
  <r>
    <x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n v="57.159509202453989"/>
    <x v="3"/>
    <x v="3"/>
  </r>
  <r>
    <x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n v="77.17647058823529"/>
    <x v="3"/>
    <x v="3"/>
  </r>
  <r>
    <x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n v="24.953917050691246"/>
    <x v="4"/>
    <x v="19"/>
  </r>
  <r>
    <x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n v="97.18"/>
    <x v="4"/>
    <x v="12"/>
  </r>
  <r>
    <x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n v="46.000916870415651"/>
    <x v="3"/>
    <x v="3"/>
  </r>
  <r>
    <x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n v="88.023385300668153"/>
    <x v="7"/>
    <x v="14"/>
  </r>
  <r>
    <x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n v="25.99"/>
    <x v="0"/>
    <x v="0"/>
  </r>
  <r>
    <x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n v="102.69047619047619"/>
    <x v="3"/>
    <x v="3"/>
  </r>
  <r>
    <x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n v="72.958174904942965"/>
    <x v="4"/>
    <x v="6"/>
  </r>
  <r>
    <x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n v="57.190082644628099"/>
    <x v="3"/>
    <x v="3"/>
  </r>
  <r>
    <x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n v="84.013793103448279"/>
    <x v="3"/>
    <x v="3"/>
  </r>
  <r>
    <x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n v="98.666666666666671"/>
    <x v="4"/>
    <x v="22"/>
  </r>
  <r>
    <x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n v="42.007419183889773"/>
    <x v="7"/>
    <x v="14"/>
  </r>
  <r>
    <x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n v="32.002753556677376"/>
    <x v="7"/>
    <x v="14"/>
  </r>
  <r>
    <x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n v="81.567164179104481"/>
    <x v="1"/>
    <x v="1"/>
  </r>
  <r>
    <x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n v="37.035087719298247"/>
    <x v="7"/>
    <x v="14"/>
  </r>
  <r>
    <x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n v="103.033360455655"/>
    <x v="0"/>
    <x v="0"/>
  </r>
  <r>
    <x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n v="84.333333333333329"/>
    <x v="1"/>
    <x v="16"/>
  </r>
  <r>
    <x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n v="102.60377358490567"/>
    <x v="5"/>
    <x v="9"/>
  </r>
  <r>
    <x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n v="79.992129246064621"/>
    <x v="1"/>
    <x v="5"/>
  </r>
  <r>
    <x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n v="70.055309734513273"/>
    <x v="3"/>
    <x v="3"/>
  </r>
  <r>
    <x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</r>
  <r>
    <x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n v="41.911917098445599"/>
    <x v="4"/>
    <x v="12"/>
  </r>
  <r>
    <x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n v="57.992576882290564"/>
    <x v="3"/>
    <x v="3"/>
  </r>
  <r>
    <x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n v="40.942307692307693"/>
    <x v="3"/>
    <x v="3"/>
  </r>
  <r>
    <x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n v="69.9972602739726"/>
    <x v="1"/>
    <x v="7"/>
  </r>
  <r>
    <x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n v="73.838709677419359"/>
    <x v="3"/>
    <x v="3"/>
  </r>
  <r>
    <x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n v="41.979310344827589"/>
    <x v="3"/>
    <x v="3"/>
  </r>
  <r>
    <x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n v="77.93442622950819"/>
    <x v="1"/>
    <x v="5"/>
  </r>
  <r>
    <x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n v="106.01972789115646"/>
    <x v="1"/>
    <x v="7"/>
  </r>
  <r>
    <x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n v="47.018181818181816"/>
    <x v="4"/>
    <x v="4"/>
  </r>
  <r>
    <x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n v="76.016483516483518"/>
    <x v="5"/>
    <x v="18"/>
  </r>
  <r>
    <x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n v="54.120603015075375"/>
    <x v="4"/>
    <x v="4"/>
  </r>
  <r>
    <x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n v="57.285714285714285"/>
    <x v="4"/>
    <x v="19"/>
  </r>
  <r>
    <x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n v="103.81308411214954"/>
    <x v="3"/>
    <x v="3"/>
  </r>
  <r>
    <x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n v="105.02602739726028"/>
    <x v="0"/>
    <x v="0"/>
  </r>
  <r>
    <x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n v="90.259259259259252"/>
    <x v="3"/>
    <x v="3"/>
  </r>
  <r>
    <x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n v="76.978705978705975"/>
    <x v="4"/>
    <x v="4"/>
  </r>
  <r>
    <x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n v="102.60162601626017"/>
    <x v="1"/>
    <x v="17"/>
  </r>
  <r>
    <x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</r>
  <r>
    <x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n v="55.0062893081761"/>
    <x v="1"/>
    <x v="1"/>
  </r>
  <r>
    <x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n v="32.127272727272725"/>
    <x v="2"/>
    <x v="2"/>
  </r>
  <r>
    <x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n v="50.642857142857146"/>
    <x v="5"/>
    <x v="9"/>
  </r>
  <r>
    <x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n v="49.6875"/>
    <x v="5"/>
    <x v="15"/>
  </r>
  <r>
    <x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n v="54.894067796610166"/>
    <x v="3"/>
    <x v="3"/>
  </r>
  <r>
    <x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n v="46.931937172774866"/>
    <x v="4"/>
    <x v="4"/>
  </r>
  <r>
    <x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n v="44.951219512195124"/>
    <x v="3"/>
    <x v="3"/>
  </r>
  <r>
    <x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n v="30.99898322318251"/>
    <x v="6"/>
    <x v="11"/>
  </r>
  <r>
    <x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n v="107.7625"/>
    <x v="3"/>
    <x v="3"/>
  </r>
  <r>
    <x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n v="102.07770270270271"/>
    <x v="3"/>
    <x v="3"/>
  </r>
  <r>
    <x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n v="24.976190476190474"/>
    <x v="2"/>
    <x v="2"/>
  </r>
  <r>
    <x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79.944134078212286"/>
    <x v="4"/>
    <x v="6"/>
  </r>
  <r>
    <x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n v="67.946462715105156"/>
    <x v="4"/>
    <x v="6"/>
  </r>
  <r>
    <x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n v="26.070921985815602"/>
    <x v="3"/>
    <x v="3"/>
  </r>
  <r>
    <x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n v="105.0032154340836"/>
    <x v="4"/>
    <x v="19"/>
  </r>
  <r>
    <x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n v="25.826923076923077"/>
    <x v="7"/>
    <x v="14"/>
  </r>
  <r>
    <x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n v="77.666666666666671"/>
    <x v="4"/>
    <x v="12"/>
  </r>
  <r>
    <x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n v="57.82692307692308"/>
    <x v="5"/>
    <x v="15"/>
  </r>
  <r>
    <x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n v="92.955555555555549"/>
    <x v="3"/>
    <x v="3"/>
  </r>
  <r>
    <x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n v="37.945098039215686"/>
    <x v="4"/>
    <x v="10"/>
  </r>
  <r>
    <x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n v="31.842105263157894"/>
    <x v="2"/>
    <x v="2"/>
  </r>
  <r>
    <x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n v="40"/>
    <x v="1"/>
    <x v="21"/>
  </r>
  <r>
    <x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n v="101.1"/>
    <x v="3"/>
    <x v="3"/>
  </r>
  <r>
    <x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n v="84.006989951944078"/>
    <x v="3"/>
    <x v="3"/>
  </r>
  <r>
    <x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n v="103.41538461538461"/>
    <x v="3"/>
    <x v="3"/>
  </r>
  <r>
    <x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n v="105.13333333333334"/>
    <x v="0"/>
    <x v="0"/>
  </r>
  <r>
    <x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n v="89.21621621621621"/>
    <x v="3"/>
    <x v="3"/>
  </r>
  <r>
    <x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n v="51.995234312946785"/>
    <x v="2"/>
    <x v="2"/>
  </r>
  <r>
    <x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n v="64.956521739130437"/>
    <x v="3"/>
    <x v="3"/>
  </r>
  <r>
    <x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n v="46.235294117647058"/>
    <x v="3"/>
    <x v="3"/>
  </r>
  <r>
    <x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n v="51.151785714285715"/>
    <x v="3"/>
    <x v="3"/>
  </r>
  <r>
    <x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n v="33.909722222222221"/>
    <x v="1"/>
    <x v="1"/>
  </r>
  <r>
    <x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n v="92.016298633017882"/>
    <x v="3"/>
    <x v="3"/>
  </r>
  <r>
    <x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n v="107.42857142857143"/>
    <x v="3"/>
    <x v="3"/>
  </r>
  <r>
    <x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n v="75.848484848484844"/>
    <x v="3"/>
    <x v="3"/>
  </r>
  <r>
    <x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n v="80.476190476190482"/>
    <x v="3"/>
    <x v="3"/>
  </r>
  <r>
    <x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n v="86.978483606557376"/>
    <x v="4"/>
    <x v="4"/>
  </r>
  <r>
    <x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n v="105.13541666666667"/>
    <x v="5"/>
    <x v="13"/>
  </r>
  <r>
    <x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n v="57.298507462686565"/>
    <x v="6"/>
    <x v="11"/>
  </r>
  <r>
    <x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n v="93.348484848484844"/>
    <x v="2"/>
    <x v="2"/>
  </r>
  <r>
    <x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n v="71.987179487179489"/>
    <x v="3"/>
    <x v="3"/>
  </r>
  <r>
    <x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n v="92.611940298507463"/>
    <x v="3"/>
    <x v="3"/>
  </r>
  <r>
    <x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n v="104.99122807017544"/>
    <x v="0"/>
    <x v="0"/>
  </r>
  <r>
    <x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n v="30.958174904942965"/>
    <x v="7"/>
    <x v="14"/>
  </r>
  <r>
    <x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n v="33.001182732111175"/>
    <x v="7"/>
    <x v="14"/>
  </r>
  <r>
    <x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n v="84.187845303867405"/>
    <x v="3"/>
    <x v="3"/>
  </r>
  <r>
    <x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n v="73.92307692307692"/>
    <x v="3"/>
    <x v="3"/>
  </r>
  <r>
    <x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n v="36.987499999999997"/>
    <x v="4"/>
    <x v="4"/>
  </r>
  <r>
    <x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n v="46.896551724137929"/>
    <x v="2"/>
    <x v="2"/>
  </r>
  <r>
    <x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</r>
  <r>
    <x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n v="102.02437459910199"/>
    <x v="1"/>
    <x v="1"/>
  </r>
  <r>
    <x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n v="45.007502206531335"/>
    <x v="4"/>
    <x v="4"/>
  </r>
  <r>
    <x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.285714285714292"/>
    <x v="4"/>
    <x v="22"/>
  </r>
  <r>
    <x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n v="101.02325581395348"/>
    <x v="2"/>
    <x v="2"/>
  </r>
  <r>
    <x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.037499999999994"/>
    <x v="3"/>
    <x v="3"/>
  </r>
  <r>
    <x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n v="43.00963855421687"/>
    <x v="4"/>
    <x v="22"/>
  </r>
  <r>
    <x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n v="94.916030534351151"/>
    <x v="3"/>
    <x v="3"/>
  </r>
  <r>
    <x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n v="72.151785714285708"/>
    <x v="4"/>
    <x v="10"/>
  </r>
  <r>
    <x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n v="51.007692307692309"/>
    <x v="5"/>
    <x v="18"/>
  </r>
  <r>
    <x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n v="85.054545454545448"/>
    <x v="2"/>
    <x v="2"/>
  </r>
  <r>
    <x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n v="43.87096774193548"/>
    <x v="5"/>
    <x v="18"/>
  </r>
  <r>
    <x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n v="40.063909774436091"/>
    <x v="0"/>
    <x v="0"/>
  </r>
  <r>
    <x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n v="43.833333333333336"/>
    <x v="7"/>
    <x v="14"/>
  </r>
  <r>
    <x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n v="84.92903225806451"/>
    <x v="3"/>
    <x v="3"/>
  </r>
  <r>
    <x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n v="41.067632850241544"/>
    <x v="1"/>
    <x v="1"/>
  </r>
  <r>
    <x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n v="54.971428571428568"/>
    <x v="3"/>
    <x v="3"/>
  </r>
  <r>
    <x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n v="77.010807374443743"/>
    <x v="1"/>
    <x v="21"/>
  </r>
  <r>
    <x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n v="71.201754385964918"/>
    <x v="0"/>
    <x v="0"/>
  </r>
  <r>
    <x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n v="91.935483870967744"/>
    <x v="3"/>
    <x v="3"/>
  </r>
  <r>
    <x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n v="97.069023569023571"/>
    <x v="3"/>
    <x v="3"/>
  </r>
  <r>
    <x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n v="58.916666666666664"/>
    <x v="4"/>
    <x v="19"/>
  </r>
  <r>
    <x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n v="58.015466983938133"/>
    <x v="2"/>
    <x v="2"/>
  </r>
  <r>
    <x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n v="103.87301587301587"/>
    <x v="3"/>
    <x v="3"/>
  </r>
  <r>
    <x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n v="93.46875"/>
    <x v="1"/>
    <x v="7"/>
  </r>
  <r>
    <x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n v="61.970370370370368"/>
    <x v="3"/>
    <x v="3"/>
  </r>
  <r>
    <x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n v="92.042857142857144"/>
    <x v="3"/>
    <x v="3"/>
  </r>
  <r>
    <x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n v="77.268656716417908"/>
    <x v="0"/>
    <x v="0"/>
  </r>
  <r>
    <x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n v="93.923913043478265"/>
    <x v="6"/>
    <x v="11"/>
  </r>
  <r>
    <x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n v="84.969458128078813"/>
    <x v="3"/>
    <x v="3"/>
  </r>
  <r>
    <x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n v="105.97035040431267"/>
    <x v="5"/>
    <x v="9"/>
  </r>
  <r>
    <x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n v="36.969040247678016"/>
    <x v="2"/>
    <x v="2"/>
  </r>
  <r>
    <x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n v="81.533333333333331"/>
    <x v="4"/>
    <x v="4"/>
  </r>
  <r>
    <x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n v="80.999140154772135"/>
    <x v="4"/>
    <x v="4"/>
  </r>
  <r>
    <x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n v="26.010498687664043"/>
    <x v="3"/>
    <x v="3"/>
  </r>
  <r>
    <x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n v="25.998410896708286"/>
    <x v="1"/>
    <x v="1"/>
  </r>
  <r>
    <x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n v="34.173913043478258"/>
    <x v="1"/>
    <x v="1"/>
  </r>
  <r>
    <x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n v="28.002083333333335"/>
    <x v="4"/>
    <x v="4"/>
  </r>
  <r>
    <x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n v="76.546875"/>
    <x v="5"/>
    <x v="15"/>
  </r>
  <r>
    <x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n v="53.053097345132741"/>
    <x v="5"/>
    <x v="18"/>
  </r>
  <r>
    <x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n v="106.859375"/>
    <x v="4"/>
    <x v="6"/>
  </r>
  <r>
    <x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n v="46.020746887966808"/>
    <x v="1"/>
    <x v="1"/>
  </r>
  <r>
    <x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n v="100.17424242424242"/>
    <x v="4"/>
    <x v="6"/>
  </r>
  <r>
    <x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n v="101.44"/>
    <x v="7"/>
    <x v="14"/>
  </r>
  <r>
    <x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n v="87.972684085510693"/>
    <x v="5"/>
    <x v="18"/>
  </r>
  <r>
    <x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n v="74.995594713656388"/>
    <x v="0"/>
    <x v="0"/>
  </r>
  <r>
    <x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n v="42.982142857142854"/>
    <x v="3"/>
    <x v="3"/>
  </r>
  <r>
    <x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n v="33.115107913669064"/>
    <x v="3"/>
    <x v="3"/>
  </r>
  <r>
    <x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n v="101.13101604278074"/>
    <x v="1"/>
    <x v="7"/>
  </r>
  <r>
    <x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n v="55.98841354723708"/>
    <x v="0"/>
    <x v="0"/>
  </r>
  <r>
    <x v="1000"/>
    <m/>
    <m/>
    <m/>
    <m/>
    <m/>
    <x v="4"/>
    <m/>
    <x v="7"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2A521-4677-4DC4-BC02-BB88609A5C6B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6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54E0C-0277-4576-AB12-6BA5998EF9F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F8FC7-FAED-4490-9F44-DC8950ABECE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7FFC4-68CE-478B-A54E-15509DAF9A0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21D7-5BC5-40D6-BD9E-C915FD7CBA05}">
  <dimension ref="A3:F16"/>
  <sheetViews>
    <sheetView workbookViewId="0">
      <selection activeCell="A5" sqref="A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3" spans="1:6" x14ac:dyDescent="0.35">
      <c r="A3" s="4" t="s">
        <v>2037</v>
      </c>
      <c r="B3" s="4" t="s">
        <v>2035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2113</v>
      </c>
      <c r="B5" s="14">
        <v>14</v>
      </c>
      <c r="C5" s="14">
        <v>35</v>
      </c>
      <c r="D5" s="14">
        <v>1</v>
      </c>
      <c r="E5" s="14">
        <v>58</v>
      </c>
      <c r="F5" s="14">
        <v>108</v>
      </c>
    </row>
    <row r="6" spans="1:6" x14ac:dyDescent="0.35">
      <c r="A6" s="5" t="s">
        <v>2114</v>
      </c>
      <c r="B6" s="14">
        <v>6</v>
      </c>
      <c r="C6" s="14">
        <v>40</v>
      </c>
      <c r="D6" s="14">
        <v>1</v>
      </c>
      <c r="E6" s="14">
        <v>56</v>
      </c>
      <c r="F6" s="14">
        <v>103</v>
      </c>
    </row>
    <row r="7" spans="1:6" x14ac:dyDescent="0.35">
      <c r="A7" s="5" t="s">
        <v>2115</v>
      </c>
      <c r="B7" s="14">
        <v>4</v>
      </c>
      <c r="C7" s="14">
        <v>32</v>
      </c>
      <c r="D7" s="14">
        <v>3</v>
      </c>
      <c r="E7" s="14">
        <v>45</v>
      </c>
      <c r="F7" s="14">
        <v>84</v>
      </c>
    </row>
    <row r="8" spans="1:6" x14ac:dyDescent="0.35">
      <c r="A8" s="5" t="s">
        <v>2116</v>
      </c>
      <c r="B8" s="14">
        <v>4</v>
      </c>
      <c r="C8" s="14">
        <v>35</v>
      </c>
      <c r="D8" s="14">
        <v>1</v>
      </c>
      <c r="E8" s="14">
        <v>48</v>
      </c>
      <c r="F8" s="14">
        <v>88</v>
      </c>
    </row>
    <row r="9" spans="1:6" x14ac:dyDescent="0.35">
      <c r="A9" s="5" t="s">
        <v>2117</v>
      </c>
      <c r="B9" s="14">
        <v>4</v>
      </c>
      <c r="C9" s="14">
        <v>37</v>
      </c>
      <c r="D9" s="14">
        <v>1</v>
      </c>
      <c r="E9" s="14">
        <v>60</v>
      </c>
      <c r="F9" s="14">
        <v>102</v>
      </c>
    </row>
    <row r="10" spans="1:6" x14ac:dyDescent="0.35">
      <c r="A10" s="5" t="s">
        <v>2118</v>
      </c>
      <c r="B10" s="14">
        <v>7</v>
      </c>
      <c r="C10" s="14">
        <v>42</v>
      </c>
      <c r="D10" s="14">
        <v>2</v>
      </c>
      <c r="E10" s="14">
        <v>54</v>
      </c>
      <c r="F10" s="14">
        <v>105</v>
      </c>
    </row>
    <row r="11" spans="1:6" x14ac:dyDescent="0.35">
      <c r="A11" s="5" t="s">
        <v>2119</v>
      </c>
      <c r="B11" s="14">
        <v>5</v>
      </c>
      <c r="C11" s="14">
        <v>42</v>
      </c>
      <c r="D11" s="14">
        <v>2</v>
      </c>
      <c r="E11" s="14">
        <v>49</v>
      </c>
      <c r="F11" s="14">
        <v>98</v>
      </c>
    </row>
    <row r="12" spans="1:6" x14ac:dyDescent="0.35">
      <c r="A12" s="5" t="s">
        <v>2120</v>
      </c>
      <c r="B12" s="14">
        <v>5</v>
      </c>
      <c r="C12" s="14">
        <v>28</v>
      </c>
      <c r="D12" s="14">
        <v>1</v>
      </c>
      <c r="E12" s="14">
        <v>67</v>
      </c>
      <c r="F12" s="14">
        <v>101</v>
      </c>
    </row>
    <row r="13" spans="1:6" x14ac:dyDescent="0.35">
      <c r="A13" s="5" t="s">
        <v>2121</v>
      </c>
      <c r="B13" s="14">
        <v>4</v>
      </c>
      <c r="C13" s="14">
        <v>35</v>
      </c>
      <c r="D13" s="14">
        <v>2</v>
      </c>
      <c r="E13" s="14">
        <v>61</v>
      </c>
      <c r="F13" s="14">
        <v>102</v>
      </c>
    </row>
    <row r="14" spans="1:6" x14ac:dyDescent="0.35">
      <c r="A14" s="5" t="s">
        <v>2122</v>
      </c>
      <c r="B14" s="14">
        <v>4</v>
      </c>
      <c r="C14" s="14">
        <v>36</v>
      </c>
      <c r="D14" s="14"/>
      <c r="E14" s="14">
        <v>67</v>
      </c>
      <c r="F14" s="14">
        <v>107</v>
      </c>
    </row>
    <row r="15" spans="1:6" x14ac:dyDescent="0.35">
      <c r="A15" s="5" t="s">
        <v>2123</v>
      </c>
      <c r="B15" s="14"/>
      <c r="C15" s="14">
        <v>2</v>
      </c>
      <c r="D15" s="14"/>
      <c r="E15" s="14"/>
      <c r="F15" s="14">
        <v>2</v>
      </c>
    </row>
    <row r="16" spans="1:6" x14ac:dyDescent="0.35">
      <c r="A16" s="5" t="s">
        <v>2034</v>
      </c>
      <c r="B16" s="14">
        <v>57</v>
      </c>
      <c r="C16" s="14">
        <v>364</v>
      </c>
      <c r="D16" s="14">
        <v>14</v>
      </c>
      <c r="E16" s="14">
        <v>565</v>
      </c>
      <c r="F16" s="1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6" zoomScaleNormal="76" workbookViewId="0">
      <selection activeCell="D17" sqref="D17"/>
    </sheetView>
  </sheetViews>
  <sheetFormatPr defaultColWidth="10.6640625" defaultRowHeight="15.5" x14ac:dyDescent="0.35"/>
  <cols>
    <col min="1" max="1" width="4.1640625" bestFit="1" customWidth="1"/>
    <col min="2" max="2" width="31.6640625" customWidth="1"/>
    <col min="3" max="3" width="40.83203125" style="3" customWidth="1"/>
    <col min="6" max="6" width="15.58203125" customWidth="1"/>
    <col min="8" max="8" width="13" bestFit="1" customWidth="1"/>
    <col min="11" max="12" width="11.1640625" bestFit="1" customWidth="1"/>
    <col min="15" max="15" width="28" bestFit="1" customWidth="1"/>
    <col min="16" max="16" width="17.58203125" customWidth="1"/>
    <col min="17" max="17" width="17.9140625" customWidth="1"/>
    <col min="18" max="18" width="15.83203125" customWidth="1"/>
    <col min="19" max="19" width="22" customWidth="1"/>
    <col min="20" max="20" width="2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 t="shared" ref="P2:P65" si="1">IFERROR(E2/H2,0)</f>
        <v>0</v>
      </c>
      <c r="Q2" t="str" cm="1">
        <f t="array" ref="Q2:R2">_xlfn.TEXTSPLIT(O2,"/")</f>
        <v>food</v>
      </c>
      <c r="R2" t="str">
        <v>food trucks</v>
      </c>
      <c r="S2" s="6">
        <f t="shared" ref="S2:S65" si="2">(((K2/60)/60)/24)+DATE(1970,1,1)</f>
        <v>42336.25</v>
      </c>
      <c r="T2" s="6">
        <f t="shared" ref="T2:T65" si="3">(((L2/60)/60)/24)+DATE(1970,1,1)</f>
        <v>42353.25</v>
      </c>
    </row>
    <row r="3" spans="1:20" ht="15" customHeight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si="1"/>
        <v>92.151898734177209</v>
      </c>
      <c r="Q3" t="str" cm="1">
        <f t="array" ref="Q3:R3">_xlfn.TEXTSPLIT(O3,"/")</f>
        <v>music</v>
      </c>
      <c r="R3" t="str">
        <v>rock</v>
      </c>
      <c r="S3" s="6">
        <f t="shared" si="2"/>
        <v>41870.208333333336</v>
      </c>
      <c r="T3" s="6">
        <f t="shared" si="3"/>
        <v>41872.208333333336</v>
      </c>
    </row>
    <row r="4" spans="1:20" ht="20.5" customHeight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1"/>
        <v>100.01614035087719</v>
      </c>
      <c r="Q4" t="str" cm="1">
        <f t="array" ref="Q4:R4">_xlfn.TEXTSPLIT(O4,"/")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20.5" customHeight="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1"/>
        <v>103.20833333333333</v>
      </c>
      <c r="Q5" t="str" cm="1">
        <f t="array" ref="Q5:R5">_xlfn.TEXTSPLIT(O5,"/")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1"/>
        <v>99.339622641509436</v>
      </c>
      <c r="Q6" t="str" cm="1">
        <f t="array" ref="Q6:R6">_xlfn.TEXTSPLIT(O6,"/")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1"/>
        <v>75.833333333333329</v>
      </c>
      <c r="Q7" t="str" cm="1">
        <f t="array" ref="Q7:R7">_xlfn.TEXTSPLIT(O7,"/")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1"/>
        <v>60.555555555555557</v>
      </c>
      <c r="Q8" t="str" cm="1">
        <f t="array" ref="Q8:R8">_xlfn.TEXTSPLIT(O8,"/")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1"/>
        <v>64.93832599118943</v>
      </c>
      <c r="Q9" t="str" cm="1">
        <f t="array" ref="Q9:R9">_xlfn.TEXTSPLIT(O9,"/")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1"/>
        <v>30.997175141242938</v>
      </c>
      <c r="Q10" t="str" cm="1">
        <f t="array" ref="Q10:R10">_xlfn.TEXTSPLIT(O10,"/")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1"/>
        <v>72.909090909090907</v>
      </c>
      <c r="Q11" t="str" cm="1">
        <f t="array" ref="Q11:R11">_xlfn.TEXTSPLIT(O11,"/")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1"/>
        <v>62.9</v>
      </c>
      <c r="Q12" t="str" cm="1">
        <f t="array" ref="Q12:R12">_xlfn.TEXTSPLIT(O12,"/")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20" customHeight="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1"/>
        <v>112.22222222222223</v>
      </c>
      <c r="Q13" t="str" cm="1">
        <f t="array" ref="Q13:R13">_xlfn.TEXTSPLIT(O13,"/")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1"/>
        <v>102.34545454545454</v>
      </c>
      <c r="Q14" t="str" cm="1">
        <f t="array" ref="Q14:R14">_xlfn.TEXTSPLIT(O14,"/")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23" customHeight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1"/>
        <v>105.05102040816327</v>
      </c>
      <c r="Q15" t="str" cm="1">
        <f t="array" ref="Q15:R15">_xlfn.TEXTSPLIT(O15,"/")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1"/>
        <v>94.144999999999996</v>
      </c>
      <c r="Q16" t="str" cm="1">
        <f t="array" ref="Q16:R16">_xlfn.TEXTSPLIT(O16,"/")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1"/>
        <v>84.986725663716811</v>
      </c>
      <c r="Q17" t="str" cm="1">
        <f t="array" ref="Q17:R17">_xlfn.TEXTSPLIT(O17,"/")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1"/>
        <v>110.41</v>
      </c>
      <c r="Q18" t="str" cm="1">
        <f t="array" ref="Q18:R18">_xlfn.TEXTSPLIT(O18,"/")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1"/>
        <v>107.96236989591674</v>
      </c>
      <c r="Q19" t="str" cm="1">
        <f t="array" ref="Q19:R19">_xlfn.TEXTSPLIT(O19,"/")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1"/>
        <v>45.103703703703701</v>
      </c>
      <c r="Q20" t="str" cm="1">
        <f t="array" ref="Q20:R20">_xlfn.TEXTSPLIT(O20,"/")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1"/>
        <v>45.001483679525222</v>
      </c>
      <c r="Q21" t="str" cm="1">
        <f t="array" ref="Q21:R21">_xlfn.TEXTSPLIT(O21,"/")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1"/>
        <v>105.97134670487107</v>
      </c>
      <c r="Q22" t="str" cm="1">
        <f t="array" ref="Q22:R22">_xlfn.TEXTSPLIT(O22,"/")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1"/>
        <v>69.055555555555557</v>
      </c>
      <c r="Q23" t="str" cm="1">
        <f t="array" ref="Q23:R23">_xlfn.TEXTSPLIT(O23,"/")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1"/>
        <v>85.044943820224717</v>
      </c>
      <c r="Q24" t="str" cm="1">
        <f t="array" ref="Q24:R24">_xlfn.TEXTSPLIT(O24,"/")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1"/>
        <v>105.22535211267606</v>
      </c>
      <c r="Q25" t="str" cm="1">
        <f t="array" ref="Q25:R25">_xlfn.TEXTSPLIT(O25,"/")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1"/>
        <v>39.003741114852225</v>
      </c>
      <c r="Q26" t="str" cm="1">
        <f t="array" ref="Q26:R26">_xlfn.TEXTSPLIT(O26,"/")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1"/>
        <v>73.030674846625772</v>
      </c>
      <c r="Q27" t="str" cm="1">
        <f t="array" ref="Q27:R27">_xlfn.TEXTSPLIT(O27,"/")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1"/>
        <v>35.009459459459457</v>
      </c>
      <c r="Q28" t="str" cm="1">
        <f t="array" ref="Q28:R28">_xlfn.TEXTSPLIT(O28,"/")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1"/>
        <v>106.6</v>
      </c>
      <c r="Q29" t="str" cm="1">
        <f t="array" ref="Q29:R29">_xlfn.TEXTSPLIT(O29,"/")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1"/>
        <v>61.997747747747745</v>
      </c>
      <c r="Q30" t="str" cm="1">
        <f t="array" ref="Q30:R30">_xlfn.TEXTSPLIT(O30,"/")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1"/>
        <v>94.000622665006233</v>
      </c>
      <c r="Q31" t="str" cm="1">
        <f t="array" ref="Q31:R31">_xlfn.TEXTSPLIT(O31,"/")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1"/>
        <v>112.05426356589147</v>
      </c>
      <c r="Q32" t="str" cm="1">
        <f t="array" ref="Q32:R32">_xlfn.TEXTSPLIT(O32,"/")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1"/>
        <v>48.008849557522126</v>
      </c>
      <c r="Q33" t="str" cm="1">
        <f t="array" ref="Q33:R33">_xlfn.TEXTSPLIT(O33,"/")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1"/>
        <v>38.004334633723452</v>
      </c>
      <c r="Q34" t="str" cm="1">
        <f t="array" ref="Q34:R34">_xlfn.TEXTSPLIT(O34,"/")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1"/>
        <v>35.000184535892231</v>
      </c>
      <c r="Q35" t="str" cm="1">
        <f t="array" ref="Q35:R35">_xlfn.TEXTSPLIT(O35,"/")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25.5" customHeight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1"/>
        <v>85</v>
      </c>
      <c r="Q36" t="str" cm="1">
        <f t="array" ref="Q36:R36">_xlfn.TEXTSPLIT(O36,"/")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1"/>
        <v>95.993893129770996</v>
      </c>
      <c r="Q37" t="str" cm="1">
        <f t="array" ref="Q37:R37">_xlfn.TEXTSPLIT(O37,"/")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1"/>
        <v>68.8125</v>
      </c>
      <c r="Q38" t="str" cm="1">
        <f t="array" ref="Q38:R38">_xlfn.TEXTSPLIT(O38,"/")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1"/>
        <v>105.97196261682242</v>
      </c>
      <c r="Q39" t="str" cm="1">
        <f t="array" ref="Q39:R39">_xlfn.TEXTSPLIT(O39,"/")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1"/>
        <v>75.261194029850742</v>
      </c>
      <c r="Q40" t="str" cm="1">
        <f t="array" ref="Q40:R40">_xlfn.TEXTSPLIT(O40,"/")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1"/>
        <v>57.125</v>
      </c>
      <c r="Q41" t="str" cm="1">
        <f t="array" ref="Q41:R41">_xlfn.TEXTSPLIT(O41,"/")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1"/>
        <v>75.141414141414145</v>
      </c>
      <c r="Q42" t="str" cm="1">
        <f t="array" ref="Q42:R42">_xlfn.TEXTSPLIT(O42,"/")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1"/>
        <v>107.42342342342343</v>
      </c>
      <c r="Q43" t="str" cm="1">
        <f t="array" ref="Q43:R43">_xlfn.TEXTSPLIT(O43,"/")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1"/>
        <v>35.995495495495497</v>
      </c>
      <c r="Q44" t="str" cm="1">
        <f t="array" ref="Q44:R44">_xlfn.TEXTSPLIT(O44,"/")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1"/>
        <v>26.998873148744366</v>
      </c>
      <c r="Q45" t="str" cm="1">
        <f t="array" ref="Q45:R45">_xlfn.TEXTSPLIT(O45,"/")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1"/>
        <v>107.56122448979592</v>
      </c>
      <c r="Q46" t="str" cm="1">
        <f t="array" ref="Q46:R46">_xlfn.TEXTSPLIT(O46,"/")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1"/>
        <v>94.375</v>
      </c>
      <c r="Q47" t="str" cm="1">
        <f t="array" ref="Q47:R47">_xlfn.TEXTSPLIT(O47,"/")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1"/>
        <v>46.163043478260867</v>
      </c>
      <c r="Q48" t="str" cm="1">
        <f t="array" ref="Q48:R48">_xlfn.TEXTSPLIT(O48,"/")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1"/>
        <v>47.845637583892618</v>
      </c>
      <c r="Q49" t="str" cm="1">
        <f t="array" ref="Q49:R49">_xlfn.TEXTSPLIT(O49,"/")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1"/>
        <v>53.007815713698065</v>
      </c>
      <c r="Q50" t="str" cm="1">
        <f t="array" ref="Q50:R50">_xlfn.TEXTSPLIT(O50,"/")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1"/>
        <v>45.059405940594061</v>
      </c>
      <c r="Q51" t="str" cm="1">
        <f t="array" ref="Q51:R51">_xlfn.TEXTSPLIT(O51,"/")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1"/>
        <v>2</v>
      </c>
      <c r="Q52" t="str" cm="1">
        <f t="array" ref="Q52:R52">_xlfn.TEXTSPLIT(O52,"/")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1"/>
        <v>99.006816632583508</v>
      </c>
      <c r="Q53" t="str" cm="1">
        <f t="array" ref="Q53:R53">_xlfn.TEXTSPLIT(O53,"/")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1"/>
        <v>32.786666666666669</v>
      </c>
      <c r="Q54" t="str" cm="1">
        <f t="array" ref="Q54:R54">_xlfn.TEXTSPLIT(O54,"/")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1"/>
        <v>59.119617224880386</v>
      </c>
      <c r="Q55" t="str" cm="1">
        <f t="array" ref="Q55:R55">_xlfn.TEXTSPLIT(O55,"/")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1"/>
        <v>44.93333333333333</v>
      </c>
      <c r="Q56" t="str" cm="1">
        <f t="array" ref="Q56:R56">_xlfn.TEXTSPLIT(O56,"/")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1"/>
        <v>89.664122137404576</v>
      </c>
      <c r="Q57" t="str" cm="1">
        <f t="array" ref="Q57:R57">_xlfn.TEXTSPLIT(O57,"/")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1"/>
        <v>70.079268292682926</v>
      </c>
      <c r="Q58" t="str" cm="1">
        <f t="array" ref="Q58:R58">_xlfn.TEXTSPLIT(O58,"/")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1"/>
        <v>31.059701492537314</v>
      </c>
      <c r="Q59" t="str" cm="1">
        <f t="array" ref="Q59:R59">_xlfn.TEXTSPLIT(O59,"/")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1"/>
        <v>29.061611374407583</v>
      </c>
      <c r="Q60" t="str" cm="1">
        <f t="array" ref="Q60:R60">_xlfn.TEXTSPLIT(O60,"/")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1"/>
        <v>30.0859375</v>
      </c>
      <c r="Q61" t="str" cm="1">
        <f t="array" ref="Q61:R61">_xlfn.TEXTSPLIT(O61,"/")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1"/>
        <v>84.998125000000002</v>
      </c>
      <c r="Q62" t="str" cm="1">
        <f t="array" ref="Q62:R62">_xlfn.TEXTSPLIT(O62,"/")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1"/>
        <v>82.001775410563695</v>
      </c>
      <c r="Q63" t="str" cm="1">
        <f t="array" ref="Q63:R63">_xlfn.TEXTSPLIT(O63,"/")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1"/>
        <v>58.040160642570278</v>
      </c>
      <c r="Q64" t="str" cm="1">
        <f t="array" ref="Q64:R64">_xlfn.TEXTSPLIT(O64,"/")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1"/>
        <v>111.4</v>
      </c>
      <c r="Q65" t="str" cm="1">
        <f t="array" ref="Q65:R65">_xlfn.TEXTSPLIT(O65,"/")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(E66/D66)*100</f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ref="P66:P129" si="5">IFERROR(E66/H66,0)</f>
        <v>71.94736842105263</v>
      </c>
      <c r="Q66" t="str" cm="1">
        <f t="array" ref="Q66:R66">_xlfn.TEXTSPLIT(O66,"/")</f>
        <v>technology</v>
      </c>
      <c r="R66" t="str">
        <v>web</v>
      </c>
      <c r="S66" s="6">
        <f t="shared" ref="S66:S129" si="6">(((K66/60)/60)/24)+DATE(1970,1,1)</f>
        <v>43283.208333333328</v>
      </c>
      <c r="T66" s="6">
        <f t="shared" ref="T66:T129" si="7">(((L66/60)/60)/24)+DATE(1970,1,1)</f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si="5"/>
        <v>61.038135593220339</v>
      </c>
      <c r="Q67" t="str" cm="1">
        <f t="array" ref="Q67:R67">_xlfn.TEXTSPLIT(O67,"/")</f>
        <v>theater</v>
      </c>
      <c r="R67" t="str">
        <v>plays</v>
      </c>
      <c r="S67" s="6">
        <f t="shared" si="6"/>
        <v>40570.25</v>
      </c>
      <c r="T67" s="6">
        <f t="shared" si="7"/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5"/>
        <v>108.91666666666667</v>
      </c>
      <c r="Q68" t="str" cm="1">
        <f t="array" ref="Q68:R68">_xlfn.TEXTSPLIT(O68,"/")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5"/>
        <v>29.001722017220171</v>
      </c>
      <c r="Q69" t="str" cm="1">
        <f t="array" ref="Q69:R69">_xlfn.TEXTSPLIT(O69,"/")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5"/>
        <v>58.975609756097562</v>
      </c>
      <c r="Q70" t="str" cm="1">
        <f t="array" ref="Q70:R70">_xlfn.TEXTSPLIT(O70,"/")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5"/>
        <v>111.82352941176471</v>
      </c>
      <c r="Q71" t="str" cm="1">
        <f t="array" ref="Q71:R71">_xlfn.TEXTSPLIT(O71,"/")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5"/>
        <v>63.995555555555555</v>
      </c>
      <c r="Q72" t="str" cm="1">
        <f t="array" ref="Q72:R72">_xlfn.TEXTSPLIT(O72,"/")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5"/>
        <v>85.315789473684205</v>
      </c>
      <c r="Q73" t="str" cm="1">
        <f t="array" ref="Q73:R73">_xlfn.TEXTSPLIT(O73,"/")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5"/>
        <v>74.481481481481481</v>
      </c>
      <c r="Q74" t="str" cm="1">
        <f t="array" ref="Q74:R74">_xlfn.TEXTSPLIT(O74,"/")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5"/>
        <v>105.14772727272727</v>
      </c>
      <c r="Q75" t="str" cm="1">
        <f t="array" ref="Q75:R75">_xlfn.TEXTSPLIT(O75,"/")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5"/>
        <v>56.188235294117646</v>
      </c>
      <c r="Q76" t="str" cm="1">
        <f t="array" ref="Q76:R76">_xlfn.TEXTSPLIT(O76,"/")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5"/>
        <v>85.917647058823533</v>
      </c>
      <c r="Q77" t="str" cm="1">
        <f t="array" ref="Q77:R77">_xlfn.TEXTSPLIT(O77,"/")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5"/>
        <v>57.00296912114014</v>
      </c>
      <c r="Q78" t="str" cm="1">
        <f t="array" ref="Q78:R78">_xlfn.TEXTSPLIT(O78,"/")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5"/>
        <v>79.642857142857139</v>
      </c>
      <c r="Q79" t="str" cm="1">
        <f t="array" ref="Q79:R79">_xlfn.TEXTSPLIT(O79,"/")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5"/>
        <v>41.018181818181816</v>
      </c>
      <c r="Q80" t="str" cm="1">
        <f t="array" ref="Q80:R80">_xlfn.TEXTSPLIT(O80,"/")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5"/>
        <v>48.004773269689736</v>
      </c>
      <c r="Q81" t="str" cm="1">
        <f t="array" ref="Q81:R81">_xlfn.TEXTSPLIT(O81,"/")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5"/>
        <v>55.212598425196852</v>
      </c>
      <c r="Q82" t="str" cm="1">
        <f t="array" ref="Q82:R82">_xlfn.TEXTSPLIT(O82,"/")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5"/>
        <v>92.109489051094897</v>
      </c>
      <c r="Q83" t="str" cm="1">
        <f t="array" ref="Q83:R83">_xlfn.TEXTSPLIT(O83,"/")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5"/>
        <v>83.183333333333337</v>
      </c>
      <c r="Q84" t="str" cm="1">
        <f t="array" ref="Q84:R84">_xlfn.TEXTSPLIT(O84,"/")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5"/>
        <v>39.996000000000002</v>
      </c>
      <c r="Q85" t="str" cm="1">
        <f t="array" ref="Q85:R85">_xlfn.TEXTSPLIT(O85,"/")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5"/>
        <v>111.1336898395722</v>
      </c>
      <c r="Q86" t="str" cm="1">
        <f t="array" ref="Q86:R86">_xlfn.TEXTSPLIT(O86,"/")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5"/>
        <v>90.563380281690144</v>
      </c>
      <c r="Q87" t="str" cm="1">
        <f t="array" ref="Q87:R87">_xlfn.TEXTSPLIT(O87,"/")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5"/>
        <v>61.108374384236456</v>
      </c>
      <c r="Q88" t="str" cm="1">
        <f t="array" ref="Q88:R88">_xlfn.TEXTSPLIT(O88,"/")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5"/>
        <v>83.022941970310384</v>
      </c>
      <c r="Q89" t="str" cm="1">
        <f t="array" ref="Q89:R89">_xlfn.TEXTSPLIT(O89,"/")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5"/>
        <v>110.76106194690266</v>
      </c>
      <c r="Q90" t="str" cm="1">
        <f t="array" ref="Q90:R90">_xlfn.TEXTSPLIT(O90,"/")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5"/>
        <v>89.458333333333329</v>
      </c>
      <c r="Q91" t="str" cm="1">
        <f t="array" ref="Q91:R91">_xlfn.TEXTSPLIT(O91,"/")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5"/>
        <v>57.849056603773583</v>
      </c>
      <c r="Q92" t="str" cm="1">
        <f t="array" ref="Q92:R92">_xlfn.TEXTSPLIT(O92,"/")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5"/>
        <v>109.99705449189985</v>
      </c>
      <c r="Q93" t="str" cm="1">
        <f t="array" ref="Q93:R93">_xlfn.TEXTSPLIT(O93,"/")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5"/>
        <v>103.96586345381526</v>
      </c>
      <c r="Q94" t="str" cm="1">
        <f t="array" ref="Q94:R94">_xlfn.TEXTSPLIT(O94,"/")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5"/>
        <v>107.99508196721311</v>
      </c>
      <c r="Q95" t="str" cm="1">
        <f t="array" ref="Q95:R95">_xlfn.TEXTSPLIT(O95,"/")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5"/>
        <v>48.927777777777777</v>
      </c>
      <c r="Q96" t="str" cm="1">
        <f t="array" ref="Q96:R96">_xlfn.TEXTSPLIT(O96,"/")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5"/>
        <v>37.666666666666664</v>
      </c>
      <c r="Q97" t="str" cm="1">
        <f t="array" ref="Q97:R97">_xlfn.TEXTSPLIT(O97,"/")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5"/>
        <v>64.999141999141997</v>
      </c>
      <c r="Q98" t="str" cm="1">
        <f t="array" ref="Q98:R98">_xlfn.TEXTSPLIT(O98,"/")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5"/>
        <v>106.61061946902655</v>
      </c>
      <c r="Q99" t="str" cm="1">
        <f t="array" ref="Q99:R99">_xlfn.TEXTSPLIT(O99,"/")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5"/>
        <v>27.009016393442622</v>
      </c>
      <c r="Q100" t="str" cm="1">
        <f t="array" ref="Q100:R100">_xlfn.TEXTSPLIT(O100,"/")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5"/>
        <v>91.16463414634147</v>
      </c>
      <c r="Q101" t="str" cm="1">
        <f t="array" ref="Q101:R101">_xlfn.TEXTSPLIT(O101,"/")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5"/>
        <v>1</v>
      </c>
      <c r="Q102" t="str" cm="1">
        <f t="array" ref="Q102:R102">_xlfn.TEXTSPLIT(O102,"/")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5"/>
        <v>56.054878048780488</v>
      </c>
      <c r="Q103" t="str" cm="1">
        <f t="array" ref="Q103:R103">_xlfn.TEXTSPLIT(O103,"/")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5"/>
        <v>31.017857142857142</v>
      </c>
      <c r="Q104" t="str" cm="1">
        <f t="array" ref="Q104:R104">_xlfn.TEXTSPLIT(O104,"/")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5"/>
        <v>66.513513513513516</v>
      </c>
      <c r="Q105" t="str" cm="1">
        <f t="array" ref="Q105:R105">_xlfn.TEXTSPLIT(O105,"/")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5"/>
        <v>89.005216484089729</v>
      </c>
      <c r="Q106" t="str" cm="1">
        <f t="array" ref="Q106:R106">_xlfn.TEXTSPLIT(O106,"/")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5"/>
        <v>103.46315789473684</v>
      </c>
      <c r="Q107" t="str" cm="1">
        <f t="array" ref="Q107:R107">_xlfn.TEXTSPLIT(O107,"/")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5"/>
        <v>95.278911564625844</v>
      </c>
      <c r="Q108" t="str" cm="1">
        <f t="array" ref="Q108:R108">_xlfn.TEXTSPLIT(O108,"/")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5"/>
        <v>75.895348837209298</v>
      </c>
      <c r="Q109" t="str" cm="1">
        <f t="array" ref="Q109:R109">_xlfn.TEXTSPLIT(O109,"/")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5"/>
        <v>107.57831325301204</v>
      </c>
      <c r="Q110" t="str" cm="1">
        <f t="array" ref="Q110:R110">_xlfn.TEXTSPLIT(O110,"/")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5"/>
        <v>51.31666666666667</v>
      </c>
      <c r="Q111" t="str" cm="1">
        <f t="array" ref="Q111:R111">_xlfn.TEXTSPLIT(O111,"/")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5"/>
        <v>71.983108108108112</v>
      </c>
      <c r="Q112" t="str" cm="1">
        <f t="array" ref="Q112:R112">_xlfn.TEXTSPLIT(O112,"/")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5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5"/>
        <v>35</v>
      </c>
      <c r="Q114" t="str" cm="1">
        <f t="array" ref="Q114:R114">_xlfn.TEXTSPLIT(O114,"/")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5"/>
        <v>94.938931297709928</v>
      </c>
      <c r="Q115" t="str" cm="1">
        <f t="array" ref="Q115:R115">_xlfn.TEXTSPLIT(O115,"/")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5"/>
        <v>109.65079365079364</v>
      </c>
      <c r="Q116" t="str" cm="1">
        <f t="array" ref="Q116:R116">_xlfn.TEXTSPLIT(O116,"/")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5"/>
        <v>44.001815980629537</v>
      </c>
      <c r="Q117" t="str" cm="1">
        <f t="array" ref="Q117:R117">_xlfn.TEXTSPLIT(O117,"/")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5"/>
        <v>86.794520547945211</v>
      </c>
      <c r="Q118" t="str" cm="1">
        <f t="array" ref="Q118:R118">_xlfn.TEXTSPLIT(O118,"/")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5"/>
        <v>30.992727272727272</v>
      </c>
      <c r="Q119" t="str" cm="1">
        <f t="array" ref="Q119:R119">_xlfn.TEXTSPLIT(O119,"/")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5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5"/>
        <v>69.79220779220779</v>
      </c>
      <c r="Q121" t="str" cm="1">
        <f t="array" ref="Q121:R121">_xlfn.TEXTSPLIT(O121,"/")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5"/>
        <v>63.003367003367003</v>
      </c>
      <c r="Q122" t="str" cm="1">
        <f t="array" ref="Q122:R122">_xlfn.TEXTSPLIT(O122,"/")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5"/>
        <v>110.0343300110742</v>
      </c>
      <c r="Q123" t="str" cm="1">
        <f t="array" ref="Q123:R123">_xlfn.TEXTSPLIT(O123,"/")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5"/>
        <v>25.997933274284026</v>
      </c>
      <c r="Q124" t="str" cm="1">
        <f t="array" ref="Q124:R124">_xlfn.TEXTSPLIT(O124,"/")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5"/>
        <v>49.987915407854985</v>
      </c>
      <c r="Q125" t="str" cm="1">
        <f t="array" ref="Q125:R125">_xlfn.TEXTSPLIT(O125,"/")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5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5"/>
        <v>47.083333333333336</v>
      </c>
      <c r="Q127" t="str" cm="1">
        <f t="array" ref="Q127:R127">_xlfn.TEXTSPLIT(O127,"/")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5"/>
        <v>89.944444444444443</v>
      </c>
      <c r="Q128" t="str" cm="1">
        <f t="array" ref="Q128:R128">_xlfn.TEXTSPLIT(O128,"/")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5"/>
        <v>78.96875</v>
      </c>
      <c r="Q129" t="str" cm="1">
        <f t="array" ref="Q129:R129">_xlfn.TEXTSPLIT(O129,"/")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(E130/D130)*100</f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ref="P130:P193" si="9">IFERROR(E130/H130,0)</f>
        <v>80.067669172932327</v>
      </c>
      <c r="Q130" t="str" cm="1">
        <f t="array" ref="Q130:R130">_xlfn.TEXTSPLIT(O130,"/")</f>
        <v>music</v>
      </c>
      <c r="R130" t="str">
        <v>rock</v>
      </c>
      <c r="S130" s="6">
        <f t="shared" ref="S130:S193" si="10">(((K130/60)/60)/24)+DATE(1970,1,1)</f>
        <v>40417.208333333336</v>
      </c>
      <c r="T130" s="6">
        <f t="shared" ref="T130:T193" si="11">(((L130/60)/60)/24)+DATE(1970,1,1)</f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si="9"/>
        <v>86.472727272727269</v>
      </c>
      <c r="Q131" t="str" cm="1">
        <f t="array" ref="Q131:R131">_xlfn.TEXTSPLIT(O131,"/")</f>
        <v>food</v>
      </c>
      <c r="R131" t="str">
        <v>food trucks</v>
      </c>
      <c r="S131" s="6">
        <f t="shared" si="10"/>
        <v>42038.25</v>
      </c>
      <c r="T131" s="6">
        <f t="shared" si="11"/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9"/>
        <v>28.001876172607879</v>
      </c>
      <c r="Q132" t="str" cm="1">
        <f t="array" ref="Q132:R132">_xlfn.TEXTSPLIT(O132,"/")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9"/>
        <v>67.996725337699544</v>
      </c>
      <c r="Q133" t="str" cm="1">
        <f t="array" ref="Q133:R133">_xlfn.TEXTSPLIT(O133,"/")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9"/>
        <v>43.078651685393261</v>
      </c>
      <c r="Q134" t="str" cm="1">
        <f t="array" ref="Q134:R134">_xlfn.TEXTSPLIT(O134,"/")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9"/>
        <v>87.95597484276729</v>
      </c>
      <c r="Q135" t="str" cm="1">
        <f t="array" ref="Q135:R135">_xlfn.TEXTSPLIT(O135,"/")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9"/>
        <v>94.987234042553197</v>
      </c>
      <c r="Q136" t="str" cm="1">
        <f t="array" ref="Q136:R136">_xlfn.TEXTSPLIT(O136,"/")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9"/>
        <v>46.905982905982903</v>
      </c>
      <c r="Q137" t="str" cm="1">
        <f t="array" ref="Q137:R137">_xlfn.TEXTSPLIT(O137,"/")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9"/>
        <v>46.913793103448278</v>
      </c>
      <c r="Q138" t="str" cm="1">
        <f t="array" ref="Q138:R138">_xlfn.TEXTSPLIT(O138,"/")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9"/>
        <v>94.24</v>
      </c>
      <c r="Q139" t="str" cm="1">
        <f t="array" ref="Q139:R139">_xlfn.TEXTSPLIT(O139,"/")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9"/>
        <v>80.139130434782615</v>
      </c>
      <c r="Q140" t="str" cm="1">
        <f t="array" ref="Q140:R140">_xlfn.TEXTSPLIT(O140,"/")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9"/>
        <v>59.036809815950917</v>
      </c>
      <c r="Q141" t="str" cm="1">
        <f t="array" ref="Q141:R141">_xlfn.TEXTSPLIT(O141,"/")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9"/>
        <v>65.989247311827953</v>
      </c>
      <c r="Q142" t="str" cm="1">
        <f t="array" ref="Q142:R142">_xlfn.TEXTSPLIT(O142,"/")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9"/>
        <v>60.992530345471522</v>
      </c>
      <c r="Q143" t="str" cm="1">
        <f t="array" ref="Q143:R143">_xlfn.TEXTSPLIT(O143,"/")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9"/>
        <v>98.307692307692307</v>
      </c>
      <c r="Q144" t="str" cm="1">
        <f t="array" ref="Q144:R144">_xlfn.TEXTSPLIT(O144,"/")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9"/>
        <v>104.6</v>
      </c>
      <c r="Q145" t="str" cm="1">
        <f t="array" ref="Q145:R145">_xlfn.TEXTSPLIT(O145,"/")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9"/>
        <v>86.066666666666663</v>
      </c>
      <c r="Q146" t="str" cm="1">
        <f t="array" ref="Q146:R146">_xlfn.TEXTSPLIT(O146,"/")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9"/>
        <v>76.989583333333329</v>
      </c>
      <c r="Q147" t="str" cm="1">
        <f t="array" ref="Q147:R147">_xlfn.TEXTSPLIT(O147,"/")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9"/>
        <v>29.764705882352942</v>
      </c>
      <c r="Q148" t="str" cm="1">
        <f t="array" ref="Q148:R148">_xlfn.TEXTSPLIT(O148,"/")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9"/>
        <v>46.91959798994975</v>
      </c>
      <c r="Q149" t="str" cm="1">
        <f t="array" ref="Q149:R149">_xlfn.TEXTSPLIT(O149,"/")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9"/>
        <v>105.18691588785046</v>
      </c>
      <c r="Q150" t="str" cm="1">
        <f t="array" ref="Q150:R150">_xlfn.TEXTSPLIT(O150,"/")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9"/>
        <v>69.907692307692301</v>
      </c>
      <c r="Q151" t="str" cm="1">
        <f t="array" ref="Q151:R151">_xlfn.TEXTSPLIT(O151,"/")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9"/>
        <v>1</v>
      </c>
      <c r="Q152" t="str" cm="1">
        <f t="array" ref="Q152:R152">_xlfn.TEXTSPLIT(O152,"/")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9"/>
        <v>60.011588275391958</v>
      </c>
      <c r="Q153" t="str" cm="1">
        <f t="array" ref="Q153:R153">_xlfn.TEXTSPLIT(O153,"/")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9"/>
        <v>52.006220379146917</v>
      </c>
      <c r="Q154" t="str" cm="1">
        <f t="array" ref="Q154:R154">_xlfn.TEXTSPLIT(O154,"/")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9"/>
        <v>31.000176025347649</v>
      </c>
      <c r="Q155" t="str" cm="1">
        <f t="array" ref="Q155:R155">_xlfn.TEXTSPLIT(O155,"/")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9"/>
        <v>95.042492917847028</v>
      </c>
      <c r="Q156" t="str" cm="1">
        <f t="array" ref="Q156:R156">_xlfn.TEXTSPLIT(O156,"/")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9"/>
        <v>75.968174204355108</v>
      </c>
      <c r="Q157" t="str" cm="1">
        <f t="array" ref="Q157:R157">_xlfn.TEXTSPLIT(O157,"/")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9"/>
        <v>71.013192612137203</v>
      </c>
      <c r="Q158" t="str" cm="1">
        <f t="array" ref="Q158:R158">_xlfn.TEXTSPLIT(O158,"/")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9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9"/>
        <v>113.17073170731707</v>
      </c>
      <c r="Q160" t="str" cm="1">
        <f t="array" ref="Q160:R160">_xlfn.TEXTSPLIT(O160,"/")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9"/>
        <v>105.00933552992861</v>
      </c>
      <c r="Q161" t="str" cm="1">
        <f t="array" ref="Q161:R161">_xlfn.TEXTSPLIT(O161,"/")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9"/>
        <v>79.176829268292678</v>
      </c>
      <c r="Q162" t="str" cm="1">
        <f t="array" ref="Q162:R162">_xlfn.TEXTSPLIT(O162,"/")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9"/>
        <v>57.333333333333336</v>
      </c>
      <c r="Q163" t="str" cm="1">
        <f t="array" ref="Q163:R163">_xlfn.TEXTSPLIT(O163,"/")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9"/>
        <v>58.178343949044589</v>
      </c>
      <c r="Q164" t="str" cm="1">
        <f t="array" ref="Q164:R164">_xlfn.TEXTSPLIT(O164,"/")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9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9"/>
        <v>107.99068767908309</v>
      </c>
      <c r="Q166" t="str" cm="1">
        <f t="array" ref="Q166:R166">_xlfn.TEXTSPLIT(O166,"/")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9"/>
        <v>44.005985634477256</v>
      </c>
      <c r="Q167" t="str" cm="1">
        <f t="array" ref="Q167:R167">_xlfn.TEXTSPLIT(O167,"/")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9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9"/>
        <v>74</v>
      </c>
      <c r="Q169" t="str" cm="1">
        <f t="array" ref="Q169:R169">_xlfn.TEXTSPLIT(O169,"/")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9"/>
        <v>41.996858638743454</v>
      </c>
      <c r="Q170" t="str" cm="1">
        <f t="array" ref="Q170:R170">_xlfn.TEXTSPLIT(O170,"/")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9"/>
        <v>77.988161010260455</v>
      </c>
      <c r="Q171" t="str" cm="1">
        <f t="array" ref="Q171:R171">_xlfn.TEXTSPLIT(O171,"/")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9"/>
        <v>82.507462686567166</v>
      </c>
      <c r="Q172" t="str" cm="1">
        <f t="array" ref="Q172:R172">_xlfn.TEXTSPLIT(O172,"/")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9"/>
        <v>104.2</v>
      </c>
      <c r="Q173" t="str" cm="1">
        <f t="array" ref="Q173:R173">_xlfn.TEXTSPLIT(O173,"/")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9"/>
        <v>25.5</v>
      </c>
      <c r="Q174" t="str" cm="1">
        <f t="array" ref="Q174:R174">_xlfn.TEXTSPLIT(O174,"/")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9"/>
        <v>100.98334401024984</v>
      </c>
      <c r="Q175" t="str" cm="1">
        <f t="array" ref="Q175:R175">_xlfn.TEXTSPLIT(O175,"/")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9"/>
        <v>111.83333333333333</v>
      </c>
      <c r="Q176" t="str" cm="1">
        <f t="array" ref="Q176:R176">_xlfn.TEXTSPLIT(O176,"/")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9"/>
        <v>41.999115044247787</v>
      </c>
      <c r="Q177" t="str" cm="1">
        <f t="array" ref="Q177:R177">_xlfn.TEXTSPLIT(O177,"/")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9"/>
        <v>110.05115089514067</v>
      </c>
      <c r="Q178" t="str" cm="1">
        <f t="array" ref="Q178:R178">_xlfn.TEXTSPLIT(O178,"/")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9"/>
        <v>58.997079225994888</v>
      </c>
      <c r="Q179" t="str" cm="1">
        <f t="array" ref="Q179:R179">_xlfn.TEXTSPLIT(O179,"/")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9"/>
        <v>32.985714285714288</v>
      </c>
      <c r="Q180" t="str" cm="1">
        <f t="array" ref="Q180:R180">_xlfn.TEXTSPLIT(O180,"/")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9"/>
        <v>45.005654509471306</v>
      </c>
      <c r="Q181" t="str" cm="1">
        <f t="array" ref="Q181:R181">_xlfn.TEXTSPLIT(O181,"/")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9"/>
        <v>81.98196487897485</v>
      </c>
      <c r="Q182" t="str" cm="1">
        <f t="array" ref="Q182:R182">_xlfn.TEXTSPLIT(O182,"/")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9"/>
        <v>39.080882352941174</v>
      </c>
      <c r="Q183" t="str" cm="1">
        <f t="array" ref="Q183:R183">_xlfn.TEXTSPLIT(O183,"/")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9"/>
        <v>58.996383363471971</v>
      </c>
      <c r="Q184" t="str" cm="1">
        <f t="array" ref="Q184:R184">_xlfn.TEXTSPLIT(O184,"/")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9"/>
        <v>40.988372093023258</v>
      </c>
      <c r="Q185" t="str" cm="1">
        <f t="array" ref="Q185:R185">_xlfn.TEXTSPLIT(O185,"/")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9"/>
        <v>31.029411764705884</v>
      </c>
      <c r="Q186" t="str" cm="1">
        <f t="array" ref="Q186:R186">_xlfn.TEXTSPLIT(O186,"/")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9"/>
        <v>37.789473684210527</v>
      </c>
      <c r="Q187" t="str" cm="1">
        <f t="array" ref="Q187:R187">_xlfn.TEXTSPLIT(O187,"/")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9"/>
        <v>32.006772009029348</v>
      </c>
      <c r="Q188" t="str" cm="1">
        <f t="array" ref="Q188:R188">_xlfn.TEXTSPLIT(O188,"/")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9"/>
        <v>95.966712898751737</v>
      </c>
      <c r="Q189" t="str" cm="1">
        <f t="array" ref="Q189:R189">_xlfn.TEXTSPLIT(O189,"/")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9"/>
        <v>75</v>
      </c>
      <c r="Q190" t="str" cm="1">
        <f t="array" ref="Q190:R190">_xlfn.TEXTSPLIT(O190,"/")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9"/>
        <v>102.0498866213152</v>
      </c>
      <c r="Q191" t="str" cm="1">
        <f t="array" ref="Q191:R191">_xlfn.TEXTSPLIT(O191,"/")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9"/>
        <v>105.75</v>
      </c>
      <c r="Q192" t="str" cm="1">
        <f t="array" ref="Q192:R192">_xlfn.TEXTSPLIT(O192,"/")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9"/>
        <v>37.069767441860463</v>
      </c>
      <c r="Q193" t="str" cm="1">
        <f t="array" ref="Q193:R193">_xlfn.TEXTSPLIT(O193,"/")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(E194/D194)*100</f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ref="P194:P257" si="13">IFERROR(E194/H194,0)</f>
        <v>35.049382716049379</v>
      </c>
      <c r="Q194" t="str" cm="1">
        <f t="array" ref="Q194:R194">_xlfn.TEXTSPLIT(O194,"/")</f>
        <v>music</v>
      </c>
      <c r="R194" t="str">
        <v>rock</v>
      </c>
      <c r="S194" s="6">
        <f t="shared" ref="S194:S257" si="14">(((K194/60)/60)/24)+DATE(1970,1,1)</f>
        <v>41817.208333333336</v>
      </c>
      <c r="T194" s="6">
        <f t="shared" ref="T194:T257" si="15">(((L194/60)/60)/24)+DATE(1970,1,1)</f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si="13"/>
        <v>46.338461538461537</v>
      </c>
      <c r="Q195" t="str" cm="1">
        <f t="array" ref="Q195:R195">_xlfn.TEXTSPLIT(O195,"/")</f>
        <v>music</v>
      </c>
      <c r="R195" t="str">
        <v>indie rock</v>
      </c>
      <c r="S195" s="6">
        <f t="shared" si="14"/>
        <v>43198.208333333328</v>
      </c>
      <c r="T195" s="6">
        <f t="shared" si="15"/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3"/>
        <v>69.174603174603178</v>
      </c>
      <c r="Q196" t="str" cm="1">
        <f t="array" ref="Q196:R196">_xlfn.TEXTSPLIT(O196,"/")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3"/>
        <v>109.07824427480917</v>
      </c>
      <c r="Q197" t="str" cm="1">
        <f t="array" ref="Q197:R197">_xlfn.TEXTSPLIT(O197,"/")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3"/>
        <v>51.78</v>
      </c>
      <c r="Q198" t="str" cm="1">
        <f t="array" ref="Q198:R198">_xlfn.TEXTSPLIT(O198,"/")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3"/>
        <v>82.010055304172951</v>
      </c>
      <c r="Q199" t="str" cm="1">
        <f t="array" ref="Q199:R199">_xlfn.TEXTSPLIT(O199,"/")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3"/>
        <v>35.958333333333336</v>
      </c>
      <c r="Q200" t="str" cm="1">
        <f t="array" ref="Q200:R200">_xlfn.TEXTSPLIT(O200,"/")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3"/>
        <v>74.461538461538467</v>
      </c>
      <c r="Q201" t="str" cm="1">
        <f t="array" ref="Q201:R201">_xlfn.TEXTSPLIT(O201,"/")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3"/>
        <v>2</v>
      </c>
      <c r="Q202" t="str" cm="1">
        <f t="array" ref="Q202:R202">_xlfn.TEXTSPLIT(O202,"/")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3"/>
        <v>91.114649681528661</v>
      </c>
      <c r="Q203" t="str" cm="1">
        <f t="array" ref="Q203:R203">_xlfn.TEXTSPLIT(O203,"/")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3"/>
        <v>79.792682926829272</v>
      </c>
      <c r="Q204" t="str" cm="1">
        <f t="array" ref="Q204:R204">_xlfn.TEXTSPLIT(O204,"/")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3"/>
        <v>42.999777678968428</v>
      </c>
      <c r="Q205" t="str" cm="1">
        <f t="array" ref="Q205:R205">_xlfn.TEXTSPLIT(O205,"/")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3"/>
        <v>63.225000000000001</v>
      </c>
      <c r="Q206" t="str" cm="1">
        <f t="array" ref="Q206:R206">_xlfn.TEXTSPLIT(O206,"/")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3"/>
        <v>70.174999999999997</v>
      </c>
      <c r="Q207" t="str" cm="1">
        <f t="array" ref="Q207:R207">_xlfn.TEXTSPLIT(O207,"/")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3"/>
        <v>61.333333333333336</v>
      </c>
      <c r="Q208" t="str" cm="1">
        <f t="array" ref="Q208:R208">_xlfn.TEXTSPLIT(O208,"/")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3"/>
        <v>99</v>
      </c>
      <c r="Q209" t="str" cm="1">
        <f t="array" ref="Q209:R209">_xlfn.TEXTSPLIT(O209,"/")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3"/>
        <v>96.984900146127615</v>
      </c>
      <c r="Q210" t="str" cm="1">
        <f t="array" ref="Q210:R210">_xlfn.TEXTSPLIT(O210,"/")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3"/>
        <v>51.004950495049506</v>
      </c>
      <c r="Q211" t="str" cm="1">
        <f t="array" ref="Q211:R211">_xlfn.TEXTSPLIT(O211,"/")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3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3"/>
        <v>60.984615384615381</v>
      </c>
      <c r="Q213" t="str" cm="1">
        <f t="array" ref="Q213:R213">_xlfn.TEXTSPLIT(O213,"/")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3"/>
        <v>73.214285714285708</v>
      </c>
      <c r="Q214" t="str" cm="1">
        <f t="array" ref="Q214:R214">_xlfn.TEXTSPLIT(O214,"/")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3"/>
        <v>39.997435299603637</v>
      </c>
      <c r="Q215" t="str" cm="1">
        <f t="array" ref="Q215:R215">_xlfn.TEXTSPLIT(O215,"/")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3"/>
        <v>86.812121212121212</v>
      </c>
      <c r="Q216" t="str" cm="1">
        <f t="array" ref="Q216:R216">_xlfn.TEXTSPLIT(O216,"/")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3"/>
        <v>42.125874125874127</v>
      </c>
      <c r="Q217" t="str" cm="1">
        <f t="array" ref="Q217:R217">_xlfn.TEXTSPLIT(O217,"/")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3"/>
        <v>103.97851239669421</v>
      </c>
      <c r="Q218" t="str" cm="1">
        <f t="array" ref="Q218:R218">_xlfn.TEXTSPLIT(O218,"/")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3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3"/>
        <v>31.005037783375315</v>
      </c>
      <c r="Q220" t="str" cm="1">
        <f t="array" ref="Q220:R220">_xlfn.TEXTSPLIT(O220,"/")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3"/>
        <v>89.991552956465242</v>
      </c>
      <c r="Q221" t="str" cm="1">
        <f t="array" ref="Q221:R221">_xlfn.TEXTSPLIT(O221,"/")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3"/>
        <v>39.235294117647058</v>
      </c>
      <c r="Q222" t="str" cm="1">
        <f t="array" ref="Q222:R222">_xlfn.TEXTSPLIT(O222,"/")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3"/>
        <v>54.993116108306566</v>
      </c>
      <c r="Q223" t="str" cm="1">
        <f t="array" ref="Q223:R223">_xlfn.TEXTSPLIT(O223,"/")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3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3"/>
        <v>87.966702470461868</v>
      </c>
      <c r="Q225" t="str" cm="1">
        <f t="array" ref="Q225:R225">_xlfn.TEXTSPLIT(O225,"/")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3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3"/>
        <v>29.999659863945578</v>
      </c>
      <c r="Q227" t="str" cm="1">
        <f t="array" ref="Q227:R227">_xlfn.TEXTSPLIT(O227,"/")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3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3"/>
        <v>108.96182396606575</v>
      </c>
      <c r="Q229" t="str" cm="1">
        <f t="array" ref="Q229:R229">_xlfn.TEXTSPLIT(O229,"/")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3"/>
        <v>66.998379254457049</v>
      </c>
      <c r="Q230" t="str" cm="1">
        <f t="array" ref="Q230:R230">_xlfn.TEXTSPLIT(O230,"/")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3"/>
        <v>64.99333594668758</v>
      </c>
      <c r="Q231" t="str" cm="1">
        <f t="array" ref="Q231:R231">_xlfn.TEXTSPLIT(O231,"/")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3"/>
        <v>99.841584158415841</v>
      </c>
      <c r="Q232" t="str" cm="1">
        <f t="array" ref="Q232:R232">_xlfn.TEXTSPLIT(O232,"/")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3"/>
        <v>82.432835820895519</v>
      </c>
      <c r="Q233" t="str" cm="1">
        <f t="array" ref="Q233:R233">_xlfn.TEXTSPLIT(O233,"/")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3"/>
        <v>63.293478260869563</v>
      </c>
      <c r="Q234" t="str" cm="1">
        <f t="array" ref="Q234:R234">_xlfn.TEXTSPLIT(O234,"/")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3"/>
        <v>96.774193548387103</v>
      </c>
      <c r="Q235" t="str" cm="1">
        <f t="array" ref="Q235:R235">_xlfn.TEXTSPLIT(O235,"/")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3"/>
        <v>54.906040268456373</v>
      </c>
      <c r="Q236" t="str" cm="1">
        <f t="array" ref="Q236:R236">_xlfn.TEXTSPLIT(O236,"/")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3"/>
        <v>39.010869565217391</v>
      </c>
      <c r="Q237" t="str" cm="1">
        <f t="array" ref="Q237:R237">_xlfn.TEXTSPLIT(O237,"/")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3"/>
        <v>75.84210526315789</v>
      </c>
      <c r="Q238" t="str" cm="1">
        <f t="array" ref="Q238:R238">_xlfn.TEXTSPLIT(O238,"/")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3"/>
        <v>45.051671732522799</v>
      </c>
      <c r="Q239" t="str" cm="1">
        <f t="array" ref="Q239:R239">_xlfn.TEXTSPLIT(O239,"/")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3"/>
        <v>104.51546391752578</v>
      </c>
      <c r="Q240" t="str" cm="1">
        <f t="array" ref="Q240:R240">_xlfn.TEXTSPLIT(O240,"/")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3"/>
        <v>76.268292682926827</v>
      </c>
      <c r="Q241" t="str" cm="1">
        <f t="array" ref="Q241:R241">_xlfn.TEXTSPLIT(O241,"/")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3"/>
        <v>69.015695067264573</v>
      </c>
      <c r="Q242" t="str" cm="1">
        <f t="array" ref="Q242:R242">_xlfn.TEXTSPLIT(O242,"/")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3"/>
        <v>101.97684085510689</v>
      </c>
      <c r="Q243" t="str" cm="1">
        <f t="array" ref="Q243:R243">_xlfn.TEXTSPLIT(O243,"/")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3"/>
        <v>42.915999999999997</v>
      </c>
      <c r="Q244" t="str" cm="1">
        <f t="array" ref="Q244:R244">_xlfn.TEXTSPLIT(O244,"/")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3"/>
        <v>43.025210084033617</v>
      </c>
      <c r="Q245" t="str" cm="1">
        <f t="array" ref="Q245:R245">_xlfn.TEXTSPLIT(O245,"/")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3"/>
        <v>75.245283018867923</v>
      </c>
      <c r="Q246" t="str" cm="1">
        <f t="array" ref="Q246:R246">_xlfn.TEXTSPLIT(O246,"/")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3"/>
        <v>69.023364485981304</v>
      </c>
      <c r="Q247" t="str" cm="1">
        <f t="array" ref="Q247:R247">_xlfn.TEXTSPLIT(O247,"/")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3"/>
        <v>65.986486486486484</v>
      </c>
      <c r="Q248" t="str" cm="1">
        <f t="array" ref="Q248:R248">_xlfn.TEXTSPLIT(O248,"/")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3"/>
        <v>98.013800424628457</v>
      </c>
      <c r="Q249" t="str" cm="1">
        <f t="array" ref="Q249:R249">_xlfn.TEXTSPLIT(O249,"/")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3"/>
        <v>60.105504587155963</v>
      </c>
      <c r="Q250" t="str" cm="1">
        <f t="array" ref="Q250:R250">_xlfn.TEXTSPLIT(O250,"/")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3"/>
        <v>26.000773395204948</v>
      </c>
      <c r="Q251" t="str" cm="1">
        <f t="array" ref="Q251:R251">_xlfn.TEXTSPLIT(O251,"/")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3"/>
        <v>3</v>
      </c>
      <c r="Q252" t="str" cm="1">
        <f t="array" ref="Q252:R252">_xlfn.TEXTSPLIT(O252,"/")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3"/>
        <v>38.019801980198018</v>
      </c>
      <c r="Q253" t="str" cm="1">
        <f t="array" ref="Q253:R253">_xlfn.TEXTSPLIT(O253,"/")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3"/>
        <v>106.15254237288136</v>
      </c>
      <c r="Q254" t="str" cm="1">
        <f t="array" ref="Q254:R254">_xlfn.TEXTSPLIT(O254,"/")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3"/>
        <v>81.019475655430711</v>
      </c>
      <c r="Q255" t="str" cm="1">
        <f t="array" ref="Q255:R255">_xlfn.TEXTSPLIT(O255,"/")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3"/>
        <v>96.647727272727266</v>
      </c>
      <c r="Q256" t="str" cm="1">
        <f t="array" ref="Q256:R256">_xlfn.TEXTSPLIT(O256,"/")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3"/>
        <v>57.003535651149086</v>
      </c>
      <c r="Q257" t="str" cm="1">
        <f t="array" ref="Q257:R257">_xlfn.TEXTSPLIT(O257,"/")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(E258/D258)*100</f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ref="P258:P321" si="17">IFERROR(E258/H258,0)</f>
        <v>63.93333333333333</v>
      </c>
      <c r="Q258" t="str" cm="1">
        <f t="array" ref="Q258:R258">_xlfn.TEXTSPLIT(O258,"/")</f>
        <v>music</v>
      </c>
      <c r="R258" t="str">
        <v>rock</v>
      </c>
      <c r="S258" s="6">
        <f t="shared" ref="S258:S321" si="18">(((K258/60)/60)/24)+DATE(1970,1,1)</f>
        <v>42393.25</v>
      </c>
      <c r="T258" s="6">
        <f t="shared" ref="T258:T321" si="19">(((L258/60)/60)/24)+DATE(1970,1,1)</f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si="17"/>
        <v>90.456521739130437</v>
      </c>
      <c r="Q259" t="str" cm="1">
        <f t="array" ref="Q259:R259">_xlfn.TEXTSPLIT(O259,"/")</f>
        <v>theater</v>
      </c>
      <c r="R259" t="str">
        <v>plays</v>
      </c>
      <c r="S259" s="6">
        <f t="shared" si="18"/>
        <v>41338.25</v>
      </c>
      <c r="T259" s="6">
        <f t="shared" si="19"/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17"/>
        <v>72.172043010752688</v>
      </c>
      <c r="Q260" t="str" cm="1">
        <f t="array" ref="Q260:R260">_xlfn.TEXTSPLIT(O260,"/")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17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17"/>
        <v>38.065134099616856</v>
      </c>
      <c r="Q262" t="str" cm="1">
        <f t="array" ref="Q262:R262">_xlfn.TEXTSPLIT(O262,"/")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17"/>
        <v>57.936123348017624</v>
      </c>
      <c r="Q263" t="str" cm="1">
        <f t="array" ref="Q263:R263">_xlfn.TEXTSPLIT(O263,"/")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17"/>
        <v>49.794392523364486</v>
      </c>
      <c r="Q264" t="str" cm="1">
        <f t="array" ref="Q264:R264">_xlfn.TEXTSPLIT(O264,"/")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17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17"/>
        <v>30.002721335268504</v>
      </c>
      <c r="Q266" t="str" cm="1">
        <f t="array" ref="Q266:R266">_xlfn.TEXTSPLIT(O266,"/")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17"/>
        <v>70.127906976744185</v>
      </c>
      <c r="Q267" t="str" cm="1">
        <f t="array" ref="Q267:R267">_xlfn.TEXTSPLIT(O267,"/")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17"/>
        <v>26.996228786926462</v>
      </c>
      <c r="Q268" t="str" cm="1">
        <f t="array" ref="Q268:R268">_xlfn.TEXTSPLIT(O268,"/")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17"/>
        <v>51.990606936416185</v>
      </c>
      <c r="Q269" t="str" cm="1">
        <f t="array" ref="Q269:R269">_xlfn.TEXTSPLIT(O269,"/")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17"/>
        <v>56.416666666666664</v>
      </c>
      <c r="Q270" t="str" cm="1">
        <f t="array" ref="Q270:R270">_xlfn.TEXTSPLIT(O270,"/")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17"/>
        <v>101.63218390804597</v>
      </c>
      <c r="Q271" t="str" cm="1">
        <f t="array" ref="Q271:R271">_xlfn.TEXTSPLIT(O271,"/")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17"/>
        <v>25.005291005291006</v>
      </c>
      <c r="Q272" t="str" cm="1">
        <f t="array" ref="Q272:R272">_xlfn.TEXTSPLIT(O272,"/")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17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17"/>
        <v>82.021647307286173</v>
      </c>
      <c r="Q274" t="str" cm="1">
        <f t="array" ref="Q274:R274">_xlfn.TEXTSPLIT(O274,"/")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17"/>
        <v>37.957446808510639</v>
      </c>
      <c r="Q275" t="str" cm="1">
        <f t="array" ref="Q275:R275">_xlfn.TEXTSPLIT(O275,"/")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17"/>
        <v>51.533333333333331</v>
      </c>
      <c r="Q276" t="str" cm="1">
        <f t="array" ref="Q276:R276">_xlfn.TEXTSPLIT(O276,"/")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17"/>
        <v>81.198275862068968</v>
      </c>
      <c r="Q277" t="str" cm="1">
        <f t="array" ref="Q277:R277">_xlfn.TEXTSPLIT(O277,"/")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17"/>
        <v>40.030075187969928</v>
      </c>
      <c r="Q278" t="str" cm="1">
        <f t="array" ref="Q278:R278">_xlfn.TEXTSPLIT(O278,"/")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17"/>
        <v>89.939759036144579</v>
      </c>
      <c r="Q279" t="str" cm="1">
        <f t="array" ref="Q279:R279">_xlfn.TEXTSPLIT(O279,"/")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17"/>
        <v>96.692307692307693</v>
      </c>
      <c r="Q280" t="str" cm="1">
        <f t="array" ref="Q280:R280">_xlfn.TEXTSPLIT(O280,"/")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17"/>
        <v>25.010989010989011</v>
      </c>
      <c r="Q281" t="str" cm="1">
        <f t="array" ref="Q281:R281">_xlfn.TEXTSPLIT(O281,"/")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17"/>
        <v>36.987277353689571</v>
      </c>
      <c r="Q282" t="str" cm="1">
        <f t="array" ref="Q282:R282">_xlfn.TEXTSPLIT(O282,"/")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17"/>
        <v>73.012609117361791</v>
      </c>
      <c r="Q283" t="str" cm="1">
        <f t="array" ref="Q283:R283">_xlfn.TEXTSPLIT(O283,"/")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17"/>
        <v>68.240601503759393</v>
      </c>
      <c r="Q284" t="str" cm="1">
        <f t="array" ref="Q284:R284">_xlfn.TEXTSPLIT(O284,"/")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17"/>
        <v>52.310344827586206</v>
      </c>
      <c r="Q285" t="str" cm="1">
        <f t="array" ref="Q285:R285">_xlfn.TEXTSPLIT(O285,"/")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17"/>
        <v>61.765151515151516</v>
      </c>
      <c r="Q286" t="str" cm="1">
        <f t="array" ref="Q286:R286">_xlfn.TEXTSPLIT(O286,"/")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17"/>
        <v>25.027559055118111</v>
      </c>
      <c r="Q287" t="str" cm="1">
        <f t="array" ref="Q287:R287">_xlfn.TEXTSPLIT(O287,"/")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17"/>
        <v>106.28804347826087</v>
      </c>
      <c r="Q288" t="str" cm="1">
        <f t="array" ref="Q288:R288">_xlfn.TEXTSPLIT(O288,"/")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17"/>
        <v>75.07386363636364</v>
      </c>
      <c r="Q289" t="str" cm="1">
        <f t="array" ref="Q289:R289">_xlfn.TEXTSPLIT(O289,"/")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17"/>
        <v>39.970802919708028</v>
      </c>
      <c r="Q290" t="str" cm="1">
        <f t="array" ref="Q290:R290">_xlfn.TEXTSPLIT(O290,"/")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17"/>
        <v>39.982195845697326</v>
      </c>
      <c r="Q291" t="str" cm="1">
        <f t="array" ref="Q291:R291">_xlfn.TEXTSPLIT(O291,"/")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17"/>
        <v>101.01541850220265</v>
      </c>
      <c r="Q292" t="str" cm="1">
        <f t="array" ref="Q292:R292">_xlfn.TEXTSPLIT(O292,"/")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17"/>
        <v>76.813084112149539</v>
      </c>
      <c r="Q293" t="str" cm="1">
        <f t="array" ref="Q293:R293">_xlfn.TEXTSPLIT(O293,"/")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17"/>
        <v>71.7</v>
      </c>
      <c r="Q294" t="str" cm="1">
        <f t="array" ref="Q294:R294">_xlfn.TEXTSPLIT(O294,"/")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17"/>
        <v>33.28125</v>
      </c>
      <c r="Q295" t="str" cm="1">
        <f t="array" ref="Q295:R295">_xlfn.TEXTSPLIT(O295,"/")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17"/>
        <v>43.923497267759565</v>
      </c>
      <c r="Q296" t="str" cm="1">
        <f t="array" ref="Q296:R296">_xlfn.TEXTSPLIT(O296,"/")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17"/>
        <v>36.004712041884815</v>
      </c>
      <c r="Q297" t="str" cm="1">
        <f t="array" ref="Q297:R297">_xlfn.TEXTSPLIT(O297,"/")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17"/>
        <v>88.21052631578948</v>
      </c>
      <c r="Q298" t="str" cm="1">
        <f t="array" ref="Q298:R298">_xlfn.TEXTSPLIT(O298,"/")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17"/>
        <v>65.240384615384613</v>
      </c>
      <c r="Q299" t="str" cm="1">
        <f t="array" ref="Q299:R299">_xlfn.TEXTSPLIT(O299,"/")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17"/>
        <v>69.958333333333329</v>
      </c>
      <c r="Q300" t="str" cm="1">
        <f t="array" ref="Q300:R300">_xlfn.TEXTSPLIT(O300,"/")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17"/>
        <v>39.877551020408163</v>
      </c>
      <c r="Q301" t="str" cm="1">
        <f t="array" ref="Q301:R301">_xlfn.TEXTSPLIT(O301,"/")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17"/>
        <v>5</v>
      </c>
      <c r="Q302" t="str" cm="1">
        <f t="array" ref="Q302:R302">_xlfn.TEXTSPLIT(O302,"/")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17"/>
        <v>41.023728813559323</v>
      </c>
      <c r="Q303" t="str" cm="1">
        <f t="array" ref="Q303:R303">_xlfn.TEXTSPLIT(O303,"/")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17"/>
        <v>98.914285714285711</v>
      </c>
      <c r="Q304" t="str" cm="1">
        <f t="array" ref="Q304:R304">_xlfn.TEXTSPLIT(O304,"/")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17"/>
        <v>87.78125</v>
      </c>
      <c r="Q305" t="str" cm="1">
        <f t="array" ref="Q305:R305">_xlfn.TEXTSPLIT(O305,"/")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17"/>
        <v>80.767605633802816</v>
      </c>
      <c r="Q306" t="str" cm="1">
        <f t="array" ref="Q306:R306">_xlfn.TEXTSPLIT(O306,"/")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17"/>
        <v>94.28235294117647</v>
      </c>
      <c r="Q307" t="str" cm="1">
        <f t="array" ref="Q307:R307">_xlfn.TEXTSPLIT(O307,"/")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17"/>
        <v>73.428571428571431</v>
      </c>
      <c r="Q308" t="str" cm="1">
        <f t="array" ref="Q308:R308">_xlfn.TEXTSPLIT(O308,"/")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17"/>
        <v>65.968133535660087</v>
      </c>
      <c r="Q309" t="str" cm="1">
        <f t="array" ref="Q309:R309">_xlfn.TEXTSPLIT(O309,"/")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17"/>
        <v>109.04109589041096</v>
      </c>
      <c r="Q310" t="str" cm="1">
        <f t="array" ref="Q310:R310">_xlfn.TEXTSPLIT(O310,"/")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17"/>
        <v>41.16</v>
      </c>
      <c r="Q311" t="str" cm="1">
        <f t="array" ref="Q311:R311">_xlfn.TEXTSPLIT(O311,"/")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17"/>
        <v>99.125</v>
      </c>
      <c r="Q312" t="str" cm="1">
        <f t="array" ref="Q312:R312">_xlfn.TEXTSPLIT(O312,"/")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17"/>
        <v>105.88429752066116</v>
      </c>
      <c r="Q313" t="str" cm="1">
        <f t="array" ref="Q313:R313">_xlfn.TEXTSPLIT(O313,"/")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17"/>
        <v>48.996525921966864</v>
      </c>
      <c r="Q314" t="str" cm="1">
        <f t="array" ref="Q314:R314">_xlfn.TEXTSPLIT(O314,"/")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17"/>
        <v>39</v>
      </c>
      <c r="Q315" t="str" cm="1">
        <f t="array" ref="Q315:R315">_xlfn.TEXTSPLIT(O315,"/")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17"/>
        <v>31.022556390977442</v>
      </c>
      <c r="Q316" t="str" cm="1">
        <f t="array" ref="Q316:R316">_xlfn.TEXTSPLIT(O316,"/")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17"/>
        <v>103.87096774193549</v>
      </c>
      <c r="Q317" t="str" cm="1">
        <f t="array" ref="Q317:R317">_xlfn.TEXTSPLIT(O317,"/")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17"/>
        <v>59.268518518518519</v>
      </c>
      <c r="Q318" t="str" cm="1">
        <f t="array" ref="Q318:R318">_xlfn.TEXTSPLIT(O318,"/")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17"/>
        <v>42.3</v>
      </c>
      <c r="Q319" t="str" cm="1">
        <f t="array" ref="Q319:R319">_xlfn.TEXTSPLIT(O319,"/")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17"/>
        <v>53.117647058823529</v>
      </c>
      <c r="Q320" t="str" cm="1">
        <f t="array" ref="Q320:R320">_xlfn.TEXTSPLIT(O320,"/")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17"/>
        <v>50.796875</v>
      </c>
      <c r="Q321" t="str" cm="1">
        <f t="array" ref="Q321:R321">_xlfn.TEXTSPLIT(O321,"/")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(E322/D322)*100</f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ref="P322:P385" si="21">IFERROR(E322/H322,0)</f>
        <v>101.15</v>
      </c>
      <c r="Q322" t="str" cm="1">
        <f t="array" ref="Q322:R322">_xlfn.TEXTSPLIT(O322,"/")</f>
        <v>publishing</v>
      </c>
      <c r="R322" t="str">
        <v>fiction</v>
      </c>
      <c r="S322" s="6">
        <f t="shared" ref="S322:S385" si="22">(((K322/60)/60)/24)+DATE(1970,1,1)</f>
        <v>40673.208333333336</v>
      </c>
      <c r="T322" s="6">
        <f t="shared" ref="T322:T385" si="23">(((L322/60)/60)/24)+DATE(1970,1,1)</f>
        <v>40682.208333333336</v>
      </c>
    </row>
    <row r="323" spans="1:20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si="21"/>
        <v>65.000810372771468</v>
      </c>
      <c r="Q323" t="str" cm="1">
        <f t="array" ref="Q323:R323">_xlfn.TEXTSPLIT(O323,"/")</f>
        <v>film &amp; video</v>
      </c>
      <c r="R323" t="str">
        <v>shorts</v>
      </c>
      <c r="S323" s="6">
        <f t="shared" si="22"/>
        <v>40634.208333333336</v>
      </c>
      <c r="T323" s="6">
        <f t="shared" si="23"/>
        <v>40642.208333333336</v>
      </c>
    </row>
    <row r="324" spans="1:20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21"/>
        <v>37.998645510835914</v>
      </c>
      <c r="Q324" t="str" cm="1">
        <f t="array" ref="Q324:R324">_xlfn.TEXTSPLIT(O324,"/")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21"/>
        <v>82.615384615384613</v>
      </c>
      <c r="Q325" t="str" cm="1">
        <f t="array" ref="Q325:R325">_xlfn.TEXTSPLIT(O325,"/")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21"/>
        <v>37.941368078175898</v>
      </c>
      <c r="Q326" t="str" cm="1">
        <f t="array" ref="Q326:R326">_xlfn.TEXTSPLIT(O326,"/")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21"/>
        <v>80.780821917808225</v>
      </c>
      <c r="Q327" t="str" cm="1">
        <f t="array" ref="Q327:R327">_xlfn.TEXTSPLIT(O327,"/")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21"/>
        <v>25.984375</v>
      </c>
      <c r="Q328" t="str" cm="1">
        <f t="array" ref="Q328:R328">_xlfn.TEXTSPLIT(O328,"/")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21"/>
        <v>30.363636363636363</v>
      </c>
      <c r="Q329" t="str" cm="1">
        <f t="array" ref="Q329:R329">_xlfn.TEXTSPLIT(O329,"/")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21"/>
        <v>54.004916018025398</v>
      </c>
      <c r="Q330" t="str" cm="1">
        <f t="array" ref="Q330:R330">_xlfn.TEXTSPLIT(O330,"/")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21"/>
        <v>101.78672985781991</v>
      </c>
      <c r="Q331" t="str" cm="1">
        <f t="array" ref="Q331:R331">_xlfn.TEXTSPLIT(O331,"/")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21"/>
        <v>45.003610108303249</v>
      </c>
      <c r="Q332" t="str" cm="1">
        <f t="array" ref="Q332:R332">_xlfn.TEXTSPLIT(O332,"/")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21"/>
        <v>77.068421052631578</v>
      </c>
      <c r="Q333" t="str" cm="1">
        <f t="array" ref="Q333:R333">_xlfn.TEXTSPLIT(O333,"/")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21"/>
        <v>88.076595744680844</v>
      </c>
      <c r="Q334" t="str" cm="1">
        <f t="array" ref="Q334:R334">_xlfn.TEXTSPLIT(O334,"/")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21"/>
        <v>47.035573122529641</v>
      </c>
      <c r="Q335" t="str" cm="1">
        <f t="array" ref="Q335:R335">_xlfn.TEXTSPLIT(O335,"/")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21"/>
        <v>110.99550763701707</v>
      </c>
      <c r="Q336" t="str" cm="1">
        <f t="array" ref="Q336:R336">_xlfn.TEXTSPLIT(O336,"/")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21"/>
        <v>87.003066141042481</v>
      </c>
      <c r="Q337" t="str" cm="1">
        <f t="array" ref="Q337:R337">_xlfn.TEXTSPLIT(O337,"/")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21"/>
        <v>63.994402985074629</v>
      </c>
      <c r="Q338" t="str" cm="1">
        <f t="array" ref="Q338:R338">_xlfn.TEXTSPLIT(O338,"/")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21"/>
        <v>105.9945205479452</v>
      </c>
      <c r="Q339" t="str" cm="1">
        <f t="array" ref="Q339:R339">_xlfn.TEXTSPLIT(O339,"/")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21"/>
        <v>73.989349112426041</v>
      </c>
      <c r="Q340" t="str" cm="1">
        <f t="array" ref="Q340:R340">_xlfn.TEXTSPLIT(O340,"/")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21"/>
        <v>84.02004626060139</v>
      </c>
      <c r="Q341" t="str" cm="1">
        <f t="array" ref="Q341:R341">_xlfn.TEXTSPLIT(O341,"/")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21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21"/>
        <v>76.990453460620529</v>
      </c>
      <c r="Q343" t="str" cm="1">
        <f t="array" ref="Q343:R343">_xlfn.TEXTSPLIT(O343,"/")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21"/>
        <v>97.146341463414629</v>
      </c>
      <c r="Q344" t="str" cm="1">
        <f t="array" ref="Q344:R344">_xlfn.TEXTSPLIT(O344,"/")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21"/>
        <v>33.013605442176868</v>
      </c>
      <c r="Q345" t="str" cm="1">
        <f t="array" ref="Q345:R345">_xlfn.TEXTSPLIT(O345,"/")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21"/>
        <v>99.950602409638549</v>
      </c>
      <c r="Q346" t="str" cm="1">
        <f t="array" ref="Q346:R346">_xlfn.TEXTSPLIT(O346,"/")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21"/>
        <v>69.966767371601208</v>
      </c>
      <c r="Q347" t="str" cm="1">
        <f t="array" ref="Q347:R347">_xlfn.TEXTSPLIT(O347,"/")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21"/>
        <v>110.32</v>
      </c>
      <c r="Q348" t="str" cm="1">
        <f t="array" ref="Q348:R348">_xlfn.TEXTSPLIT(O348,"/")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21"/>
        <v>66.005235602094245</v>
      </c>
      <c r="Q349" t="str" cm="1">
        <f t="array" ref="Q349:R349">_xlfn.TEXTSPLIT(O349,"/")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21"/>
        <v>41.005742176284812</v>
      </c>
      <c r="Q350" t="str" cm="1">
        <f t="array" ref="Q350:R350">_xlfn.TEXTSPLIT(O350,"/")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21"/>
        <v>103.96316359696641</v>
      </c>
      <c r="Q351" t="str" cm="1">
        <f t="array" ref="Q351:R351">_xlfn.TEXTSPLIT(O351,"/")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21"/>
        <v>5</v>
      </c>
      <c r="Q352" t="str" cm="1">
        <f t="array" ref="Q352:R352">_xlfn.TEXTSPLIT(O352,"/")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21"/>
        <v>47.009935419771487</v>
      </c>
      <c r="Q353" t="str" cm="1">
        <f t="array" ref="Q353:R353">_xlfn.TEXTSPLIT(O353,"/")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21"/>
        <v>29.606060606060606</v>
      </c>
      <c r="Q354" t="str" cm="1">
        <f t="array" ref="Q354:R354">_xlfn.TEXTSPLIT(O354,"/")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21"/>
        <v>81.010569583088667</v>
      </c>
      <c r="Q355" t="str" cm="1">
        <f t="array" ref="Q355:R355">_xlfn.TEXTSPLIT(O355,"/")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21"/>
        <v>94.35</v>
      </c>
      <c r="Q356" t="str" cm="1">
        <f t="array" ref="Q356:R356">_xlfn.TEXTSPLIT(O356,"/")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21"/>
        <v>26.058139534883722</v>
      </c>
      <c r="Q357" t="str" cm="1">
        <f t="array" ref="Q357:R357">_xlfn.TEXTSPLIT(O357,"/")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21"/>
        <v>85.775000000000006</v>
      </c>
      <c r="Q358" t="str" cm="1">
        <f t="array" ref="Q358:R358">_xlfn.TEXTSPLIT(O358,"/")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21"/>
        <v>103.73170731707317</v>
      </c>
      <c r="Q359" t="str" cm="1">
        <f t="array" ref="Q359:R359">_xlfn.TEXTSPLIT(O359,"/")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21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21"/>
        <v>63.893048128342244</v>
      </c>
      <c r="Q361" t="str" cm="1">
        <f t="array" ref="Q361:R361">_xlfn.TEXTSPLIT(O361,"/")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21"/>
        <v>47.002434782608695</v>
      </c>
      <c r="Q362" t="str" cm="1">
        <f t="array" ref="Q362:R362">_xlfn.TEXTSPLIT(O362,"/")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21"/>
        <v>108.47727272727273</v>
      </c>
      <c r="Q363" t="str" cm="1">
        <f t="array" ref="Q363:R363">_xlfn.TEXTSPLIT(O363,"/")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21"/>
        <v>72.015706806282722</v>
      </c>
      <c r="Q364" t="str" cm="1">
        <f t="array" ref="Q364:R364">_xlfn.TEXTSPLIT(O364,"/")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21"/>
        <v>59.928057553956833</v>
      </c>
      <c r="Q365" t="str" cm="1">
        <f t="array" ref="Q365:R365">_xlfn.TEXTSPLIT(O365,"/")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21"/>
        <v>78.209677419354833</v>
      </c>
      <c r="Q366" t="str" cm="1">
        <f t="array" ref="Q366:R366">_xlfn.TEXTSPLIT(O366,"/")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21"/>
        <v>104.77678571428571</v>
      </c>
      <c r="Q367" t="str" cm="1">
        <f t="array" ref="Q367:R367">_xlfn.TEXTSPLIT(O367,"/")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21"/>
        <v>105.52475247524752</v>
      </c>
      <c r="Q368" t="str" cm="1">
        <f t="array" ref="Q368:R368">_xlfn.TEXTSPLIT(O368,"/")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21"/>
        <v>24.933333333333334</v>
      </c>
      <c r="Q369" t="str" cm="1">
        <f t="array" ref="Q369:R369">_xlfn.TEXTSPLIT(O369,"/")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21"/>
        <v>69.873786407766985</v>
      </c>
      <c r="Q370" t="str" cm="1">
        <f t="array" ref="Q370:R370">_xlfn.TEXTSPLIT(O370,"/")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21"/>
        <v>95.733766233766232</v>
      </c>
      <c r="Q371" t="str" cm="1">
        <f t="array" ref="Q371:R371">_xlfn.TEXTSPLIT(O371,"/")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21"/>
        <v>29.997485752598056</v>
      </c>
      <c r="Q372" t="str" cm="1">
        <f t="array" ref="Q372:R372">_xlfn.TEXTSPLIT(O372,"/")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21"/>
        <v>59.011948529411768</v>
      </c>
      <c r="Q373" t="str" cm="1">
        <f t="array" ref="Q373:R373">_xlfn.TEXTSPLIT(O373,"/")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21"/>
        <v>84.757396449704146</v>
      </c>
      <c r="Q374" t="str" cm="1">
        <f t="array" ref="Q374:R374">_xlfn.TEXTSPLIT(O374,"/")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21"/>
        <v>78.010921177587846</v>
      </c>
      <c r="Q375" t="str" cm="1">
        <f t="array" ref="Q375:R375">_xlfn.TEXTSPLIT(O375,"/")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21"/>
        <v>50.05215419501134</v>
      </c>
      <c r="Q376" t="str" cm="1">
        <f t="array" ref="Q376:R376">_xlfn.TEXTSPLIT(O376,"/")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21"/>
        <v>59.16</v>
      </c>
      <c r="Q377" t="str" cm="1">
        <f t="array" ref="Q377:R377">_xlfn.TEXTSPLIT(O377,"/")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21"/>
        <v>93.702290076335885</v>
      </c>
      <c r="Q378" t="str" cm="1">
        <f t="array" ref="Q378:R378">_xlfn.TEXTSPLIT(O378,"/")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21"/>
        <v>40.14173228346457</v>
      </c>
      <c r="Q379" t="str" cm="1">
        <f t="array" ref="Q379:R379">_xlfn.TEXTSPLIT(O379,"/")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21"/>
        <v>70.090140845070422</v>
      </c>
      <c r="Q380" t="str" cm="1">
        <f t="array" ref="Q380:R380">_xlfn.TEXTSPLIT(O380,"/")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21"/>
        <v>66.181818181818187</v>
      </c>
      <c r="Q381" t="str" cm="1">
        <f t="array" ref="Q381:R381">_xlfn.TEXTSPLIT(O381,"/")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21"/>
        <v>47.714285714285715</v>
      </c>
      <c r="Q382" t="str" cm="1">
        <f t="array" ref="Q382:R382">_xlfn.TEXTSPLIT(O382,"/")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21"/>
        <v>62.896774193548389</v>
      </c>
      <c r="Q383" t="str" cm="1">
        <f t="array" ref="Q383:R383">_xlfn.TEXTSPLIT(O383,"/")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21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21"/>
        <v>75.126984126984127</v>
      </c>
      <c r="Q385" t="str" cm="1">
        <f t="array" ref="Q385:R385">_xlfn.TEXTSPLIT(O385,"/")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(E386/D386)*100</f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ref="P386:P449" si="25">IFERROR(E386/H386,0)</f>
        <v>41.004167534903104</v>
      </c>
      <c r="Q386" t="str" cm="1">
        <f t="array" ref="Q386:R386">_xlfn.TEXTSPLIT(O386,"/")</f>
        <v>film &amp; video</v>
      </c>
      <c r="R386" t="str">
        <v>documentary</v>
      </c>
      <c r="S386" s="6">
        <f t="shared" ref="S386:S449" si="26">(((K386/60)/60)/24)+DATE(1970,1,1)</f>
        <v>42776.25</v>
      </c>
      <c r="T386" s="6">
        <f t="shared" ref="T386:T449" si="27">(((L386/60)/60)/24)+DATE(1970,1,1)</f>
        <v>42803.25</v>
      </c>
    </row>
    <row r="387" spans="1:20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si="25"/>
        <v>50.007915567282325</v>
      </c>
      <c r="Q387" t="str" cm="1">
        <f t="array" ref="Q387:R387">_xlfn.TEXTSPLIT(O387,"/")</f>
        <v>publishing</v>
      </c>
      <c r="R387" t="str">
        <v>nonfiction</v>
      </c>
      <c r="S387" s="6">
        <f t="shared" si="26"/>
        <v>43553.208333333328</v>
      </c>
      <c r="T387" s="6">
        <f t="shared" si="27"/>
        <v>43585.208333333328</v>
      </c>
    </row>
    <row r="388" spans="1:20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25"/>
        <v>96.960674157303373</v>
      </c>
      <c r="Q388" t="str" cm="1">
        <f t="array" ref="Q388:R388">_xlfn.TEXTSPLIT(O388,"/")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25"/>
        <v>100.93160377358491</v>
      </c>
      <c r="Q389" t="str" cm="1">
        <f t="array" ref="Q389:R389">_xlfn.TEXTSPLIT(O389,"/")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25"/>
        <v>89.227586206896547</v>
      </c>
      <c r="Q390" t="str" cm="1">
        <f t="array" ref="Q390:R390">_xlfn.TEXTSPLIT(O390,"/")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25"/>
        <v>87.979166666666671</v>
      </c>
      <c r="Q391" t="str" cm="1">
        <f t="array" ref="Q391:R391">_xlfn.TEXTSPLIT(O391,"/")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25"/>
        <v>89.54</v>
      </c>
      <c r="Q392" t="str" cm="1">
        <f t="array" ref="Q392:R392">_xlfn.TEXTSPLIT(O392,"/")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25"/>
        <v>29.09271523178808</v>
      </c>
      <c r="Q393" t="str" cm="1">
        <f t="array" ref="Q393:R393">_xlfn.TEXTSPLIT(O393,"/")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25"/>
        <v>42.006218905472636</v>
      </c>
      <c r="Q394" t="str" cm="1">
        <f t="array" ref="Q394:R394">_xlfn.TEXTSPLIT(O394,"/")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25"/>
        <v>47.004903563255965</v>
      </c>
      <c r="Q395" t="str" cm="1">
        <f t="array" ref="Q395:R395">_xlfn.TEXTSPLIT(O395,"/")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25"/>
        <v>110.44117647058823</v>
      </c>
      <c r="Q396" t="str" cm="1">
        <f t="array" ref="Q396:R396">_xlfn.TEXTSPLIT(O396,"/")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25"/>
        <v>41.990909090909092</v>
      </c>
      <c r="Q397" t="str" cm="1">
        <f t="array" ref="Q397:R397">_xlfn.TEXTSPLIT(O397,"/")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25"/>
        <v>48.012468827930178</v>
      </c>
      <c r="Q398" t="str" cm="1">
        <f t="array" ref="Q398:R398">_xlfn.TEXTSPLIT(O398,"/")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25"/>
        <v>31.019823788546255</v>
      </c>
      <c r="Q399" t="str" cm="1">
        <f t="array" ref="Q399:R399">_xlfn.TEXTSPLIT(O399,"/")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25"/>
        <v>99.203252032520325</v>
      </c>
      <c r="Q400" t="str" cm="1">
        <f t="array" ref="Q400:R400">_xlfn.TEXTSPLIT(O400,"/")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25"/>
        <v>66.022316684378325</v>
      </c>
      <c r="Q401" t="str" cm="1">
        <f t="array" ref="Q401:R401">_xlfn.TEXTSPLIT(O401,"/")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25"/>
        <v>2</v>
      </c>
      <c r="Q402" t="str" cm="1">
        <f t="array" ref="Q402:R402">_xlfn.TEXTSPLIT(O402,"/")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25"/>
        <v>46.060200668896321</v>
      </c>
      <c r="Q403" t="str" cm="1">
        <f t="array" ref="Q403:R403">_xlfn.TEXTSPLIT(O403,"/")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25"/>
        <v>73.650000000000006</v>
      </c>
      <c r="Q404" t="str" cm="1">
        <f t="array" ref="Q404:R404">_xlfn.TEXTSPLIT(O404,"/")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25"/>
        <v>55.99336650082919</v>
      </c>
      <c r="Q405" t="str" cm="1">
        <f t="array" ref="Q405:R405">_xlfn.TEXTSPLIT(O405,"/")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25"/>
        <v>68.985695127402778</v>
      </c>
      <c r="Q406" t="str" cm="1">
        <f t="array" ref="Q406:R406">_xlfn.TEXTSPLIT(O406,"/")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25"/>
        <v>60.981609195402299</v>
      </c>
      <c r="Q407" t="str" cm="1">
        <f t="array" ref="Q407:R407">_xlfn.TEXTSPLIT(O407,"/")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25"/>
        <v>110.98139534883721</v>
      </c>
      <c r="Q408" t="str" cm="1">
        <f t="array" ref="Q408:R408">_xlfn.TEXTSPLIT(O408,"/")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25"/>
        <v>25</v>
      </c>
      <c r="Q409" t="str" cm="1">
        <f t="array" ref="Q409:R409">_xlfn.TEXTSPLIT(O409,"/")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25"/>
        <v>78.759740259740255</v>
      </c>
      <c r="Q410" t="str" cm="1">
        <f t="array" ref="Q410:R410">_xlfn.TEXTSPLIT(O410,"/")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25"/>
        <v>87.960784313725483</v>
      </c>
      <c r="Q411" t="str" cm="1">
        <f t="array" ref="Q411:R411">_xlfn.TEXTSPLIT(O411,"/")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25"/>
        <v>49.987398739873989</v>
      </c>
      <c r="Q412" t="str" cm="1">
        <f t="array" ref="Q412:R412">_xlfn.TEXTSPLIT(O412,"/")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25"/>
        <v>99.524390243902445</v>
      </c>
      <c r="Q413" t="str" cm="1">
        <f t="array" ref="Q413:R413">_xlfn.TEXTSPLIT(O413,"/")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25"/>
        <v>104.82089552238806</v>
      </c>
      <c r="Q414" t="str" cm="1">
        <f t="array" ref="Q414:R414">_xlfn.TEXTSPLIT(O414,"/")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25"/>
        <v>108.01469237832875</v>
      </c>
      <c r="Q415" t="str" cm="1">
        <f t="array" ref="Q415:R415">_xlfn.TEXTSPLIT(O415,"/")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25"/>
        <v>28.998544660724033</v>
      </c>
      <c r="Q416" t="str" cm="1">
        <f t="array" ref="Q416:R416">_xlfn.TEXTSPLIT(O416,"/")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25"/>
        <v>30.028708133971293</v>
      </c>
      <c r="Q417" t="str" cm="1">
        <f t="array" ref="Q417:R417">_xlfn.TEXTSPLIT(O417,"/")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25"/>
        <v>41.005559416261292</v>
      </c>
      <c r="Q418" t="str" cm="1">
        <f t="array" ref="Q418:R418">_xlfn.TEXTSPLIT(O418,"/")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25"/>
        <v>62.866666666666667</v>
      </c>
      <c r="Q419" t="str" cm="1">
        <f t="array" ref="Q419:R419">_xlfn.TEXTSPLIT(O419,"/")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25"/>
        <v>47.005002501250623</v>
      </c>
      <c r="Q420" t="str" cm="1">
        <f t="array" ref="Q420:R420">_xlfn.TEXTSPLIT(O420,"/")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25"/>
        <v>26.997693638285604</v>
      </c>
      <c r="Q421" t="str" cm="1">
        <f t="array" ref="Q421:R421">_xlfn.TEXTSPLIT(O421,"/")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25"/>
        <v>68.329787234042556</v>
      </c>
      <c r="Q422" t="str" cm="1">
        <f t="array" ref="Q422:R422">_xlfn.TEXTSPLIT(O422,"/")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25"/>
        <v>50.974576271186443</v>
      </c>
      <c r="Q423" t="str" cm="1">
        <f t="array" ref="Q423:R423">_xlfn.TEXTSPLIT(O423,"/")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25"/>
        <v>54.024390243902438</v>
      </c>
      <c r="Q424" t="str" cm="1">
        <f t="array" ref="Q424:R424">_xlfn.TEXTSPLIT(O424,"/")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25"/>
        <v>97.055555555555557</v>
      </c>
      <c r="Q425" t="str" cm="1">
        <f t="array" ref="Q425:R425">_xlfn.TEXTSPLIT(O425,"/")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25"/>
        <v>24.867469879518072</v>
      </c>
      <c r="Q426" t="str" cm="1">
        <f t="array" ref="Q426:R426">_xlfn.TEXTSPLIT(O426,"/")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25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25"/>
        <v>47.091324200913242</v>
      </c>
      <c r="Q428" t="str" cm="1">
        <f t="array" ref="Q428:R428">_xlfn.TEXTSPLIT(O428,"/")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25"/>
        <v>77.996041171813147</v>
      </c>
      <c r="Q429" t="str" cm="1">
        <f t="array" ref="Q429:R429">_xlfn.TEXTSPLIT(O429,"/")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25"/>
        <v>62.967871485943775</v>
      </c>
      <c r="Q430" t="str" cm="1">
        <f t="array" ref="Q430:R430">_xlfn.TEXTSPLIT(O430,"/")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25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25"/>
        <v>65.321428571428569</v>
      </c>
      <c r="Q432" t="str" cm="1">
        <f t="array" ref="Q432:R432">_xlfn.TEXTSPLIT(O432,"/")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25"/>
        <v>104.43617021276596</v>
      </c>
      <c r="Q433" t="str" cm="1">
        <f t="array" ref="Q433:R433">_xlfn.TEXTSPLIT(O433,"/")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25"/>
        <v>69.989010989010993</v>
      </c>
      <c r="Q434" t="str" cm="1">
        <f t="array" ref="Q434:R434">_xlfn.TEXTSPLIT(O434,"/")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25"/>
        <v>83.023989898989896</v>
      </c>
      <c r="Q435" t="str" cm="1">
        <f t="array" ref="Q435:R435">_xlfn.TEXTSPLIT(O435,"/")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25"/>
        <v>90.3</v>
      </c>
      <c r="Q436" t="str" cm="1">
        <f t="array" ref="Q436:R436">_xlfn.TEXTSPLIT(O436,"/")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25"/>
        <v>103.98131932282546</v>
      </c>
      <c r="Q437" t="str" cm="1">
        <f t="array" ref="Q437:R437">_xlfn.TEXTSPLIT(O437,"/")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25"/>
        <v>54.931726907630519</v>
      </c>
      <c r="Q438" t="str" cm="1">
        <f t="array" ref="Q438:R438">_xlfn.TEXTSPLIT(O438,"/")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25"/>
        <v>51.921875</v>
      </c>
      <c r="Q439" t="str" cm="1">
        <f t="array" ref="Q439:R439">_xlfn.TEXTSPLIT(O439,"/")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25"/>
        <v>60.02834008097166</v>
      </c>
      <c r="Q440" t="str" cm="1">
        <f t="array" ref="Q440:R440">_xlfn.TEXTSPLIT(O440,"/")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25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25"/>
        <v>53.003513254551258</v>
      </c>
      <c r="Q442" t="str" cm="1">
        <f t="array" ref="Q442:R442">_xlfn.TEXTSPLIT(O442,"/")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25"/>
        <v>54.5</v>
      </c>
      <c r="Q443" t="str" cm="1">
        <f t="array" ref="Q443:R443">_xlfn.TEXTSPLIT(O443,"/")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25"/>
        <v>75.04195804195804</v>
      </c>
      <c r="Q444" t="str" cm="1">
        <f t="array" ref="Q444:R444">_xlfn.TEXTSPLIT(O444,"/")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25"/>
        <v>35.911111111111111</v>
      </c>
      <c r="Q445" t="str" cm="1">
        <f t="array" ref="Q445:R445">_xlfn.TEXTSPLIT(O445,"/")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25"/>
        <v>36.952702702702702</v>
      </c>
      <c r="Q446" t="str" cm="1">
        <f t="array" ref="Q446:R446">_xlfn.TEXTSPLIT(O446,"/")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25"/>
        <v>63.170588235294119</v>
      </c>
      <c r="Q447" t="str" cm="1">
        <f t="array" ref="Q447:R447">_xlfn.TEXTSPLIT(O447,"/")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25"/>
        <v>29.99462365591398</v>
      </c>
      <c r="Q448" t="str" cm="1">
        <f t="array" ref="Q448:R448">_xlfn.TEXTSPLIT(O448,"/")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25"/>
        <v>86</v>
      </c>
      <c r="Q449" t="str" cm="1">
        <f t="array" ref="Q449:R449">_xlfn.TEXTSPLIT(O449,"/")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(E450/D450)*100</f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ref="P450:P513" si="29">IFERROR(E450/H450,0)</f>
        <v>75.014876033057845</v>
      </c>
      <c r="Q450" t="str" cm="1">
        <f t="array" ref="Q450:R450">_xlfn.TEXTSPLIT(O450,"/")</f>
        <v>games</v>
      </c>
      <c r="R450" t="str">
        <v>video games</v>
      </c>
      <c r="S450" s="6">
        <f t="shared" ref="S450:S513" si="30">(((K450/60)/60)/24)+DATE(1970,1,1)</f>
        <v>41378.208333333336</v>
      </c>
      <c r="T450" s="6">
        <f t="shared" ref="T450:T513" si="31">(((L450/60)/60)/24)+DATE(1970,1,1)</f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si="29"/>
        <v>101.19767441860465</v>
      </c>
      <c r="Q451" t="str" cm="1">
        <f t="array" ref="Q451:R451">_xlfn.TEXTSPLIT(O451,"/")</f>
        <v>games</v>
      </c>
      <c r="R451" t="str">
        <v>video games</v>
      </c>
      <c r="S451" s="6">
        <f t="shared" si="30"/>
        <v>43530.25</v>
      </c>
      <c r="T451" s="6">
        <f t="shared" si="31"/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29"/>
        <v>4</v>
      </c>
      <c r="Q452" t="str" cm="1">
        <f t="array" ref="Q452:R452">_xlfn.TEXTSPLIT(O452,"/")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29"/>
        <v>29.001272669424118</v>
      </c>
      <c r="Q453" t="str" cm="1">
        <f t="array" ref="Q453:R453">_xlfn.TEXTSPLIT(O453,"/")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29"/>
        <v>98.225806451612897</v>
      </c>
      <c r="Q454" t="str" cm="1">
        <f t="array" ref="Q454:R454">_xlfn.TEXTSPLIT(O454,"/")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29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29"/>
        <v>45.205128205128204</v>
      </c>
      <c r="Q456" t="str" cm="1">
        <f t="array" ref="Q456:R456">_xlfn.TEXTSPLIT(O456,"/")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29"/>
        <v>37.001341561577675</v>
      </c>
      <c r="Q457" t="str" cm="1">
        <f t="array" ref="Q457:R457">_xlfn.TEXTSPLIT(O457,"/")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29"/>
        <v>94.976947040498445</v>
      </c>
      <c r="Q458" t="str" cm="1">
        <f t="array" ref="Q458:R458">_xlfn.TEXTSPLIT(O458,"/")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29"/>
        <v>28.956521739130434</v>
      </c>
      <c r="Q459" t="str" cm="1">
        <f t="array" ref="Q459:R459">_xlfn.TEXTSPLIT(O459,"/")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29"/>
        <v>55.993396226415094</v>
      </c>
      <c r="Q460" t="str" cm="1">
        <f t="array" ref="Q460:R460">_xlfn.TEXTSPLIT(O460,"/")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29"/>
        <v>54.038095238095238</v>
      </c>
      <c r="Q461" t="str" cm="1">
        <f t="array" ref="Q461:R461">_xlfn.TEXTSPLIT(O461,"/")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29"/>
        <v>82.38</v>
      </c>
      <c r="Q462" t="str" cm="1">
        <f t="array" ref="Q462:R462">_xlfn.TEXTSPLIT(O462,"/")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29"/>
        <v>66.997115384615384</v>
      </c>
      <c r="Q463" t="str" cm="1">
        <f t="array" ref="Q463:R463">_xlfn.TEXTSPLIT(O463,"/")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29"/>
        <v>107.91401869158878</v>
      </c>
      <c r="Q464" t="str" cm="1">
        <f t="array" ref="Q464:R464">_xlfn.TEXTSPLIT(O464,"/")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29"/>
        <v>69.009501187648453</v>
      </c>
      <c r="Q465" t="str" cm="1">
        <f t="array" ref="Q465:R465">_xlfn.TEXTSPLIT(O465,"/")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29"/>
        <v>39.006568144499177</v>
      </c>
      <c r="Q466" t="str" cm="1">
        <f t="array" ref="Q466:R466">_xlfn.TEXTSPLIT(O466,"/")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29"/>
        <v>110.3625</v>
      </c>
      <c r="Q467" t="str" cm="1">
        <f t="array" ref="Q467:R467">_xlfn.TEXTSPLIT(O467,"/")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29"/>
        <v>94.857142857142861</v>
      </c>
      <c r="Q468" t="str" cm="1">
        <f t="array" ref="Q468:R468">_xlfn.TEXTSPLIT(O468,"/")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29"/>
        <v>57.935251798561154</v>
      </c>
      <c r="Q469" t="str" cm="1">
        <f t="array" ref="Q469:R469">_xlfn.TEXTSPLIT(O469,"/")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29"/>
        <v>101.25</v>
      </c>
      <c r="Q470" t="str" cm="1">
        <f t="array" ref="Q470:R470">_xlfn.TEXTSPLIT(O470,"/")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29"/>
        <v>64.95597484276729</v>
      </c>
      <c r="Q471" t="str" cm="1">
        <f t="array" ref="Q471:R471">_xlfn.TEXTSPLIT(O471,"/")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29"/>
        <v>27.00524934383202</v>
      </c>
      <c r="Q472" t="str" cm="1">
        <f t="array" ref="Q472:R472">_xlfn.TEXTSPLIT(O472,"/")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29"/>
        <v>50.97422680412371</v>
      </c>
      <c r="Q473" t="str" cm="1">
        <f t="array" ref="Q473:R473">_xlfn.TEXTSPLIT(O473,"/")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29"/>
        <v>104.94260869565217</v>
      </c>
      <c r="Q474" t="str" cm="1">
        <f t="array" ref="Q474:R474">_xlfn.TEXTSPLIT(O474,"/")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29"/>
        <v>84.028301886792448</v>
      </c>
      <c r="Q475" t="str" cm="1">
        <f t="array" ref="Q475:R475">_xlfn.TEXTSPLIT(O475,"/")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29"/>
        <v>102.85915492957747</v>
      </c>
      <c r="Q476" t="str" cm="1">
        <f t="array" ref="Q476:R476">_xlfn.TEXTSPLIT(O476,"/")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29"/>
        <v>39.962085308056871</v>
      </c>
      <c r="Q477" t="str" cm="1">
        <f t="array" ref="Q477:R477">_xlfn.TEXTSPLIT(O477,"/")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29"/>
        <v>51.001785714285717</v>
      </c>
      <c r="Q478" t="str" cm="1">
        <f t="array" ref="Q478:R478">_xlfn.TEXTSPLIT(O478,"/")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29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29"/>
        <v>58.999637155297535</v>
      </c>
      <c r="Q480" t="str" cm="1">
        <f t="array" ref="Q480:R480">_xlfn.TEXTSPLIT(O480,"/")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29"/>
        <v>71.156069364161851</v>
      </c>
      <c r="Q481" t="str" cm="1">
        <f t="array" ref="Q481:R481">_xlfn.TEXTSPLIT(O481,"/")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29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29"/>
        <v>103.98634590377114</v>
      </c>
      <c r="Q483" t="str" cm="1">
        <f t="array" ref="Q483:R483">_xlfn.TEXTSPLIT(O483,"/")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29"/>
        <v>76.555555555555557</v>
      </c>
      <c r="Q484" t="str" cm="1">
        <f t="array" ref="Q484:R484">_xlfn.TEXTSPLIT(O484,"/")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29"/>
        <v>87.068592057761734</v>
      </c>
      <c r="Q485" t="str" cm="1">
        <f t="array" ref="Q485:R485">_xlfn.TEXTSPLIT(O485,"/")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29"/>
        <v>48.99554707379135</v>
      </c>
      <c r="Q486" t="str" cm="1">
        <f t="array" ref="Q486:R486">_xlfn.TEXTSPLIT(O486,"/")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29"/>
        <v>42.969135802469133</v>
      </c>
      <c r="Q487" t="str" cm="1">
        <f t="array" ref="Q487:R487">_xlfn.TEXTSPLIT(O487,"/")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29"/>
        <v>33.428571428571431</v>
      </c>
      <c r="Q488" t="str" cm="1">
        <f t="array" ref="Q488:R488">_xlfn.TEXTSPLIT(O488,"/")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29"/>
        <v>83.982949701619773</v>
      </c>
      <c r="Q489" t="str" cm="1">
        <f t="array" ref="Q489:R489">_xlfn.TEXTSPLIT(O489,"/")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29"/>
        <v>101.41739130434783</v>
      </c>
      <c r="Q490" t="str" cm="1">
        <f t="array" ref="Q490:R490">_xlfn.TEXTSPLIT(O490,"/")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29"/>
        <v>109.87058823529412</v>
      </c>
      <c r="Q491" t="str" cm="1">
        <f t="array" ref="Q491:R491">_xlfn.TEXTSPLIT(O491,"/")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29"/>
        <v>31.916666666666668</v>
      </c>
      <c r="Q492" t="str" cm="1">
        <f t="array" ref="Q492:R492">_xlfn.TEXTSPLIT(O492,"/")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29"/>
        <v>70.993450675399103</v>
      </c>
      <c r="Q493" t="str" cm="1">
        <f t="array" ref="Q493:R493">_xlfn.TEXTSPLIT(O493,"/")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29"/>
        <v>77.026890756302521</v>
      </c>
      <c r="Q494" t="str" cm="1">
        <f t="array" ref="Q494:R494">_xlfn.TEXTSPLIT(O494,"/")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29"/>
        <v>101.78125</v>
      </c>
      <c r="Q495" t="str" cm="1">
        <f t="array" ref="Q495:R495">_xlfn.TEXTSPLIT(O495,"/")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29"/>
        <v>51.059701492537314</v>
      </c>
      <c r="Q496" t="str" cm="1">
        <f t="array" ref="Q496:R496">_xlfn.TEXTSPLIT(O496,"/")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29"/>
        <v>68.02051282051282</v>
      </c>
      <c r="Q497" t="str" cm="1">
        <f t="array" ref="Q497:R497">_xlfn.TEXTSPLIT(O497,"/")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29"/>
        <v>30.87037037037037</v>
      </c>
      <c r="Q498" t="str" cm="1">
        <f t="array" ref="Q498:R498">_xlfn.TEXTSPLIT(O498,"/")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29"/>
        <v>27.908333333333335</v>
      </c>
      <c r="Q499" t="str" cm="1">
        <f t="array" ref="Q499:R499">_xlfn.TEXTSPLIT(O499,"/")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29"/>
        <v>79.994818652849744</v>
      </c>
      <c r="Q500" t="str" cm="1">
        <f t="array" ref="Q500:R500">_xlfn.TEXTSPLIT(O500,"/")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29"/>
        <v>38.003378378378379</v>
      </c>
      <c r="Q501" t="str" cm="1">
        <f t="array" ref="Q501:R501">_xlfn.TEXTSPLIT(O501,"/")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29"/>
        <v>0</v>
      </c>
      <c r="Q502" t="str" cm="1">
        <f t="array" ref="Q502:R502">_xlfn.TEXTSPLIT(O502,"/")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29"/>
        <v>59.990534521158132</v>
      </c>
      <c r="Q503" t="str" cm="1">
        <f t="array" ref="Q503:R503">_xlfn.TEXTSPLIT(O503,"/")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29"/>
        <v>37.037634408602152</v>
      </c>
      <c r="Q504" t="str" cm="1">
        <f t="array" ref="Q504:R504">_xlfn.TEXTSPLIT(O504,"/")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29"/>
        <v>99.963043478260872</v>
      </c>
      <c r="Q505" t="str" cm="1">
        <f t="array" ref="Q505:R505">_xlfn.TEXTSPLIT(O505,"/")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29"/>
        <v>111.6774193548387</v>
      </c>
      <c r="Q506" t="str" cm="1">
        <f t="array" ref="Q506:R506">_xlfn.TEXTSPLIT(O506,"/")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29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29"/>
        <v>66.010284810126578</v>
      </c>
      <c r="Q508" t="str" cm="1">
        <f t="array" ref="Q508:R508">_xlfn.TEXTSPLIT(O508,"/")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29"/>
        <v>44.05263157894737</v>
      </c>
      <c r="Q509" t="str" cm="1">
        <f t="array" ref="Q509:R509">_xlfn.TEXTSPLIT(O509,"/")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29"/>
        <v>52.999726551818434</v>
      </c>
      <c r="Q510" t="str" cm="1">
        <f t="array" ref="Q510:R510">_xlfn.TEXTSPLIT(O510,"/")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29"/>
        <v>95</v>
      </c>
      <c r="Q511" t="str" cm="1">
        <f t="array" ref="Q511:R511">_xlfn.TEXTSPLIT(O511,"/")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29"/>
        <v>70.908396946564892</v>
      </c>
      <c r="Q512" t="str" cm="1">
        <f t="array" ref="Q512:R512">_xlfn.TEXTSPLIT(O512,"/")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29"/>
        <v>98.060773480662988</v>
      </c>
      <c r="Q513" t="str" cm="1">
        <f t="array" ref="Q513:R513">_xlfn.TEXTSPLIT(O513,"/")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(E514/D514)*100</f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ref="P514:P577" si="33">IFERROR(E514/H514,0)</f>
        <v>53.046025104602514</v>
      </c>
      <c r="Q514" t="str" cm="1">
        <f t="array" ref="Q514:R514">_xlfn.TEXTSPLIT(O514,"/")</f>
        <v>games</v>
      </c>
      <c r="R514" t="str">
        <v>video games</v>
      </c>
      <c r="S514" s="6">
        <f t="shared" ref="S514:S577" si="34">(((K514/60)/60)/24)+DATE(1970,1,1)</f>
        <v>41825.208333333336</v>
      </c>
      <c r="T514" s="6">
        <f t="shared" ref="T514:T577" si="35">(((L514/60)/60)/24)+DATE(1970,1,1)</f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si="33"/>
        <v>93.142857142857139</v>
      </c>
      <c r="Q515" t="str" cm="1">
        <f t="array" ref="Q515:R515">_xlfn.TEXTSPLIT(O515,"/")</f>
        <v>film &amp; video</v>
      </c>
      <c r="R515" t="str">
        <v>television</v>
      </c>
      <c r="S515" s="6">
        <f t="shared" si="34"/>
        <v>40430.208333333336</v>
      </c>
      <c r="T515" s="6">
        <f t="shared" si="35"/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33"/>
        <v>58.945075757575758</v>
      </c>
      <c r="Q516" t="str" cm="1">
        <f t="array" ref="Q516:R516">_xlfn.TEXTSPLIT(O516,"/")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33"/>
        <v>36.067669172932334</v>
      </c>
      <c r="Q517" t="str" cm="1">
        <f t="array" ref="Q517:R517">_xlfn.TEXTSPLIT(O517,"/")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33"/>
        <v>63.030732860520096</v>
      </c>
      <c r="Q518" t="str" cm="1">
        <f t="array" ref="Q518:R518">_xlfn.TEXTSPLIT(O518,"/")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33"/>
        <v>84.717948717948715</v>
      </c>
      <c r="Q519" t="str" cm="1">
        <f t="array" ref="Q519:R519">_xlfn.TEXTSPLIT(O519,"/")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33"/>
        <v>62.2</v>
      </c>
      <c r="Q520" t="str" cm="1">
        <f t="array" ref="Q520:R520">_xlfn.TEXTSPLIT(O520,"/")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33"/>
        <v>101.97518330513255</v>
      </c>
      <c r="Q521" t="str" cm="1">
        <f t="array" ref="Q521:R521">_xlfn.TEXTSPLIT(O521,"/")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33"/>
        <v>106.4375</v>
      </c>
      <c r="Q522" t="str" cm="1">
        <f t="array" ref="Q522:R522">_xlfn.TEXTSPLIT(O522,"/")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33"/>
        <v>29.975609756097562</v>
      </c>
      <c r="Q523" t="str" cm="1">
        <f t="array" ref="Q523:R523">_xlfn.TEXTSPLIT(O523,"/")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33"/>
        <v>85.806282722513089</v>
      </c>
      <c r="Q524" t="str" cm="1">
        <f t="array" ref="Q524:R524">_xlfn.TEXTSPLIT(O524,"/")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33"/>
        <v>70.82022471910112</v>
      </c>
      <c r="Q525" t="str" cm="1">
        <f t="array" ref="Q525:R525">_xlfn.TEXTSPLIT(O525,"/")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33"/>
        <v>40.998484082870135</v>
      </c>
      <c r="Q526" t="str" cm="1">
        <f t="array" ref="Q526:R526">_xlfn.TEXTSPLIT(O526,"/")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33"/>
        <v>28.063492063492063</v>
      </c>
      <c r="Q527" t="str" cm="1">
        <f t="array" ref="Q527:R527">_xlfn.TEXTSPLIT(O527,"/")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33"/>
        <v>88.054421768707485</v>
      </c>
      <c r="Q528" t="str" cm="1">
        <f t="array" ref="Q528:R528">_xlfn.TEXTSPLIT(O528,"/")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33"/>
        <v>31</v>
      </c>
      <c r="Q529" t="str" cm="1">
        <f t="array" ref="Q529:R529">_xlfn.TEXTSPLIT(O529,"/")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33"/>
        <v>90.337500000000006</v>
      </c>
      <c r="Q530" t="str" cm="1">
        <f t="array" ref="Q530:R530">_xlfn.TEXTSPLIT(O530,"/")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33"/>
        <v>63.777777777777779</v>
      </c>
      <c r="Q531" t="str" cm="1">
        <f t="array" ref="Q531:R531">_xlfn.TEXTSPLIT(O531,"/")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33"/>
        <v>53.995515695067262</v>
      </c>
      <c r="Q532" t="str" cm="1">
        <f t="array" ref="Q532:R532">_xlfn.TEXTSPLIT(O532,"/")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33"/>
        <v>48.993956043956047</v>
      </c>
      <c r="Q533" t="str" cm="1">
        <f t="array" ref="Q533:R533">_xlfn.TEXTSPLIT(O533,"/")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33"/>
        <v>63.857142857142854</v>
      </c>
      <c r="Q534" t="str" cm="1">
        <f t="array" ref="Q534:R534">_xlfn.TEXTSPLIT(O534,"/")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33"/>
        <v>82.996393146979258</v>
      </c>
      <c r="Q535" t="str" cm="1">
        <f t="array" ref="Q535:R535">_xlfn.TEXTSPLIT(O535,"/")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33"/>
        <v>55.08230452674897</v>
      </c>
      <c r="Q536" t="str" cm="1">
        <f t="array" ref="Q536:R536">_xlfn.TEXTSPLIT(O536,"/")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33"/>
        <v>62.044554455445542</v>
      </c>
      <c r="Q537" t="str" cm="1">
        <f t="array" ref="Q537:R537">_xlfn.TEXTSPLIT(O537,"/")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33"/>
        <v>104.97857142857143</v>
      </c>
      <c r="Q538" t="str" cm="1">
        <f t="array" ref="Q538:R538">_xlfn.TEXTSPLIT(O538,"/")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33"/>
        <v>94.044676806083643</v>
      </c>
      <c r="Q539" t="str" cm="1">
        <f t="array" ref="Q539:R539">_xlfn.TEXTSPLIT(O539,"/")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33"/>
        <v>44.007716049382715</v>
      </c>
      <c r="Q540" t="str" cm="1">
        <f t="array" ref="Q540:R540">_xlfn.TEXTSPLIT(O540,"/")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33"/>
        <v>92.467532467532465</v>
      </c>
      <c r="Q541" t="str" cm="1">
        <f t="array" ref="Q541:R541">_xlfn.TEXTSPLIT(O541,"/")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33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33"/>
        <v>109.07848101265823</v>
      </c>
      <c r="Q543" t="str" cm="1">
        <f t="array" ref="Q543:R543">_xlfn.TEXTSPLIT(O543,"/")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33"/>
        <v>39.387755102040813</v>
      </c>
      <c r="Q544" t="str" cm="1">
        <f t="array" ref="Q544:R544">_xlfn.TEXTSPLIT(O544,"/")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33"/>
        <v>77.022222222222226</v>
      </c>
      <c r="Q545" t="str" cm="1">
        <f t="array" ref="Q545:R545">_xlfn.TEXTSPLIT(O545,"/")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33"/>
        <v>92.166666666666671</v>
      </c>
      <c r="Q546" t="str" cm="1">
        <f t="array" ref="Q546:R546">_xlfn.TEXTSPLIT(O546,"/")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33"/>
        <v>61.007063197026021</v>
      </c>
      <c r="Q547" t="str" cm="1">
        <f t="array" ref="Q547:R547">_xlfn.TEXTSPLIT(O547,"/")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33"/>
        <v>78.068181818181813</v>
      </c>
      <c r="Q548" t="str" cm="1">
        <f t="array" ref="Q548:R548">_xlfn.TEXTSPLIT(O548,"/")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33"/>
        <v>80.75</v>
      </c>
      <c r="Q549" t="str" cm="1">
        <f t="array" ref="Q549:R549">_xlfn.TEXTSPLIT(O549,"/")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33"/>
        <v>59.991289782244557</v>
      </c>
      <c r="Q550" t="str" cm="1">
        <f t="array" ref="Q550:R550">_xlfn.TEXTSPLIT(O550,"/")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33"/>
        <v>110.03018372703411</v>
      </c>
      <c r="Q551" t="str" cm="1">
        <f t="array" ref="Q551:R551">_xlfn.TEXTSPLIT(O551,"/")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33"/>
        <v>4</v>
      </c>
      <c r="Q552" t="str" cm="1">
        <f t="array" ref="Q552:R552">_xlfn.TEXTSPLIT(O552,"/")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33"/>
        <v>37.99856063332134</v>
      </c>
      <c r="Q553" t="str" cm="1">
        <f t="array" ref="Q553:R553">_xlfn.TEXTSPLIT(O553,"/")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33"/>
        <v>96.369565217391298</v>
      </c>
      <c r="Q554" t="str" cm="1">
        <f t="array" ref="Q554:R554">_xlfn.TEXTSPLIT(O554,"/")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33"/>
        <v>72.978599221789878</v>
      </c>
      <c r="Q555" t="str" cm="1">
        <f t="array" ref="Q555:R555">_xlfn.TEXTSPLIT(O555,"/")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33"/>
        <v>26.007220216606498</v>
      </c>
      <c r="Q556" t="str" cm="1">
        <f t="array" ref="Q556:R556">_xlfn.TEXTSPLIT(O556,"/")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33"/>
        <v>104.36296296296297</v>
      </c>
      <c r="Q557" t="str" cm="1">
        <f t="array" ref="Q557:R557">_xlfn.TEXTSPLIT(O557,"/")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33"/>
        <v>102.18852459016394</v>
      </c>
      <c r="Q558" t="str" cm="1">
        <f t="array" ref="Q558:R558">_xlfn.TEXTSPLIT(O558,"/")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33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33"/>
        <v>63.222222222222221</v>
      </c>
      <c r="Q560" t="str" cm="1">
        <f t="array" ref="Q560:R560">_xlfn.TEXTSPLIT(O560,"/")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33"/>
        <v>104.03228962818004</v>
      </c>
      <c r="Q561" t="str" cm="1">
        <f t="array" ref="Q561:R561">_xlfn.TEXTSPLIT(O561,"/")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33"/>
        <v>49.994334277620396</v>
      </c>
      <c r="Q562" t="str" cm="1">
        <f t="array" ref="Q562:R562">_xlfn.TEXTSPLIT(O562,"/")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33"/>
        <v>56.015151515151516</v>
      </c>
      <c r="Q563" t="str" cm="1">
        <f t="array" ref="Q563:R563">_xlfn.TEXTSPLIT(O563,"/")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33"/>
        <v>48.807692307692307</v>
      </c>
      <c r="Q564" t="str" cm="1">
        <f t="array" ref="Q564:R564">_xlfn.TEXTSPLIT(O564,"/")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33"/>
        <v>60.082352941176474</v>
      </c>
      <c r="Q565" t="str" cm="1">
        <f t="array" ref="Q565:R565">_xlfn.TEXTSPLIT(O565,"/")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33"/>
        <v>78.990502793296088</v>
      </c>
      <c r="Q566" t="str" cm="1">
        <f t="array" ref="Q566:R566">_xlfn.TEXTSPLIT(O566,"/")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33"/>
        <v>53.99499443826474</v>
      </c>
      <c r="Q567" t="str" cm="1">
        <f t="array" ref="Q567:R567">_xlfn.TEXTSPLIT(O567,"/")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33"/>
        <v>111.45945945945945</v>
      </c>
      <c r="Q568" t="str" cm="1">
        <f t="array" ref="Q568:R568">_xlfn.TEXTSPLIT(O568,"/")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33"/>
        <v>60.922131147540981</v>
      </c>
      <c r="Q569" t="str" cm="1">
        <f t="array" ref="Q569:R569">_xlfn.TEXTSPLIT(O569,"/")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33"/>
        <v>26.0015444015444</v>
      </c>
      <c r="Q570" t="str" cm="1">
        <f t="array" ref="Q570:R570">_xlfn.TEXTSPLIT(O570,"/")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33"/>
        <v>80.993208828522924</v>
      </c>
      <c r="Q571" t="str" cm="1">
        <f t="array" ref="Q571:R571">_xlfn.TEXTSPLIT(O571,"/")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33"/>
        <v>34.995963302752294</v>
      </c>
      <c r="Q572" t="str" cm="1">
        <f t="array" ref="Q572:R572">_xlfn.TEXTSPLIT(O572,"/")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33"/>
        <v>94.142857142857139</v>
      </c>
      <c r="Q573" t="str" cm="1">
        <f t="array" ref="Q573:R573">_xlfn.TEXTSPLIT(O573,"/")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33"/>
        <v>52.085106382978722</v>
      </c>
      <c r="Q574" t="str" cm="1">
        <f t="array" ref="Q574:R574">_xlfn.TEXTSPLIT(O574,"/")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33"/>
        <v>24.986666666666668</v>
      </c>
      <c r="Q575" t="str" cm="1">
        <f t="array" ref="Q575:R575">_xlfn.TEXTSPLIT(O575,"/")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33"/>
        <v>69.215277777777771</v>
      </c>
      <c r="Q576" t="str" cm="1">
        <f t="array" ref="Q576:R576">_xlfn.TEXTSPLIT(O576,"/")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33"/>
        <v>93.944444444444443</v>
      </c>
      <c r="Q577" t="str" cm="1">
        <f t="array" ref="Q577:R577">_xlfn.TEXTSPLIT(O577,"/")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(E578/D578)*100</f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ref="P578:P641" si="37">IFERROR(E578/H578,0)</f>
        <v>98.40625</v>
      </c>
      <c r="Q578" t="str" cm="1">
        <f t="array" ref="Q578:R578">_xlfn.TEXTSPLIT(O578,"/")</f>
        <v>theater</v>
      </c>
      <c r="R578" t="str">
        <v>plays</v>
      </c>
      <c r="S578" s="6">
        <f t="shared" ref="S578:S641" si="38">(((K578/60)/60)/24)+DATE(1970,1,1)</f>
        <v>43040.208333333328</v>
      </c>
      <c r="T578" s="6">
        <f t="shared" ref="T578:T641" si="39">(((L578/60)/60)/24)+DATE(1970,1,1)</f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si="37"/>
        <v>41.783783783783782</v>
      </c>
      <c r="Q579" t="str" cm="1">
        <f t="array" ref="Q579:R579">_xlfn.TEXTSPLIT(O579,"/")</f>
        <v>music</v>
      </c>
      <c r="R579" t="str">
        <v>jazz</v>
      </c>
      <c r="S579" s="6">
        <f t="shared" si="38"/>
        <v>40613.25</v>
      </c>
      <c r="T579" s="6">
        <f t="shared" si="39"/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37"/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37"/>
        <v>72.05747126436782</v>
      </c>
      <c r="Q581" t="str" cm="1">
        <f t="array" ref="Q581:R581">_xlfn.TEXTSPLIT(O581,"/")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37"/>
        <v>48.003209242618745</v>
      </c>
      <c r="Q582" t="str" cm="1">
        <f t="array" ref="Q582:R582">_xlfn.TEXTSPLIT(O582,"/")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37"/>
        <v>54.098591549295776</v>
      </c>
      <c r="Q583" t="str" cm="1">
        <f t="array" ref="Q583:R583">_xlfn.TEXTSPLIT(O583,"/")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37"/>
        <v>107.88095238095238</v>
      </c>
      <c r="Q584" t="str" cm="1">
        <f t="array" ref="Q584:R584">_xlfn.TEXTSPLIT(O584,"/")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37"/>
        <v>67.034103410341032</v>
      </c>
      <c r="Q585" t="str" cm="1">
        <f t="array" ref="Q585:R585">_xlfn.TEXTSPLIT(O585,"/")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37"/>
        <v>64.01425914445133</v>
      </c>
      <c r="Q586" t="str" cm="1">
        <f t="array" ref="Q586:R586">_xlfn.TEXTSPLIT(O586,"/")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37"/>
        <v>96.066176470588232</v>
      </c>
      <c r="Q587" t="str" cm="1">
        <f t="array" ref="Q587:R587">_xlfn.TEXTSPLIT(O587,"/")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37"/>
        <v>51.184615384615384</v>
      </c>
      <c r="Q588" t="str" cm="1">
        <f t="array" ref="Q588:R588">_xlfn.TEXTSPLIT(O588,"/")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37"/>
        <v>43.92307692307692</v>
      </c>
      <c r="Q589" t="str" cm="1">
        <f t="array" ref="Q589:R589">_xlfn.TEXTSPLIT(O589,"/")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37"/>
        <v>91.021198830409361</v>
      </c>
      <c r="Q590" t="str" cm="1">
        <f t="array" ref="Q590:R590">_xlfn.TEXTSPLIT(O590,"/")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37"/>
        <v>50.127450980392155</v>
      </c>
      <c r="Q591" t="str" cm="1">
        <f t="array" ref="Q591:R591">_xlfn.TEXTSPLIT(O591,"/")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37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37"/>
        <v>61.03921568627451</v>
      </c>
      <c r="Q593" t="str" cm="1">
        <f t="array" ref="Q593:R593">_xlfn.TEXTSPLIT(O593,"/")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37"/>
        <v>80.011857707509876</v>
      </c>
      <c r="Q594" t="str" cm="1">
        <f t="array" ref="Q594:R594">_xlfn.TEXTSPLIT(O594,"/")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37"/>
        <v>47.001497753369947</v>
      </c>
      <c r="Q595" t="str" cm="1">
        <f t="array" ref="Q595:R595">_xlfn.TEXTSPLIT(O595,"/")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37"/>
        <v>71.127388535031841</v>
      </c>
      <c r="Q596" t="str" cm="1">
        <f t="array" ref="Q596:R596">_xlfn.TEXTSPLIT(O596,"/")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37"/>
        <v>89.99079189686924</v>
      </c>
      <c r="Q597" t="str" cm="1">
        <f t="array" ref="Q597:R597">_xlfn.TEXTSPLIT(O597,"/")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37"/>
        <v>43.032786885245905</v>
      </c>
      <c r="Q598" t="str" cm="1">
        <f t="array" ref="Q598:R598">_xlfn.TEXTSPLIT(O598,"/")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37"/>
        <v>67.997714808043881</v>
      </c>
      <c r="Q599" t="str" cm="1">
        <f t="array" ref="Q599:R599">_xlfn.TEXTSPLIT(O599,"/")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37"/>
        <v>73.004566210045667</v>
      </c>
      <c r="Q600" t="str" cm="1">
        <f t="array" ref="Q600:R600">_xlfn.TEXTSPLIT(O600,"/")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37"/>
        <v>62.341463414634148</v>
      </c>
      <c r="Q601" t="str" cm="1">
        <f t="array" ref="Q601:R601">_xlfn.TEXTSPLIT(O601,"/")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37"/>
        <v>5</v>
      </c>
      <c r="Q602" t="str" cm="1">
        <f t="array" ref="Q602:R602">_xlfn.TEXTSPLIT(O602,"/")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37"/>
        <v>67.103092783505161</v>
      </c>
      <c r="Q603" t="str" cm="1">
        <f t="array" ref="Q603:R603">_xlfn.TEXTSPLIT(O603,"/")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37"/>
        <v>79.978947368421046</v>
      </c>
      <c r="Q604" t="str" cm="1">
        <f t="array" ref="Q604:R604">_xlfn.TEXTSPLIT(O604,"/")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37"/>
        <v>62.176470588235297</v>
      </c>
      <c r="Q605" t="str" cm="1">
        <f t="array" ref="Q605:R605">_xlfn.TEXTSPLIT(O605,"/")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37"/>
        <v>53.005950297514879</v>
      </c>
      <c r="Q606" t="str" cm="1">
        <f t="array" ref="Q606:R606">_xlfn.TEXTSPLIT(O606,"/")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37"/>
        <v>57.738317757009348</v>
      </c>
      <c r="Q607" t="str" cm="1">
        <f t="array" ref="Q607:R607">_xlfn.TEXTSPLIT(O607,"/")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37"/>
        <v>40.03125</v>
      </c>
      <c r="Q608" t="str" cm="1">
        <f t="array" ref="Q608:R608">_xlfn.TEXTSPLIT(O608,"/")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37"/>
        <v>81.016591928251117</v>
      </c>
      <c r="Q609" t="str" cm="1">
        <f t="array" ref="Q609:R609">_xlfn.TEXTSPLIT(O609,"/")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37"/>
        <v>35.047468354430379</v>
      </c>
      <c r="Q610" t="str" cm="1">
        <f t="array" ref="Q610:R610">_xlfn.TEXTSPLIT(O610,"/")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37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37"/>
        <v>27.998126756166094</v>
      </c>
      <c r="Q612" t="str" cm="1">
        <f t="array" ref="Q612:R612">_xlfn.TEXTSPLIT(O612,"/")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37"/>
        <v>75.733333333333334</v>
      </c>
      <c r="Q613" t="str" cm="1">
        <f t="array" ref="Q613:R613">_xlfn.TEXTSPLIT(O613,"/")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37"/>
        <v>45.026041666666664</v>
      </c>
      <c r="Q614" t="str" cm="1">
        <f t="array" ref="Q614:R614">_xlfn.TEXTSPLIT(O614,"/")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37"/>
        <v>73.615384615384613</v>
      </c>
      <c r="Q615" t="str" cm="1">
        <f t="array" ref="Q615:R615">_xlfn.TEXTSPLIT(O615,"/")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37"/>
        <v>56.991701244813278</v>
      </c>
      <c r="Q616" t="str" cm="1">
        <f t="array" ref="Q616:R616">_xlfn.TEXTSPLIT(O616,"/")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37"/>
        <v>85.223529411764702</v>
      </c>
      <c r="Q617" t="str" cm="1">
        <f t="array" ref="Q617:R617">_xlfn.TEXTSPLIT(O617,"/")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37"/>
        <v>50.962184873949582</v>
      </c>
      <c r="Q618" t="str" cm="1">
        <f t="array" ref="Q618:R618">_xlfn.TEXTSPLIT(O618,"/")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37"/>
        <v>63.563636363636363</v>
      </c>
      <c r="Q619" t="str" cm="1">
        <f t="array" ref="Q619:R619">_xlfn.TEXTSPLIT(O619,"/")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37"/>
        <v>80.999165275459092</v>
      </c>
      <c r="Q620" t="str" cm="1">
        <f t="array" ref="Q620:R620">_xlfn.TEXTSPLIT(O620,"/")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37"/>
        <v>86.044753086419746</v>
      </c>
      <c r="Q621" t="str" cm="1">
        <f t="array" ref="Q621:R621">_xlfn.TEXTSPLIT(O621,"/")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37"/>
        <v>90.0390625</v>
      </c>
      <c r="Q622" t="str" cm="1">
        <f t="array" ref="Q622:R622">_xlfn.TEXTSPLIT(O622,"/")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37"/>
        <v>74.006063432835816</v>
      </c>
      <c r="Q623" t="str" cm="1">
        <f t="array" ref="Q623:R623">_xlfn.TEXTSPLIT(O623,"/")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37"/>
        <v>92.4375</v>
      </c>
      <c r="Q624" t="str" cm="1">
        <f t="array" ref="Q624:R624">_xlfn.TEXTSPLIT(O624,"/")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37"/>
        <v>55.999257333828446</v>
      </c>
      <c r="Q625" t="str" cm="1">
        <f t="array" ref="Q625:R625">_xlfn.TEXTSPLIT(O625,"/")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37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37"/>
        <v>93.596774193548384</v>
      </c>
      <c r="Q627" t="str" cm="1">
        <f t="array" ref="Q627:R627">_xlfn.TEXTSPLIT(O627,"/")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37"/>
        <v>69.867724867724874</v>
      </c>
      <c r="Q628" t="str" cm="1">
        <f t="array" ref="Q628:R628">_xlfn.TEXTSPLIT(O628,"/")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37"/>
        <v>72.129870129870127</v>
      </c>
      <c r="Q629" t="str" cm="1">
        <f t="array" ref="Q629:R629">_xlfn.TEXTSPLIT(O629,"/")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37"/>
        <v>30.041666666666668</v>
      </c>
      <c r="Q630" t="str" cm="1">
        <f t="array" ref="Q630:R630">_xlfn.TEXTSPLIT(O630,"/")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37"/>
        <v>73.968000000000004</v>
      </c>
      <c r="Q631" t="str" cm="1">
        <f t="array" ref="Q631:R631">_xlfn.TEXTSPLIT(O631,"/")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37"/>
        <v>68.65517241379311</v>
      </c>
      <c r="Q632" t="str" cm="1">
        <f t="array" ref="Q632:R632">_xlfn.TEXTSPLIT(O632,"/")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37"/>
        <v>59.992164544564154</v>
      </c>
      <c r="Q633" t="str" cm="1">
        <f t="array" ref="Q633:R633">_xlfn.TEXTSPLIT(O633,"/")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37"/>
        <v>111.15827338129496</v>
      </c>
      <c r="Q634" t="str" cm="1">
        <f t="array" ref="Q634:R634">_xlfn.TEXTSPLIT(O634,"/")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37"/>
        <v>53.038095238095238</v>
      </c>
      <c r="Q635" t="str" cm="1">
        <f t="array" ref="Q635:R635">_xlfn.TEXTSPLIT(O635,"/")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37"/>
        <v>55.985524728588658</v>
      </c>
      <c r="Q636" t="str" cm="1">
        <f t="array" ref="Q636:R636">_xlfn.TEXTSPLIT(O636,"/")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37"/>
        <v>69.986760812003524</v>
      </c>
      <c r="Q637" t="str" cm="1">
        <f t="array" ref="Q637:R637">_xlfn.TEXTSPLIT(O637,"/")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37"/>
        <v>48.998079877112133</v>
      </c>
      <c r="Q638" t="str" cm="1">
        <f t="array" ref="Q638:R638">_xlfn.TEXTSPLIT(O638,"/")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37"/>
        <v>103.84615384615384</v>
      </c>
      <c r="Q639" t="str" cm="1">
        <f t="array" ref="Q639:R639">_xlfn.TEXTSPLIT(O639,"/")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37"/>
        <v>99.127659574468083</v>
      </c>
      <c r="Q640" t="str" cm="1">
        <f t="array" ref="Q640:R640">_xlfn.TEXTSPLIT(O640,"/")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37"/>
        <v>107.37777777777778</v>
      </c>
      <c r="Q641" t="str" cm="1">
        <f t="array" ref="Q641:R641">_xlfn.TEXTSPLIT(O641,"/")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(E642/D642)*100</f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ref="P642:P705" si="41">IFERROR(E642/H642,0)</f>
        <v>76.922178988326849</v>
      </c>
      <c r="Q642" t="str" cm="1">
        <f t="array" ref="Q642:R642">_xlfn.TEXTSPLIT(O642,"/")</f>
        <v>theater</v>
      </c>
      <c r="R642" t="str">
        <v>plays</v>
      </c>
      <c r="S642" s="6">
        <f t="shared" ref="S642:S705" si="42">(((K642/60)/60)/24)+DATE(1970,1,1)</f>
        <v>42387.25</v>
      </c>
      <c r="T642" s="6">
        <f t="shared" ref="T642:T705" si="43">(((L642/60)/60)/24)+DATE(1970,1,1)</f>
        <v>42390.25</v>
      </c>
    </row>
    <row r="643" spans="1:20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si="41"/>
        <v>58.128865979381445</v>
      </c>
      <c r="Q643" t="str" cm="1">
        <f t="array" ref="Q643:R643">_xlfn.TEXTSPLIT(O643,"/")</f>
        <v>theater</v>
      </c>
      <c r="R643" t="str">
        <v>plays</v>
      </c>
      <c r="S643" s="6">
        <f t="shared" si="42"/>
        <v>42786.25</v>
      </c>
      <c r="T643" s="6">
        <f t="shared" si="43"/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41"/>
        <v>103.73643410852713</v>
      </c>
      <c r="Q644" t="str" cm="1">
        <f t="array" ref="Q644:R644">_xlfn.TEXTSPLIT(O644,"/")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41"/>
        <v>87.962666666666664</v>
      </c>
      <c r="Q645" t="str" cm="1">
        <f t="array" ref="Q645:R645">_xlfn.TEXTSPLIT(O645,"/")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41"/>
        <v>28</v>
      </c>
      <c r="Q646" t="str" cm="1">
        <f t="array" ref="Q646:R646">_xlfn.TEXTSPLIT(O646,"/")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41"/>
        <v>37.999361294443261</v>
      </c>
      <c r="Q647" t="str" cm="1">
        <f t="array" ref="Q647:R647">_xlfn.TEXTSPLIT(O647,"/")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41"/>
        <v>29.999313893653515</v>
      </c>
      <c r="Q648" t="str" cm="1">
        <f t="array" ref="Q648:R648">_xlfn.TEXTSPLIT(O648,"/")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41"/>
        <v>103.5</v>
      </c>
      <c r="Q649" t="str" cm="1">
        <f t="array" ref="Q649:R649">_xlfn.TEXTSPLIT(O649,"/")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41"/>
        <v>85.994467496542185</v>
      </c>
      <c r="Q650" t="str" cm="1">
        <f t="array" ref="Q650:R650">_xlfn.TEXTSPLIT(O650,"/")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41"/>
        <v>98.011627906976742</v>
      </c>
      <c r="Q651" t="str" cm="1">
        <f t="array" ref="Q651:R651">_xlfn.TEXTSPLIT(O651,"/")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41"/>
        <v>2</v>
      </c>
      <c r="Q652" t="str" cm="1">
        <f t="array" ref="Q652:R652">_xlfn.TEXTSPLIT(O652,"/")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41"/>
        <v>44.994570837642193</v>
      </c>
      <c r="Q653" t="str" cm="1">
        <f t="array" ref="Q653:R653">_xlfn.TEXTSPLIT(O653,"/")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41"/>
        <v>31.012224938875306</v>
      </c>
      <c r="Q654" t="str" cm="1">
        <f t="array" ref="Q654:R654">_xlfn.TEXTSPLIT(O654,"/")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41"/>
        <v>59.970085470085472</v>
      </c>
      <c r="Q655" t="str" cm="1">
        <f t="array" ref="Q655:R655">_xlfn.TEXTSPLIT(O655,"/")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41"/>
        <v>58.9973474801061</v>
      </c>
      <c r="Q656" t="str" cm="1">
        <f t="array" ref="Q656:R656">_xlfn.TEXTSPLIT(O656,"/")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41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41"/>
        <v>98.966269841269835</v>
      </c>
      <c r="Q658" t="str" cm="1">
        <f t="array" ref="Q658:R658">_xlfn.TEXTSPLIT(O658,"/")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41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41"/>
        <v>81.010256410256417</v>
      </c>
      <c r="Q660" t="str" cm="1">
        <f t="array" ref="Q660:R660">_xlfn.TEXTSPLIT(O660,"/")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41"/>
        <v>76.013333333333335</v>
      </c>
      <c r="Q661" t="str" cm="1">
        <f t="array" ref="Q661:R661">_xlfn.TEXTSPLIT(O661,"/")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41"/>
        <v>96.597402597402592</v>
      </c>
      <c r="Q662" t="str" cm="1">
        <f t="array" ref="Q662:R662">_xlfn.TEXTSPLIT(O662,"/")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41"/>
        <v>76.957446808510639</v>
      </c>
      <c r="Q663" t="str" cm="1">
        <f t="array" ref="Q663:R663">_xlfn.TEXTSPLIT(O663,"/")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41"/>
        <v>67.984732824427482</v>
      </c>
      <c r="Q664" t="str" cm="1">
        <f t="array" ref="Q664:R664">_xlfn.TEXTSPLIT(O664,"/")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41"/>
        <v>88.781609195402297</v>
      </c>
      <c r="Q665" t="str" cm="1">
        <f t="array" ref="Q665:R665">_xlfn.TEXTSPLIT(O665,"/")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41"/>
        <v>24.99623706491063</v>
      </c>
      <c r="Q666" t="str" cm="1">
        <f t="array" ref="Q666:R666">_xlfn.TEXTSPLIT(O666,"/")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41"/>
        <v>44.922794117647058</v>
      </c>
      <c r="Q667" t="str" cm="1">
        <f t="array" ref="Q667:R667">_xlfn.TEXTSPLIT(O667,"/")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41"/>
        <v>79.400000000000006</v>
      </c>
      <c r="Q668" t="str" cm="1">
        <f t="array" ref="Q668:R668">_xlfn.TEXTSPLIT(O668,"/")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41"/>
        <v>29.009546539379475</v>
      </c>
      <c r="Q669" t="str" cm="1">
        <f t="array" ref="Q669:R669">_xlfn.TEXTSPLIT(O669,"/")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41"/>
        <v>73.59210526315789</v>
      </c>
      <c r="Q670" t="str" cm="1">
        <f t="array" ref="Q670:R670">_xlfn.TEXTSPLIT(O670,"/")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41"/>
        <v>107.97038864898211</v>
      </c>
      <c r="Q671" t="str" cm="1">
        <f t="array" ref="Q671:R671">_xlfn.TEXTSPLIT(O671,"/")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41"/>
        <v>68.987284287011803</v>
      </c>
      <c r="Q672" t="str" cm="1">
        <f t="array" ref="Q672:R672">_xlfn.TEXTSPLIT(O672,"/")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41"/>
        <v>111.02236719478098</v>
      </c>
      <c r="Q673" t="str" cm="1">
        <f t="array" ref="Q673:R673">_xlfn.TEXTSPLIT(O673,"/")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41"/>
        <v>24.997515808491418</v>
      </c>
      <c r="Q674" t="str" cm="1">
        <f t="array" ref="Q674:R674">_xlfn.TEXTSPLIT(O674,"/")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41"/>
        <v>42.155172413793103</v>
      </c>
      <c r="Q675" t="str" cm="1">
        <f t="array" ref="Q675:R675">_xlfn.TEXTSPLIT(O675,"/")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41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41"/>
        <v>36.0392749244713</v>
      </c>
      <c r="Q677" t="str" cm="1">
        <f t="array" ref="Q677:R677">_xlfn.TEXTSPLIT(O677,"/")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41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41"/>
        <v>39.927927927927925</v>
      </c>
      <c r="Q679" t="str" cm="1">
        <f t="array" ref="Q679:R679">_xlfn.TEXTSPLIT(O679,"/")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41"/>
        <v>83.158139534883716</v>
      </c>
      <c r="Q680" t="str" cm="1">
        <f t="array" ref="Q680:R680">_xlfn.TEXTSPLIT(O680,"/")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41"/>
        <v>39.97520661157025</v>
      </c>
      <c r="Q681" t="str" cm="1">
        <f t="array" ref="Q681:R681">_xlfn.TEXTSPLIT(O681,"/")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41"/>
        <v>47.993908629441627</v>
      </c>
      <c r="Q682" t="str" cm="1">
        <f t="array" ref="Q682:R682">_xlfn.TEXTSPLIT(O682,"/")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41"/>
        <v>95.978877489438744</v>
      </c>
      <c r="Q683" t="str" cm="1">
        <f t="array" ref="Q683:R683">_xlfn.TEXTSPLIT(O683,"/")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41"/>
        <v>78.728155339805824</v>
      </c>
      <c r="Q684" t="str" cm="1">
        <f t="array" ref="Q684:R684">_xlfn.TEXTSPLIT(O684,"/")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41"/>
        <v>56.081632653061227</v>
      </c>
      <c r="Q685" t="str" cm="1">
        <f t="array" ref="Q685:R685">_xlfn.TEXTSPLIT(O685,"/")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41"/>
        <v>69.090909090909093</v>
      </c>
      <c r="Q686" t="str" cm="1">
        <f t="array" ref="Q686:R686">_xlfn.TEXTSPLIT(O686,"/")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41"/>
        <v>102.05291576673866</v>
      </c>
      <c r="Q687" t="str" cm="1">
        <f t="array" ref="Q687:R687">_xlfn.TEXTSPLIT(O687,"/")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41"/>
        <v>107.32089552238806</v>
      </c>
      <c r="Q688" t="str" cm="1">
        <f t="array" ref="Q688:R688">_xlfn.TEXTSPLIT(O688,"/")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41"/>
        <v>51.970260223048328</v>
      </c>
      <c r="Q689" t="str" cm="1">
        <f t="array" ref="Q689:R689">_xlfn.TEXTSPLIT(O689,"/")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41"/>
        <v>71.137142857142862</v>
      </c>
      <c r="Q690" t="str" cm="1">
        <f t="array" ref="Q690:R690">_xlfn.TEXTSPLIT(O690,"/")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41"/>
        <v>106.49275362318841</v>
      </c>
      <c r="Q691" t="str" cm="1">
        <f t="array" ref="Q691:R691">_xlfn.TEXTSPLIT(O691,"/")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41"/>
        <v>42.93684210526316</v>
      </c>
      <c r="Q692" t="str" cm="1">
        <f t="array" ref="Q692:R692">_xlfn.TEXTSPLIT(O692,"/")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41"/>
        <v>30.037974683544302</v>
      </c>
      <c r="Q693" t="str" cm="1">
        <f t="array" ref="Q693:R693">_xlfn.TEXTSPLIT(O693,"/")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41"/>
        <v>70.623376623376629</v>
      </c>
      <c r="Q694" t="str" cm="1">
        <f t="array" ref="Q694:R694">_xlfn.TEXTSPLIT(O694,"/")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41"/>
        <v>66.016018306636155</v>
      </c>
      <c r="Q695" t="str" cm="1">
        <f t="array" ref="Q695:R695">_xlfn.TEXTSPLIT(O695,"/")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41"/>
        <v>96.911392405063296</v>
      </c>
      <c r="Q696" t="str" cm="1">
        <f t="array" ref="Q696:R696">_xlfn.TEXTSPLIT(O696,"/")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41"/>
        <v>62.867346938775512</v>
      </c>
      <c r="Q697" t="str" cm="1">
        <f t="array" ref="Q697:R697">_xlfn.TEXTSPLIT(O697,"/")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41"/>
        <v>108.98537682789652</v>
      </c>
      <c r="Q698" t="str" cm="1">
        <f t="array" ref="Q698:R698">_xlfn.TEXTSPLIT(O698,"/")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41"/>
        <v>26.999314599040439</v>
      </c>
      <c r="Q699" t="str" cm="1">
        <f t="array" ref="Q699:R699">_xlfn.TEXTSPLIT(O699,"/")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41"/>
        <v>65.004147943311438</v>
      </c>
      <c r="Q700" t="str" cm="1">
        <f t="array" ref="Q700:R700">_xlfn.TEXTSPLIT(O700,"/")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41"/>
        <v>111.51785714285714</v>
      </c>
      <c r="Q701" t="str" cm="1">
        <f t="array" ref="Q701:R701">_xlfn.TEXTSPLIT(O701,"/")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41"/>
        <v>3</v>
      </c>
      <c r="Q702" t="str" cm="1">
        <f t="array" ref="Q702:R702">_xlfn.TEXTSPLIT(O702,"/")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41"/>
        <v>110.99268292682927</v>
      </c>
      <c r="Q703" t="str" cm="1">
        <f t="array" ref="Q703:R703">_xlfn.TEXTSPLIT(O703,"/")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41"/>
        <v>56.746987951807228</v>
      </c>
      <c r="Q704" t="str" cm="1">
        <f t="array" ref="Q704:R704">_xlfn.TEXTSPLIT(O704,"/")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41"/>
        <v>97.020608439646708</v>
      </c>
      <c r="Q705" t="str" cm="1">
        <f t="array" ref="Q705:R705">_xlfn.TEXTSPLIT(O705,"/")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(E706/D706)*100</f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ref="P706:P769" si="45">IFERROR(E706/H706,0)</f>
        <v>92.08620689655173</v>
      </c>
      <c r="Q706" t="str" cm="1">
        <f t="array" ref="Q706:R706">_xlfn.TEXTSPLIT(O706,"/")</f>
        <v>film &amp; video</v>
      </c>
      <c r="R706" t="str">
        <v>animation</v>
      </c>
      <c r="S706" s="6">
        <f t="shared" ref="S706:S769" si="46">(((K706/60)/60)/24)+DATE(1970,1,1)</f>
        <v>42555.208333333328</v>
      </c>
      <c r="T706" s="6">
        <f t="shared" ref="T706:T769" si="47">(((L706/60)/60)/24)+DATE(1970,1,1)</f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si="45"/>
        <v>82.986666666666665</v>
      </c>
      <c r="Q707" t="str" cm="1">
        <f t="array" ref="Q707:R707">_xlfn.TEXTSPLIT(O707,"/")</f>
        <v>publishing</v>
      </c>
      <c r="R707" t="str">
        <v>nonfiction</v>
      </c>
      <c r="S707" s="6">
        <f t="shared" si="46"/>
        <v>41619.25</v>
      </c>
      <c r="T707" s="6">
        <f t="shared" si="47"/>
        <v>41623.25</v>
      </c>
    </row>
    <row r="708" spans="1:20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45"/>
        <v>103.03791821561339</v>
      </c>
      <c r="Q708" t="str" cm="1">
        <f t="array" ref="Q708:R708">_xlfn.TEXTSPLIT(O708,"/")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45"/>
        <v>68.922619047619051</v>
      </c>
      <c r="Q709" t="str" cm="1">
        <f t="array" ref="Q709:R709">_xlfn.TEXTSPLIT(O709,"/")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45"/>
        <v>87.737226277372258</v>
      </c>
      <c r="Q710" t="str" cm="1">
        <f t="array" ref="Q710:R710">_xlfn.TEXTSPLIT(O710,"/")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45"/>
        <v>75.021505376344081</v>
      </c>
      <c r="Q711" t="str" cm="1">
        <f t="array" ref="Q711:R711">_xlfn.TEXTSPLIT(O711,"/")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45"/>
        <v>50.863999999999997</v>
      </c>
      <c r="Q712" t="str" cm="1">
        <f t="array" ref="Q712:R712">_xlfn.TEXTSPLIT(O712,"/")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45"/>
        <v>90</v>
      </c>
      <c r="Q713" t="str" cm="1">
        <f t="array" ref="Q713:R713">_xlfn.TEXTSPLIT(O713,"/")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45"/>
        <v>72.896039603960389</v>
      </c>
      <c r="Q714" t="str" cm="1">
        <f t="array" ref="Q714:R714">_xlfn.TEXTSPLIT(O714,"/")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45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45"/>
        <v>101.98095238095237</v>
      </c>
      <c r="Q716" t="str" cm="1">
        <f t="array" ref="Q716:R716">_xlfn.TEXTSPLIT(O716,"/")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45"/>
        <v>44.009146341463413</v>
      </c>
      <c r="Q717" t="str" cm="1">
        <f t="array" ref="Q717:R717">_xlfn.TEXTSPLIT(O717,"/")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45"/>
        <v>65.942675159235662</v>
      </c>
      <c r="Q718" t="str" cm="1">
        <f t="array" ref="Q718:R718">_xlfn.TEXTSPLIT(O718,"/")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45"/>
        <v>24.987387387387386</v>
      </c>
      <c r="Q719" t="str" cm="1">
        <f t="array" ref="Q719:R719">_xlfn.TEXTSPLIT(O719,"/")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45"/>
        <v>28.003367003367003</v>
      </c>
      <c r="Q720" t="str" cm="1">
        <f t="array" ref="Q720:R720">_xlfn.TEXTSPLIT(O720,"/")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45"/>
        <v>85.829268292682926</v>
      </c>
      <c r="Q721" t="str" cm="1">
        <f t="array" ref="Q721:R721">_xlfn.TEXTSPLIT(O721,"/")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45"/>
        <v>84.921052631578945</v>
      </c>
      <c r="Q722" t="str" cm="1">
        <f t="array" ref="Q722:R722">_xlfn.TEXTSPLIT(O722,"/")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45"/>
        <v>90.483333333333334</v>
      </c>
      <c r="Q723" t="str" cm="1">
        <f t="array" ref="Q723:R723">_xlfn.TEXTSPLIT(O723,"/")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45"/>
        <v>25.00197628458498</v>
      </c>
      <c r="Q724" t="str" cm="1">
        <f t="array" ref="Q724:R724">_xlfn.TEXTSPLIT(O724,"/")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45"/>
        <v>92.013888888888886</v>
      </c>
      <c r="Q725" t="str" cm="1">
        <f t="array" ref="Q725:R725">_xlfn.TEXTSPLIT(O725,"/")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45"/>
        <v>93.066115702479337</v>
      </c>
      <c r="Q726" t="str" cm="1">
        <f t="array" ref="Q726:R726">_xlfn.TEXTSPLIT(O726,"/")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45"/>
        <v>61.008145363408524</v>
      </c>
      <c r="Q727" t="str" cm="1">
        <f t="array" ref="Q727:R727">_xlfn.TEXTSPLIT(O727,"/")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45"/>
        <v>92.036259541984734</v>
      </c>
      <c r="Q728" t="str" cm="1">
        <f t="array" ref="Q728:R728">_xlfn.TEXTSPLIT(O728,"/")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45"/>
        <v>81.132596685082873</v>
      </c>
      <c r="Q729" t="str" cm="1">
        <f t="array" ref="Q729:R729">_xlfn.TEXTSPLIT(O729,"/")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45"/>
        <v>73.5</v>
      </c>
      <c r="Q730" t="str" cm="1">
        <f t="array" ref="Q730:R730">_xlfn.TEXTSPLIT(O730,"/")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45"/>
        <v>85.221311475409834</v>
      </c>
      <c r="Q731" t="str" cm="1">
        <f t="array" ref="Q731:R731">_xlfn.TEXTSPLIT(O731,"/")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45"/>
        <v>110.96825396825396</v>
      </c>
      <c r="Q732" t="str" cm="1">
        <f t="array" ref="Q732:R732">_xlfn.TEXTSPLIT(O732,"/")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45"/>
        <v>32.968036529680369</v>
      </c>
      <c r="Q733" t="str" cm="1">
        <f t="array" ref="Q733:R733">_xlfn.TEXTSPLIT(O733,"/")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45"/>
        <v>96.005352363960753</v>
      </c>
      <c r="Q734" t="str" cm="1">
        <f t="array" ref="Q734:R734">_xlfn.TEXTSPLIT(O734,"/")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45"/>
        <v>84.96632653061225</v>
      </c>
      <c r="Q735" t="str" cm="1">
        <f t="array" ref="Q735:R735">_xlfn.TEXTSPLIT(O735,"/")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45"/>
        <v>25.007462686567163</v>
      </c>
      <c r="Q736" t="str" cm="1">
        <f t="array" ref="Q736:R736">_xlfn.TEXTSPLIT(O736,"/")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45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45"/>
        <v>87.34482758620689</v>
      </c>
      <c r="Q738" t="str" cm="1">
        <f t="array" ref="Q738:R738">_xlfn.TEXTSPLIT(O738,"/")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45"/>
        <v>27.933333333333334</v>
      </c>
      <c r="Q739" t="str" cm="1">
        <f t="array" ref="Q739:R739">_xlfn.TEXTSPLIT(O739,"/")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45"/>
        <v>103.8</v>
      </c>
      <c r="Q740" t="str" cm="1">
        <f t="array" ref="Q740:R740">_xlfn.TEXTSPLIT(O740,"/")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45"/>
        <v>31.937172774869111</v>
      </c>
      <c r="Q741" t="str" cm="1">
        <f t="array" ref="Q741:R741">_xlfn.TEXTSPLIT(O741,"/")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45"/>
        <v>99.5</v>
      </c>
      <c r="Q742" t="str" cm="1">
        <f t="array" ref="Q742:R742">_xlfn.TEXTSPLIT(O742,"/")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45"/>
        <v>108.84615384615384</v>
      </c>
      <c r="Q743" t="str" cm="1">
        <f t="array" ref="Q743:R743">_xlfn.TEXTSPLIT(O743,"/")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45"/>
        <v>110.76229508196721</v>
      </c>
      <c r="Q744" t="str" cm="1">
        <f t="array" ref="Q744:R744">_xlfn.TEXTSPLIT(O744,"/")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45"/>
        <v>29.647058823529413</v>
      </c>
      <c r="Q745" t="str" cm="1">
        <f t="array" ref="Q745:R745">_xlfn.TEXTSPLIT(O745,"/")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45"/>
        <v>101.71428571428571</v>
      </c>
      <c r="Q746" t="str" cm="1">
        <f t="array" ref="Q746:R746">_xlfn.TEXTSPLIT(O746,"/")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45"/>
        <v>61.5</v>
      </c>
      <c r="Q747" t="str" cm="1">
        <f t="array" ref="Q747:R747">_xlfn.TEXTSPLIT(O747,"/")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45"/>
        <v>35</v>
      </c>
      <c r="Q748" t="str" cm="1">
        <f t="array" ref="Q748:R748">_xlfn.TEXTSPLIT(O748,"/")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45"/>
        <v>40.049999999999997</v>
      </c>
      <c r="Q749" t="str" cm="1">
        <f t="array" ref="Q749:R749">_xlfn.TEXTSPLIT(O749,"/")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45"/>
        <v>110.97231270358306</v>
      </c>
      <c r="Q750" t="str" cm="1">
        <f t="array" ref="Q750:R750">_xlfn.TEXTSPLIT(O750,"/")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45"/>
        <v>36.959016393442624</v>
      </c>
      <c r="Q751" t="str" cm="1">
        <f t="array" ref="Q751:R751">_xlfn.TEXTSPLIT(O751,"/")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45"/>
        <v>1</v>
      </c>
      <c r="Q752" t="str" cm="1">
        <f t="array" ref="Q752:R752">_xlfn.TEXTSPLIT(O752,"/")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45"/>
        <v>30.974074074074075</v>
      </c>
      <c r="Q753" t="str" cm="1">
        <f t="array" ref="Q753:R753">_xlfn.TEXTSPLIT(O753,"/")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45"/>
        <v>47.035087719298247</v>
      </c>
      <c r="Q754" t="str" cm="1">
        <f t="array" ref="Q754:R754">_xlfn.TEXTSPLIT(O754,"/")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45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45"/>
        <v>37.005616224648989</v>
      </c>
      <c r="Q756" t="str" cm="1">
        <f t="array" ref="Q756:R756">_xlfn.TEXTSPLIT(O756,"/")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45"/>
        <v>26.027777777777779</v>
      </c>
      <c r="Q757" t="str" cm="1">
        <f t="array" ref="Q757:R757">_xlfn.TEXTSPLIT(O757,"/")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45"/>
        <v>67.817567567567565</v>
      </c>
      <c r="Q758" t="str" cm="1">
        <f t="array" ref="Q758:R758">_xlfn.TEXTSPLIT(O758,"/")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45"/>
        <v>49.964912280701753</v>
      </c>
      <c r="Q759" t="str" cm="1">
        <f t="array" ref="Q759:R759">_xlfn.TEXTSPLIT(O759,"/")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45"/>
        <v>110.01646903820817</v>
      </c>
      <c r="Q760" t="str" cm="1">
        <f t="array" ref="Q760:R760">_xlfn.TEXTSPLIT(O760,"/")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45"/>
        <v>89.964678178963894</v>
      </c>
      <c r="Q761" t="str" cm="1">
        <f t="array" ref="Q761:R761">_xlfn.TEXTSPLIT(O761,"/")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45"/>
        <v>79.009523809523813</v>
      </c>
      <c r="Q762" t="str" cm="1">
        <f t="array" ref="Q762:R762">_xlfn.TEXTSPLIT(O762,"/")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45"/>
        <v>86.867469879518069</v>
      </c>
      <c r="Q763" t="str" cm="1">
        <f t="array" ref="Q763:R763">_xlfn.TEXTSPLIT(O763,"/")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45"/>
        <v>62.04</v>
      </c>
      <c r="Q764" t="str" cm="1">
        <f t="array" ref="Q764:R764">_xlfn.TEXTSPLIT(O764,"/")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45"/>
        <v>26.970212765957445</v>
      </c>
      <c r="Q765" t="str" cm="1">
        <f t="array" ref="Q765:R765">_xlfn.TEXTSPLIT(O765,"/")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45"/>
        <v>54.121621621621621</v>
      </c>
      <c r="Q766" t="str" cm="1">
        <f t="array" ref="Q766:R766">_xlfn.TEXTSPLIT(O766,"/")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45"/>
        <v>41.035353535353536</v>
      </c>
      <c r="Q767" t="str" cm="1">
        <f t="array" ref="Q767:R767">_xlfn.TEXTSPLIT(O767,"/")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45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45"/>
        <v>107.93762183235867</v>
      </c>
      <c r="Q769" t="str" cm="1">
        <f t="array" ref="Q769:R769">_xlfn.TEXTSPLIT(O769,"/")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(E770/D770)*100</f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ref="P770:P833" si="49">IFERROR(E770/H770,0)</f>
        <v>73.92</v>
      </c>
      <c r="Q770" t="str" cm="1">
        <f t="array" ref="Q770:R770">_xlfn.TEXTSPLIT(O770,"/")</f>
        <v>theater</v>
      </c>
      <c r="R770" t="str">
        <v>plays</v>
      </c>
      <c r="S770" s="6">
        <f t="shared" ref="S770:S833" si="50">(((K770/60)/60)/24)+DATE(1970,1,1)</f>
        <v>41619.25</v>
      </c>
      <c r="T770" s="6">
        <f t="shared" ref="T770:T833" si="51">(((L770/60)/60)/24)+DATE(1970,1,1)</f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si="49"/>
        <v>31.995894428152493</v>
      </c>
      <c r="Q771" t="str" cm="1">
        <f t="array" ref="Q771:R771">_xlfn.TEXTSPLIT(O771,"/")</f>
        <v>games</v>
      </c>
      <c r="R771" t="str">
        <v>video games</v>
      </c>
      <c r="S771" s="6">
        <f t="shared" si="50"/>
        <v>41501.208333333336</v>
      </c>
      <c r="T771" s="6">
        <f t="shared" si="51"/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49"/>
        <v>53.898148148148145</v>
      </c>
      <c r="Q772" t="str" cm="1">
        <f t="array" ref="Q772:R772">_xlfn.TEXTSPLIT(O772,"/")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49"/>
        <v>106.5</v>
      </c>
      <c r="Q773" t="str" cm="1">
        <f t="array" ref="Q773:R773">_xlfn.TEXTSPLIT(O773,"/")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49"/>
        <v>32.999805409612762</v>
      </c>
      <c r="Q774" t="str" cm="1">
        <f t="array" ref="Q774:R774">_xlfn.TEXTSPLIT(O774,"/")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49"/>
        <v>43.00254993625159</v>
      </c>
      <c r="Q775" t="str" cm="1">
        <f t="array" ref="Q775:R775">_xlfn.TEXTSPLIT(O775,"/")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49"/>
        <v>86.858974358974365</v>
      </c>
      <c r="Q776" t="str" cm="1">
        <f t="array" ref="Q776:R776">_xlfn.TEXTSPLIT(O776,"/")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49"/>
        <v>96.8</v>
      </c>
      <c r="Q777" t="str" cm="1">
        <f t="array" ref="Q777:R777">_xlfn.TEXTSPLIT(O777,"/")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49"/>
        <v>32.995456610631528</v>
      </c>
      <c r="Q778" t="str" cm="1">
        <f t="array" ref="Q778:R778">_xlfn.TEXTSPLIT(O778,"/")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49"/>
        <v>68.028106508875737</v>
      </c>
      <c r="Q779" t="str" cm="1">
        <f t="array" ref="Q779:R779">_xlfn.TEXTSPLIT(O779,"/")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49"/>
        <v>58.867816091954026</v>
      </c>
      <c r="Q780" t="str" cm="1">
        <f t="array" ref="Q780:R780">_xlfn.TEXTSPLIT(O780,"/")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49"/>
        <v>105.04572803850782</v>
      </c>
      <c r="Q781" t="str" cm="1">
        <f t="array" ref="Q781:R781">_xlfn.TEXTSPLIT(O781,"/")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49"/>
        <v>33.054878048780488</v>
      </c>
      <c r="Q782" t="str" cm="1">
        <f t="array" ref="Q782:R782">_xlfn.TEXTSPLIT(O782,"/")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49"/>
        <v>78.821428571428569</v>
      </c>
      <c r="Q783" t="str" cm="1">
        <f t="array" ref="Q783:R783">_xlfn.TEXTSPLIT(O783,"/")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49"/>
        <v>68.204968944099377</v>
      </c>
      <c r="Q784" t="str" cm="1">
        <f t="array" ref="Q784:R784">_xlfn.TEXTSPLIT(O784,"/")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49"/>
        <v>75.731884057971016</v>
      </c>
      <c r="Q785" t="str" cm="1">
        <f t="array" ref="Q785:R785">_xlfn.TEXTSPLIT(O785,"/")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49"/>
        <v>30.996070133010882</v>
      </c>
      <c r="Q786" t="str" cm="1">
        <f t="array" ref="Q786:R786">_xlfn.TEXTSPLIT(O786,"/")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49"/>
        <v>101.88188976377953</v>
      </c>
      <c r="Q787" t="str" cm="1">
        <f t="array" ref="Q787:R787">_xlfn.TEXTSPLIT(O787,"/")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49"/>
        <v>52.879227053140099</v>
      </c>
      <c r="Q788" t="str" cm="1">
        <f t="array" ref="Q788:R788">_xlfn.TEXTSPLIT(O788,"/")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49"/>
        <v>71.005820721769496</v>
      </c>
      <c r="Q789" t="str" cm="1">
        <f t="array" ref="Q789:R789">_xlfn.TEXTSPLIT(O789,"/")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49"/>
        <v>102.38709677419355</v>
      </c>
      <c r="Q790" t="str" cm="1">
        <f t="array" ref="Q790:R790">_xlfn.TEXTSPLIT(O790,"/")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49"/>
        <v>74.466666666666669</v>
      </c>
      <c r="Q791" t="str" cm="1">
        <f t="array" ref="Q791:R791">_xlfn.TEXTSPLIT(O791,"/")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49"/>
        <v>51.009883198562441</v>
      </c>
      <c r="Q792" t="str" cm="1">
        <f t="array" ref="Q792:R792">_xlfn.TEXTSPLIT(O792,"/")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49"/>
        <v>90</v>
      </c>
      <c r="Q793" t="str" cm="1">
        <f t="array" ref="Q793:R793">_xlfn.TEXTSPLIT(O793,"/")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49"/>
        <v>97.142857142857139</v>
      </c>
      <c r="Q794" t="str" cm="1">
        <f t="array" ref="Q794:R794">_xlfn.TEXTSPLIT(O794,"/")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49"/>
        <v>72.071823204419886</v>
      </c>
      <c r="Q795" t="str" cm="1">
        <f t="array" ref="Q795:R795">_xlfn.TEXTSPLIT(O795,"/")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49"/>
        <v>75.236363636363635</v>
      </c>
      <c r="Q796" t="str" cm="1">
        <f t="array" ref="Q796:R796">_xlfn.TEXTSPLIT(O796,"/")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49"/>
        <v>32.967741935483872</v>
      </c>
      <c r="Q797" t="str" cm="1">
        <f t="array" ref="Q797:R797">_xlfn.TEXTSPLIT(O797,"/")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49"/>
        <v>54.807692307692307</v>
      </c>
      <c r="Q798" t="str" cm="1">
        <f t="array" ref="Q798:R798">_xlfn.TEXTSPLIT(O798,"/")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49"/>
        <v>45.037837837837834</v>
      </c>
      <c r="Q799" t="str" cm="1">
        <f t="array" ref="Q799:R799">_xlfn.TEXTSPLIT(O799,"/")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49"/>
        <v>52.958677685950413</v>
      </c>
      <c r="Q800" t="str" cm="1">
        <f t="array" ref="Q800:R800">_xlfn.TEXTSPLIT(O800,"/")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49"/>
        <v>60.017959183673469</v>
      </c>
      <c r="Q801" t="str" cm="1">
        <f t="array" ref="Q801:R801">_xlfn.TEXTSPLIT(O801,"/")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49"/>
        <v>1</v>
      </c>
      <c r="Q802" t="str" cm="1">
        <f t="array" ref="Q802:R802">_xlfn.TEXTSPLIT(O802,"/")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49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49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49"/>
        <v>28.012875536480685</v>
      </c>
      <c r="Q805" t="str" cm="1">
        <f t="array" ref="Q805:R805">_xlfn.TEXTSPLIT(O805,"/")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49"/>
        <v>32.050458715596328</v>
      </c>
      <c r="Q806" t="str" cm="1">
        <f t="array" ref="Q806:R806">_xlfn.TEXTSPLIT(O806,"/")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49"/>
        <v>73.611940298507463</v>
      </c>
      <c r="Q807" t="str" cm="1">
        <f t="array" ref="Q807:R807">_xlfn.TEXTSPLIT(O807,"/")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49"/>
        <v>108.71052631578948</v>
      </c>
      <c r="Q808" t="str" cm="1">
        <f t="array" ref="Q808:R808">_xlfn.TEXTSPLIT(O808,"/")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49"/>
        <v>42.97674418604651</v>
      </c>
      <c r="Q809" t="str" cm="1">
        <f t="array" ref="Q809:R809">_xlfn.TEXTSPLIT(O809,"/")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49"/>
        <v>83.315789473684205</v>
      </c>
      <c r="Q810" t="str" cm="1">
        <f t="array" ref="Q810:R810">_xlfn.TEXTSPLIT(O810,"/")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49"/>
        <v>42</v>
      </c>
      <c r="Q811" t="str" cm="1">
        <f t="array" ref="Q811:R811">_xlfn.TEXTSPLIT(O811,"/")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49"/>
        <v>55.927601809954751</v>
      </c>
      <c r="Q812" t="str" cm="1">
        <f t="array" ref="Q812:R812">_xlfn.TEXTSPLIT(O812,"/")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49"/>
        <v>105.03681885125184</v>
      </c>
      <c r="Q813" t="str" cm="1">
        <f t="array" ref="Q813:R813">_xlfn.TEXTSPLIT(O813,"/")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49"/>
        <v>48</v>
      </c>
      <c r="Q814" t="str" cm="1">
        <f t="array" ref="Q814:R814">_xlfn.TEXTSPLIT(O814,"/")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49"/>
        <v>112.66176470588235</v>
      </c>
      <c r="Q815" t="str" cm="1">
        <f t="array" ref="Q815:R815">_xlfn.TEXTSPLIT(O815,"/")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49"/>
        <v>81.944444444444443</v>
      </c>
      <c r="Q816" t="str" cm="1">
        <f t="array" ref="Q816:R816">_xlfn.TEXTSPLIT(O816,"/")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49"/>
        <v>64.049180327868854</v>
      </c>
      <c r="Q817" t="str" cm="1">
        <f t="array" ref="Q817:R817">_xlfn.TEXTSPLIT(O817,"/")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49"/>
        <v>106.39097744360902</v>
      </c>
      <c r="Q818" t="str" cm="1">
        <f t="array" ref="Q818:R818">_xlfn.TEXTSPLIT(O818,"/")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49"/>
        <v>76.011249497790274</v>
      </c>
      <c r="Q819" t="str" cm="1">
        <f t="array" ref="Q819:R819">_xlfn.TEXTSPLIT(O819,"/")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49"/>
        <v>111.07246376811594</v>
      </c>
      <c r="Q820" t="str" cm="1">
        <f t="array" ref="Q820:R820">_xlfn.TEXTSPLIT(O820,"/")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49"/>
        <v>95.936170212765958</v>
      </c>
      <c r="Q821" t="str" cm="1">
        <f t="array" ref="Q821:R821">_xlfn.TEXTSPLIT(O821,"/")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49"/>
        <v>43.043010752688176</v>
      </c>
      <c r="Q822" t="str" cm="1">
        <f t="array" ref="Q822:R822">_xlfn.TEXTSPLIT(O822,"/")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49"/>
        <v>67.966666666666669</v>
      </c>
      <c r="Q823" t="str" cm="1">
        <f t="array" ref="Q823:R823">_xlfn.TEXTSPLIT(O823,"/")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49"/>
        <v>89.991428571428571</v>
      </c>
      <c r="Q824" t="str" cm="1">
        <f t="array" ref="Q824:R824">_xlfn.TEXTSPLIT(O824,"/")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49"/>
        <v>58.095238095238095</v>
      </c>
      <c r="Q825" t="str" cm="1">
        <f t="array" ref="Q825:R825">_xlfn.TEXTSPLIT(O825,"/")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49"/>
        <v>83.996875000000003</v>
      </c>
      <c r="Q826" t="str" cm="1">
        <f t="array" ref="Q826:R826">_xlfn.TEXTSPLIT(O826,"/")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49"/>
        <v>88.853503184713375</v>
      </c>
      <c r="Q827" t="str" cm="1">
        <f t="array" ref="Q827:R827">_xlfn.TEXTSPLIT(O827,"/")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49"/>
        <v>65.963917525773198</v>
      </c>
      <c r="Q828" t="str" cm="1">
        <f t="array" ref="Q828:R828">_xlfn.TEXTSPLIT(O828,"/")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49"/>
        <v>74.804878048780495</v>
      </c>
      <c r="Q829" t="str" cm="1">
        <f t="array" ref="Q829:R829">_xlfn.TEXTSPLIT(O829,"/")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49"/>
        <v>69.98571428571428</v>
      </c>
      <c r="Q830" t="str" cm="1">
        <f t="array" ref="Q830:R830">_xlfn.TEXTSPLIT(O830,"/")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49"/>
        <v>32.006493506493506</v>
      </c>
      <c r="Q831" t="str" cm="1">
        <f t="array" ref="Q831:R831">_xlfn.TEXTSPLIT(O831,"/")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49"/>
        <v>64.727272727272734</v>
      </c>
      <c r="Q832" t="str" cm="1">
        <f t="array" ref="Q832:R832">_xlfn.TEXTSPLIT(O832,"/")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49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(E834/D834)*100</f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ref="P834:P897" si="53">IFERROR(E834/H834,0)</f>
        <v>104.97764070932922</v>
      </c>
      <c r="Q834" t="str" cm="1">
        <f t="array" ref="Q834:R834">_xlfn.TEXTSPLIT(O834,"/")</f>
        <v>publishing</v>
      </c>
      <c r="R834" t="str">
        <v>translations</v>
      </c>
      <c r="S834" s="6">
        <f t="shared" ref="S834:S897" si="54">(((K834/60)/60)/24)+DATE(1970,1,1)</f>
        <v>42299.208333333328</v>
      </c>
      <c r="T834" s="6">
        <f t="shared" ref="T834:T897" si="55">(((L834/60)/60)/24)+DATE(1970,1,1)</f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si="53"/>
        <v>64.987878787878785</v>
      </c>
      <c r="Q835" t="str" cm="1">
        <f t="array" ref="Q835:R835">_xlfn.TEXTSPLIT(O835,"/")</f>
        <v>publishing</v>
      </c>
      <c r="R835" t="str">
        <v>translations</v>
      </c>
      <c r="S835" s="6">
        <f t="shared" si="54"/>
        <v>40588.25</v>
      </c>
      <c r="T835" s="6">
        <f t="shared" si="55"/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53"/>
        <v>94.352941176470594</v>
      </c>
      <c r="Q836" t="str" cm="1">
        <f t="array" ref="Q836:R836">_xlfn.TEXTSPLIT(O836,"/")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53"/>
        <v>44.001706484641637</v>
      </c>
      <c r="Q837" t="str" cm="1">
        <f t="array" ref="Q837:R837">_xlfn.TEXTSPLIT(O837,"/")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53"/>
        <v>64.744680851063833</v>
      </c>
      <c r="Q838" t="str" cm="1">
        <f t="array" ref="Q838:R838">_xlfn.TEXTSPLIT(O838,"/")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53"/>
        <v>84.00667779632721</v>
      </c>
      <c r="Q839" t="str" cm="1">
        <f t="array" ref="Q839:R839">_xlfn.TEXTSPLIT(O839,"/")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53"/>
        <v>34.061302681992338</v>
      </c>
      <c r="Q840" t="str" cm="1">
        <f t="array" ref="Q840:R840">_xlfn.TEXTSPLIT(O840,"/")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53"/>
        <v>93.273885350318466</v>
      </c>
      <c r="Q841" t="str" cm="1">
        <f t="array" ref="Q841:R841">_xlfn.TEXTSPLIT(O841,"/")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53"/>
        <v>32.998301726577978</v>
      </c>
      <c r="Q842" t="str" cm="1">
        <f t="array" ref="Q842:R842">_xlfn.TEXTSPLIT(O842,"/")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53"/>
        <v>83.812903225806451</v>
      </c>
      <c r="Q843" t="str" cm="1">
        <f t="array" ref="Q843:R843">_xlfn.TEXTSPLIT(O843,"/")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53"/>
        <v>63.992424242424242</v>
      </c>
      <c r="Q844" t="str" cm="1">
        <f t="array" ref="Q844:R844">_xlfn.TEXTSPLIT(O844,"/")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53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53"/>
        <v>93.053191489361708</v>
      </c>
      <c r="Q846" t="str" cm="1">
        <f t="array" ref="Q846:R846">_xlfn.TEXTSPLIT(O846,"/")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53"/>
        <v>101.98449039881831</v>
      </c>
      <c r="Q847" t="str" cm="1">
        <f t="array" ref="Q847:R847">_xlfn.TEXTSPLIT(O847,"/")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53"/>
        <v>105.9375</v>
      </c>
      <c r="Q848" t="str" cm="1">
        <f t="array" ref="Q848:R848">_xlfn.TEXTSPLIT(O848,"/")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53"/>
        <v>101.58181818181818</v>
      </c>
      <c r="Q849" t="str" cm="1">
        <f t="array" ref="Q849:R849">_xlfn.TEXTSPLIT(O849,"/")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53"/>
        <v>62.970930232558139</v>
      </c>
      <c r="Q850" t="str" cm="1">
        <f t="array" ref="Q850:R850">_xlfn.TEXTSPLIT(O850,"/")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53"/>
        <v>29.045602605863191</v>
      </c>
      <c r="Q851" t="str" cm="1">
        <f t="array" ref="Q851:R851">_xlfn.TEXTSPLIT(O851,"/")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53"/>
        <v>1</v>
      </c>
      <c r="Q852" t="str" cm="1">
        <f t="array" ref="Q852:R852">_xlfn.TEXTSPLIT(O852,"/")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53"/>
        <v>77.924999999999997</v>
      </c>
      <c r="Q853" t="str" cm="1">
        <f t="array" ref="Q853:R853">_xlfn.TEXTSPLIT(O853,"/")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53"/>
        <v>80.806451612903231</v>
      </c>
      <c r="Q854" t="str" cm="1">
        <f t="array" ref="Q854:R854">_xlfn.TEXTSPLIT(O854,"/")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53"/>
        <v>76.006816632583508</v>
      </c>
      <c r="Q855" t="str" cm="1">
        <f t="array" ref="Q855:R855">_xlfn.TEXTSPLIT(O855,"/")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53"/>
        <v>72.993613824192337</v>
      </c>
      <c r="Q856" t="str" cm="1">
        <f t="array" ref="Q856:R856">_xlfn.TEXTSPLIT(O856,"/")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53"/>
        <v>53</v>
      </c>
      <c r="Q857" t="str" cm="1">
        <f t="array" ref="Q857:R857">_xlfn.TEXTSPLIT(O857,"/")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53"/>
        <v>54.164556962025316</v>
      </c>
      <c r="Q858" t="str" cm="1">
        <f t="array" ref="Q858:R858">_xlfn.TEXTSPLIT(O858,"/")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53"/>
        <v>32.946666666666665</v>
      </c>
      <c r="Q859" t="str" cm="1">
        <f t="array" ref="Q859:R859">_xlfn.TEXTSPLIT(O859,"/")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53"/>
        <v>79.371428571428567</v>
      </c>
      <c r="Q860" t="str" cm="1">
        <f t="array" ref="Q860:R860">_xlfn.TEXTSPLIT(O860,"/")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53"/>
        <v>41.174603174603178</v>
      </c>
      <c r="Q861" t="str" cm="1">
        <f t="array" ref="Q861:R861">_xlfn.TEXTSPLIT(O861,"/")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53"/>
        <v>77.430769230769229</v>
      </c>
      <c r="Q862" t="str" cm="1">
        <f t="array" ref="Q862:R862">_xlfn.TEXTSPLIT(O862,"/")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53"/>
        <v>57.159509202453989</v>
      </c>
      <c r="Q863" t="str" cm="1">
        <f t="array" ref="Q863:R863">_xlfn.TEXTSPLIT(O863,"/")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53"/>
        <v>77.17647058823529</v>
      </c>
      <c r="Q864" t="str" cm="1">
        <f t="array" ref="Q864:R864">_xlfn.TEXTSPLIT(O864,"/")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53"/>
        <v>24.953917050691246</v>
      </c>
      <c r="Q865" t="str" cm="1">
        <f t="array" ref="Q865:R865">_xlfn.TEXTSPLIT(O865,"/")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53"/>
        <v>97.18</v>
      </c>
      <c r="Q866" t="str" cm="1">
        <f t="array" ref="Q866:R866">_xlfn.TEXTSPLIT(O866,"/")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53"/>
        <v>46.000916870415651</v>
      </c>
      <c r="Q867" t="str" cm="1">
        <f t="array" ref="Q867:R867">_xlfn.TEXTSPLIT(O867,"/")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53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53"/>
        <v>25.99</v>
      </c>
      <c r="Q869" t="str" cm="1">
        <f t="array" ref="Q869:R869">_xlfn.TEXTSPLIT(O869,"/")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53"/>
        <v>102.69047619047619</v>
      </c>
      <c r="Q870" t="str" cm="1">
        <f t="array" ref="Q870:R870">_xlfn.TEXTSPLIT(O870,"/")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53"/>
        <v>72.958174904942965</v>
      </c>
      <c r="Q871" t="str" cm="1">
        <f t="array" ref="Q871:R871">_xlfn.TEXTSPLIT(O871,"/")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53"/>
        <v>57.190082644628099</v>
      </c>
      <c r="Q872" t="str" cm="1">
        <f t="array" ref="Q872:R872">_xlfn.TEXTSPLIT(O872,"/")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53"/>
        <v>84.013793103448279</v>
      </c>
      <c r="Q873" t="str" cm="1">
        <f t="array" ref="Q873:R873">_xlfn.TEXTSPLIT(O873,"/")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53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53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53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53"/>
        <v>81.567164179104481</v>
      </c>
      <c r="Q877" t="str" cm="1">
        <f t="array" ref="Q877:R877">_xlfn.TEXTSPLIT(O877,"/")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53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53"/>
        <v>103.033360455655</v>
      </c>
      <c r="Q879" t="str" cm="1">
        <f t="array" ref="Q879:R879">_xlfn.TEXTSPLIT(O879,"/")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53"/>
        <v>84.333333333333329</v>
      </c>
      <c r="Q880" t="str" cm="1">
        <f t="array" ref="Q880:R880">_xlfn.TEXTSPLIT(O880,"/")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53"/>
        <v>102.60377358490567</v>
      </c>
      <c r="Q881" t="str" cm="1">
        <f t="array" ref="Q881:R881">_xlfn.TEXTSPLIT(O881,"/")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53"/>
        <v>79.992129246064621</v>
      </c>
      <c r="Q882" t="str" cm="1">
        <f t="array" ref="Q882:R882">_xlfn.TEXTSPLIT(O882,"/")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53"/>
        <v>70.055309734513273</v>
      </c>
      <c r="Q883" t="str" cm="1">
        <f t="array" ref="Q883:R883">_xlfn.TEXTSPLIT(O883,"/")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53"/>
        <v>37</v>
      </c>
      <c r="Q884" t="str" cm="1">
        <f t="array" ref="Q884:R884">_xlfn.TEXTSPLIT(O884,"/")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53"/>
        <v>41.911917098445599</v>
      </c>
      <c r="Q885" t="str" cm="1">
        <f t="array" ref="Q885:R885">_xlfn.TEXTSPLIT(O885,"/")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53"/>
        <v>57.992576882290564</v>
      </c>
      <c r="Q886" t="str" cm="1">
        <f t="array" ref="Q886:R886">_xlfn.TEXTSPLIT(O886,"/")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53"/>
        <v>40.942307692307693</v>
      </c>
      <c r="Q887" t="str" cm="1">
        <f t="array" ref="Q887:R887">_xlfn.TEXTSPLIT(O887,"/")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53"/>
        <v>69.9972602739726</v>
      </c>
      <c r="Q888" t="str" cm="1">
        <f t="array" ref="Q888:R888">_xlfn.TEXTSPLIT(O888,"/")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53"/>
        <v>73.838709677419359</v>
      </c>
      <c r="Q889" t="str" cm="1">
        <f t="array" ref="Q889:R889">_xlfn.TEXTSPLIT(O889,"/")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53"/>
        <v>41.979310344827589</v>
      </c>
      <c r="Q890" t="str" cm="1">
        <f t="array" ref="Q890:R890">_xlfn.TEXTSPLIT(O890,"/")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53"/>
        <v>77.93442622950819</v>
      </c>
      <c r="Q891" t="str" cm="1">
        <f t="array" ref="Q891:R891">_xlfn.TEXTSPLIT(O891,"/")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53"/>
        <v>106.01972789115646</v>
      </c>
      <c r="Q892" t="str" cm="1">
        <f t="array" ref="Q892:R892">_xlfn.TEXTSPLIT(O892,"/")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53"/>
        <v>47.018181818181816</v>
      </c>
      <c r="Q893" t="str" cm="1">
        <f t="array" ref="Q893:R893">_xlfn.TEXTSPLIT(O893,"/")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53"/>
        <v>76.016483516483518</v>
      </c>
      <c r="Q894" t="str" cm="1">
        <f t="array" ref="Q894:R894">_xlfn.TEXTSPLIT(O894,"/")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53"/>
        <v>54.120603015075375</v>
      </c>
      <c r="Q895" t="str" cm="1">
        <f t="array" ref="Q895:R895">_xlfn.TEXTSPLIT(O895,"/")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53"/>
        <v>57.285714285714285</v>
      </c>
      <c r="Q896" t="str" cm="1">
        <f t="array" ref="Q896:R896">_xlfn.TEXTSPLIT(O896,"/")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53"/>
        <v>103.81308411214954</v>
      </c>
      <c r="Q897" t="str" cm="1">
        <f t="array" ref="Q897:R897">_xlfn.TEXTSPLIT(O897,"/")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(E898/D898)*100</f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ref="P898:P961" si="57">IFERROR(E898/H898,0)</f>
        <v>105.02602739726028</v>
      </c>
      <c r="Q898" t="str" cm="1">
        <f t="array" ref="Q898:R898">_xlfn.TEXTSPLIT(O898,"/")</f>
        <v>food</v>
      </c>
      <c r="R898" t="str">
        <v>food trucks</v>
      </c>
      <c r="S898" s="6">
        <f t="shared" ref="S898:S961" si="58">(((K898/60)/60)/24)+DATE(1970,1,1)</f>
        <v>40738.208333333336</v>
      </c>
      <c r="T898" s="6">
        <f t="shared" ref="T898:T961" si="59">(((L898/60)/60)/24)+DATE(1970,1,1)</f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si="57"/>
        <v>90.259259259259252</v>
      </c>
      <c r="Q899" t="str" cm="1">
        <f t="array" ref="Q899:R899">_xlfn.TEXTSPLIT(O899,"/")</f>
        <v>theater</v>
      </c>
      <c r="R899" t="str">
        <v>plays</v>
      </c>
      <c r="S899" s="6">
        <f t="shared" si="58"/>
        <v>43583.208333333328</v>
      </c>
      <c r="T899" s="6">
        <f t="shared" si="59"/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57"/>
        <v>76.978705978705975</v>
      </c>
      <c r="Q900" t="str" cm="1">
        <f t="array" ref="Q900:R900">_xlfn.TEXTSPLIT(O900,"/")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57"/>
        <v>102.60162601626017</v>
      </c>
      <c r="Q901" t="str" cm="1">
        <f t="array" ref="Q901:R901">_xlfn.TEXTSPLIT(O901,"/")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57"/>
        <v>2</v>
      </c>
      <c r="Q902" t="str" cm="1">
        <f t="array" ref="Q902:R902">_xlfn.TEXTSPLIT(O902,"/")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57"/>
        <v>55.0062893081761</v>
      </c>
      <c r="Q903" t="str" cm="1">
        <f t="array" ref="Q903:R903">_xlfn.TEXTSPLIT(O903,"/")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57"/>
        <v>32.127272727272725</v>
      </c>
      <c r="Q904" t="str" cm="1">
        <f t="array" ref="Q904:R904">_xlfn.TEXTSPLIT(O904,"/")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57"/>
        <v>50.642857142857146</v>
      </c>
      <c r="Q905" t="str" cm="1">
        <f t="array" ref="Q905:R905">_xlfn.TEXTSPLIT(O905,"/")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57"/>
        <v>49.6875</v>
      </c>
      <c r="Q906" t="str" cm="1">
        <f t="array" ref="Q906:R906">_xlfn.TEXTSPLIT(O906,"/")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57"/>
        <v>54.894067796610166</v>
      </c>
      <c r="Q907" t="str" cm="1">
        <f t="array" ref="Q907:R907">_xlfn.TEXTSPLIT(O907,"/")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57"/>
        <v>46.931937172774866</v>
      </c>
      <c r="Q908" t="str" cm="1">
        <f t="array" ref="Q908:R908">_xlfn.TEXTSPLIT(O908,"/")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57"/>
        <v>44.951219512195124</v>
      </c>
      <c r="Q909" t="str" cm="1">
        <f t="array" ref="Q909:R909">_xlfn.TEXTSPLIT(O909,"/")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57"/>
        <v>30.99898322318251</v>
      </c>
      <c r="Q910" t="str" cm="1">
        <f t="array" ref="Q910:R910">_xlfn.TEXTSPLIT(O910,"/")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57"/>
        <v>107.7625</v>
      </c>
      <c r="Q911" t="str" cm="1">
        <f t="array" ref="Q911:R911">_xlfn.TEXTSPLIT(O911,"/")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57"/>
        <v>102.07770270270271</v>
      </c>
      <c r="Q912" t="str" cm="1">
        <f t="array" ref="Q912:R912">_xlfn.TEXTSPLIT(O912,"/")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57"/>
        <v>24.976190476190474</v>
      </c>
      <c r="Q913" t="str" cm="1">
        <f t="array" ref="Q913:R913">_xlfn.TEXTSPLIT(O913,"/")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57"/>
        <v>79.944134078212286</v>
      </c>
      <c r="Q914" t="str" cm="1">
        <f t="array" ref="Q914:R914">_xlfn.TEXTSPLIT(O914,"/")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57"/>
        <v>67.946462715105156</v>
      </c>
      <c r="Q915" t="str" cm="1">
        <f t="array" ref="Q915:R915">_xlfn.TEXTSPLIT(O915,"/")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57"/>
        <v>26.070921985815602</v>
      </c>
      <c r="Q916" t="str" cm="1">
        <f t="array" ref="Q916:R916">_xlfn.TEXTSPLIT(O916,"/")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57"/>
        <v>105.0032154340836</v>
      </c>
      <c r="Q917" t="str" cm="1">
        <f t="array" ref="Q917:R917">_xlfn.TEXTSPLIT(O917,"/")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57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57"/>
        <v>77.666666666666671</v>
      </c>
      <c r="Q919" t="str" cm="1">
        <f t="array" ref="Q919:R919">_xlfn.TEXTSPLIT(O919,"/")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57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57"/>
        <v>92.955555555555549</v>
      </c>
      <c r="Q921" t="str" cm="1">
        <f t="array" ref="Q921:R921">_xlfn.TEXTSPLIT(O921,"/")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57"/>
        <v>37.945098039215686</v>
      </c>
      <c r="Q922" t="str" cm="1">
        <f t="array" ref="Q922:R922">_xlfn.TEXTSPLIT(O922,"/")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57"/>
        <v>31.842105263157894</v>
      </c>
      <c r="Q923" t="str" cm="1">
        <f t="array" ref="Q923:R923">_xlfn.TEXTSPLIT(O923,"/")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57"/>
        <v>40</v>
      </c>
      <c r="Q924" t="str" cm="1">
        <f t="array" ref="Q924:R924">_xlfn.TEXTSPLIT(O924,"/")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57"/>
        <v>101.1</v>
      </c>
      <c r="Q925" t="str" cm="1">
        <f t="array" ref="Q925:R925">_xlfn.TEXTSPLIT(O925,"/")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57"/>
        <v>84.006989951944078</v>
      </c>
      <c r="Q926" t="str" cm="1">
        <f t="array" ref="Q926:R926">_xlfn.TEXTSPLIT(O926,"/")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57"/>
        <v>103.41538461538461</v>
      </c>
      <c r="Q927" t="str" cm="1">
        <f t="array" ref="Q927:R927">_xlfn.TEXTSPLIT(O927,"/")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57"/>
        <v>105.13333333333334</v>
      </c>
      <c r="Q928" t="str" cm="1">
        <f t="array" ref="Q928:R928">_xlfn.TEXTSPLIT(O928,"/")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57"/>
        <v>89.21621621621621</v>
      </c>
      <c r="Q929" t="str" cm="1">
        <f t="array" ref="Q929:R929">_xlfn.TEXTSPLIT(O929,"/")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57"/>
        <v>51.995234312946785</v>
      </c>
      <c r="Q930" t="str" cm="1">
        <f t="array" ref="Q930:R930">_xlfn.TEXTSPLIT(O930,"/")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57"/>
        <v>64.956521739130437</v>
      </c>
      <c r="Q931" t="str" cm="1">
        <f t="array" ref="Q931:R931">_xlfn.TEXTSPLIT(O931,"/")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57"/>
        <v>46.235294117647058</v>
      </c>
      <c r="Q932" t="str" cm="1">
        <f t="array" ref="Q932:R932">_xlfn.TEXTSPLIT(O932,"/")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57"/>
        <v>51.151785714285715</v>
      </c>
      <c r="Q933" t="str" cm="1">
        <f t="array" ref="Q933:R933">_xlfn.TEXTSPLIT(O933,"/")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57"/>
        <v>33.909722222222221</v>
      </c>
      <c r="Q934" t="str" cm="1">
        <f t="array" ref="Q934:R934">_xlfn.TEXTSPLIT(O934,"/")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57"/>
        <v>92.016298633017882</v>
      </c>
      <c r="Q935" t="str" cm="1">
        <f t="array" ref="Q935:R935">_xlfn.TEXTSPLIT(O935,"/")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57"/>
        <v>107.42857142857143</v>
      </c>
      <c r="Q936" t="str" cm="1">
        <f t="array" ref="Q936:R936">_xlfn.TEXTSPLIT(O936,"/")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57"/>
        <v>75.848484848484844</v>
      </c>
      <c r="Q937" t="str" cm="1">
        <f t="array" ref="Q937:R937">_xlfn.TEXTSPLIT(O937,"/")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57"/>
        <v>80.476190476190482</v>
      </c>
      <c r="Q938" t="str" cm="1">
        <f t="array" ref="Q938:R938">_xlfn.TEXTSPLIT(O938,"/")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57"/>
        <v>86.978483606557376</v>
      </c>
      <c r="Q939" t="str" cm="1">
        <f t="array" ref="Q939:R939">_xlfn.TEXTSPLIT(O939,"/")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57"/>
        <v>105.13541666666667</v>
      </c>
      <c r="Q940" t="str" cm="1">
        <f t="array" ref="Q940:R940">_xlfn.TEXTSPLIT(O940,"/")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57"/>
        <v>57.298507462686565</v>
      </c>
      <c r="Q941" t="str" cm="1">
        <f t="array" ref="Q941:R941">_xlfn.TEXTSPLIT(O941,"/")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57"/>
        <v>93.348484848484844</v>
      </c>
      <c r="Q942" t="str" cm="1">
        <f t="array" ref="Q942:R942">_xlfn.TEXTSPLIT(O942,"/")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57"/>
        <v>71.987179487179489</v>
      </c>
      <c r="Q943" t="str" cm="1">
        <f t="array" ref="Q943:R943">_xlfn.TEXTSPLIT(O943,"/")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57"/>
        <v>92.611940298507463</v>
      </c>
      <c r="Q944" t="str" cm="1">
        <f t="array" ref="Q944:R944">_xlfn.TEXTSPLIT(O944,"/")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57"/>
        <v>104.99122807017544</v>
      </c>
      <c r="Q945" t="str" cm="1">
        <f t="array" ref="Q945:R945">_xlfn.TEXTSPLIT(O945,"/")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57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57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57"/>
        <v>84.187845303867405</v>
      </c>
      <c r="Q948" t="str" cm="1">
        <f t="array" ref="Q948:R948">_xlfn.TEXTSPLIT(O948,"/")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57"/>
        <v>73.92307692307692</v>
      </c>
      <c r="Q949" t="str" cm="1">
        <f t="array" ref="Q949:R949">_xlfn.TEXTSPLIT(O949,"/")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57"/>
        <v>36.987499999999997</v>
      </c>
      <c r="Q950" t="str" cm="1">
        <f t="array" ref="Q950:R950">_xlfn.TEXTSPLIT(O950,"/")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57"/>
        <v>46.896551724137929</v>
      </c>
      <c r="Q951" t="str" cm="1">
        <f t="array" ref="Q951:R951">_xlfn.TEXTSPLIT(O951,"/")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57"/>
        <v>5</v>
      </c>
      <c r="Q952" t="str" cm="1">
        <f t="array" ref="Q952:R952">_xlfn.TEXTSPLIT(O952,"/")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57"/>
        <v>102.02437459910199</v>
      </c>
      <c r="Q953" t="str" cm="1">
        <f t="array" ref="Q953:R953">_xlfn.TEXTSPLIT(O953,"/")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57"/>
        <v>45.007502206531335</v>
      </c>
      <c r="Q954" t="str" cm="1">
        <f t="array" ref="Q954:R954">_xlfn.TEXTSPLIT(O954,"/")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57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57"/>
        <v>101.02325581395348</v>
      </c>
      <c r="Q956" t="str" cm="1">
        <f t="array" ref="Q956:R956">_xlfn.TEXTSPLIT(O956,"/")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57"/>
        <v>97.037499999999994</v>
      </c>
      <c r="Q957" t="str" cm="1">
        <f t="array" ref="Q957:R957">_xlfn.TEXTSPLIT(O957,"/")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57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57"/>
        <v>94.916030534351151</v>
      </c>
      <c r="Q959" t="str" cm="1">
        <f t="array" ref="Q959:R959">_xlfn.TEXTSPLIT(O959,"/")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57"/>
        <v>72.151785714285708</v>
      </c>
      <c r="Q960" t="str" cm="1">
        <f t="array" ref="Q960:R960">_xlfn.TEXTSPLIT(O960,"/")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57"/>
        <v>51.007692307692309</v>
      </c>
      <c r="Q961" t="str" cm="1">
        <f t="array" ref="Q961:R961">_xlfn.TEXTSPLIT(O961,"/")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(E962/D962)*100</f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ref="P962:P1001" si="61">IFERROR(E962/H962,0)</f>
        <v>85.054545454545448</v>
      </c>
      <c r="Q962" t="str" cm="1">
        <f t="array" ref="Q962:R962">_xlfn.TEXTSPLIT(O962,"/")</f>
        <v>technology</v>
      </c>
      <c r="R962" t="str">
        <v>web</v>
      </c>
      <c r="S962" s="6">
        <f t="shared" ref="S962:S1001" si="62">(((K962/60)/60)/24)+DATE(1970,1,1)</f>
        <v>42408.25</v>
      </c>
      <c r="T962" s="6">
        <f t="shared" ref="T962:T1001" si="63">(((L962/60)/60)/24)+DATE(1970,1,1)</f>
        <v>42445.208333333328</v>
      </c>
    </row>
    <row r="963" spans="1:20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si="61"/>
        <v>43.87096774193548</v>
      </c>
      <c r="Q963" t="str" cm="1">
        <f t="array" ref="Q963:R963">_xlfn.TEXTSPLIT(O963,"/")</f>
        <v>publishing</v>
      </c>
      <c r="R963" t="str">
        <v>translations</v>
      </c>
      <c r="S963" s="6">
        <f t="shared" si="62"/>
        <v>40591.25</v>
      </c>
      <c r="T963" s="6">
        <f t="shared" si="63"/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61"/>
        <v>40.063909774436091</v>
      </c>
      <c r="Q964" t="str" cm="1">
        <f t="array" ref="Q964:R964">_xlfn.TEXTSPLIT(O964,"/")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61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61"/>
        <v>84.92903225806451</v>
      </c>
      <c r="Q966" t="str" cm="1">
        <f t="array" ref="Q966:R966">_xlfn.TEXTSPLIT(O966,"/")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61"/>
        <v>41.067632850241544</v>
      </c>
      <c r="Q967" t="str" cm="1">
        <f t="array" ref="Q967:R967">_xlfn.TEXTSPLIT(O967,"/")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61"/>
        <v>54.971428571428568</v>
      </c>
      <c r="Q968" t="str" cm="1">
        <f t="array" ref="Q968:R968">_xlfn.TEXTSPLIT(O968,"/")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61"/>
        <v>77.010807374443743</v>
      </c>
      <c r="Q969" t="str" cm="1">
        <f t="array" ref="Q969:R969">_xlfn.TEXTSPLIT(O969,"/")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61"/>
        <v>71.201754385964918</v>
      </c>
      <c r="Q970" t="str" cm="1">
        <f t="array" ref="Q970:R970">_xlfn.TEXTSPLIT(O970,"/")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61"/>
        <v>91.935483870967744</v>
      </c>
      <c r="Q971" t="str" cm="1">
        <f t="array" ref="Q971:R971">_xlfn.TEXTSPLIT(O971,"/")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61"/>
        <v>97.069023569023571</v>
      </c>
      <c r="Q972" t="str" cm="1">
        <f t="array" ref="Q972:R972">_xlfn.TEXTSPLIT(O972,"/")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61"/>
        <v>58.916666666666664</v>
      </c>
      <c r="Q973" t="str" cm="1">
        <f t="array" ref="Q973:R973">_xlfn.TEXTSPLIT(O973,"/")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61"/>
        <v>58.015466983938133</v>
      </c>
      <c r="Q974" t="str" cm="1">
        <f t="array" ref="Q974:R974">_xlfn.TEXTSPLIT(O974,"/")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61"/>
        <v>103.87301587301587</v>
      </c>
      <c r="Q975" t="str" cm="1">
        <f t="array" ref="Q975:R975">_xlfn.TEXTSPLIT(O975,"/")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61"/>
        <v>93.46875</v>
      </c>
      <c r="Q976" t="str" cm="1">
        <f t="array" ref="Q976:R976">_xlfn.TEXTSPLIT(O976,"/")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61"/>
        <v>61.970370370370368</v>
      </c>
      <c r="Q977" t="str" cm="1">
        <f t="array" ref="Q977:R977">_xlfn.TEXTSPLIT(O977,"/")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61"/>
        <v>92.042857142857144</v>
      </c>
      <c r="Q978" t="str" cm="1">
        <f t="array" ref="Q978:R978">_xlfn.TEXTSPLIT(O978,"/")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61"/>
        <v>77.268656716417908</v>
      </c>
      <c r="Q979" t="str" cm="1">
        <f t="array" ref="Q979:R979">_xlfn.TEXTSPLIT(O979,"/")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61"/>
        <v>93.923913043478265</v>
      </c>
      <c r="Q980" t="str" cm="1">
        <f t="array" ref="Q980:R980">_xlfn.TEXTSPLIT(O980,"/")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61"/>
        <v>84.969458128078813</v>
      </c>
      <c r="Q981" t="str" cm="1">
        <f t="array" ref="Q981:R981">_xlfn.TEXTSPLIT(O981,"/")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61"/>
        <v>105.97035040431267</v>
      </c>
      <c r="Q982" t="str" cm="1">
        <f t="array" ref="Q982:R982">_xlfn.TEXTSPLIT(O982,"/")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61"/>
        <v>36.969040247678016</v>
      </c>
      <c r="Q983" t="str" cm="1">
        <f t="array" ref="Q983:R983">_xlfn.TEXTSPLIT(O983,"/")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61"/>
        <v>81.533333333333331</v>
      </c>
      <c r="Q984" t="str" cm="1">
        <f t="array" ref="Q984:R984">_xlfn.TEXTSPLIT(O984,"/")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61"/>
        <v>80.999140154772135</v>
      </c>
      <c r="Q985" t="str" cm="1">
        <f t="array" ref="Q985:R985">_xlfn.TEXTSPLIT(O985,"/")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61"/>
        <v>26.010498687664043</v>
      </c>
      <c r="Q986" t="str" cm="1">
        <f t="array" ref="Q986:R986">_xlfn.TEXTSPLIT(O986,"/")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61"/>
        <v>25.998410896708286</v>
      </c>
      <c r="Q987" t="str" cm="1">
        <f t="array" ref="Q987:R987">_xlfn.TEXTSPLIT(O987,"/")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61"/>
        <v>34.173913043478258</v>
      </c>
      <c r="Q988" t="str" cm="1">
        <f t="array" ref="Q988:R988">_xlfn.TEXTSPLIT(O988,"/")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61"/>
        <v>28.002083333333335</v>
      </c>
      <c r="Q989" t="str" cm="1">
        <f t="array" ref="Q989:R989">_xlfn.TEXTSPLIT(O989,"/")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61"/>
        <v>76.546875</v>
      </c>
      <c r="Q990" t="str" cm="1">
        <f t="array" ref="Q990:R990">_xlfn.TEXTSPLIT(O990,"/")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61"/>
        <v>53.053097345132741</v>
      </c>
      <c r="Q991" t="str" cm="1">
        <f t="array" ref="Q991:R991">_xlfn.TEXTSPLIT(O991,"/")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61"/>
        <v>106.859375</v>
      </c>
      <c r="Q992" t="str" cm="1">
        <f t="array" ref="Q992:R992">_xlfn.TEXTSPLIT(O992,"/")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61"/>
        <v>46.020746887966808</v>
      </c>
      <c r="Q993" t="str" cm="1">
        <f t="array" ref="Q993:R993">_xlfn.TEXTSPLIT(O993,"/")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61"/>
        <v>100.17424242424242</v>
      </c>
      <c r="Q994" t="str" cm="1">
        <f t="array" ref="Q994:R994">_xlfn.TEXTSPLIT(O994,"/")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61"/>
        <v>101.44</v>
      </c>
      <c r="Q995" t="str" cm="1">
        <f t="array" ref="Q995:R995">_xlfn.TEXTSPLIT(O995,"/")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61"/>
        <v>87.972684085510693</v>
      </c>
      <c r="Q996" t="str" cm="1">
        <f t="array" ref="Q996:R996">_xlfn.TEXTSPLIT(O996,"/")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61"/>
        <v>74.995594713656388</v>
      </c>
      <c r="Q997" t="str" cm="1">
        <f t="array" ref="Q997:R997">_xlfn.TEXTSPLIT(O997,"/")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61"/>
        <v>42.982142857142854</v>
      </c>
      <c r="Q998" t="str" cm="1">
        <f t="array" ref="Q998:R998">_xlfn.TEXTSPLIT(O998,"/")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61"/>
        <v>33.115107913669064</v>
      </c>
      <c r="Q999" t="str" cm="1">
        <f t="array" ref="Q999:R999">_xlfn.TEXTSPLIT(O999,"/")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61"/>
        <v>101.13101604278074</v>
      </c>
      <c r="Q1000" t="str" cm="1">
        <f t="array" ref="Q1000:R1000">_xlfn.TEXTSPLIT(O1000,"/")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61"/>
        <v>55.98841354723708</v>
      </c>
      <c r="Q1001" t="str" cm="1">
        <f t="array" ref="Q1001:R1001">_xlfn.TEXTSPLIT(O1001,"/")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conditionalFormatting sqref="G1:G1048576">
    <cfRule type="containsText" dxfId="19" priority="4" operator="containsText" text="live">
      <formula>NOT(ISERROR(SEARCH("live",G1)))</formula>
    </cfRule>
    <cfRule type="containsText" dxfId="18" priority="5" operator="containsText" text="canceled">
      <formula>NOT(ISERROR(SEARCH("canceled",G1)))</formula>
    </cfRule>
    <cfRule type="containsText" dxfId="17" priority="6" operator="containsText" text="successful">
      <formula>NOT(ISERROR(SEARCH("successful",G1)))</formula>
    </cfRule>
    <cfRule type="containsText" dxfId="16" priority="7" operator="containsText" text="failed">
      <formula>NOT(ISERROR(SEARCH("failed",G1)))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max"/>
        <color theme="5" tint="0.39997558519241921"/>
        <color rgb="FFFFEF9C"/>
      </colorScale>
    </cfRule>
  </conditionalFormatting>
  <conditionalFormatting sqref="G2:G1001">
    <cfRule type="colorScale" priority="11">
      <colorScale>
        <cfvo type="min"/>
        <cfvo type="max"/>
        <color rgb="FFFCFCFF"/>
        <color rgb="FFF8696B"/>
      </colorScale>
    </cfRule>
    <cfRule type="uniqueValues" dxfId="15" priority="12"/>
    <cfRule type="uniqueValues" dxfId="14" priority="13"/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theme="5" tint="0.39997558519241921"/>
        <color rgb="FFFFEF9C"/>
      </colorScale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C00000"/>
        <color theme="9" tint="-0.249977111117893"/>
        <color theme="8" tint="-0.249977111117893"/>
      </colorScale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DB4-5834-48CF-92A5-D6A3A05DD49F}">
  <dimension ref="A1:F14"/>
  <sheetViews>
    <sheetView tabSelected="1" workbookViewId="0">
      <selection activeCell="E14" sqref="E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6</v>
      </c>
      <c r="B1" t="s">
        <v>2036</v>
      </c>
    </row>
    <row r="3" spans="1:6" x14ac:dyDescent="0.35">
      <c r="A3" s="4" t="s">
        <v>2037</v>
      </c>
      <c r="B3" s="4" t="s">
        <v>2035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2038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35">
      <c r="A6" s="5" t="s">
        <v>2039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35">
      <c r="A7" s="5" t="s">
        <v>2040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35">
      <c r="A8" s="5" t="s">
        <v>2041</v>
      </c>
      <c r="B8" s="14"/>
      <c r="C8" s="14"/>
      <c r="D8" s="14"/>
      <c r="E8" s="14">
        <v>4</v>
      </c>
      <c r="F8" s="14">
        <v>4</v>
      </c>
    </row>
    <row r="9" spans="1:6" x14ac:dyDescent="0.35">
      <c r="A9" s="5" t="s">
        <v>2042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35">
      <c r="A10" s="5" t="s">
        <v>2043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35">
      <c r="A11" s="5" t="s">
        <v>2044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35">
      <c r="A12" s="5" t="s">
        <v>2045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35">
      <c r="A13" s="5" t="s">
        <v>2046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35">
      <c r="A14" s="5" t="s">
        <v>2034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BE9E-3A8F-4851-9F9F-64FDD4327DA0}">
  <dimension ref="A1:F30"/>
  <sheetViews>
    <sheetView workbookViewId="0">
      <selection activeCell="E12" sqref="E1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6</v>
      </c>
      <c r="B1" t="s">
        <v>2036</v>
      </c>
    </row>
    <row r="2" spans="1:6" x14ac:dyDescent="0.35">
      <c r="A2" s="4" t="s">
        <v>2031</v>
      </c>
      <c r="B2" t="s">
        <v>2036</v>
      </c>
    </row>
    <row r="4" spans="1:6" x14ac:dyDescent="0.35">
      <c r="A4" s="4" t="s">
        <v>2037</v>
      </c>
      <c r="B4" s="4" t="s">
        <v>2035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2048</v>
      </c>
      <c r="E7">
        <v>4</v>
      </c>
      <c r="F7">
        <v>4</v>
      </c>
    </row>
    <row r="8" spans="1:6" x14ac:dyDescent="0.3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2051</v>
      </c>
      <c r="C10">
        <v>8</v>
      </c>
      <c r="E10">
        <v>10</v>
      </c>
      <c r="F10">
        <v>18</v>
      </c>
    </row>
    <row r="11" spans="1:6" x14ac:dyDescent="0.3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2056</v>
      </c>
      <c r="C15">
        <v>3</v>
      </c>
      <c r="E15">
        <v>4</v>
      </c>
      <c r="F15">
        <v>7</v>
      </c>
    </row>
    <row r="16" spans="1:6" x14ac:dyDescent="0.3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2061</v>
      </c>
      <c r="C20">
        <v>4</v>
      </c>
      <c r="E20">
        <v>4</v>
      </c>
      <c r="F20">
        <v>8</v>
      </c>
    </row>
    <row r="21" spans="1:6" x14ac:dyDescent="0.3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2063</v>
      </c>
      <c r="C22">
        <v>9</v>
      </c>
      <c r="E22">
        <v>5</v>
      </c>
      <c r="F22">
        <v>14</v>
      </c>
    </row>
    <row r="23" spans="1:6" x14ac:dyDescent="0.3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2066</v>
      </c>
      <c r="C25">
        <v>7</v>
      </c>
      <c r="E25">
        <v>14</v>
      </c>
      <c r="F25">
        <v>21</v>
      </c>
    </row>
    <row r="26" spans="1:6" x14ac:dyDescent="0.3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2070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64B-F787-4BA4-9363-C77382F47069}">
  <dimension ref="A1:F18"/>
  <sheetViews>
    <sheetView workbookViewId="0">
      <selection activeCell="B14" sqref="B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2031</v>
      </c>
      <c r="B1" t="s">
        <v>2036</v>
      </c>
    </row>
    <row r="2" spans="1:6" x14ac:dyDescent="0.35">
      <c r="A2" s="4" t="s">
        <v>2085</v>
      </c>
      <c r="B2" t="s">
        <v>2036</v>
      </c>
    </row>
    <row r="4" spans="1:6" x14ac:dyDescent="0.35">
      <c r="A4" s="4" t="s">
        <v>2037</v>
      </c>
      <c r="B4" s="4" t="s">
        <v>2035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5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5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5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5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5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5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5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5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5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5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5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5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76B3-45A6-4DE9-B8E0-FD936D2C615E}">
  <dimension ref="A1:H13"/>
  <sheetViews>
    <sheetView workbookViewId="0">
      <selection activeCell="A13" sqref="A13"/>
    </sheetView>
  </sheetViews>
  <sheetFormatPr defaultRowHeight="15.5" x14ac:dyDescent="0.35"/>
  <cols>
    <col min="1" max="1" width="23.6640625" style="7" customWidth="1"/>
    <col min="2" max="2" width="13.83203125" customWidth="1"/>
    <col min="3" max="3" width="12.25" customWidth="1"/>
    <col min="4" max="4" width="17" customWidth="1"/>
    <col min="5" max="5" width="12" customWidth="1"/>
    <col min="6" max="6" width="17.6640625" customWidth="1"/>
    <col min="7" max="7" width="15.5" customWidth="1"/>
    <col min="8" max="8" width="17.6640625" customWidth="1"/>
  </cols>
  <sheetData>
    <row r="1" spans="1:8" s="7" customForma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</row>
    <row r="2" spans="1:8" x14ac:dyDescent="0.35">
      <c r="A2" s="8" t="s">
        <v>2094</v>
      </c>
      <c r="B2">
        <f>COUNTIFS(Crowdfunding!$D$2:$D$1001,"&lt;1000", Crowdfunding!$G$2:$G$1001,"successful")</f>
        <v>30</v>
      </c>
      <c r="C2">
        <f>COUNTIFS(Crowdfunding!$D$2:$D$1001,"&lt;1000", Crowdfunding!$G$2:$G$1001,"failed")</f>
        <v>20</v>
      </c>
      <c r="D2">
        <f>COUNTIFS(Crowdfunding!$D$2:$D$1001,"&lt;1000", Crowdfunding!$G$2:$G$1001,"canceled")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35">
      <c r="A3" s="8" t="s">
        <v>2095</v>
      </c>
      <c r="B3">
        <f>COUNTIFS(Crowdfunding!$D$2:$D$1001,"&gt;=1000", Crowdfunding!$D$2:$D$1001,"&lt;5000",Crowdfunding!$G$2:$G$1001,"successful")</f>
        <v>191</v>
      </c>
      <c r="C3">
        <f>COUNTIFS(Crowdfunding!$D$2:$D$1001,"&gt;=1000", Crowdfunding!$D$2:$D$1001,"&lt;5000",Crowdfunding!$G$2:$G$1001,"failed")</f>
        <v>38</v>
      </c>
      <c r="D3">
        <f>COUNTIFS(Crowdfunding!$D$2:$D$1001,"&gt;=1000", Crowdfunding!$D$2:$D$1001,"&lt;5000",Crowdfunding!$G$2:$G$1001,"canceled")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35">
      <c r="A4" s="8" t="s">
        <v>2096</v>
      </c>
      <c r="B4">
        <f>COUNTIFS(Crowdfunding!$D$2:$D$1001,"&gt;=5000", Crowdfunding!$D$2:$D$1001,"&lt;9999",Crowdfunding!$G$2:$G$1001,"successful")</f>
        <v>164</v>
      </c>
      <c r="C4">
        <f>COUNTIFS(Crowdfunding!$D$2:$D$1001,"&gt;=5000", Crowdfunding!$D$2:$D$1001,"&lt;9999",Crowdfunding!$G$2:$G$1001,"failed")</f>
        <v>126</v>
      </c>
      <c r="D4">
        <f>COUNTIFS(Crowdfunding!$D$2:$D$1001,"&gt;=5000", Crowdfunding!$D$2:$D$1001,"&lt;9999",Crowdfunding!$G$2:$G$1001,"canceled")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8" t="s">
        <v>2097</v>
      </c>
      <c r="B5">
        <f>COUNTIFS(Crowdfunding!$D$2:$D$1001,"&gt;=10000", Crowdfunding!$D$2:$D$1001,"&lt;14999",Crowdfunding!$G$2:$G$1001,"successful")</f>
        <v>4</v>
      </c>
      <c r="C5">
        <f>COUNTIFS(Crowdfunding!$D$2:$D$1001,"&gt;=10000", Crowdfunding!$D$2:$D$1001,"&lt;14999",Crowdfunding!$G$2:$G$1001,"failed")</f>
        <v>5</v>
      </c>
      <c r="D5">
        <f>COUNTIFS(Crowdfunding!$D$2:$D$1001,"&gt;=10000", Crowdfunding!$D$2:$D$1001,"&lt;14999",Crowdfunding!$G$2:$G$1001,"canceled")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9" t="s">
        <v>2098</v>
      </c>
      <c r="B6">
        <f>COUNTIFS(Crowdfunding!$D$2:$D$1001,"&gt;=15000", Crowdfunding!$D$2:$D$1001,"&lt;19999",Crowdfunding!$G$2:$G$1001,"successful")</f>
        <v>10</v>
      </c>
      <c r="C6">
        <f>COUNTIFS(Crowdfunding!$D$2:$D$1001,"&gt;=15000", Crowdfunding!$D$2:$D$1001,"&lt;19999",Crowdfunding!$G$2:$G$1001,"failed")</f>
        <v>0</v>
      </c>
      <c r="D6">
        <f>COUNTIFS(Crowdfunding!$D$2:$D$1001,"&gt;=15000", Crowdfunding!$D$2:$D$1001,"&lt;19999",Crowdfunding!$G$2:$G$1001,"canceled")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9" t="s">
        <v>2099</v>
      </c>
      <c r="B7">
        <f>COUNTIFS(Crowdfunding!$D$2:$D$1001,"&gt;=20000", Crowdfunding!$D$2:$D$1001,"&lt;24999",Crowdfunding!$G$2:$G$1001,"successful")</f>
        <v>7</v>
      </c>
      <c r="C7">
        <f>COUNTIFS(Crowdfunding!$D$2:$D$1001,"&gt;=20000", Crowdfunding!$D$2:$D$1001,"&lt;24999",Crowdfunding!$G$2:$G$1001,"failed")</f>
        <v>0</v>
      </c>
      <c r="D7">
        <f>COUNTIFS(Crowdfunding!$D$2:$D$1001,"&gt;=20000", Crowdfunding!$D$2:$D$1001,"&lt;24999",Crowdfunding!$G$2:$G$1001,"canceled")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9" t="s">
        <v>2100</v>
      </c>
      <c r="B8">
        <f>COUNTIFS(Crowdfunding!$D$2:$D$1001,"&gt;=25000", Crowdfunding!$D$2:$D$1001,"&lt;29999",Crowdfunding!$G$2:$G$1001,"successful")</f>
        <v>11</v>
      </c>
      <c r="C8">
        <f>COUNTIFS(Crowdfunding!$D$2:$D$1001,"&gt;=25000", Crowdfunding!$D$2:$D$1001,"&lt;29999",Crowdfunding!$G$2:$G$1001,"failed")</f>
        <v>3</v>
      </c>
      <c r="D8">
        <f>COUNTIFS(Crowdfunding!$D$2:$D$1001,"&gt;=25000", Crowdfunding!$D$2:$D$1001,"&lt;29999",Crowdfunding!$G$2:$G$1001,"canceled")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9" t="s">
        <v>2101</v>
      </c>
      <c r="B9">
        <f>COUNTIFS(Crowdfunding!$D$2:$D$1001,"&gt;=30000", Crowdfunding!$D$2:$D$1001,"&lt;34999",Crowdfunding!$G$2:$G$1001,"successful")</f>
        <v>7</v>
      </c>
      <c r="C9">
        <f>COUNTIFS(Crowdfunding!$D$2:$D$1001,"&gt;=30000", Crowdfunding!$D$2:$D$1001,"&lt;34999",Crowdfunding!$G$2:$G$1001,"failed")</f>
        <v>0</v>
      </c>
      <c r="D9">
        <f>COUNTIFS(Crowdfunding!$D$2:$D$1001,"&gt;=30000", Crowdfunding!$D$2:$D$1001,"&lt;34999",Crowdfunding!$G$2:$G$1001,"canceled")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9" t="s">
        <v>2102</v>
      </c>
      <c r="B10">
        <f>COUNTIFS(Crowdfunding!$D$2:$D$1001,"&gt;=35000", Crowdfunding!$D$2:$D$1001,"&lt;39999",Crowdfunding!$G$2:$G$1001,"successful")</f>
        <v>8</v>
      </c>
      <c r="C10">
        <f>COUNTIFS(Crowdfunding!$D$2:$D$1001,"&gt;=35000", Crowdfunding!$D$2:$D$1001,"&lt;39999",Crowdfunding!$G$2:$G$1001,"failed")</f>
        <v>3</v>
      </c>
      <c r="D10">
        <f>COUNTIFS(Crowdfunding!$D$2:$D$1001,"&gt;=35000", Crowdfunding!$D$2:$D$1001,"&lt;39999",Crowdfunding!$G$2:$G$1001,"canceled")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9" t="s">
        <v>2103</v>
      </c>
      <c r="B11">
        <f>COUNTIFS(Crowdfunding!$D$2:$D$1001,"&gt;=40000", Crowdfunding!$D$2:$D$1001,"&lt;44999",Crowdfunding!$G$2:$G$1001,"successful")</f>
        <v>11</v>
      </c>
      <c r="C11">
        <f>COUNTIFS(Crowdfunding!$D$2:$D$1001,"&gt;=40000", Crowdfunding!$D$2:$D$1001,"&lt;44999",Crowdfunding!$G$2:$G$1001,"failed")</f>
        <v>3</v>
      </c>
      <c r="D11">
        <f>COUNTIFS(Crowdfunding!$D$2:$D$1001,"&gt;=40000", Crowdfunding!$D$2:$D$1001,"&lt;44999",Crowdfunding!$G$2:$G$1001,"canceled")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9" t="s">
        <v>2104</v>
      </c>
      <c r="B12">
        <f>COUNTIFS(Crowdfunding!$D$2:$D$1001,"&gt;=45000", Crowdfunding!$D$2:$D$1001,"&lt;49999",Crowdfunding!$G$2:$G$1001,"successful")</f>
        <v>8</v>
      </c>
      <c r="C12">
        <f>COUNTIFS(Crowdfunding!$D$2:$D$1001,"&gt;=45000", Crowdfunding!$D$2:$D$1001,"&lt;49999",Crowdfunding!$G$2:$G$1001,"failed")</f>
        <v>3</v>
      </c>
      <c r="D12">
        <f>COUNTIFS(Crowdfunding!$D$2:$D$1001,"&gt;=45000", Crowdfunding!$D$2:$D$1001,"&lt;49999",Crowdfunding!$G$2:$G$1001,"canceled")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s="10" t="s">
        <v>2105</v>
      </c>
      <c r="B13">
        <f>COUNTIFS(Crowdfunding!$D$2:$D$1001,"&gt;=50000", Crowdfunding!$G$2:$G$1001,"successful")</f>
        <v>114</v>
      </c>
      <c r="C13">
        <f>COUNTIFS(Crowdfunding!$D$2:$D$1001,"&gt;=50000", Crowdfunding!$G$2:$G$1001,"failed")</f>
        <v>163</v>
      </c>
      <c r="D13">
        <f>COUNTIFS(Crowdfunding!$D$2:$D$1001,"&gt;=50000", Crowdfunding!$G$2:$G$1001,"canceled")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EAFF-1AB9-452C-A69E-EFEE7B5DA861}">
  <dimension ref="A1:K573"/>
  <sheetViews>
    <sheetView topLeftCell="A4" workbookViewId="0">
      <selection activeCell="G9" sqref="G9"/>
    </sheetView>
  </sheetViews>
  <sheetFormatPr defaultRowHeight="15.5" x14ac:dyDescent="0.35"/>
  <cols>
    <col min="1" max="1" width="10.6640625"/>
    <col min="2" max="2" width="13" bestFit="1" customWidth="1"/>
    <col min="3" max="3" width="13.5" customWidth="1"/>
    <col min="4" max="4" width="10.6640625"/>
    <col min="5" max="5" width="13" bestFit="1" customWidth="1"/>
    <col min="6" max="6" width="12.83203125" customWidth="1"/>
    <col min="9" max="9" width="12.5" customWidth="1"/>
    <col min="10" max="10" width="18.5" customWidth="1"/>
    <col min="11" max="11" width="17.08203125" customWidth="1"/>
  </cols>
  <sheetData>
    <row r="1" spans="1:11" x14ac:dyDescent="0.35">
      <c r="A1" s="1"/>
      <c r="B1" s="1"/>
      <c r="D1" s="1"/>
      <c r="E1" s="1"/>
    </row>
    <row r="3" spans="1:11" x14ac:dyDescent="0.35">
      <c r="H3" t="s">
        <v>20</v>
      </c>
    </row>
    <row r="4" spans="1:11" x14ac:dyDescent="0.35">
      <c r="H4" t="s">
        <v>14</v>
      </c>
    </row>
    <row r="8" spans="1:11" x14ac:dyDescent="0.35">
      <c r="B8" t="s">
        <v>4</v>
      </c>
      <c r="C8" t="s">
        <v>2106</v>
      </c>
      <c r="E8" t="s">
        <v>4</v>
      </c>
      <c r="F8" t="s">
        <v>2106</v>
      </c>
      <c r="J8" s="12" t="s">
        <v>20</v>
      </c>
      <c r="K8" s="13" t="s">
        <v>14</v>
      </c>
    </row>
    <row r="9" spans="1:11" x14ac:dyDescent="0.35">
      <c r="B9" t="str" cm="1">
        <f t="array" ref="B9:C573">_xlfn._xlws.FILTER(Crowdfunding!G:H,Crowdfunding!G:G=H3)</f>
        <v>successful</v>
      </c>
      <c r="C9">
        <v>158</v>
      </c>
      <c r="E9" t="str" cm="1">
        <f t="array" ref="E9:F372">_xlfn._xlws.FILTER(Crowdfunding!G:H,Crowdfunding!G:G=H4)</f>
        <v>failed</v>
      </c>
      <c r="F9">
        <v>0</v>
      </c>
      <c r="I9" s="7" t="s">
        <v>2107</v>
      </c>
      <c r="J9">
        <f>AVERAGE(C:C)</f>
        <v>851.14690265486729</v>
      </c>
      <c r="K9">
        <f>AVERAGE(F:F)</f>
        <v>585.61538461538464</v>
      </c>
    </row>
    <row r="10" spans="1:11" x14ac:dyDescent="0.35">
      <c r="B10" t="str">
        <v>successful</v>
      </c>
      <c r="C10">
        <v>1425</v>
      </c>
      <c r="E10" t="str">
        <v>failed</v>
      </c>
      <c r="F10">
        <v>24</v>
      </c>
      <c r="I10" s="7" t="s">
        <v>2108</v>
      </c>
      <c r="J10">
        <f>MEDIAN(C:C)</f>
        <v>201</v>
      </c>
      <c r="K10">
        <f>MEDIAN(F:F)</f>
        <v>114.5</v>
      </c>
    </row>
    <row r="11" spans="1:11" x14ac:dyDescent="0.35">
      <c r="B11" t="str">
        <v>successful</v>
      </c>
      <c r="C11">
        <v>174</v>
      </c>
      <c r="E11" t="str">
        <v>failed</v>
      </c>
      <c r="F11">
        <v>53</v>
      </c>
      <c r="I11" s="7" t="s">
        <v>2109</v>
      </c>
      <c r="J11">
        <f>MIN(C:C)</f>
        <v>16</v>
      </c>
      <c r="K11">
        <f>MIN(F:F)</f>
        <v>0</v>
      </c>
    </row>
    <row r="12" spans="1:11" x14ac:dyDescent="0.35">
      <c r="B12" t="str">
        <v>successful</v>
      </c>
      <c r="C12">
        <v>227</v>
      </c>
      <c r="E12" t="str">
        <v>failed</v>
      </c>
      <c r="F12">
        <v>18</v>
      </c>
      <c r="I12" s="7" t="s">
        <v>2110</v>
      </c>
      <c r="J12">
        <f>MAX(C:C)</f>
        <v>7295</v>
      </c>
      <c r="K12">
        <f>MAX(F:F)</f>
        <v>6080</v>
      </c>
    </row>
    <row r="13" spans="1:11" x14ac:dyDescent="0.35">
      <c r="B13" t="str">
        <v>successful</v>
      </c>
      <c r="C13">
        <v>220</v>
      </c>
      <c r="E13" t="str">
        <v>failed</v>
      </c>
      <c r="F13">
        <v>44</v>
      </c>
      <c r="I13" s="7" t="s">
        <v>2111</v>
      </c>
      <c r="J13">
        <f>_xlfn.VAR.S(C:C)</f>
        <v>1606216.5936295739</v>
      </c>
      <c r="K13">
        <f>_xlfn.VAR.S(F:F)</f>
        <v>924113.45496927318</v>
      </c>
    </row>
    <row r="14" spans="1:11" x14ac:dyDescent="0.35">
      <c r="B14" t="str">
        <v>successful</v>
      </c>
      <c r="C14">
        <v>98</v>
      </c>
      <c r="E14" t="str">
        <v>failed</v>
      </c>
      <c r="F14">
        <v>27</v>
      </c>
      <c r="I14" s="7" t="s">
        <v>2112</v>
      </c>
      <c r="J14">
        <f>_xlfn.STDEV.S(C:C)</f>
        <v>1267.366006183523</v>
      </c>
      <c r="K14">
        <f>_xlfn.STDEV.S(F:F)</f>
        <v>961.30819978260524</v>
      </c>
    </row>
    <row r="15" spans="1:11" x14ac:dyDescent="0.35">
      <c r="B15" t="str">
        <v>successful</v>
      </c>
      <c r="C15">
        <v>100</v>
      </c>
      <c r="E15" t="str">
        <v>failed</v>
      </c>
      <c r="F15">
        <v>55</v>
      </c>
    </row>
    <row r="16" spans="1:11" x14ac:dyDescent="0.35">
      <c r="B16" t="str">
        <v>successful</v>
      </c>
      <c r="C16">
        <v>1249</v>
      </c>
      <c r="E16" t="str">
        <v>failed</v>
      </c>
      <c r="F16">
        <v>200</v>
      </c>
    </row>
    <row r="17" spans="2:6" x14ac:dyDescent="0.35">
      <c r="B17" t="str">
        <v>successful</v>
      </c>
      <c r="C17">
        <v>1396</v>
      </c>
      <c r="E17" t="str">
        <v>failed</v>
      </c>
      <c r="F17">
        <v>452</v>
      </c>
    </row>
    <row r="18" spans="2:6" x14ac:dyDescent="0.35">
      <c r="B18" t="str">
        <v>successful</v>
      </c>
      <c r="C18">
        <v>890</v>
      </c>
      <c r="E18" t="str">
        <v>failed</v>
      </c>
      <c r="F18">
        <v>674</v>
      </c>
    </row>
    <row r="19" spans="2:6" x14ac:dyDescent="0.35">
      <c r="B19" t="str">
        <v>successful</v>
      </c>
      <c r="C19">
        <v>142</v>
      </c>
      <c r="E19" t="str">
        <v>failed</v>
      </c>
      <c r="F19">
        <v>558</v>
      </c>
    </row>
    <row r="20" spans="2:6" x14ac:dyDescent="0.35">
      <c r="B20" t="str">
        <v>successful</v>
      </c>
      <c r="C20">
        <v>2673</v>
      </c>
      <c r="E20" t="str">
        <v>failed</v>
      </c>
      <c r="F20">
        <v>15</v>
      </c>
    </row>
    <row r="21" spans="2:6" x14ac:dyDescent="0.35">
      <c r="B21" t="str">
        <v>successful</v>
      </c>
      <c r="C21">
        <v>163</v>
      </c>
      <c r="E21" t="str">
        <v>failed</v>
      </c>
      <c r="F21">
        <v>2307</v>
      </c>
    </row>
    <row r="22" spans="2:6" x14ac:dyDescent="0.35">
      <c r="B22" t="str">
        <v>successful</v>
      </c>
      <c r="C22">
        <v>2220</v>
      </c>
      <c r="E22" t="str">
        <v>failed</v>
      </c>
      <c r="F22">
        <v>88</v>
      </c>
    </row>
    <row r="23" spans="2:6" x14ac:dyDescent="0.35">
      <c r="B23" t="str">
        <v>successful</v>
      </c>
      <c r="C23">
        <v>1606</v>
      </c>
      <c r="E23" t="str">
        <v>failed</v>
      </c>
      <c r="F23">
        <v>48</v>
      </c>
    </row>
    <row r="24" spans="2:6" x14ac:dyDescent="0.35">
      <c r="B24" t="str">
        <v>successful</v>
      </c>
      <c r="C24">
        <v>129</v>
      </c>
      <c r="E24" t="str">
        <v>failed</v>
      </c>
      <c r="F24">
        <v>1</v>
      </c>
    </row>
    <row r="25" spans="2:6" x14ac:dyDescent="0.35">
      <c r="B25" t="str">
        <v>successful</v>
      </c>
      <c r="C25">
        <v>226</v>
      </c>
      <c r="E25" t="str">
        <v>failed</v>
      </c>
      <c r="F25">
        <v>1467</v>
      </c>
    </row>
    <row r="26" spans="2:6" x14ac:dyDescent="0.35">
      <c r="B26" t="str">
        <v>successful</v>
      </c>
      <c r="C26">
        <v>5419</v>
      </c>
      <c r="E26" t="str">
        <v>failed</v>
      </c>
      <c r="F26">
        <v>75</v>
      </c>
    </row>
    <row r="27" spans="2:6" x14ac:dyDescent="0.35">
      <c r="B27" t="str">
        <v>successful</v>
      </c>
      <c r="C27">
        <v>165</v>
      </c>
      <c r="E27" t="str">
        <v>failed</v>
      </c>
      <c r="F27">
        <v>120</v>
      </c>
    </row>
    <row r="28" spans="2:6" x14ac:dyDescent="0.35">
      <c r="B28" t="str">
        <v>successful</v>
      </c>
      <c r="C28">
        <v>1965</v>
      </c>
      <c r="E28" t="str">
        <v>failed</v>
      </c>
      <c r="F28">
        <v>2253</v>
      </c>
    </row>
    <row r="29" spans="2:6" x14ac:dyDescent="0.35">
      <c r="B29" t="str">
        <v>successful</v>
      </c>
      <c r="C29">
        <v>16</v>
      </c>
      <c r="E29" t="str">
        <v>failed</v>
      </c>
      <c r="F29">
        <v>5</v>
      </c>
    </row>
    <row r="30" spans="2:6" x14ac:dyDescent="0.35">
      <c r="B30" t="str">
        <v>successful</v>
      </c>
      <c r="C30">
        <v>107</v>
      </c>
      <c r="E30" t="str">
        <v>failed</v>
      </c>
      <c r="F30">
        <v>38</v>
      </c>
    </row>
    <row r="31" spans="2:6" x14ac:dyDescent="0.35">
      <c r="B31" t="str">
        <v>successful</v>
      </c>
      <c r="C31">
        <v>134</v>
      </c>
      <c r="E31" t="str">
        <v>failed</v>
      </c>
      <c r="F31">
        <v>12</v>
      </c>
    </row>
    <row r="32" spans="2:6" x14ac:dyDescent="0.35">
      <c r="B32" t="str">
        <v>successful</v>
      </c>
      <c r="C32">
        <v>198</v>
      </c>
      <c r="E32" t="str">
        <v>failed</v>
      </c>
      <c r="F32">
        <v>1684</v>
      </c>
    </row>
    <row r="33" spans="2:6" x14ac:dyDescent="0.35">
      <c r="B33" t="str">
        <v>successful</v>
      </c>
      <c r="C33">
        <v>111</v>
      </c>
      <c r="E33" t="str">
        <v>failed</v>
      </c>
      <c r="F33">
        <v>56</v>
      </c>
    </row>
    <row r="34" spans="2:6" x14ac:dyDescent="0.35">
      <c r="B34" t="str">
        <v>successful</v>
      </c>
      <c r="C34">
        <v>222</v>
      </c>
      <c r="E34" t="str">
        <v>failed</v>
      </c>
      <c r="F34">
        <v>838</v>
      </c>
    </row>
    <row r="35" spans="2:6" x14ac:dyDescent="0.35">
      <c r="B35" t="str">
        <v>successful</v>
      </c>
      <c r="C35">
        <v>6212</v>
      </c>
      <c r="E35" t="str">
        <v>failed</v>
      </c>
      <c r="F35">
        <v>1000</v>
      </c>
    </row>
    <row r="36" spans="2:6" x14ac:dyDescent="0.35">
      <c r="B36" t="str">
        <v>successful</v>
      </c>
      <c r="C36">
        <v>98</v>
      </c>
      <c r="E36" t="str">
        <v>failed</v>
      </c>
      <c r="F36">
        <v>1482</v>
      </c>
    </row>
    <row r="37" spans="2:6" x14ac:dyDescent="0.35">
      <c r="B37" t="str">
        <v>successful</v>
      </c>
      <c r="C37">
        <v>92</v>
      </c>
      <c r="E37" t="str">
        <v>failed</v>
      </c>
      <c r="F37">
        <v>106</v>
      </c>
    </row>
    <row r="38" spans="2:6" x14ac:dyDescent="0.35">
      <c r="B38" t="str">
        <v>successful</v>
      </c>
      <c r="C38">
        <v>149</v>
      </c>
      <c r="E38" t="str">
        <v>failed</v>
      </c>
      <c r="F38">
        <v>679</v>
      </c>
    </row>
    <row r="39" spans="2:6" x14ac:dyDescent="0.35">
      <c r="B39" t="str">
        <v>successful</v>
      </c>
      <c r="C39">
        <v>2431</v>
      </c>
      <c r="E39" t="str">
        <v>failed</v>
      </c>
      <c r="F39">
        <v>1220</v>
      </c>
    </row>
    <row r="40" spans="2:6" x14ac:dyDescent="0.35">
      <c r="B40" t="str">
        <v>successful</v>
      </c>
      <c r="C40">
        <v>303</v>
      </c>
      <c r="E40" t="str">
        <v>failed</v>
      </c>
      <c r="F40">
        <v>1</v>
      </c>
    </row>
    <row r="41" spans="2:6" x14ac:dyDescent="0.35">
      <c r="B41" t="str">
        <v>successful</v>
      </c>
      <c r="C41">
        <v>209</v>
      </c>
      <c r="E41" t="str">
        <v>failed</v>
      </c>
      <c r="F41">
        <v>37</v>
      </c>
    </row>
    <row r="42" spans="2:6" x14ac:dyDescent="0.35">
      <c r="B42" t="str">
        <v>successful</v>
      </c>
      <c r="C42">
        <v>131</v>
      </c>
      <c r="E42" t="str">
        <v>failed</v>
      </c>
      <c r="F42">
        <v>60</v>
      </c>
    </row>
    <row r="43" spans="2:6" x14ac:dyDescent="0.35">
      <c r="B43" t="str">
        <v>successful</v>
      </c>
      <c r="C43">
        <v>164</v>
      </c>
      <c r="E43" t="str">
        <v>failed</v>
      </c>
      <c r="F43">
        <v>296</v>
      </c>
    </row>
    <row r="44" spans="2:6" x14ac:dyDescent="0.35">
      <c r="B44" t="str">
        <v>successful</v>
      </c>
      <c r="C44">
        <v>201</v>
      </c>
      <c r="E44" t="str">
        <v>failed</v>
      </c>
      <c r="F44">
        <v>3304</v>
      </c>
    </row>
    <row r="45" spans="2:6" x14ac:dyDescent="0.35">
      <c r="B45" t="str">
        <v>successful</v>
      </c>
      <c r="C45">
        <v>211</v>
      </c>
      <c r="E45" t="str">
        <v>failed</v>
      </c>
      <c r="F45">
        <v>73</v>
      </c>
    </row>
    <row r="46" spans="2:6" x14ac:dyDescent="0.35">
      <c r="B46" t="str">
        <v>successful</v>
      </c>
      <c r="C46">
        <v>128</v>
      </c>
      <c r="E46" t="str">
        <v>failed</v>
      </c>
      <c r="F46">
        <v>3387</v>
      </c>
    </row>
    <row r="47" spans="2:6" x14ac:dyDescent="0.35">
      <c r="B47" t="str">
        <v>successful</v>
      </c>
      <c r="C47">
        <v>1600</v>
      </c>
      <c r="E47" t="str">
        <v>failed</v>
      </c>
      <c r="F47">
        <v>662</v>
      </c>
    </row>
    <row r="48" spans="2:6" x14ac:dyDescent="0.35">
      <c r="B48" t="str">
        <v>successful</v>
      </c>
      <c r="C48">
        <v>249</v>
      </c>
      <c r="E48" t="str">
        <v>failed</v>
      </c>
      <c r="F48">
        <v>774</v>
      </c>
    </row>
    <row r="49" spans="2:6" x14ac:dyDescent="0.35">
      <c r="B49" t="str">
        <v>successful</v>
      </c>
      <c r="C49">
        <v>236</v>
      </c>
      <c r="E49" t="str">
        <v>failed</v>
      </c>
      <c r="F49">
        <v>672</v>
      </c>
    </row>
    <row r="50" spans="2:6" x14ac:dyDescent="0.35">
      <c r="B50" t="str">
        <v>successful</v>
      </c>
      <c r="C50">
        <v>4065</v>
      </c>
      <c r="E50" t="str">
        <v>failed</v>
      </c>
      <c r="F50">
        <v>940</v>
      </c>
    </row>
    <row r="51" spans="2:6" x14ac:dyDescent="0.35">
      <c r="B51" t="str">
        <v>successful</v>
      </c>
      <c r="C51">
        <v>246</v>
      </c>
      <c r="E51" t="str">
        <v>failed</v>
      </c>
      <c r="F51">
        <v>117</v>
      </c>
    </row>
    <row r="52" spans="2:6" x14ac:dyDescent="0.35">
      <c r="B52" t="str">
        <v>successful</v>
      </c>
      <c r="C52">
        <v>2475</v>
      </c>
      <c r="E52" t="str">
        <v>failed</v>
      </c>
      <c r="F52">
        <v>115</v>
      </c>
    </row>
    <row r="53" spans="2:6" x14ac:dyDescent="0.35">
      <c r="B53" t="str">
        <v>successful</v>
      </c>
      <c r="C53">
        <v>76</v>
      </c>
      <c r="E53" t="str">
        <v>failed</v>
      </c>
      <c r="F53">
        <v>326</v>
      </c>
    </row>
    <row r="54" spans="2:6" x14ac:dyDescent="0.35">
      <c r="B54" t="str">
        <v>successful</v>
      </c>
      <c r="C54">
        <v>54</v>
      </c>
      <c r="E54" t="str">
        <v>failed</v>
      </c>
      <c r="F54">
        <v>1</v>
      </c>
    </row>
    <row r="55" spans="2:6" x14ac:dyDescent="0.35">
      <c r="B55" t="str">
        <v>successful</v>
      </c>
      <c r="C55">
        <v>88</v>
      </c>
      <c r="E55" t="str">
        <v>failed</v>
      </c>
      <c r="F55">
        <v>1467</v>
      </c>
    </row>
    <row r="56" spans="2:6" x14ac:dyDescent="0.35">
      <c r="B56" t="str">
        <v>successful</v>
      </c>
      <c r="C56">
        <v>85</v>
      </c>
      <c r="E56" t="str">
        <v>failed</v>
      </c>
      <c r="F56">
        <v>5681</v>
      </c>
    </row>
    <row r="57" spans="2:6" x14ac:dyDescent="0.35">
      <c r="B57" t="str">
        <v>successful</v>
      </c>
      <c r="C57">
        <v>170</v>
      </c>
      <c r="E57" t="str">
        <v>failed</v>
      </c>
      <c r="F57">
        <v>1059</v>
      </c>
    </row>
    <row r="58" spans="2:6" x14ac:dyDescent="0.35">
      <c r="B58" t="str">
        <v>successful</v>
      </c>
      <c r="C58">
        <v>330</v>
      </c>
      <c r="E58" t="str">
        <v>failed</v>
      </c>
      <c r="F58">
        <v>1194</v>
      </c>
    </row>
    <row r="59" spans="2:6" x14ac:dyDescent="0.35">
      <c r="B59" t="str">
        <v>successful</v>
      </c>
      <c r="C59">
        <v>127</v>
      </c>
      <c r="E59" t="str">
        <v>failed</v>
      </c>
      <c r="F59">
        <v>30</v>
      </c>
    </row>
    <row r="60" spans="2:6" x14ac:dyDescent="0.35">
      <c r="B60" t="str">
        <v>successful</v>
      </c>
      <c r="C60">
        <v>411</v>
      </c>
      <c r="E60" t="str">
        <v>failed</v>
      </c>
      <c r="F60">
        <v>75</v>
      </c>
    </row>
    <row r="61" spans="2:6" x14ac:dyDescent="0.35">
      <c r="B61" t="str">
        <v>successful</v>
      </c>
      <c r="C61">
        <v>180</v>
      </c>
      <c r="E61" t="str">
        <v>failed</v>
      </c>
      <c r="F61">
        <v>955</v>
      </c>
    </row>
    <row r="62" spans="2:6" x14ac:dyDescent="0.35">
      <c r="B62" t="str">
        <v>successful</v>
      </c>
      <c r="C62">
        <v>374</v>
      </c>
      <c r="E62" t="str">
        <v>failed</v>
      </c>
      <c r="F62">
        <v>67</v>
      </c>
    </row>
    <row r="63" spans="2:6" x14ac:dyDescent="0.35">
      <c r="B63" t="str">
        <v>successful</v>
      </c>
      <c r="C63">
        <v>71</v>
      </c>
      <c r="E63" t="str">
        <v>failed</v>
      </c>
      <c r="F63">
        <v>5</v>
      </c>
    </row>
    <row r="64" spans="2:6" x14ac:dyDescent="0.35">
      <c r="B64" t="str">
        <v>successful</v>
      </c>
      <c r="C64">
        <v>203</v>
      </c>
      <c r="E64" t="str">
        <v>failed</v>
      </c>
      <c r="F64">
        <v>26</v>
      </c>
    </row>
    <row r="65" spans="2:6" x14ac:dyDescent="0.35">
      <c r="B65" t="str">
        <v>successful</v>
      </c>
      <c r="C65">
        <v>113</v>
      </c>
      <c r="E65" t="str">
        <v>failed</v>
      </c>
      <c r="F65">
        <v>1130</v>
      </c>
    </row>
    <row r="66" spans="2:6" x14ac:dyDescent="0.35">
      <c r="B66" t="str">
        <v>successful</v>
      </c>
      <c r="C66">
        <v>96</v>
      </c>
      <c r="E66" t="str">
        <v>failed</v>
      </c>
      <c r="F66">
        <v>782</v>
      </c>
    </row>
    <row r="67" spans="2:6" x14ac:dyDescent="0.35">
      <c r="B67" t="str">
        <v>successful</v>
      </c>
      <c r="C67">
        <v>498</v>
      </c>
      <c r="E67" t="str">
        <v>failed</v>
      </c>
      <c r="F67">
        <v>210</v>
      </c>
    </row>
    <row r="68" spans="2:6" x14ac:dyDescent="0.35">
      <c r="B68" t="str">
        <v>successful</v>
      </c>
      <c r="C68">
        <v>180</v>
      </c>
      <c r="E68" t="str">
        <v>failed</v>
      </c>
      <c r="F68">
        <v>136</v>
      </c>
    </row>
    <row r="69" spans="2:6" x14ac:dyDescent="0.35">
      <c r="B69" t="str">
        <v>successful</v>
      </c>
      <c r="C69">
        <v>27</v>
      </c>
      <c r="E69" t="str">
        <v>failed</v>
      </c>
      <c r="F69">
        <v>86</v>
      </c>
    </row>
    <row r="70" spans="2:6" x14ac:dyDescent="0.35">
      <c r="B70" t="str">
        <v>successful</v>
      </c>
      <c r="C70">
        <v>2331</v>
      </c>
      <c r="E70" t="str">
        <v>failed</v>
      </c>
      <c r="F70">
        <v>19</v>
      </c>
    </row>
    <row r="71" spans="2:6" x14ac:dyDescent="0.35">
      <c r="B71" t="str">
        <v>successful</v>
      </c>
      <c r="C71">
        <v>113</v>
      </c>
      <c r="E71" t="str">
        <v>failed</v>
      </c>
      <c r="F71">
        <v>886</v>
      </c>
    </row>
    <row r="72" spans="2:6" x14ac:dyDescent="0.35">
      <c r="B72" t="str">
        <v>successful</v>
      </c>
      <c r="C72">
        <v>164</v>
      </c>
      <c r="E72" t="str">
        <v>failed</v>
      </c>
      <c r="F72">
        <v>35</v>
      </c>
    </row>
    <row r="73" spans="2:6" x14ac:dyDescent="0.35">
      <c r="B73" t="str">
        <v>successful</v>
      </c>
      <c r="C73">
        <v>164</v>
      </c>
      <c r="E73" t="str">
        <v>failed</v>
      </c>
      <c r="F73">
        <v>24</v>
      </c>
    </row>
    <row r="74" spans="2:6" x14ac:dyDescent="0.35">
      <c r="B74" t="str">
        <v>successful</v>
      </c>
      <c r="C74">
        <v>336</v>
      </c>
      <c r="E74" t="str">
        <v>failed</v>
      </c>
      <c r="F74">
        <v>86</v>
      </c>
    </row>
    <row r="75" spans="2:6" x14ac:dyDescent="0.35">
      <c r="B75" t="str">
        <v>successful</v>
      </c>
      <c r="C75">
        <v>1917</v>
      </c>
      <c r="E75" t="str">
        <v>failed</v>
      </c>
      <c r="F75">
        <v>243</v>
      </c>
    </row>
    <row r="76" spans="2:6" x14ac:dyDescent="0.35">
      <c r="B76" t="str">
        <v>successful</v>
      </c>
      <c r="C76">
        <v>95</v>
      </c>
      <c r="E76" t="str">
        <v>failed</v>
      </c>
      <c r="F76">
        <v>65</v>
      </c>
    </row>
    <row r="77" spans="2:6" x14ac:dyDescent="0.35">
      <c r="B77" t="str">
        <v>successful</v>
      </c>
      <c r="C77">
        <v>147</v>
      </c>
      <c r="E77" t="str">
        <v>failed</v>
      </c>
      <c r="F77">
        <v>100</v>
      </c>
    </row>
    <row r="78" spans="2:6" x14ac:dyDescent="0.35">
      <c r="B78" t="str">
        <v>successful</v>
      </c>
      <c r="C78">
        <v>86</v>
      </c>
      <c r="E78" t="str">
        <v>failed</v>
      </c>
      <c r="F78">
        <v>168</v>
      </c>
    </row>
    <row r="79" spans="2:6" x14ac:dyDescent="0.35">
      <c r="B79" t="str">
        <v>successful</v>
      </c>
      <c r="C79">
        <v>83</v>
      </c>
      <c r="E79" t="str">
        <v>failed</v>
      </c>
      <c r="F79">
        <v>13</v>
      </c>
    </row>
    <row r="80" spans="2:6" x14ac:dyDescent="0.35">
      <c r="B80" t="str">
        <v>successful</v>
      </c>
      <c r="C80">
        <v>676</v>
      </c>
      <c r="E80" t="str">
        <v>failed</v>
      </c>
      <c r="F80">
        <v>1</v>
      </c>
    </row>
    <row r="81" spans="2:6" x14ac:dyDescent="0.35">
      <c r="B81" t="str">
        <v>successful</v>
      </c>
      <c r="C81">
        <v>361</v>
      </c>
      <c r="E81" t="str">
        <v>failed</v>
      </c>
      <c r="F81">
        <v>40</v>
      </c>
    </row>
    <row r="82" spans="2:6" x14ac:dyDescent="0.35">
      <c r="B82" t="str">
        <v>successful</v>
      </c>
      <c r="C82">
        <v>131</v>
      </c>
      <c r="E82" t="str">
        <v>failed</v>
      </c>
      <c r="F82">
        <v>226</v>
      </c>
    </row>
    <row r="83" spans="2:6" x14ac:dyDescent="0.35">
      <c r="B83" t="str">
        <v>successful</v>
      </c>
      <c r="C83">
        <v>126</v>
      </c>
      <c r="E83" t="str">
        <v>failed</v>
      </c>
      <c r="F83">
        <v>1625</v>
      </c>
    </row>
    <row r="84" spans="2:6" x14ac:dyDescent="0.35">
      <c r="B84" t="str">
        <v>successful</v>
      </c>
      <c r="C84">
        <v>275</v>
      </c>
      <c r="E84" t="str">
        <v>failed</v>
      </c>
      <c r="F84">
        <v>143</v>
      </c>
    </row>
    <row r="85" spans="2:6" x14ac:dyDescent="0.35">
      <c r="B85" t="str">
        <v>successful</v>
      </c>
      <c r="C85">
        <v>67</v>
      </c>
      <c r="E85" t="str">
        <v>failed</v>
      </c>
      <c r="F85">
        <v>934</v>
      </c>
    </row>
    <row r="86" spans="2:6" x14ac:dyDescent="0.35">
      <c r="B86" t="str">
        <v>successful</v>
      </c>
      <c r="C86">
        <v>154</v>
      </c>
      <c r="E86" t="str">
        <v>failed</v>
      </c>
      <c r="F86">
        <v>17</v>
      </c>
    </row>
    <row r="87" spans="2:6" x14ac:dyDescent="0.35">
      <c r="B87" t="str">
        <v>successful</v>
      </c>
      <c r="C87">
        <v>1782</v>
      </c>
      <c r="E87" t="str">
        <v>failed</v>
      </c>
      <c r="F87">
        <v>2179</v>
      </c>
    </row>
    <row r="88" spans="2:6" x14ac:dyDescent="0.35">
      <c r="B88" t="str">
        <v>successful</v>
      </c>
      <c r="C88">
        <v>903</v>
      </c>
      <c r="E88" t="str">
        <v>failed</v>
      </c>
      <c r="F88">
        <v>931</v>
      </c>
    </row>
    <row r="89" spans="2:6" x14ac:dyDescent="0.35">
      <c r="B89" t="str">
        <v>successful</v>
      </c>
      <c r="C89">
        <v>94</v>
      </c>
      <c r="E89" t="str">
        <v>failed</v>
      </c>
      <c r="F89">
        <v>92</v>
      </c>
    </row>
    <row r="90" spans="2:6" x14ac:dyDescent="0.35">
      <c r="B90" t="str">
        <v>successful</v>
      </c>
      <c r="C90">
        <v>180</v>
      </c>
      <c r="E90" t="str">
        <v>failed</v>
      </c>
      <c r="F90">
        <v>57</v>
      </c>
    </row>
    <row r="91" spans="2:6" x14ac:dyDescent="0.35">
      <c r="B91" t="str">
        <v>successful</v>
      </c>
      <c r="C91">
        <v>533</v>
      </c>
      <c r="E91" t="str">
        <v>failed</v>
      </c>
      <c r="F91">
        <v>41</v>
      </c>
    </row>
    <row r="92" spans="2:6" x14ac:dyDescent="0.35">
      <c r="B92" t="str">
        <v>successful</v>
      </c>
      <c r="C92">
        <v>2443</v>
      </c>
      <c r="E92" t="str">
        <v>failed</v>
      </c>
      <c r="F92">
        <v>1</v>
      </c>
    </row>
    <row r="93" spans="2:6" x14ac:dyDescent="0.35">
      <c r="B93" t="str">
        <v>successful</v>
      </c>
      <c r="C93">
        <v>89</v>
      </c>
      <c r="E93" t="str">
        <v>failed</v>
      </c>
      <c r="F93">
        <v>101</v>
      </c>
    </row>
    <row r="94" spans="2:6" x14ac:dyDescent="0.35">
      <c r="B94" t="str">
        <v>successful</v>
      </c>
      <c r="C94">
        <v>159</v>
      </c>
      <c r="E94" t="str">
        <v>failed</v>
      </c>
      <c r="F94">
        <v>1335</v>
      </c>
    </row>
    <row r="95" spans="2:6" x14ac:dyDescent="0.35">
      <c r="B95" t="str">
        <v>successful</v>
      </c>
      <c r="C95">
        <v>50</v>
      </c>
      <c r="E95" t="str">
        <v>failed</v>
      </c>
      <c r="F95">
        <v>15</v>
      </c>
    </row>
    <row r="96" spans="2:6" x14ac:dyDescent="0.35">
      <c r="B96" t="str">
        <v>successful</v>
      </c>
      <c r="C96">
        <v>186</v>
      </c>
      <c r="E96" t="str">
        <v>failed</v>
      </c>
      <c r="F96">
        <v>454</v>
      </c>
    </row>
    <row r="97" spans="2:6" x14ac:dyDescent="0.35">
      <c r="B97" t="str">
        <v>successful</v>
      </c>
      <c r="C97">
        <v>1071</v>
      </c>
      <c r="E97" t="str">
        <v>failed</v>
      </c>
      <c r="F97">
        <v>3182</v>
      </c>
    </row>
    <row r="98" spans="2:6" x14ac:dyDescent="0.35">
      <c r="B98" t="str">
        <v>successful</v>
      </c>
      <c r="C98">
        <v>117</v>
      </c>
      <c r="E98" t="str">
        <v>failed</v>
      </c>
      <c r="F98">
        <v>15</v>
      </c>
    </row>
    <row r="99" spans="2:6" x14ac:dyDescent="0.35">
      <c r="B99" t="str">
        <v>successful</v>
      </c>
      <c r="C99">
        <v>70</v>
      </c>
      <c r="E99" t="str">
        <v>failed</v>
      </c>
      <c r="F99">
        <v>133</v>
      </c>
    </row>
    <row r="100" spans="2:6" x14ac:dyDescent="0.35">
      <c r="B100" t="str">
        <v>successful</v>
      </c>
      <c r="C100">
        <v>135</v>
      </c>
      <c r="E100" t="str">
        <v>failed</v>
      </c>
      <c r="F100">
        <v>2062</v>
      </c>
    </row>
    <row r="101" spans="2:6" x14ac:dyDescent="0.35">
      <c r="B101" t="str">
        <v>successful</v>
      </c>
      <c r="C101">
        <v>768</v>
      </c>
      <c r="E101" t="str">
        <v>failed</v>
      </c>
      <c r="F101">
        <v>29</v>
      </c>
    </row>
    <row r="102" spans="2:6" x14ac:dyDescent="0.35">
      <c r="B102" t="str">
        <v>successful</v>
      </c>
      <c r="C102">
        <v>199</v>
      </c>
      <c r="E102" t="str">
        <v>failed</v>
      </c>
      <c r="F102">
        <v>132</v>
      </c>
    </row>
    <row r="103" spans="2:6" x14ac:dyDescent="0.35">
      <c r="B103" t="str">
        <v>successful</v>
      </c>
      <c r="C103">
        <v>107</v>
      </c>
      <c r="E103" t="str">
        <v>failed</v>
      </c>
      <c r="F103">
        <v>137</v>
      </c>
    </row>
    <row r="104" spans="2:6" x14ac:dyDescent="0.35">
      <c r="B104" t="str">
        <v>successful</v>
      </c>
      <c r="C104">
        <v>195</v>
      </c>
      <c r="E104" t="str">
        <v>failed</v>
      </c>
      <c r="F104">
        <v>908</v>
      </c>
    </row>
    <row r="105" spans="2:6" x14ac:dyDescent="0.35">
      <c r="B105" t="str">
        <v>successful</v>
      </c>
      <c r="C105">
        <v>3376</v>
      </c>
      <c r="E105" t="str">
        <v>failed</v>
      </c>
      <c r="F105">
        <v>10</v>
      </c>
    </row>
    <row r="106" spans="2:6" x14ac:dyDescent="0.35">
      <c r="B106" t="str">
        <v>successful</v>
      </c>
      <c r="C106">
        <v>41</v>
      </c>
      <c r="E106" t="str">
        <v>failed</v>
      </c>
      <c r="F106">
        <v>1910</v>
      </c>
    </row>
    <row r="107" spans="2:6" x14ac:dyDescent="0.35">
      <c r="B107" t="str">
        <v>successful</v>
      </c>
      <c r="C107">
        <v>1821</v>
      </c>
      <c r="E107" t="str">
        <v>failed</v>
      </c>
      <c r="F107">
        <v>38</v>
      </c>
    </row>
    <row r="108" spans="2:6" x14ac:dyDescent="0.35">
      <c r="B108" t="str">
        <v>successful</v>
      </c>
      <c r="C108">
        <v>164</v>
      </c>
      <c r="E108" t="str">
        <v>failed</v>
      </c>
      <c r="F108">
        <v>104</v>
      </c>
    </row>
    <row r="109" spans="2:6" x14ac:dyDescent="0.35">
      <c r="B109" t="str">
        <v>successful</v>
      </c>
      <c r="C109">
        <v>157</v>
      </c>
      <c r="E109" t="str">
        <v>failed</v>
      </c>
      <c r="F109">
        <v>49</v>
      </c>
    </row>
    <row r="110" spans="2:6" x14ac:dyDescent="0.35">
      <c r="B110" t="str">
        <v>successful</v>
      </c>
      <c r="C110">
        <v>246</v>
      </c>
      <c r="E110" t="str">
        <v>failed</v>
      </c>
      <c r="F110">
        <v>1</v>
      </c>
    </row>
    <row r="111" spans="2:6" x14ac:dyDescent="0.35">
      <c r="B111" t="str">
        <v>successful</v>
      </c>
      <c r="C111">
        <v>1396</v>
      </c>
      <c r="E111" t="str">
        <v>failed</v>
      </c>
      <c r="F111">
        <v>245</v>
      </c>
    </row>
    <row r="112" spans="2:6" x14ac:dyDescent="0.35">
      <c r="B112" t="str">
        <v>successful</v>
      </c>
      <c r="C112">
        <v>2506</v>
      </c>
      <c r="E112" t="str">
        <v>failed</v>
      </c>
      <c r="F112">
        <v>32</v>
      </c>
    </row>
    <row r="113" spans="2:6" x14ac:dyDescent="0.35">
      <c r="B113" t="str">
        <v>successful</v>
      </c>
      <c r="C113">
        <v>244</v>
      </c>
      <c r="E113" t="str">
        <v>failed</v>
      </c>
      <c r="F113">
        <v>7</v>
      </c>
    </row>
    <row r="114" spans="2:6" x14ac:dyDescent="0.35">
      <c r="B114" t="str">
        <v>successful</v>
      </c>
      <c r="C114">
        <v>146</v>
      </c>
      <c r="E114" t="str">
        <v>failed</v>
      </c>
      <c r="F114">
        <v>803</v>
      </c>
    </row>
    <row r="115" spans="2:6" x14ac:dyDescent="0.35">
      <c r="B115" t="str">
        <v>successful</v>
      </c>
      <c r="C115">
        <v>1267</v>
      </c>
      <c r="E115" t="str">
        <v>failed</v>
      </c>
      <c r="F115">
        <v>16</v>
      </c>
    </row>
    <row r="116" spans="2:6" x14ac:dyDescent="0.35">
      <c r="B116" t="str">
        <v>successful</v>
      </c>
      <c r="C116">
        <v>1561</v>
      </c>
      <c r="E116" t="str">
        <v>failed</v>
      </c>
      <c r="F116">
        <v>31</v>
      </c>
    </row>
    <row r="117" spans="2:6" x14ac:dyDescent="0.35">
      <c r="B117" t="str">
        <v>successful</v>
      </c>
      <c r="C117">
        <v>48</v>
      </c>
      <c r="E117" t="str">
        <v>failed</v>
      </c>
      <c r="F117">
        <v>108</v>
      </c>
    </row>
    <row r="118" spans="2:6" x14ac:dyDescent="0.35">
      <c r="B118" t="str">
        <v>successful</v>
      </c>
      <c r="C118">
        <v>2739</v>
      </c>
      <c r="E118" t="str">
        <v>failed</v>
      </c>
      <c r="F118">
        <v>30</v>
      </c>
    </row>
    <row r="119" spans="2:6" x14ac:dyDescent="0.35">
      <c r="B119" t="str">
        <v>successful</v>
      </c>
      <c r="C119">
        <v>3537</v>
      </c>
      <c r="E119" t="str">
        <v>failed</v>
      </c>
      <c r="F119">
        <v>17</v>
      </c>
    </row>
    <row r="120" spans="2:6" x14ac:dyDescent="0.35">
      <c r="B120" t="str">
        <v>successful</v>
      </c>
      <c r="C120">
        <v>2107</v>
      </c>
      <c r="E120" t="str">
        <v>failed</v>
      </c>
      <c r="F120">
        <v>80</v>
      </c>
    </row>
    <row r="121" spans="2:6" x14ac:dyDescent="0.35">
      <c r="B121" t="str">
        <v>successful</v>
      </c>
      <c r="C121">
        <v>3318</v>
      </c>
      <c r="E121" t="str">
        <v>failed</v>
      </c>
      <c r="F121">
        <v>2468</v>
      </c>
    </row>
    <row r="122" spans="2:6" x14ac:dyDescent="0.35">
      <c r="B122" t="str">
        <v>successful</v>
      </c>
      <c r="C122">
        <v>340</v>
      </c>
      <c r="E122" t="str">
        <v>failed</v>
      </c>
      <c r="F122">
        <v>26</v>
      </c>
    </row>
    <row r="123" spans="2:6" x14ac:dyDescent="0.35">
      <c r="B123" t="str">
        <v>successful</v>
      </c>
      <c r="C123">
        <v>1442</v>
      </c>
      <c r="E123" t="str">
        <v>failed</v>
      </c>
      <c r="F123">
        <v>73</v>
      </c>
    </row>
    <row r="124" spans="2:6" x14ac:dyDescent="0.35">
      <c r="B124" t="str">
        <v>successful</v>
      </c>
      <c r="C124">
        <v>126</v>
      </c>
      <c r="E124" t="str">
        <v>failed</v>
      </c>
      <c r="F124">
        <v>128</v>
      </c>
    </row>
    <row r="125" spans="2:6" x14ac:dyDescent="0.35">
      <c r="B125" t="str">
        <v>successful</v>
      </c>
      <c r="C125">
        <v>524</v>
      </c>
      <c r="E125" t="str">
        <v>failed</v>
      </c>
      <c r="F125">
        <v>33</v>
      </c>
    </row>
    <row r="126" spans="2:6" x14ac:dyDescent="0.35">
      <c r="B126" t="str">
        <v>successful</v>
      </c>
      <c r="C126">
        <v>1989</v>
      </c>
      <c r="E126" t="str">
        <v>failed</v>
      </c>
      <c r="F126">
        <v>1072</v>
      </c>
    </row>
    <row r="127" spans="2:6" x14ac:dyDescent="0.35">
      <c r="B127" t="str">
        <v>successful</v>
      </c>
      <c r="C127">
        <v>157</v>
      </c>
      <c r="E127" t="str">
        <v>failed</v>
      </c>
      <c r="F127">
        <v>393</v>
      </c>
    </row>
    <row r="128" spans="2:6" x14ac:dyDescent="0.35">
      <c r="B128" t="str">
        <v>successful</v>
      </c>
      <c r="C128">
        <v>4498</v>
      </c>
      <c r="E128" t="str">
        <v>failed</v>
      </c>
      <c r="F128">
        <v>1257</v>
      </c>
    </row>
    <row r="129" spans="2:6" x14ac:dyDescent="0.35">
      <c r="B129" t="str">
        <v>successful</v>
      </c>
      <c r="C129">
        <v>80</v>
      </c>
      <c r="E129" t="str">
        <v>failed</v>
      </c>
      <c r="F129">
        <v>328</v>
      </c>
    </row>
    <row r="130" spans="2:6" x14ac:dyDescent="0.35">
      <c r="B130" t="str">
        <v>successful</v>
      </c>
      <c r="C130">
        <v>43</v>
      </c>
      <c r="E130" t="str">
        <v>failed</v>
      </c>
      <c r="F130">
        <v>147</v>
      </c>
    </row>
    <row r="131" spans="2:6" x14ac:dyDescent="0.35">
      <c r="B131" t="str">
        <v>successful</v>
      </c>
      <c r="C131">
        <v>2053</v>
      </c>
      <c r="E131" t="str">
        <v>failed</v>
      </c>
      <c r="F131">
        <v>830</v>
      </c>
    </row>
    <row r="132" spans="2:6" x14ac:dyDescent="0.35">
      <c r="B132" t="str">
        <v>successful</v>
      </c>
      <c r="C132">
        <v>168</v>
      </c>
      <c r="E132" t="str">
        <v>failed</v>
      </c>
      <c r="F132">
        <v>331</v>
      </c>
    </row>
    <row r="133" spans="2:6" x14ac:dyDescent="0.35">
      <c r="B133" t="str">
        <v>successful</v>
      </c>
      <c r="C133">
        <v>4289</v>
      </c>
      <c r="E133" t="str">
        <v>failed</v>
      </c>
      <c r="F133">
        <v>25</v>
      </c>
    </row>
    <row r="134" spans="2:6" x14ac:dyDescent="0.35">
      <c r="B134" t="str">
        <v>successful</v>
      </c>
      <c r="C134">
        <v>165</v>
      </c>
      <c r="E134" t="str">
        <v>failed</v>
      </c>
      <c r="F134">
        <v>3483</v>
      </c>
    </row>
    <row r="135" spans="2:6" x14ac:dyDescent="0.35">
      <c r="B135" t="str">
        <v>successful</v>
      </c>
      <c r="C135">
        <v>1815</v>
      </c>
      <c r="E135" t="str">
        <v>failed</v>
      </c>
      <c r="F135">
        <v>923</v>
      </c>
    </row>
    <row r="136" spans="2:6" x14ac:dyDescent="0.35">
      <c r="B136" t="str">
        <v>successful</v>
      </c>
      <c r="C136">
        <v>397</v>
      </c>
      <c r="E136" t="str">
        <v>failed</v>
      </c>
      <c r="F136">
        <v>1</v>
      </c>
    </row>
    <row r="137" spans="2:6" x14ac:dyDescent="0.35">
      <c r="B137" t="str">
        <v>successful</v>
      </c>
      <c r="C137">
        <v>1539</v>
      </c>
      <c r="E137" t="str">
        <v>failed</v>
      </c>
      <c r="F137">
        <v>33</v>
      </c>
    </row>
    <row r="138" spans="2:6" x14ac:dyDescent="0.35">
      <c r="B138" t="str">
        <v>successful</v>
      </c>
      <c r="C138">
        <v>138</v>
      </c>
      <c r="E138" t="str">
        <v>failed</v>
      </c>
      <c r="F138">
        <v>40</v>
      </c>
    </row>
    <row r="139" spans="2:6" x14ac:dyDescent="0.35">
      <c r="B139" t="str">
        <v>successful</v>
      </c>
      <c r="C139">
        <v>3594</v>
      </c>
      <c r="E139" t="str">
        <v>failed</v>
      </c>
      <c r="F139">
        <v>23</v>
      </c>
    </row>
    <row r="140" spans="2:6" x14ac:dyDescent="0.35">
      <c r="B140" t="str">
        <v>successful</v>
      </c>
      <c r="C140">
        <v>5880</v>
      </c>
      <c r="E140" t="str">
        <v>failed</v>
      </c>
      <c r="F140">
        <v>75</v>
      </c>
    </row>
    <row r="141" spans="2:6" x14ac:dyDescent="0.35">
      <c r="B141" t="str">
        <v>successful</v>
      </c>
      <c r="C141">
        <v>112</v>
      </c>
      <c r="E141" t="str">
        <v>failed</v>
      </c>
      <c r="F141">
        <v>2176</v>
      </c>
    </row>
    <row r="142" spans="2:6" x14ac:dyDescent="0.35">
      <c r="B142" t="str">
        <v>successful</v>
      </c>
      <c r="C142">
        <v>943</v>
      </c>
      <c r="E142" t="str">
        <v>failed</v>
      </c>
      <c r="F142">
        <v>441</v>
      </c>
    </row>
    <row r="143" spans="2:6" x14ac:dyDescent="0.35">
      <c r="B143" t="str">
        <v>successful</v>
      </c>
      <c r="C143">
        <v>2468</v>
      </c>
      <c r="E143" t="str">
        <v>failed</v>
      </c>
      <c r="F143">
        <v>25</v>
      </c>
    </row>
    <row r="144" spans="2:6" x14ac:dyDescent="0.35">
      <c r="B144" t="str">
        <v>successful</v>
      </c>
      <c r="C144">
        <v>2551</v>
      </c>
      <c r="E144" t="str">
        <v>failed</v>
      </c>
      <c r="F144">
        <v>127</v>
      </c>
    </row>
    <row r="145" spans="2:6" x14ac:dyDescent="0.35">
      <c r="B145" t="str">
        <v>successful</v>
      </c>
      <c r="C145">
        <v>101</v>
      </c>
      <c r="E145" t="str">
        <v>failed</v>
      </c>
      <c r="F145">
        <v>355</v>
      </c>
    </row>
    <row r="146" spans="2:6" x14ac:dyDescent="0.35">
      <c r="B146" t="str">
        <v>successful</v>
      </c>
      <c r="C146">
        <v>92</v>
      </c>
      <c r="E146" t="str">
        <v>failed</v>
      </c>
      <c r="F146">
        <v>44</v>
      </c>
    </row>
    <row r="147" spans="2:6" x14ac:dyDescent="0.35">
      <c r="B147" t="str">
        <v>successful</v>
      </c>
      <c r="C147">
        <v>62</v>
      </c>
      <c r="E147" t="str">
        <v>failed</v>
      </c>
      <c r="F147">
        <v>67</v>
      </c>
    </row>
    <row r="148" spans="2:6" x14ac:dyDescent="0.35">
      <c r="B148" t="str">
        <v>successful</v>
      </c>
      <c r="C148">
        <v>149</v>
      </c>
      <c r="E148" t="str">
        <v>failed</v>
      </c>
      <c r="F148">
        <v>1068</v>
      </c>
    </row>
    <row r="149" spans="2:6" x14ac:dyDescent="0.35">
      <c r="B149" t="str">
        <v>successful</v>
      </c>
      <c r="C149">
        <v>329</v>
      </c>
      <c r="E149" t="str">
        <v>failed</v>
      </c>
      <c r="F149">
        <v>424</v>
      </c>
    </row>
    <row r="150" spans="2:6" x14ac:dyDescent="0.35">
      <c r="B150" t="str">
        <v>successful</v>
      </c>
      <c r="C150">
        <v>97</v>
      </c>
      <c r="E150" t="str">
        <v>failed</v>
      </c>
      <c r="F150">
        <v>151</v>
      </c>
    </row>
    <row r="151" spans="2:6" x14ac:dyDescent="0.35">
      <c r="B151" t="str">
        <v>successful</v>
      </c>
      <c r="C151">
        <v>1784</v>
      </c>
      <c r="E151" t="str">
        <v>failed</v>
      </c>
      <c r="F151">
        <v>1608</v>
      </c>
    </row>
    <row r="152" spans="2:6" x14ac:dyDescent="0.35">
      <c r="B152" t="str">
        <v>successful</v>
      </c>
      <c r="C152">
        <v>1684</v>
      </c>
      <c r="E152" t="str">
        <v>failed</v>
      </c>
      <c r="F152">
        <v>941</v>
      </c>
    </row>
    <row r="153" spans="2:6" x14ac:dyDescent="0.35">
      <c r="B153" t="str">
        <v>successful</v>
      </c>
      <c r="C153">
        <v>250</v>
      </c>
      <c r="E153" t="str">
        <v>failed</v>
      </c>
      <c r="F153">
        <v>1</v>
      </c>
    </row>
    <row r="154" spans="2:6" x14ac:dyDescent="0.35">
      <c r="B154" t="str">
        <v>successful</v>
      </c>
      <c r="C154">
        <v>238</v>
      </c>
      <c r="E154" t="str">
        <v>failed</v>
      </c>
      <c r="F154">
        <v>40</v>
      </c>
    </row>
    <row r="155" spans="2:6" x14ac:dyDescent="0.35">
      <c r="B155" t="str">
        <v>successful</v>
      </c>
      <c r="C155">
        <v>53</v>
      </c>
      <c r="E155" t="str">
        <v>failed</v>
      </c>
      <c r="F155">
        <v>3015</v>
      </c>
    </row>
    <row r="156" spans="2:6" x14ac:dyDescent="0.35">
      <c r="B156" t="str">
        <v>successful</v>
      </c>
      <c r="C156">
        <v>214</v>
      </c>
      <c r="E156" t="str">
        <v>failed</v>
      </c>
      <c r="F156">
        <v>435</v>
      </c>
    </row>
    <row r="157" spans="2:6" x14ac:dyDescent="0.35">
      <c r="B157" t="str">
        <v>successful</v>
      </c>
      <c r="C157">
        <v>222</v>
      </c>
      <c r="E157" t="str">
        <v>failed</v>
      </c>
      <c r="F157">
        <v>714</v>
      </c>
    </row>
    <row r="158" spans="2:6" x14ac:dyDescent="0.35">
      <c r="B158" t="str">
        <v>successful</v>
      </c>
      <c r="C158">
        <v>1884</v>
      </c>
      <c r="E158" t="str">
        <v>failed</v>
      </c>
      <c r="F158">
        <v>5497</v>
      </c>
    </row>
    <row r="159" spans="2:6" x14ac:dyDescent="0.35">
      <c r="B159" t="str">
        <v>successful</v>
      </c>
      <c r="C159">
        <v>218</v>
      </c>
      <c r="E159" t="str">
        <v>failed</v>
      </c>
      <c r="F159">
        <v>418</v>
      </c>
    </row>
    <row r="160" spans="2:6" x14ac:dyDescent="0.35">
      <c r="B160" t="str">
        <v>successful</v>
      </c>
      <c r="C160">
        <v>6465</v>
      </c>
      <c r="E160" t="str">
        <v>failed</v>
      </c>
      <c r="F160">
        <v>1439</v>
      </c>
    </row>
    <row r="161" spans="2:6" x14ac:dyDescent="0.35">
      <c r="B161" t="str">
        <v>successful</v>
      </c>
      <c r="C161">
        <v>59</v>
      </c>
      <c r="E161" t="str">
        <v>failed</v>
      </c>
      <c r="F161">
        <v>15</v>
      </c>
    </row>
    <row r="162" spans="2:6" x14ac:dyDescent="0.35">
      <c r="B162" t="str">
        <v>successful</v>
      </c>
      <c r="C162">
        <v>88</v>
      </c>
      <c r="E162" t="str">
        <v>failed</v>
      </c>
      <c r="F162">
        <v>1999</v>
      </c>
    </row>
    <row r="163" spans="2:6" x14ac:dyDescent="0.35">
      <c r="B163" t="str">
        <v>successful</v>
      </c>
      <c r="C163">
        <v>1697</v>
      </c>
      <c r="E163" t="str">
        <v>failed</v>
      </c>
      <c r="F163">
        <v>118</v>
      </c>
    </row>
    <row r="164" spans="2:6" x14ac:dyDescent="0.35">
      <c r="B164" t="str">
        <v>successful</v>
      </c>
      <c r="C164">
        <v>92</v>
      </c>
      <c r="E164" t="str">
        <v>failed</v>
      </c>
      <c r="F164">
        <v>162</v>
      </c>
    </row>
    <row r="165" spans="2:6" x14ac:dyDescent="0.35">
      <c r="B165" t="str">
        <v>successful</v>
      </c>
      <c r="C165">
        <v>186</v>
      </c>
      <c r="E165" t="str">
        <v>failed</v>
      </c>
      <c r="F165">
        <v>83</v>
      </c>
    </row>
    <row r="166" spans="2:6" x14ac:dyDescent="0.35">
      <c r="B166" t="str">
        <v>successful</v>
      </c>
      <c r="C166">
        <v>138</v>
      </c>
      <c r="E166" t="str">
        <v>failed</v>
      </c>
      <c r="F166">
        <v>747</v>
      </c>
    </row>
    <row r="167" spans="2:6" x14ac:dyDescent="0.35">
      <c r="B167" t="str">
        <v>successful</v>
      </c>
      <c r="C167">
        <v>261</v>
      </c>
      <c r="E167" t="str">
        <v>failed</v>
      </c>
      <c r="F167">
        <v>84</v>
      </c>
    </row>
    <row r="168" spans="2:6" x14ac:dyDescent="0.35">
      <c r="B168" t="str">
        <v>successful</v>
      </c>
      <c r="C168">
        <v>107</v>
      </c>
      <c r="E168" t="str">
        <v>failed</v>
      </c>
      <c r="F168">
        <v>91</v>
      </c>
    </row>
    <row r="169" spans="2:6" x14ac:dyDescent="0.35">
      <c r="B169" t="str">
        <v>successful</v>
      </c>
      <c r="C169">
        <v>199</v>
      </c>
      <c r="E169" t="str">
        <v>failed</v>
      </c>
      <c r="F169">
        <v>792</v>
      </c>
    </row>
    <row r="170" spans="2:6" x14ac:dyDescent="0.35">
      <c r="B170" t="str">
        <v>successful</v>
      </c>
      <c r="C170">
        <v>5512</v>
      </c>
      <c r="E170" t="str">
        <v>failed</v>
      </c>
      <c r="F170">
        <v>32</v>
      </c>
    </row>
    <row r="171" spans="2:6" x14ac:dyDescent="0.35">
      <c r="B171" t="str">
        <v>successful</v>
      </c>
      <c r="C171">
        <v>86</v>
      </c>
      <c r="E171" t="str">
        <v>failed</v>
      </c>
      <c r="F171">
        <v>186</v>
      </c>
    </row>
    <row r="172" spans="2:6" x14ac:dyDescent="0.35">
      <c r="B172" t="str">
        <v>successful</v>
      </c>
      <c r="C172">
        <v>2768</v>
      </c>
      <c r="E172" t="str">
        <v>failed</v>
      </c>
      <c r="F172">
        <v>605</v>
      </c>
    </row>
    <row r="173" spans="2:6" x14ac:dyDescent="0.35">
      <c r="B173" t="str">
        <v>successful</v>
      </c>
      <c r="C173">
        <v>48</v>
      </c>
      <c r="E173" t="str">
        <v>failed</v>
      </c>
      <c r="F173">
        <v>1</v>
      </c>
    </row>
    <row r="174" spans="2:6" x14ac:dyDescent="0.35">
      <c r="B174" t="str">
        <v>successful</v>
      </c>
      <c r="C174">
        <v>87</v>
      </c>
      <c r="E174" t="str">
        <v>failed</v>
      </c>
      <c r="F174">
        <v>31</v>
      </c>
    </row>
    <row r="175" spans="2:6" x14ac:dyDescent="0.35">
      <c r="B175" t="str">
        <v>successful</v>
      </c>
      <c r="C175">
        <v>1894</v>
      </c>
      <c r="E175" t="str">
        <v>failed</v>
      </c>
      <c r="F175">
        <v>1181</v>
      </c>
    </row>
    <row r="176" spans="2:6" x14ac:dyDescent="0.35">
      <c r="B176" t="str">
        <v>successful</v>
      </c>
      <c r="C176">
        <v>282</v>
      </c>
      <c r="E176" t="str">
        <v>failed</v>
      </c>
      <c r="F176">
        <v>39</v>
      </c>
    </row>
    <row r="177" spans="2:6" x14ac:dyDescent="0.35">
      <c r="B177" t="str">
        <v>successful</v>
      </c>
      <c r="C177">
        <v>116</v>
      </c>
      <c r="E177" t="str">
        <v>failed</v>
      </c>
      <c r="F177">
        <v>46</v>
      </c>
    </row>
    <row r="178" spans="2:6" x14ac:dyDescent="0.35">
      <c r="B178" t="str">
        <v>successful</v>
      </c>
      <c r="C178">
        <v>83</v>
      </c>
      <c r="E178" t="str">
        <v>failed</v>
      </c>
      <c r="F178">
        <v>105</v>
      </c>
    </row>
    <row r="179" spans="2:6" x14ac:dyDescent="0.35">
      <c r="B179" t="str">
        <v>successful</v>
      </c>
      <c r="C179">
        <v>91</v>
      </c>
      <c r="E179" t="str">
        <v>failed</v>
      </c>
      <c r="F179">
        <v>535</v>
      </c>
    </row>
    <row r="180" spans="2:6" x14ac:dyDescent="0.35">
      <c r="B180" t="str">
        <v>successful</v>
      </c>
      <c r="C180">
        <v>546</v>
      </c>
      <c r="E180" t="str">
        <v>failed</v>
      </c>
      <c r="F180">
        <v>16</v>
      </c>
    </row>
    <row r="181" spans="2:6" x14ac:dyDescent="0.35">
      <c r="B181" t="str">
        <v>successful</v>
      </c>
      <c r="C181">
        <v>393</v>
      </c>
      <c r="E181" t="str">
        <v>failed</v>
      </c>
      <c r="F181">
        <v>575</v>
      </c>
    </row>
    <row r="182" spans="2:6" x14ac:dyDescent="0.35">
      <c r="B182" t="str">
        <v>successful</v>
      </c>
      <c r="C182">
        <v>133</v>
      </c>
      <c r="E182" t="str">
        <v>failed</v>
      </c>
      <c r="F182">
        <v>1120</v>
      </c>
    </row>
    <row r="183" spans="2:6" x14ac:dyDescent="0.35">
      <c r="B183" t="str">
        <v>successful</v>
      </c>
      <c r="C183">
        <v>254</v>
      </c>
      <c r="E183" t="str">
        <v>failed</v>
      </c>
      <c r="F183">
        <v>113</v>
      </c>
    </row>
    <row r="184" spans="2:6" x14ac:dyDescent="0.35">
      <c r="B184" t="str">
        <v>successful</v>
      </c>
      <c r="C184">
        <v>176</v>
      </c>
      <c r="E184" t="str">
        <v>failed</v>
      </c>
      <c r="F184">
        <v>1538</v>
      </c>
    </row>
    <row r="185" spans="2:6" x14ac:dyDescent="0.35">
      <c r="B185" t="str">
        <v>successful</v>
      </c>
      <c r="C185">
        <v>337</v>
      </c>
      <c r="E185" t="str">
        <v>failed</v>
      </c>
      <c r="F185">
        <v>9</v>
      </c>
    </row>
    <row r="186" spans="2:6" x14ac:dyDescent="0.35">
      <c r="B186" t="str">
        <v>successful</v>
      </c>
      <c r="C186">
        <v>107</v>
      </c>
      <c r="E186" t="str">
        <v>failed</v>
      </c>
      <c r="F186">
        <v>554</v>
      </c>
    </row>
    <row r="187" spans="2:6" x14ac:dyDescent="0.35">
      <c r="B187" t="str">
        <v>successful</v>
      </c>
      <c r="C187">
        <v>183</v>
      </c>
      <c r="E187" t="str">
        <v>failed</v>
      </c>
      <c r="F187">
        <v>648</v>
      </c>
    </row>
    <row r="188" spans="2:6" x14ac:dyDescent="0.35">
      <c r="B188" t="str">
        <v>successful</v>
      </c>
      <c r="C188">
        <v>72</v>
      </c>
      <c r="E188" t="str">
        <v>failed</v>
      </c>
      <c r="F188">
        <v>21</v>
      </c>
    </row>
    <row r="189" spans="2:6" x14ac:dyDescent="0.35">
      <c r="B189" t="str">
        <v>successful</v>
      </c>
      <c r="C189">
        <v>295</v>
      </c>
      <c r="E189" t="str">
        <v>failed</v>
      </c>
      <c r="F189">
        <v>54</v>
      </c>
    </row>
    <row r="190" spans="2:6" x14ac:dyDescent="0.35">
      <c r="B190" t="str">
        <v>successful</v>
      </c>
      <c r="C190">
        <v>142</v>
      </c>
      <c r="E190" t="str">
        <v>failed</v>
      </c>
      <c r="F190">
        <v>120</v>
      </c>
    </row>
    <row r="191" spans="2:6" x14ac:dyDescent="0.35">
      <c r="B191" t="str">
        <v>successful</v>
      </c>
      <c r="C191">
        <v>85</v>
      </c>
      <c r="E191" t="str">
        <v>failed</v>
      </c>
      <c r="F191">
        <v>579</v>
      </c>
    </row>
    <row r="192" spans="2:6" x14ac:dyDescent="0.35">
      <c r="B192" t="str">
        <v>successful</v>
      </c>
      <c r="C192">
        <v>659</v>
      </c>
      <c r="E192" t="str">
        <v>failed</v>
      </c>
      <c r="F192">
        <v>2072</v>
      </c>
    </row>
    <row r="193" spans="2:6" x14ac:dyDescent="0.35">
      <c r="B193" t="str">
        <v>successful</v>
      </c>
      <c r="C193">
        <v>121</v>
      </c>
      <c r="E193" t="str">
        <v>failed</v>
      </c>
      <c r="F193">
        <v>0</v>
      </c>
    </row>
    <row r="194" spans="2:6" x14ac:dyDescent="0.35">
      <c r="B194" t="str">
        <v>successful</v>
      </c>
      <c r="C194">
        <v>3742</v>
      </c>
      <c r="E194" t="str">
        <v>failed</v>
      </c>
      <c r="F194">
        <v>1796</v>
      </c>
    </row>
    <row r="195" spans="2:6" x14ac:dyDescent="0.35">
      <c r="B195" t="str">
        <v>successful</v>
      </c>
      <c r="C195">
        <v>223</v>
      </c>
      <c r="E195" t="str">
        <v>failed</v>
      </c>
      <c r="F195">
        <v>62</v>
      </c>
    </row>
    <row r="196" spans="2:6" x14ac:dyDescent="0.35">
      <c r="B196" t="str">
        <v>successful</v>
      </c>
      <c r="C196">
        <v>133</v>
      </c>
      <c r="E196" t="str">
        <v>failed</v>
      </c>
      <c r="F196">
        <v>347</v>
      </c>
    </row>
    <row r="197" spans="2:6" x14ac:dyDescent="0.35">
      <c r="B197" t="str">
        <v>successful</v>
      </c>
      <c r="C197">
        <v>5168</v>
      </c>
      <c r="E197" t="str">
        <v>failed</v>
      </c>
      <c r="F197">
        <v>19</v>
      </c>
    </row>
    <row r="198" spans="2:6" x14ac:dyDescent="0.35">
      <c r="B198" t="str">
        <v>successful</v>
      </c>
      <c r="C198">
        <v>307</v>
      </c>
      <c r="E198" t="str">
        <v>failed</v>
      </c>
      <c r="F198">
        <v>1258</v>
      </c>
    </row>
    <row r="199" spans="2:6" x14ac:dyDescent="0.35">
      <c r="B199" t="str">
        <v>successful</v>
      </c>
      <c r="C199">
        <v>2441</v>
      </c>
      <c r="E199" t="str">
        <v>failed</v>
      </c>
      <c r="F199">
        <v>362</v>
      </c>
    </row>
    <row r="200" spans="2:6" x14ac:dyDescent="0.35">
      <c r="B200" t="str">
        <v>successful</v>
      </c>
      <c r="C200">
        <v>1385</v>
      </c>
      <c r="E200" t="str">
        <v>failed</v>
      </c>
      <c r="F200">
        <v>133</v>
      </c>
    </row>
    <row r="201" spans="2:6" x14ac:dyDescent="0.35">
      <c r="B201" t="str">
        <v>successful</v>
      </c>
      <c r="C201">
        <v>190</v>
      </c>
      <c r="E201" t="str">
        <v>failed</v>
      </c>
      <c r="F201">
        <v>846</v>
      </c>
    </row>
    <row r="202" spans="2:6" x14ac:dyDescent="0.35">
      <c r="B202" t="str">
        <v>successful</v>
      </c>
      <c r="C202">
        <v>470</v>
      </c>
      <c r="E202" t="str">
        <v>failed</v>
      </c>
      <c r="F202">
        <v>10</v>
      </c>
    </row>
    <row r="203" spans="2:6" x14ac:dyDescent="0.35">
      <c r="B203" t="str">
        <v>successful</v>
      </c>
      <c r="C203">
        <v>253</v>
      </c>
      <c r="E203" t="str">
        <v>failed</v>
      </c>
      <c r="F203">
        <v>191</v>
      </c>
    </row>
    <row r="204" spans="2:6" x14ac:dyDescent="0.35">
      <c r="B204" t="str">
        <v>successful</v>
      </c>
      <c r="C204">
        <v>1113</v>
      </c>
      <c r="E204" t="str">
        <v>failed</v>
      </c>
      <c r="F204">
        <v>1979</v>
      </c>
    </row>
    <row r="205" spans="2:6" x14ac:dyDescent="0.35">
      <c r="B205" t="str">
        <v>successful</v>
      </c>
      <c r="C205">
        <v>2283</v>
      </c>
      <c r="E205" t="str">
        <v>failed</v>
      </c>
      <c r="F205">
        <v>63</v>
      </c>
    </row>
    <row r="206" spans="2:6" x14ac:dyDescent="0.35">
      <c r="B206" t="str">
        <v>successful</v>
      </c>
      <c r="C206">
        <v>1095</v>
      </c>
      <c r="E206" t="str">
        <v>failed</v>
      </c>
      <c r="F206">
        <v>6080</v>
      </c>
    </row>
    <row r="207" spans="2:6" x14ac:dyDescent="0.35">
      <c r="B207" t="str">
        <v>successful</v>
      </c>
      <c r="C207">
        <v>1690</v>
      </c>
      <c r="E207" t="str">
        <v>failed</v>
      </c>
      <c r="F207">
        <v>80</v>
      </c>
    </row>
    <row r="208" spans="2:6" x14ac:dyDescent="0.35">
      <c r="B208" t="str">
        <v>successful</v>
      </c>
      <c r="C208">
        <v>191</v>
      </c>
      <c r="E208" t="str">
        <v>failed</v>
      </c>
      <c r="F208">
        <v>9</v>
      </c>
    </row>
    <row r="209" spans="2:6" x14ac:dyDescent="0.35">
      <c r="B209" t="str">
        <v>successful</v>
      </c>
      <c r="C209">
        <v>2013</v>
      </c>
      <c r="E209" t="str">
        <v>failed</v>
      </c>
      <c r="F209">
        <v>1784</v>
      </c>
    </row>
    <row r="210" spans="2:6" x14ac:dyDescent="0.35">
      <c r="B210" t="str">
        <v>successful</v>
      </c>
      <c r="C210">
        <v>1703</v>
      </c>
      <c r="E210" t="str">
        <v>failed</v>
      </c>
      <c r="F210">
        <v>243</v>
      </c>
    </row>
    <row r="211" spans="2:6" x14ac:dyDescent="0.35">
      <c r="B211" t="str">
        <v>successful</v>
      </c>
      <c r="C211">
        <v>80</v>
      </c>
      <c r="E211" t="str">
        <v>failed</v>
      </c>
      <c r="F211">
        <v>1296</v>
      </c>
    </row>
    <row r="212" spans="2:6" x14ac:dyDescent="0.35">
      <c r="B212" t="str">
        <v>successful</v>
      </c>
      <c r="C212">
        <v>41</v>
      </c>
      <c r="E212" t="str">
        <v>failed</v>
      </c>
      <c r="F212">
        <v>77</v>
      </c>
    </row>
    <row r="213" spans="2:6" x14ac:dyDescent="0.35">
      <c r="B213" t="str">
        <v>successful</v>
      </c>
      <c r="C213">
        <v>187</v>
      </c>
      <c r="E213" t="str">
        <v>failed</v>
      </c>
      <c r="F213">
        <v>395</v>
      </c>
    </row>
    <row r="214" spans="2:6" x14ac:dyDescent="0.35">
      <c r="B214" t="str">
        <v>successful</v>
      </c>
      <c r="C214">
        <v>2875</v>
      </c>
      <c r="E214" t="str">
        <v>failed</v>
      </c>
      <c r="F214">
        <v>49</v>
      </c>
    </row>
    <row r="215" spans="2:6" x14ac:dyDescent="0.35">
      <c r="B215" t="str">
        <v>successful</v>
      </c>
      <c r="C215">
        <v>88</v>
      </c>
      <c r="E215" t="str">
        <v>failed</v>
      </c>
      <c r="F215">
        <v>180</v>
      </c>
    </row>
    <row r="216" spans="2:6" x14ac:dyDescent="0.35">
      <c r="B216" t="str">
        <v>successful</v>
      </c>
      <c r="C216">
        <v>191</v>
      </c>
      <c r="E216" t="str">
        <v>failed</v>
      </c>
      <c r="F216">
        <v>2690</v>
      </c>
    </row>
    <row r="217" spans="2:6" x14ac:dyDescent="0.35">
      <c r="B217" t="str">
        <v>successful</v>
      </c>
      <c r="C217">
        <v>139</v>
      </c>
      <c r="E217" t="str">
        <v>failed</v>
      </c>
      <c r="F217">
        <v>2779</v>
      </c>
    </row>
    <row r="218" spans="2:6" x14ac:dyDescent="0.35">
      <c r="B218" t="str">
        <v>successful</v>
      </c>
      <c r="C218">
        <v>186</v>
      </c>
      <c r="E218" t="str">
        <v>failed</v>
      </c>
      <c r="F218">
        <v>92</v>
      </c>
    </row>
    <row r="219" spans="2:6" x14ac:dyDescent="0.35">
      <c r="B219" t="str">
        <v>successful</v>
      </c>
      <c r="C219">
        <v>112</v>
      </c>
      <c r="E219" t="str">
        <v>failed</v>
      </c>
      <c r="F219">
        <v>1028</v>
      </c>
    </row>
    <row r="220" spans="2:6" x14ac:dyDescent="0.35">
      <c r="B220" t="str">
        <v>successful</v>
      </c>
      <c r="C220">
        <v>101</v>
      </c>
      <c r="E220" t="str">
        <v>failed</v>
      </c>
      <c r="F220">
        <v>26</v>
      </c>
    </row>
    <row r="221" spans="2:6" x14ac:dyDescent="0.35">
      <c r="B221" t="str">
        <v>successful</v>
      </c>
      <c r="C221">
        <v>206</v>
      </c>
      <c r="E221" t="str">
        <v>failed</v>
      </c>
      <c r="F221">
        <v>1790</v>
      </c>
    </row>
    <row r="222" spans="2:6" x14ac:dyDescent="0.35">
      <c r="B222" t="str">
        <v>successful</v>
      </c>
      <c r="C222">
        <v>154</v>
      </c>
      <c r="E222" t="str">
        <v>failed</v>
      </c>
      <c r="F222">
        <v>37</v>
      </c>
    </row>
    <row r="223" spans="2:6" x14ac:dyDescent="0.35">
      <c r="B223" t="str">
        <v>successful</v>
      </c>
      <c r="C223">
        <v>5966</v>
      </c>
      <c r="E223" t="str">
        <v>failed</v>
      </c>
      <c r="F223">
        <v>35</v>
      </c>
    </row>
    <row r="224" spans="2:6" x14ac:dyDescent="0.35">
      <c r="B224" t="str">
        <v>successful</v>
      </c>
      <c r="C224">
        <v>169</v>
      </c>
      <c r="E224" t="str">
        <v>failed</v>
      </c>
      <c r="F224">
        <v>558</v>
      </c>
    </row>
    <row r="225" spans="2:6" x14ac:dyDescent="0.35">
      <c r="B225" t="str">
        <v>successful</v>
      </c>
      <c r="C225">
        <v>2106</v>
      </c>
      <c r="E225" t="str">
        <v>failed</v>
      </c>
      <c r="F225">
        <v>64</v>
      </c>
    </row>
    <row r="226" spans="2:6" x14ac:dyDescent="0.35">
      <c r="B226" t="str">
        <v>successful</v>
      </c>
      <c r="C226">
        <v>131</v>
      </c>
      <c r="E226" t="str">
        <v>failed</v>
      </c>
      <c r="F226">
        <v>245</v>
      </c>
    </row>
    <row r="227" spans="2:6" x14ac:dyDescent="0.35">
      <c r="B227" t="str">
        <v>successful</v>
      </c>
      <c r="C227">
        <v>84</v>
      </c>
      <c r="E227" t="str">
        <v>failed</v>
      </c>
      <c r="F227">
        <v>71</v>
      </c>
    </row>
    <row r="228" spans="2:6" x14ac:dyDescent="0.35">
      <c r="B228" t="str">
        <v>successful</v>
      </c>
      <c r="C228">
        <v>155</v>
      </c>
      <c r="E228" t="str">
        <v>failed</v>
      </c>
      <c r="F228">
        <v>42</v>
      </c>
    </row>
    <row r="229" spans="2:6" x14ac:dyDescent="0.35">
      <c r="B229" t="str">
        <v>successful</v>
      </c>
      <c r="C229">
        <v>189</v>
      </c>
      <c r="E229" t="str">
        <v>failed</v>
      </c>
      <c r="F229">
        <v>156</v>
      </c>
    </row>
    <row r="230" spans="2:6" x14ac:dyDescent="0.35">
      <c r="B230" t="str">
        <v>successful</v>
      </c>
      <c r="C230">
        <v>4799</v>
      </c>
      <c r="E230" t="str">
        <v>failed</v>
      </c>
      <c r="F230">
        <v>1368</v>
      </c>
    </row>
    <row r="231" spans="2:6" x14ac:dyDescent="0.35">
      <c r="B231" t="str">
        <v>successful</v>
      </c>
      <c r="C231">
        <v>1137</v>
      </c>
      <c r="E231" t="str">
        <v>failed</v>
      </c>
      <c r="F231">
        <v>102</v>
      </c>
    </row>
    <row r="232" spans="2:6" x14ac:dyDescent="0.35">
      <c r="B232" t="str">
        <v>successful</v>
      </c>
      <c r="C232">
        <v>1152</v>
      </c>
      <c r="E232" t="str">
        <v>failed</v>
      </c>
      <c r="F232">
        <v>86</v>
      </c>
    </row>
    <row r="233" spans="2:6" x14ac:dyDescent="0.35">
      <c r="B233" t="str">
        <v>successful</v>
      </c>
      <c r="C233">
        <v>50</v>
      </c>
      <c r="E233" t="str">
        <v>failed</v>
      </c>
      <c r="F233">
        <v>253</v>
      </c>
    </row>
    <row r="234" spans="2:6" x14ac:dyDescent="0.35">
      <c r="B234" t="str">
        <v>successful</v>
      </c>
      <c r="C234">
        <v>3059</v>
      </c>
      <c r="E234" t="str">
        <v>failed</v>
      </c>
      <c r="F234">
        <v>157</v>
      </c>
    </row>
    <row r="235" spans="2:6" x14ac:dyDescent="0.35">
      <c r="B235" t="str">
        <v>successful</v>
      </c>
      <c r="C235">
        <v>34</v>
      </c>
      <c r="E235" t="str">
        <v>failed</v>
      </c>
      <c r="F235">
        <v>183</v>
      </c>
    </row>
    <row r="236" spans="2:6" x14ac:dyDescent="0.35">
      <c r="B236" t="str">
        <v>successful</v>
      </c>
      <c r="C236">
        <v>220</v>
      </c>
      <c r="E236" t="str">
        <v>failed</v>
      </c>
      <c r="F236">
        <v>82</v>
      </c>
    </row>
    <row r="237" spans="2:6" x14ac:dyDescent="0.35">
      <c r="B237" t="str">
        <v>successful</v>
      </c>
      <c r="C237">
        <v>1604</v>
      </c>
      <c r="E237" t="str">
        <v>failed</v>
      </c>
      <c r="F237">
        <v>1</v>
      </c>
    </row>
    <row r="238" spans="2:6" x14ac:dyDescent="0.35">
      <c r="B238" t="str">
        <v>successful</v>
      </c>
      <c r="C238">
        <v>454</v>
      </c>
      <c r="E238" t="str">
        <v>failed</v>
      </c>
      <c r="F238">
        <v>1198</v>
      </c>
    </row>
    <row r="239" spans="2:6" x14ac:dyDescent="0.35">
      <c r="B239" t="str">
        <v>successful</v>
      </c>
      <c r="C239">
        <v>123</v>
      </c>
      <c r="E239" t="str">
        <v>failed</v>
      </c>
      <c r="F239">
        <v>648</v>
      </c>
    </row>
    <row r="240" spans="2:6" x14ac:dyDescent="0.35">
      <c r="B240" t="str">
        <v>successful</v>
      </c>
      <c r="C240">
        <v>299</v>
      </c>
      <c r="E240" t="str">
        <v>failed</v>
      </c>
      <c r="F240">
        <v>64</v>
      </c>
    </row>
    <row r="241" spans="2:6" x14ac:dyDescent="0.35">
      <c r="B241" t="str">
        <v>successful</v>
      </c>
      <c r="C241">
        <v>2237</v>
      </c>
      <c r="E241" t="str">
        <v>failed</v>
      </c>
      <c r="F241">
        <v>62</v>
      </c>
    </row>
    <row r="242" spans="2:6" x14ac:dyDescent="0.35">
      <c r="B242" t="str">
        <v>successful</v>
      </c>
      <c r="C242">
        <v>645</v>
      </c>
      <c r="E242" t="str">
        <v>failed</v>
      </c>
      <c r="F242">
        <v>750</v>
      </c>
    </row>
    <row r="243" spans="2:6" x14ac:dyDescent="0.35">
      <c r="B243" t="str">
        <v>successful</v>
      </c>
      <c r="C243">
        <v>484</v>
      </c>
      <c r="E243" t="str">
        <v>failed</v>
      </c>
      <c r="F243">
        <v>105</v>
      </c>
    </row>
    <row r="244" spans="2:6" x14ac:dyDescent="0.35">
      <c r="B244" t="str">
        <v>successful</v>
      </c>
      <c r="C244">
        <v>154</v>
      </c>
      <c r="E244" t="str">
        <v>failed</v>
      </c>
      <c r="F244">
        <v>2604</v>
      </c>
    </row>
    <row r="245" spans="2:6" x14ac:dyDescent="0.35">
      <c r="B245" t="str">
        <v>successful</v>
      </c>
      <c r="C245">
        <v>82</v>
      </c>
      <c r="E245" t="str">
        <v>failed</v>
      </c>
      <c r="F245">
        <v>65</v>
      </c>
    </row>
    <row r="246" spans="2:6" x14ac:dyDescent="0.35">
      <c r="B246" t="str">
        <v>successful</v>
      </c>
      <c r="C246">
        <v>134</v>
      </c>
      <c r="E246" t="str">
        <v>failed</v>
      </c>
      <c r="F246">
        <v>94</v>
      </c>
    </row>
    <row r="247" spans="2:6" x14ac:dyDescent="0.35">
      <c r="B247" t="str">
        <v>successful</v>
      </c>
      <c r="C247">
        <v>5203</v>
      </c>
      <c r="E247" t="str">
        <v>failed</v>
      </c>
      <c r="F247">
        <v>257</v>
      </c>
    </row>
    <row r="248" spans="2:6" x14ac:dyDescent="0.35">
      <c r="B248" t="str">
        <v>successful</v>
      </c>
      <c r="C248">
        <v>94</v>
      </c>
      <c r="E248" t="str">
        <v>failed</v>
      </c>
      <c r="F248">
        <v>2928</v>
      </c>
    </row>
    <row r="249" spans="2:6" x14ac:dyDescent="0.35">
      <c r="B249" t="str">
        <v>successful</v>
      </c>
      <c r="C249">
        <v>205</v>
      </c>
      <c r="E249" t="str">
        <v>failed</v>
      </c>
      <c r="F249">
        <v>4697</v>
      </c>
    </row>
    <row r="250" spans="2:6" x14ac:dyDescent="0.35">
      <c r="B250" t="str">
        <v>successful</v>
      </c>
      <c r="C250">
        <v>92</v>
      </c>
      <c r="E250" t="str">
        <v>failed</v>
      </c>
      <c r="F250">
        <v>2915</v>
      </c>
    </row>
    <row r="251" spans="2:6" x14ac:dyDescent="0.35">
      <c r="B251" t="str">
        <v>successful</v>
      </c>
      <c r="C251">
        <v>219</v>
      </c>
      <c r="E251" t="str">
        <v>failed</v>
      </c>
      <c r="F251">
        <v>18</v>
      </c>
    </row>
    <row r="252" spans="2:6" x14ac:dyDescent="0.35">
      <c r="B252" t="str">
        <v>successful</v>
      </c>
      <c r="C252">
        <v>2526</v>
      </c>
      <c r="E252" t="str">
        <v>failed</v>
      </c>
      <c r="F252">
        <v>602</v>
      </c>
    </row>
    <row r="253" spans="2:6" x14ac:dyDescent="0.35">
      <c r="B253" t="str">
        <v>successful</v>
      </c>
      <c r="C253">
        <v>94</v>
      </c>
      <c r="E253" t="str">
        <v>failed</v>
      </c>
      <c r="F253">
        <v>1</v>
      </c>
    </row>
    <row r="254" spans="2:6" x14ac:dyDescent="0.35">
      <c r="B254" t="str">
        <v>successful</v>
      </c>
      <c r="C254">
        <v>1713</v>
      </c>
      <c r="E254" t="str">
        <v>failed</v>
      </c>
      <c r="F254">
        <v>3868</v>
      </c>
    </row>
    <row r="255" spans="2:6" x14ac:dyDescent="0.35">
      <c r="B255" t="str">
        <v>successful</v>
      </c>
      <c r="C255">
        <v>249</v>
      </c>
      <c r="E255" t="str">
        <v>failed</v>
      </c>
      <c r="F255">
        <v>504</v>
      </c>
    </row>
    <row r="256" spans="2:6" x14ac:dyDescent="0.35">
      <c r="B256" t="str">
        <v>successful</v>
      </c>
      <c r="C256">
        <v>192</v>
      </c>
      <c r="E256" t="str">
        <v>failed</v>
      </c>
      <c r="F256">
        <v>14</v>
      </c>
    </row>
    <row r="257" spans="2:6" x14ac:dyDescent="0.35">
      <c r="B257" t="str">
        <v>successful</v>
      </c>
      <c r="C257">
        <v>247</v>
      </c>
      <c r="E257" t="str">
        <v>failed</v>
      </c>
      <c r="F257">
        <v>750</v>
      </c>
    </row>
    <row r="258" spans="2:6" x14ac:dyDescent="0.35">
      <c r="B258" t="str">
        <v>successful</v>
      </c>
      <c r="C258">
        <v>2293</v>
      </c>
      <c r="E258" t="str">
        <v>failed</v>
      </c>
      <c r="F258">
        <v>77</v>
      </c>
    </row>
    <row r="259" spans="2:6" x14ac:dyDescent="0.35">
      <c r="B259" t="str">
        <v>successful</v>
      </c>
      <c r="C259">
        <v>3131</v>
      </c>
      <c r="E259" t="str">
        <v>failed</v>
      </c>
      <c r="F259">
        <v>752</v>
      </c>
    </row>
    <row r="260" spans="2:6" x14ac:dyDescent="0.35">
      <c r="B260" t="str">
        <v>successful</v>
      </c>
      <c r="C260">
        <v>143</v>
      </c>
      <c r="E260" t="str">
        <v>failed</v>
      </c>
      <c r="F260">
        <v>131</v>
      </c>
    </row>
    <row r="261" spans="2:6" x14ac:dyDescent="0.35">
      <c r="B261" t="str">
        <v>successful</v>
      </c>
      <c r="C261">
        <v>296</v>
      </c>
      <c r="E261" t="str">
        <v>failed</v>
      </c>
      <c r="F261">
        <v>87</v>
      </c>
    </row>
    <row r="262" spans="2:6" x14ac:dyDescent="0.35">
      <c r="B262" t="str">
        <v>successful</v>
      </c>
      <c r="C262">
        <v>170</v>
      </c>
      <c r="E262" t="str">
        <v>failed</v>
      </c>
      <c r="F262">
        <v>1063</v>
      </c>
    </row>
    <row r="263" spans="2:6" x14ac:dyDescent="0.35">
      <c r="B263" t="str">
        <v>successful</v>
      </c>
      <c r="C263">
        <v>86</v>
      </c>
      <c r="E263" t="str">
        <v>failed</v>
      </c>
      <c r="F263">
        <v>76</v>
      </c>
    </row>
    <row r="264" spans="2:6" x14ac:dyDescent="0.35">
      <c r="B264" t="str">
        <v>successful</v>
      </c>
      <c r="C264">
        <v>6286</v>
      </c>
      <c r="E264" t="str">
        <v>failed</v>
      </c>
      <c r="F264">
        <v>4428</v>
      </c>
    </row>
    <row r="265" spans="2:6" x14ac:dyDescent="0.35">
      <c r="B265" t="str">
        <v>successful</v>
      </c>
      <c r="C265">
        <v>3727</v>
      </c>
      <c r="E265" t="str">
        <v>failed</v>
      </c>
      <c r="F265">
        <v>58</v>
      </c>
    </row>
    <row r="266" spans="2:6" x14ac:dyDescent="0.35">
      <c r="B266" t="str">
        <v>successful</v>
      </c>
      <c r="C266">
        <v>1605</v>
      </c>
      <c r="E266" t="str">
        <v>failed</v>
      </c>
      <c r="F266">
        <v>111</v>
      </c>
    </row>
    <row r="267" spans="2:6" x14ac:dyDescent="0.35">
      <c r="B267" t="str">
        <v>successful</v>
      </c>
      <c r="C267">
        <v>2120</v>
      </c>
      <c r="E267" t="str">
        <v>failed</v>
      </c>
      <c r="F267">
        <v>2955</v>
      </c>
    </row>
    <row r="268" spans="2:6" x14ac:dyDescent="0.35">
      <c r="B268" t="str">
        <v>successful</v>
      </c>
      <c r="C268">
        <v>50</v>
      </c>
      <c r="E268" t="str">
        <v>failed</v>
      </c>
      <c r="F268">
        <v>1657</v>
      </c>
    </row>
    <row r="269" spans="2:6" x14ac:dyDescent="0.35">
      <c r="B269" t="str">
        <v>successful</v>
      </c>
      <c r="C269">
        <v>2080</v>
      </c>
      <c r="E269" t="str">
        <v>failed</v>
      </c>
      <c r="F269">
        <v>926</v>
      </c>
    </row>
    <row r="270" spans="2:6" x14ac:dyDescent="0.35">
      <c r="B270" t="str">
        <v>successful</v>
      </c>
      <c r="C270">
        <v>2105</v>
      </c>
      <c r="E270" t="str">
        <v>failed</v>
      </c>
      <c r="F270">
        <v>77</v>
      </c>
    </row>
    <row r="271" spans="2:6" x14ac:dyDescent="0.35">
      <c r="B271" t="str">
        <v>successful</v>
      </c>
      <c r="C271">
        <v>2436</v>
      </c>
      <c r="E271" t="str">
        <v>failed</v>
      </c>
      <c r="F271">
        <v>1748</v>
      </c>
    </row>
    <row r="272" spans="2:6" x14ac:dyDescent="0.35">
      <c r="B272" t="str">
        <v>successful</v>
      </c>
      <c r="C272">
        <v>80</v>
      </c>
      <c r="E272" t="str">
        <v>failed</v>
      </c>
      <c r="F272">
        <v>79</v>
      </c>
    </row>
    <row r="273" spans="2:6" x14ac:dyDescent="0.35">
      <c r="B273" t="str">
        <v>successful</v>
      </c>
      <c r="C273">
        <v>42</v>
      </c>
      <c r="E273" t="str">
        <v>failed</v>
      </c>
      <c r="F273">
        <v>889</v>
      </c>
    </row>
    <row r="274" spans="2:6" x14ac:dyDescent="0.35">
      <c r="B274" t="str">
        <v>successful</v>
      </c>
      <c r="C274">
        <v>139</v>
      </c>
      <c r="E274" t="str">
        <v>failed</v>
      </c>
      <c r="F274">
        <v>56</v>
      </c>
    </row>
    <row r="275" spans="2:6" x14ac:dyDescent="0.35">
      <c r="B275" t="str">
        <v>successful</v>
      </c>
      <c r="C275">
        <v>159</v>
      </c>
      <c r="E275" t="str">
        <v>failed</v>
      </c>
      <c r="F275">
        <v>1</v>
      </c>
    </row>
    <row r="276" spans="2:6" x14ac:dyDescent="0.35">
      <c r="B276" t="str">
        <v>successful</v>
      </c>
      <c r="C276">
        <v>381</v>
      </c>
      <c r="E276" t="str">
        <v>failed</v>
      </c>
      <c r="F276">
        <v>83</v>
      </c>
    </row>
    <row r="277" spans="2:6" x14ac:dyDescent="0.35">
      <c r="B277" t="str">
        <v>successful</v>
      </c>
      <c r="C277">
        <v>194</v>
      </c>
      <c r="E277" t="str">
        <v>failed</v>
      </c>
      <c r="F277">
        <v>2025</v>
      </c>
    </row>
    <row r="278" spans="2:6" x14ac:dyDescent="0.35">
      <c r="B278" t="str">
        <v>successful</v>
      </c>
      <c r="C278">
        <v>106</v>
      </c>
      <c r="E278" t="str">
        <v>failed</v>
      </c>
      <c r="F278">
        <v>14</v>
      </c>
    </row>
    <row r="279" spans="2:6" x14ac:dyDescent="0.35">
      <c r="B279" t="str">
        <v>successful</v>
      </c>
      <c r="C279">
        <v>142</v>
      </c>
      <c r="E279" t="str">
        <v>failed</v>
      </c>
      <c r="F279">
        <v>656</v>
      </c>
    </row>
    <row r="280" spans="2:6" x14ac:dyDescent="0.35">
      <c r="B280" t="str">
        <v>successful</v>
      </c>
      <c r="C280">
        <v>211</v>
      </c>
      <c r="E280" t="str">
        <v>failed</v>
      </c>
      <c r="F280">
        <v>1596</v>
      </c>
    </row>
    <row r="281" spans="2:6" x14ac:dyDescent="0.35">
      <c r="B281" t="str">
        <v>successful</v>
      </c>
      <c r="C281">
        <v>2756</v>
      </c>
      <c r="E281" t="str">
        <v>failed</v>
      </c>
      <c r="F281">
        <v>10</v>
      </c>
    </row>
    <row r="282" spans="2:6" x14ac:dyDescent="0.35">
      <c r="B282" t="str">
        <v>successful</v>
      </c>
      <c r="C282">
        <v>173</v>
      </c>
      <c r="E282" t="str">
        <v>failed</v>
      </c>
      <c r="F282">
        <v>1121</v>
      </c>
    </row>
    <row r="283" spans="2:6" x14ac:dyDescent="0.35">
      <c r="B283" t="str">
        <v>successful</v>
      </c>
      <c r="C283">
        <v>87</v>
      </c>
      <c r="E283" t="str">
        <v>failed</v>
      </c>
      <c r="F283">
        <v>15</v>
      </c>
    </row>
    <row r="284" spans="2:6" x14ac:dyDescent="0.35">
      <c r="B284" t="str">
        <v>successful</v>
      </c>
      <c r="C284">
        <v>1572</v>
      </c>
      <c r="E284" t="str">
        <v>failed</v>
      </c>
      <c r="F284">
        <v>191</v>
      </c>
    </row>
    <row r="285" spans="2:6" x14ac:dyDescent="0.35">
      <c r="B285" t="str">
        <v>successful</v>
      </c>
      <c r="C285">
        <v>2346</v>
      </c>
      <c r="E285" t="str">
        <v>failed</v>
      </c>
      <c r="F285">
        <v>16</v>
      </c>
    </row>
    <row r="286" spans="2:6" x14ac:dyDescent="0.35">
      <c r="B286" t="str">
        <v>successful</v>
      </c>
      <c r="C286">
        <v>115</v>
      </c>
      <c r="E286" t="str">
        <v>failed</v>
      </c>
      <c r="F286">
        <v>17</v>
      </c>
    </row>
    <row r="287" spans="2:6" x14ac:dyDescent="0.35">
      <c r="B287" t="str">
        <v>successful</v>
      </c>
      <c r="C287">
        <v>85</v>
      </c>
      <c r="E287" t="str">
        <v>failed</v>
      </c>
      <c r="F287">
        <v>34</v>
      </c>
    </row>
    <row r="288" spans="2:6" x14ac:dyDescent="0.35">
      <c r="B288" t="str">
        <v>successful</v>
      </c>
      <c r="C288">
        <v>144</v>
      </c>
      <c r="E288" t="str">
        <v>failed</v>
      </c>
      <c r="F288">
        <v>1</v>
      </c>
    </row>
    <row r="289" spans="2:6" x14ac:dyDescent="0.35">
      <c r="B289" t="str">
        <v>successful</v>
      </c>
      <c r="C289">
        <v>2443</v>
      </c>
      <c r="E289" t="str">
        <v>failed</v>
      </c>
      <c r="F289">
        <v>1274</v>
      </c>
    </row>
    <row r="290" spans="2:6" x14ac:dyDescent="0.35">
      <c r="B290" t="str">
        <v>successful</v>
      </c>
      <c r="C290">
        <v>64</v>
      </c>
      <c r="E290" t="str">
        <v>failed</v>
      </c>
      <c r="F290">
        <v>210</v>
      </c>
    </row>
    <row r="291" spans="2:6" x14ac:dyDescent="0.35">
      <c r="B291" t="str">
        <v>successful</v>
      </c>
      <c r="C291">
        <v>268</v>
      </c>
      <c r="E291" t="str">
        <v>failed</v>
      </c>
      <c r="F291">
        <v>248</v>
      </c>
    </row>
    <row r="292" spans="2:6" x14ac:dyDescent="0.35">
      <c r="B292" t="str">
        <v>successful</v>
      </c>
      <c r="C292">
        <v>195</v>
      </c>
      <c r="E292" t="str">
        <v>failed</v>
      </c>
      <c r="F292">
        <v>513</v>
      </c>
    </row>
    <row r="293" spans="2:6" x14ac:dyDescent="0.35">
      <c r="B293" t="str">
        <v>successful</v>
      </c>
      <c r="C293">
        <v>186</v>
      </c>
      <c r="E293" t="str">
        <v>failed</v>
      </c>
      <c r="F293">
        <v>3410</v>
      </c>
    </row>
    <row r="294" spans="2:6" x14ac:dyDescent="0.35">
      <c r="B294" t="str">
        <v>successful</v>
      </c>
      <c r="C294">
        <v>460</v>
      </c>
      <c r="E294" t="str">
        <v>failed</v>
      </c>
      <c r="F294">
        <v>10</v>
      </c>
    </row>
    <row r="295" spans="2:6" x14ac:dyDescent="0.35">
      <c r="B295" t="str">
        <v>successful</v>
      </c>
      <c r="C295">
        <v>2528</v>
      </c>
      <c r="E295" t="str">
        <v>failed</v>
      </c>
      <c r="F295">
        <v>2201</v>
      </c>
    </row>
    <row r="296" spans="2:6" x14ac:dyDescent="0.35">
      <c r="B296" t="str">
        <v>successful</v>
      </c>
      <c r="C296">
        <v>3657</v>
      </c>
      <c r="E296" t="str">
        <v>failed</v>
      </c>
      <c r="F296">
        <v>676</v>
      </c>
    </row>
    <row r="297" spans="2:6" x14ac:dyDescent="0.35">
      <c r="B297" t="str">
        <v>successful</v>
      </c>
      <c r="C297">
        <v>131</v>
      </c>
      <c r="E297" t="str">
        <v>failed</v>
      </c>
      <c r="F297">
        <v>831</v>
      </c>
    </row>
    <row r="298" spans="2:6" x14ac:dyDescent="0.35">
      <c r="B298" t="str">
        <v>successful</v>
      </c>
      <c r="C298">
        <v>239</v>
      </c>
      <c r="E298" t="str">
        <v>failed</v>
      </c>
      <c r="F298">
        <v>859</v>
      </c>
    </row>
    <row r="299" spans="2:6" x14ac:dyDescent="0.35">
      <c r="B299" t="str">
        <v>successful</v>
      </c>
      <c r="C299">
        <v>78</v>
      </c>
      <c r="E299" t="str">
        <v>failed</v>
      </c>
      <c r="F299">
        <v>45</v>
      </c>
    </row>
    <row r="300" spans="2:6" x14ac:dyDescent="0.35">
      <c r="B300" t="str">
        <v>successful</v>
      </c>
      <c r="C300">
        <v>1773</v>
      </c>
      <c r="E300" t="str">
        <v>failed</v>
      </c>
      <c r="F300">
        <v>6</v>
      </c>
    </row>
    <row r="301" spans="2:6" x14ac:dyDescent="0.35">
      <c r="B301" t="str">
        <v>successful</v>
      </c>
      <c r="C301">
        <v>32</v>
      </c>
      <c r="E301" t="str">
        <v>failed</v>
      </c>
      <c r="F301">
        <v>7</v>
      </c>
    </row>
    <row r="302" spans="2:6" x14ac:dyDescent="0.35">
      <c r="B302" t="str">
        <v>successful</v>
      </c>
      <c r="C302">
        <v>369</v>
      </c>
      <c r="E302" t="str">
        <v>failed</v>
      </c>
      <c r="F302">
        <v>31</v>
      </c>
    </row>
    <row r="303" spans="2:6" x14ac:dyDescent="0.35">
      <c r="B303" t="str">
        <v>successful</v>
      </c>
      <c r="C303">
        <v>89</v>
      </c>
      <c r="E303" t="str">
        <v>failed</v>
      </c>
      <c r="F303">
        <v>78</v>
      </c>
    </row>
    <row r="304" spans="2:6" x14ac:dyDescent="0.35">
      <c r="B304" t="str">
        <v>successful</v>
      </c>
      <c r="C304">
        <v>147</v>
      </c>
      <c r="E304" t="str">
        <v>failed</v>
      </c>
      <c r="F304">
        <v>1225</v>
      </c>
    </row>
    <row r="305" spans="2:6" x14ac:dyDescent="0.35">
      <c r="B305" t="str">
        <v>successful</v>
      </c>
      <c r="C305">
        <v>126</v>
      </c>
      <c r="E305" t="str">
        <v>failed</v>
      </c>
      <c r="F305">
        <v>1</v>
      </c>
    </row>
    <row r="306" spans="2:6" x14ac:dyDescent="0.35">
      <c r="B306" t="str">
        <v>successful</v>
      </c>
      <c r="C306">
        <v>2218</v>
      </c>
      <c r="E306" t="str">
        <v>failed</v>
      </c>
      <c r="F306">
        <v>67</v>
      </c>
    </row>
    <row r="307" spans="2:6" x14ac:dyDescent="0.35">
      <c r="B307" t="str">
        <v>successful</v>
      </c>
      <c r="C307">
        <v>202</v>
      </c>
      <c r="E307" t="str">
        <v>failed</v>
      </c>
      <c r="F307">
        <v>19</v>
      </c>
    </row>
    <row r="308" spans="2:6" x14ac:dyDescent="0.35">
      <c r="B308" t="str">
        <v>successful</v>
      </c>
      <c r="C308">
        <v>140</v>
      </c>
      <c r="E308" t="str">
        <v>failed</v>
      </c>
      <c r="F308">
        <v>2108</v>
      </c>
    </row>
    <row r="309" spans="2:6" x14ac:dyDescent="0.35">
      <c r="B309" t="str">
        <v>successful</v>
      </c>
      <c r="C309">
        <v>1052</v>
      </c>
      <c r="E309" t="str">
        <v>failed</v>
      </c>
      <c r="F309">
        <v>679</v>
      </c>
    </row>
    <row r="310" spans="2:6" x14ac:dyDescent="0.35">
      <c r="B310" t="str">
        <v>successful</v>
      </c>
      <c r="C310">
        <v>247</v>
      </c>
      <c r="E310" t="str">
        <v>failed</v>
      </c>
      <c r="F310">
        <v>36</v>
      </c>
    </row>
    <row r="311" spans="2:6" x14ac:dyDescent="0.35">
      <c r="B311" t="str">
        <v>successful</v>
      </c>
      <c r="C311">
        <v>84</v>
      </c>
      <c r="E311" t="str">
        <v>failed</v>
      </c>
      <c r="F311">
        <v>47</v>
      </c>
    </row>
    <row r="312" spans="2:6" x14ac:dyDescent="0.35">
      <c r="B312" t="str">
        <v>successful</v>
      </c>
      <c r="C312">
        <v>88</v>
      </c>
      <c r="E312" t="str">
        <v>failed</v>
      </c>
      <c r="F312">
        <v>70</v>
      </c>
    </row>
    <row r="313" spans="2:6" x14ac:dyDescent="0.35">
      <c r="B313" t="str">
        <v>successful</v>
      </c>
      <c r="C313">
        <v>156</v>
      </c>
      <c r="E313" t="str">
        <v>failed</v>
      </c>
      <c r="F313">
        <v>154</v>
      </c>
    </row>
    <row r="314" spans="2:6" x14ac:dyDescent="0.35">
      <c r="B314" t="str">
        <v>successful</v>
      </c>
      <c r="C314">
        <v>2985</v>
      </c>
      <c r="E314" t="str">
        <v>failed</v>
      </c>
      <c r="F314">
        <v>22</v>
      </c>
    </row>
    <row r="315" spans="2:6" x14ac:dyDescent="0.35">
      <c r="B315" t="str">
        <v>successful</v>
      </c>
      <c r="C315">
        <v>762</v>
      </c>
      <c r="E315" t="str">
        <v>failed</v>
      </c>
      <c r="F315">
        <v>1758</v>
      </c>
    </row>
    <row r="316" spans="2:6" x14ac:dyDescent="0.35">
      <c r="B316" t="str">
        <v>successful</v>
      </c>
      <c r="C316">
        <v>554</v>
      </c>
      <c r="E316" t="str">
        <v>failed</v>
      </c>
      <c r="F316">
        <v>94</v>
      </c>
    </row>
    <row r="317" spans="2:6" x14ac:dyDescent="0.35">
      <c r="B317" t="str">
        <v>successful</v>
      </c>
      <c r="C317">
        <v>135</v>
      </c>
      <c r="E317" t="str">
        <v>failed</v>
      </c>
      <c r="F317">
        <v>33</v>
      </c>
    </row>
    <row r="318" spans="2:6" x14ac:dyDescent="0.35">
      <c r="B318" t="str">
        <v>successful</v>
      </c>
      <c r="C318">
        <v>122</v>
      </c>
      <c r="E318" t="str">
        <v>failed</v>
      </c>
      <c r="F318">
        <v>1</v>
      </c>
    </row>
    <row r="319" spans="2:6" x14ac:dyDescent="0.35">
      <c r="B319" t="str">
        <v>successful</v>
      </c>
      <c r="C319">
        <v>221</v>
      </c>
      <c r="E319" t="str">
        <v>failed</v>
      </c>
      <c r="F319">
        <v>31</v>
      </c>
    </row>
    <row r="320" spans="2:6" x14ac:dyDescent="0.35">
      <c r="B320" t="str">
        <v>successful</v>
      </c>
      <c r="C320">
        <v>126</v>
      </c>
      <c r="E320" t="str">
        <v>failed</v>
      </c>
      <c r="F320">
        <v>35</v>
      </c>
    </row>
    <row r="321" spans="2:6" x14ac:dyDescent="0.35">
      <c r="B321" t="str">
        <v>successful</v>
      </c>
      <c r="C321">
        <v>1022</v>
      </c>
      <c r="E321" t="str">
        <v>failed</v>
      </c>
      <c r="F321">
        <v>63</v>
      </c>
    </row>
    <row r="322" spans="2:6" x14ac:dyDescent="0.35">
      <c r="B322" t="str">
        <v>successful</v>
      </c>
      <c r="C322">
        <v>3177</v>
      </c>
      <c r="E322" t="str">
        <v>failed</v>
      </c>
      <c r="F322">
        <v>526</v>
      </c>
    </row>
    <row r="323" spans="2:6" x14ac:dyDescent="0.35">
      <c r="B323" t="str">
        <v>successful</v>
      </c>
      <c r="C323">
        <v>198</v>
      </c>
      <c r="E323" t="str">
        <v>failed</v>
      </c>
      <c r="F323">
        <v>121</v>
      </c>
    </row>
    <row r="324" spans="2:6" x14ac:dyDescent="0.35">
      <c r="B324" t="str">
        <v>successful</v>
      </c>
      <c r="C324">
        <v>85</v>
      </c>
      <c r="E324" t="str">
        <v>failed</v>
      </c>
      <c r="F324">
        <v>67</v>
      </c>
    </row>
    <row r="325" spans="2:6" x14ac:dyDescent="0.35">
      <c r="B325" t="str">
        <v>successful</v>
      </c>
      <c r="C325">
        <v>3596</v>
      </c>
      <c r="E325" t="str">
        <v>failed</v>
      </c>
      <c r="F325">
        <v>57</v>
      </c>
    </row>
    <row r="326" spans="2:6" x14ac:dyDescent="0.35">
      <c r="B326" t="str">
        <v>successful</v>
      </c>
      <c r="C326">
        <v>244</v>
      </c>
      <c r="E326" t="str">
        <v>failed</v>
      </c>
      <c r="F326">
        <v>1229</v>
      </c>
    </row>
    <row r="327" spans="2:6" x14ac:dyDescent="0.35">
      <c r="B327" t="str">
        <v>successful</v>
      </c>
      <c r="C327">
        <v>5180</v>
      </c>
      <c r="E327" t="str">
        <v>failed</v>
      </c>
      <c r="F327">
        <v>12</v>
      </c>
    </row>
    <row r="328" spans="2:6" x14ac:dyDescent="0.35">
      <c r="B328" t="str">
        <v>successful</v>
      </c>
      <c r="C328">
        <v>589</v>
      </c>
      <c r="E328" t="str">
        <v>failed</v>
      </c>
      <c r="F328">
        <v>452</v>
      </c>
    </row>
    <row r="329" spans="2:6" x14ac:dyDescent="0.35">
      <c r="B329" t="str">
        <v>successful</v>
      </c>
      <c r="C329">
        <v>2725</v>
      </c>
      <c r="E329" t="str">
        <v>failed</v>
      </c>
      <c r="F329">
        <v>1886</v>
      </c>
    </row>
    <row r="330" spans="2:6" x14ac:dyDescent="0.35">
      <c r="B330" t="str">
        <v>successful</v>
      </c>
      <c r="C330">
        <v>300</v>
      </c>
      <c r="E330" t="str">
        <v>failed</v>
      </c>
      <c r="F330">
        <v>1825</v>
      </c>
    </row>
    <row r="331" spans="2:6" x14ac:dyDescent="0.35">
      <c r="B331" t="str">
        <v>successful</v>
      </c>
      <c r="C331">
        <v>144</v>
      </c>
      <c r="E331" t="str">
        <v>failed</v>
      </c>
      <c r="F331">
        <v>31</v>
      </c>
    </row>
    <row r="332" spans="2:6" x14ac:dyDescent="0.35">
      <c r="B332" t="str">
        <v>successful</v>
      </c>
      <c r="C332">
        <v>87</v>
      </c>
      <c r="E332" t="str">
        <v>failed</v>
      </c>
      <c r="F332">
        <v>107</v>
      </c>
    </row>
    <row r="333" spans="2:6" x14ac:dyDescent="0.35">
      <c r="B333" t="str">
        <v>successful</v>
      </c>
      <c r="C333">
        <v>3116</v>
      </c>
      <c r="E333" t="str">
        <v>failed</v>
      </c>
      <c r="F333">
        <v>27</v>
      </c>
    </row>
    <row r="334" spans="2:6" x14ac:dyDescent="0.35">
      <c r="B334" t="str">
        <v>successful</v>
      </c>
      <c r="C334">
        <v>909</v>
      </c>
      <c r="E334" t="str">
        <v>failed</v>
      </c>
      <c r="F334">
        <v>1221</v>
      </c>
    </row>
    <row r="335" spans="2:6" x14ac:dyDescent="0.35">
      <c r="B335" t="str">
        <v>successful</v>
      </c>
      <c r="C335">
        <v>1613</v>
      </c>
      <c r="E335" t="str">
        <v>failed</v>
      </c>
      <c r="F335">
        <v>1</v>
      </c>
    </row>
    <row r="336" spans="2:6" x14ac:dyDescent="0.35">
      <c r="B336" t="str">
        <v>successful</v>
      </c>
      <c r="C336">
        <v>136</v>
      </c>
      <c r="E336" t="str">
        <v>failed</v>
      </c>
      <c r="F336">
        <v>16</v>
      </c>
    </row>
    <row r="337" spans="2:6" x14ac:dyDescent="0.35">
      <c r="B337" t="str">
        <v>successful</v>
      </c>
      <c r="C337">
        <v>130</v>
      </c>
      <c r="E337" t="str">
        <v>failed</v>
      </c>
      <c r="F337">
        <v>41</v>
      </c>
    </row>
    <row r="338" spans="2:6" x14ac:dyDescent="0.35">
      <c r="B338" t="str">
        <v>successful</v>
      </c>
      <c r="C338">
        <v>102</v>
      </c>
      <c r="E338" t="str">
        <v>failed</v>
      </c>
      <c r="F338">
        <v>523</v>
      </c>
    </row>
    <row r="339" spans="2:6" x14ac:dyDescent="0.35">
      <c r="B339" t="str">
        <v>successful</v>
      </c>
      <c r="C339">
        <v>4006</v>
      </c>
      <c r="E339" t="str">
        <v>failed</v>
      </c>
      <c r="F339">
        <v>141</v>
      </c>
    </row>
    <row r="340" spans="2:6" x14ac:dyDescent="0.35">
      <c r="B340" t="str">
        <v>successful</v>
      </c>
      <c r="C340">
        <v>1629</v>
      </c>
      <c r="E340" t="str">
        <v>failed</v>
      </c>
      <c r="F340">
        <v>52</v>
      </c>
    </row>
    <row r="341" spans="2:6" x14ac:dyDescent="0.35">
      <c r="B341" t="str">
        <v>successful</v>
      </c>
      <c r="C341">
        <v>2188</v>
      </c>
      <c r="E341" t="str">
        <v>failed</v>
      </c>
      <c r="F341">
        <v>225</v>
      </c>
    </row>
    <row r="342" spans="2:6" x14ac:dyDescent="0.35">
      <c r="B342" t="str">
        <v>successful</v>
      </c>
      <c r="C342">
        <v>2409</v>
      </c>
      <c r="E342" t="str">
        <v>failed</v>
      </c>
      <c r="F342">
        <v>38</v>
      </c>
    </row>
    <row r="343" spans="2:6" x14ac:dyDescent="0.35">
      <c r="B343" t="str">
        <v>successful</v>
      </c>
      <c r="C343">
        <v>194</v>
      </c>
      <c r="E343" t="str">
        <v>failed</v>
      </c>
      <c r="F343">
        <v>15</v>
      </c>
    </row>
    <row r="344" spans="2:6" x14ac:dyDescent="0.35">
      <c r="B344" t="str">
        <v>successful</v>
      </c>
      <c r="C344">
        <v>1140</v>
      </c>
      <c r="E344" t="str">
        <v>failed</v>
      </c>
      <c r="F344">
        <v>37</v>
      </c>
    </row>
    <row r="345" spans="2:6" x14ac:dyDescent="0.35">
      <c r="B345" t="str">
        <v>successful</v>
      </c>
      <c r="C345">
        <v>102</v>
      </c>
      <c r="E345" t="str">
        <v>failed</v>
      </c>
      <c r="F345">
        <v>112</v>
      </c>
    </row>
    <row r="346" spans="2:6" x14ac:dyDescent="0.35">
      <c r="B346" t="str">
        <v>successful</v>
      </c>
      <c r="C346">
        <v>2857</v>
      </c>
      <c r="E346" t="str">
        <v>failed</v>
      </c>
      <c r="F346">
        <v>21</v>
      </c>
    </row>
    <row r="347" spans="2:6" x14ac:dyDescent="0.35">
      <c r="B347" t="str">
        <v>successful</v>
      </c>
      <c r="C347">
        <v>107</v>
      </c>
      <c r="E347" t="str">
        <v>failed</v>
      </c>
      <c r="F347">
        <v>67</v>
      </c>
    </row>
    <row r="348" spans="2:6" x14ac:dyDescent="0.35">
      <c r="B348" t="str">
        <v>successful</v>
      </c>
      <c r="C348">
        <v>160</v>
      </c>
      <c r="E348" t="str">
        <v>failed</v>
      </c>
      <c r="F348">
        <v>78</v>
      </c>
    </row>
    <row r="349" spans="2:6" x14ac:dyDescent="0.35">
      <c r="B349" t="str">
        <v>successful</v>
      </c>
      <c r="C349">
        <v>2230</v>
      </c>
      <c r="E349" t="str">
        <v>failed</v>
      </c>
      <c r="F349">
        <v>67</v>
      </c>
    </row>
    <row r="350" spans="2:6" x14ac:dyDescent="0.35">
      <c r="B350" t="str">
        <v>successful</v>
      </c>
      <c r="C350">
        <v>316</v>
      </c>
      <c r="E350" t="str">
        <v>failed</v>
      </c>
      <c r="F350">
        <v>263</v>
      </c>
    </row>
    <row r="351" spans="2:6" x14ac:dyDescent="0.35">
      <c r="B351" t="str">
        <v>successful</v>
      </c>
      <c r="C351">
        <v>117</v>
      </c>
      <c r="E351" t="str">
        <v>failed</v>
      </c>
      <c r="F351">
        <v>1691</v>
      </c>
    </row>
    <row r="352" spans="2:6" x14ac:dyDescent="0.35">
      <c r="B352" t="str">
        <v>successful</v>
      </c>
      <c r="C352">
        <v>6406</v>
      </c>
      <c r="E352" t="str">
        <v>failed</v>
      </c>
      <c r="F352">
        <v>181</v>
      </c>
    </row>
    <row r="353" spans="2:6" x14ac:dyDescent="0.35">
      <c r="B353" t="str">
        <v>successful</v>
      </c>
      <c r="C353">
        <v>192</v>
      </c>
      <c r="E353" t="str">
        <v>failed</v>
      </c>
      <c r="F353">
        <v>13</v>
      </c>
    </row>
    <row r="354" spans="2:6" x14ac:dyDescent="0.35">
      <c r="B354" t="str">
        <v>successful</v>
      </c>
      <c r="C354">
        <v>26</v>
      </c>
      <c r="E354" t="str">
        <v>failed</v>
      </c>
      <c r="F354">
        <v>1</v>
      </c>
    </row>
    <row r="355" spans="2:6" x14ac:dyDescent="0.35">
      <c r="B355" t="str">
        <v>successful</v>
      </c>
      <c r="C355">
        <v>723</v>
      </c>
      <c r="E355" t="str">
        <v>failed</v>
      </c>
      <c r="F355">
        <v>21</v>
      </c>
    </row>
    <row r="356" spans="2:6" x14ac:dyDescent="0.35">
      <c r="B356" t="str">
        <v>successful</v>
      </c>
      <c r="C356">
        <v>170</v>
      </c>
      <c r="E356" t="str">
        <v>failed</v>
      </c>
      <c r="F356">
        <v>830</v>
      </c>
    </row>
    <row r="357" spans="2:6" x14ac:dyDescent="0.35">
      <c r="B357" t="str">
        <v>successful</v>
      </c>
      <c r="C357">
        <v>238</v>
      </c>
      <c r="E357" t="str">
        <v>failed</v>
      </c>
      <c r="F357">
        <v>130</v>
      </c>
    </row>
    <row r="358" spans="2:6" x14ac:dyDescent="0.35">
      <c r="B358" t="str">
        <v>successful</v>
      </c>
      <c r="C358">
        <v>55</v>
      </c>
      <c r="E358" t="str">
        <v>failed</v>
      </c>
      <c r="F358">
        <v>55</v>
      </c>
    </row>
    <row r="359" spans="2:6" x14ac:dyDescent="0.35">
      <c r="B359" t="str">
        <v>successful</v>
      </c>
      <c r="C359">
        <v>128</v>
      </c>
      <c r="E359" t="str">
        <v>failed</v>
      </c>
      <c r="F359">
        <v>114</v>
      </c>
    </row>
    <row r="360" spans="2:6" x14ac:dyDescent="0.35">
      <c r="B360" t="str">
        <v>successful</v>
      </c>
      <c r="C360">
        <v>2144</v>
      </c>
      <c r="E360" t="str">
        <v>failed</v>
      </c>
      <c r="F360">
        <v>594</v>
      </c>
    </row>
    <row r="361" spans="2:6" x14ac:dyDescent="0.35">
      <c r="B361" t="str">
        <v>successful</v>
      </c>
      <c r="C361">
        <v>2693</v>
      </c>
      <c r="E361" t="str">
        <v>failed</v>
      </c>
      <c r="F361">
        <v>24</v>
      </c>
    </row>
    <row r="362" spans="2:6" x14ac:dyDescent="0.35">
      <c r="B362" t="str">
        <v>successful</v>
      </c>
      <c r="C362">
        <v>432</v>
      </c>
      <c r="E362" t="str">
        <v>failed</v>
      </c>
      <c r="F362">
        <v>252</v>
      </c>
    </row>
    <row r="363" spans="2:6" x14ac:dyDescent="0.35">
      <c r="B363" t="str">
        <v>successful</v>
      </c>
      <c r="C363">
        <v>189</v>
      </c>
      <c r="E363" t="str">
        <v>failed</v>
      </c>
      <c r="F363">
        <v>67</v>
      </c>
    </row>
    <row r="364" spans="2:6" x14ac:dyDescent="0.35">
      <c r="B364" t="str">
        <v>successful</v>
      </c>
      <c r="C364">
        <v>154</v>
      </c>
      <c r="E364" t="str">
        <v>failed</v>
      </c>
      <c r="F364">
        <v>742</v>
      </c>
    </row>
    <row r="365" spans="2:6" x14ac:dyDescent="0.35">
      <c r="B365" t="str">
        <v>successful</v>
      </c>
      <c r="C365">
        <v>96</v>
      </c>
      <c r="E365" t="str">
        <v>failed</v>
      </c>
      <c r="F365">
        <v>75</v>
      </c>
    </row>
    <row r="366" spans="2:6" x14ac:dyDescent="0.35">
      <c r="B366" t="str">
        <v>successful</v>
      </c>
      <c r="C366">
        <v>3063</v>
      </c>
      <c r="E366" t="str">
        <v>failed</v>
      </c>
      <c r="F366">
        <v>4405</v>
      </c>
    </row>
    <row r="367" spans="2:6" x14ac:dyDescent="0.35">
      <c r="B367" t="str">
        <v>successful</v>
      </c>
      <c r="C367">
        <v>2266</v>
      </c>
      <c r="E367" t="str">
        <v>failed</v>
      </c>
      <c r="F367">
        <v>92</v>
      </c>
    </row>
    <row r="368" spans="2:6" x14ac:dyDescent="0.35">
      <c r="B368" t="str">
        <v>successful</v>
      </c>
      <c r="C368">
        <v>194</v>
      </c>
      <c r="E368" t="str">
        <v>failed</v>
      </c>
      <c r="F368">
        <v>64</v>
      </c>
    </row>
    <row r="369" spans="2:6" x14ac:dyDescent="0.35">
      <c r="B369" t="str">
        <v>successful</v>
      </c>
      <c r="C369">
        <v>129</v>
      </c>
      <c r="E369" t="str">
        <v>failed</v>
      </c>
      <c r="F369">
        <v>64</v>
      </c>
    </row>
    <row r="370" spans="2:6" x14ac:dyDescent="0.35">
      <c r="B370" t="str">
        <v>successful</v>
      </c>
      <c r="C370">
        <v>375</v>
      </c>
      <c r="E370" t="str">
        <v>failed</v>
      </c>
      <c r="F370">
        <v>842</v>
      </c>
    </row>
    <row r="371" spans="2:6" x14ac:dyDescent="0.35">
      <c r="B371" t="str">
        <v>successful</v>
      </c>
      <c r="C371">
        <v>409</v>
      </c>
      <c r="E371" t="str">
        <v>failed</v>
      </c>
      <c r="F371">
        <v>112</v>
      </c>
    </row>
    <row r="372" spans="2:6" x14ac:dyDescent="0.35">
      <c r="B372" t="str">
        <v>successful</v>
      </c>
      <c r="C372">
        <v>234</v>
      </c>
      <c r="E372" t="str">
        <v>failed</v>
      </c>
      <c r="F372">
        <v>374</v>
      </c>
    </row>
    <row r="373" spans="2:6" x14ac:dyDescent="0.35">
      <c r="B373" t="str">
        <v>successful</v>
      </c>
      <c r="C373">
        <v>3016</v>
      </c>
    </row>
    <row r="374" spans="2:6" x14ac:dyDescent="0.35">
      <c r="B374" t="str">
        <v>successful</v>
      </c>
      <c r="C374">
        <v>264</v>
      </c>
    </row>
    <row r="375" spans="2:6" x14ac:dyDescent="0.35">
      <c r="B375" t="str">
        <v>successful</v>
      </c>
      <c r="C375">
        <v>272</v>
      </c>
    </row>
    <row r="376" spans="2:6" x14ac:dyDescent="0.35">
      <c r="B376" t="str">
        <v>successful</v>
      </c>
      <c r="C376">
        <v>419</v>
      </c>
    </row>
    <row r="377" spans="2:6" x14ac:dyDescent="0.35">
      <c r="B377" t="str">
        <v>successful</v>
      </c>
      <c r="C377">
        <v>1621</v>
      </c>
    </row>
    <row r="378" spans="2:6" x14ac:dyDescent="0.35">
      <c r="B378" t="str">
        <v>successful</v>
      </c>
      <c r="C378">
        <v>1101</v>
      </c>
    </row>
    <row r="379" spans="2:6" x14ac:dyDescent="0.35">
      <c r="B379" t="str">
        <v>successful</v>
      </c>
      <c r="C379">
        <v>1073</v>
      </c>
    </row>
    <row r="380" spans="2:6" x14ac:dyDescent="0.35">
      <c r="B380" t="str">
        <v>successful</v>
      </c>
      <c r="C380">
        <v>331</v>
      </c>
    </row>
    <row r="381" spans="2:6" x14ac:dyDescent="0.35">
      <c r="B381" t="str">
        <v>successful</v>
      </c>
      <c r="C381">
        <v>1170</v>
      </c>
    </row>
    <row r="382" spans="2:6" x14ac:dyDescent="0.35">
      <c r="B382" t="str">
        <v>successful</v>
      </c>
      <c r="C382">
        <v>363</v>
      </c>
    </row>
    <row r="383" spans="2:6" x14ac:dyDescent="0.35">
      <c r="B383" t="str">
        <v>successful</v>
      </c>
      <c r="C383">
        <v>103</v>
      </c>
    </row>
    <row r="384" spans="2:6" x14ac:dyDescent="0.35">
      <c r="B384" t="str">
        <v>successful</v>
      </c>
      <c r="C384">
        <v>147</v>
      </c>
    </row>
    <row r="385" spans="2:3" x14ac:dyDescent="0.35">
      <c r="B385" t="str">
        <v>successful</v>
      </c>
      <c r="C385">
        <v>110</v>
      </c>
    </row>
    <row r="386" spans="2:3" x14ac:dyDescent="0.35">
      <c r="B386" t="str">
        <v>successful</v>
      </c>
      <c r="C386">
        <v>134</v>
      </c>
    </row>
    <row r="387" spans="2:3" x14ac:dyDescent="0.35">
      <c r="B387" t="str">
        <v>successful</v>
      </c>
      <c r="C387">
        <v>269</v>
      </c>
    </row>
    <row r="388" spans="2:3" x14ac:dyDescent="0.35">
      <c r="B388" t="str">
        <v>successful</v>
      </c>
      <c r="C388">
        <v>175</v>
      </c>
    </row>
    <row r="389" spans="2:3" x14ac:dyDescent="0.35">
      <c r="B389" t="str">
        <v>successful</v>
      </c>
      <c r="C389">
        <v>69</v>
      </c>
    </row>
    <row r="390" spans="2:3" x14ac:dyDescent="0.35">
      <c r="B390" t="str">
        <v>successful</v>
      </c>
      <c r="C390">
        <v>190</v>
      </c>
    </row>
    <row r="391" spans="2:3" x14ac:dyDescent="0.35">
      <c r="B391" t="str">
        <v>successful</v>
      </c>
      <c r="C391">
        <v>237</v>
      </c>
    </row>
    <row r="392" spans="2:3" x14ac:dyDescent="0.35">
      <c r="B392" t="str">
        <v>successful</v>
      </c>
      <c r="C392">
        <v>196</v>
      </c>
    </row>
    <row r="393" spans="2:3" x14ac:dyDescent="0.35">
      <c r="B393" t="str">
        <v>successful</v>
      </c>
      <c r="C393">
        <v>7295</v>
      </c>
    </row>
    <row r="394" spans="2:3" x14ac:dyDescent="0.35">
      <c r="B394" t="str">
        <v>successful</v>
      </c>
      <c r="C394">
        <v>2893</v>
      </c>
    </row>
    <row r="395" spans="2:3" x14ac:dyDescent="0.35">
      <c r="B395" t="str">
        <v>successful</v>
      </c>
      <c r="C395">
        <v>820</v>
      </c>
    </row>
    <row r="396" spans="2:3" x14ac:dyDescent="0.35">
      <c r="B396" t="str">
        <v>successful</v>
      </c>
      <c r="C396">
        <v>2038</v>
      </c>
    </row>
    <row r="397" spans="2:3" x14ac:dyDescent="0.35">
      <c r="B397" t="str">
        <v>successful</v>
      </c>
      <c r="C397">
        <v>116</v>
      </c>
    </row>
    <row r="398" spans="2:3" x14ac:dyDescent="0.35">
      <c r="B398" t="str">
        <v>successful</v>
      </c>
      <c r="C398">
        <v>1345</v>
      </c>
    </row>
    <row r="399" spans="2:3" x14ac:dyDescent="0.35">
      <c r="B399" t="str">
        <v>successful</v>
      </c>
      <c r="C399">
        <v>168</v>
      </c>
    </row>
    <row r="400" spans="2:3" x14ac:dyDescent="0.35">
      <c r="B400" t="str">
        <v>successful</v>
      </c>
      <c r="C400">
        <v>137</v>
      </c>
    </row>
    <row r="401" spans="2:3" x14ac:dyDescent="0.35">
      <c r="B401" t="str">
        <v>successful</v>
      </c>
      <c r="C401">
        <v>186</v>
      </c>
    </row>
    <row r="402" spans="2:3" x14ac:dyDescent="0.35">
      <c r="B402" t="str">
        <v>successful</v>
      </c>
      <c r="C402">
        <v>125</v>
      </c>
    </row>
    <row r="403" spans="2:3" x14ac:dyDescent="0.35">
      <c r="B403" t="str">
        <v>successful</v>
      </c>
      <c r="C403">
        <v>202</v>
      </c>
    </row>
    <row r="404" spans="2:3" x14ac:dyDescent="0.35">
      <c r="B404" t="str">
        <v>successful</v>
      </c>
      <c r="C404">
        <v>103</v>
      </c>
    </row>
    <row r="405" spans="2:3" x14ac:dyDescent="0.35">
      <c r="B405" t="str">
        <v>successful</v>
      </c>
      <c r="C405">
        <v>1785</v>
      </c>
    </row>
    <row r="406" spans="2:3" x14ac:dyDescent="0.35">
      <c r="B406" t="str">
        <v>successful</v>
      </c>
      <c r="C406">
        <v>157</v>
      </c>
    </row>
    <row r="407" spans="2:3" x14ac:dyDescent="0.35">
      <c r="B407" t="str">
        <v>successful</v>
      </c>
      <c r="C407">
        <v>555</v>
      </c>
    </row>
    <row r="408" spans="2:3" x14ac:dyDescent="0.35">
      <c r="B408" t="str">
        <v>successful</v>
      </c>
      <c r="C408">
        <v>297</v>
      </c>
    </row>
    <row r="409" spans="2:3" x14ac:dyDescent="0.35">
      <c r="B409" t="str">
        <v>successful</v>
      </c>
      <c r="C409">
        <v>123</v>
      </c>
    </row>
    <row r="410" spans="2:3" x14ac:dyDescent="0.35">
      <c r="B410" t="str">
        <v>successful</v>
      </c>
      <c r="C410">
        <v>3036</v>
      </c>
    </row>
    <row r="411" spans="2:3" x14ac:dyDescent="0.35">
      <c r="B411" t="str">
        <v>successful</v>
      </c>
      <c r="C411">
        <v>144</v>
      </c>
    </row>
    <row r="412" spans="2:3" x14ac:dyDescent="0.35">
      <c r="B412" t="str">
        <v>successful</v>
      </c>
      <c r="C412">
        <v>121</v>
      </c>
    </row>
    <row r="413" spans="2:3" x14ac:dyDescent="0.35">
      <c r="B413" t="str">
        <v>successful</v>
      </c>
      <c r="C413">
        <v>181</v>
      </c>
    </row>
    <row r="414" spans="2:3" x14ac:dyDescent="0.35">
      <c r="B414" t="str">
        <v>successful</v>
      </c>
      <c r="C414">
        <v>122</v>
      </c>
    </row>
    <row r="415" spans="2:3" x14ac:dyDescent="0.35">
      <c r="B415" t="str">
        <v>successful</v>
      </c>
      <c r="C415">
        <v>1071</v>
      </c>
    </row>
    <row r="416" spans="2:3" x14ac:dyDescent="0.35">
      <c r="B416" t="str">
        <v>successful</v>
      </c>
      <c r="C416">
        <v>980</v>
      </c>
    </row>
    <row r="417" spans="2:3" x14ac:dyDescent="0.35">
      <c r="B417" t="str">
        <v>successful</v>
      </c>
      <c r="C417">
        <v>536</v>
      </c>
    </row>
    <row r="418" spans="2:3" x14ac:dyDescent="0.35">
      <c r="B418" t="str">
        <v>successful</v>
      </c>
      <c r="C418">
        <v>1991</v>
      </c>
    </row>
    <row r="419" spans="2:3" x14ac:dyDescent="0.35">
      <c r="B419" t="str">
        <v>successful</v>
      </c>
      <c r="C419">
        <v>180</v>
      </c>
    </row>
    <row r="420" spans="2:3" x14ac:dyDescent="0.35">
      <c r="B420" t="str">
        <v>successful</v>
      </c>
      <c r="C420">
        <v>130</v>
      </c>
    </row>
    <row r="421" spans="2:3" x14ac:dyDescent="0.35">
      <c r="B421" t="str">
        <v>successful</v>
      </c>
      <c r="C421">
        <v>122</v>
      </c>
    </row>
    <row r="422" spans="2:3" x14ac:dyDescent="0.35">
      <c r="B422" t="str">
        <v>successful</v>
      </c>
      <c r="C422">
        <v>140</v>
      </c>
    </row>
    <row r="423" spans="2:3" x14ac:dyDescent="0.35">
      <c r="B423" t="str">
        <v>successful</v>
      </c>
      <c r="C423">
        <v>3388</v>
      </c>
    </row>
    <row r="424" spans="2:3" x14ac:dyDescent="0.35">
      <c r="B424" t="str">
        <v>successful</v>
      </c>
      <c r="C424">
        <v>280</v>
      </c>
    </row>
    <row r="425" spans="2:3" x14ac:dyDescent="0.35">
      <c r="B425" t="str">
        <v>successful</v>
      </c>
      <c r="C425">
        <v>366</v>
      </c>
    </row>
    <row r="426" spans="2:3" x14ac:dyDescent="0.35">
      <c r="B426" t="str">
        <v>successful</v>
      </c>
      <c r="C426">
        <v>270</v>
      </c>
    </row>
    <row r="427" spans="2:3" x14ac:dyDescent="0.35">
      <c r="B427" t="str">
        <v>successful</v>
      </c>
      <c r="C427">
        <v>137</v>
      </c>
    </row>
    <row r="428" spans="2:3" x14ac:dyDescent="0.35">
      <c r="B428" t="str">
        <v>successful</v>
      </c>
      <c r="C428">
        <v>3205</v>
      </c>
    </row>
    <row r="429" spans="2:3" x14ac:dyDescent="0.35">
      <c r="B429" t="str">
        <v>successful</v>
      </c>
      <c r="C429">
        <v>288</v>
      </c>
    </row>
    <row r="430" spans="2:3" x14ac:dyDescent="0.35">
      <c r="B430" t="str">
        <v>successful</v>
      </c>
      <c r="C430">
        <v>148</v>
      </c>
    </row>
    <row r="431" spans="2:3" x14ac:dyDescent="0.35">
      <c r="B431" t="str">
        <v>successful</v>
      </c>
      <c r="C431">
        <v>114</v>
      </c>
    </row>
    <row r="432" spans="2:3" x14ac:dyDescent="0.35">
      <c r="B432" t="str">
        <v>successful</v>
      </c>
      <c r="C432">
        <v>1518</v>
      </c>
    </row>
    <row r="433" spans="2:3" x14ac:dyDescent="0.35">
      <c r="B433" t="str">
        <v>successful</v>
      </c>
      <c r="C433">
        <v>166</v>
      </c>
    </row>
    <row r="434" spans="2:3" x14ac:dyDescent="0.35">
      <c r="B434" t="str">
        <v>successful</v>
      </c>
      <c r="C434">
        <v>100</v>
      </c>
    </row>
    <row r="435" spans="2:3" x14ac:dyDescent="0.35">
      <c r="B435" t="str">
        <v>successful</v>
      </c>
      <c r="C435">
        <v>235</v>
      </c>
    </row>
    <row r="436" spans="2:3" x14ac:dyDescent="0.35">
      <c r="B436" t="str">
        <v>successful</v>
      </c>
      <c r="C436">
        <v>148</v>
      </c>
    </row>
    <row r="437" spans="2:3" x14ac:dyDescent="0.35">
      <c r="B437" t="str">
        <v>successful</v>
      </c>
      <c r="C437">
        <v>198</v>
      </c>
    </row>
    <row r="438" spans="2:3" x14ac:dyDescent="0.35">
      <c r="B438" t="str">
        <v>successful</v>
      </c>
      <c r="C438">
        <v>150</v>
      </c>
    </row>
    <row r="439" spans="2:3" x14ac:dyDescent="0.35">
      <c r="B439" t="str">
        <v>successful</v>
      </c>
      <c r="C439">
        <v>216</v>
      </c>
    </row>
    <row r="440" spans="2:3" x14ac:dyDescent="0.35">
      <c r="B440" t="str">
        <v>successful</v>
      </c>
      <c r="C440">
        <v>5139</v>
      </c>
    </row>
    <row r="441" spans="2:3" x14ac:dyDescent="0.35">
      <c r="B441" t="str">
        <v>successful</v>
      </c>
      <c r="C441">
        <v>2353</v>
      </c>
    </row>
    <row r="442" spans="2:3" x14ac:dyDescent="0.35">
      <c r="B442" t="str">
        <v>successful</v>
      </c>
      <c r="C442">
        <v>78</v>
      </c>
    </row>
    <row r="443" spans="2:3" x14ac:dyDescent="0.35">
      <c r="B443" t="str">
        <v>successful</v>
      </c>
      <c r="C443">
        <v>174</v>
      </c>
    </row>
    <row r="444" spans="2:3" x14ac:dyDescent="0.35">
      <c r="B444" t="str">
        <v>successful</v>
      </c>
      <c r="C444">
        <v>164</v>
      </c>
    </row>
    <row r="445" spans="2:3" x14ac:dyDescent="0.35">
      <c r="B445" t="str">
        <v>successful</v>
      </c>
      <c r="C445">
        <v>161</v>
      </c>
    </row>
    <row r="446" spans="2:3" x14ac:dyDescent="0.35">
      <c r="B446" t="str">
        <v>successful</v>
      </c>
      <c r="C446">
        <v>138</v>
      </c>
    </row>
    <row r="447" spans="2:3" x14ac:dyDescent="0.35">
      <c r="B447" t="str">
        <v>successful</v>
      </c>
      <c r="C447">
        <v>3308</v>
      </c>
    </row>
    <row r="448" spans="2:3" x14ac:dyDescent="0.35">
      <c r="B448" t="str">
        <v>successful</v>
      </c>
      <c r="C448">
        <v>127</v>
      </c>
    </row>
    <row r="449" spans="2:3" x14ac:dyDescent="0.35">
      <c r="B449" t="str">
        <v>successful</v>
      </c>
      <c r="C449">
        <v>207</v>
      </c>
    </row>
    <row r="450" spans="2:3" x14ac:dyDescent="0.35">
      <c r="B450" t="str">
        <v>successful</v>
      </c>
      <c r="C450">
        <v>181</v>
      </c>
    </row>
    <row r="451" spans="2:3" x14ac:dyDescent="0.35">
      <c r="B451" t="str">
        <v>successful</v>
      </c>
      <c r="C451">
        <v>110</v>
      </c>
    </row>
    <row r="452" spans="2:3" x14ac:dyDescent="0.35">
      <c r="B452" t="str">
        <v>successful</v>
      </c>
      <c r="C452">
        <v>185</v>
      </c>
    </row>
    <row r="453" spans="2:3" x14ac:dyDescent="0.35">
      <c r="B453" t="str">
        <v>successful</v>
      </c>
      <c r="C453">
        <v>121</v>
      </c>
    </row>
    <row r="454" spans="2:3" x14ac:dyDescent="0.35">
      <c r="B454" t="str">
        <v>successful</v>
      </c>
      <c r="C454">
        <v>106</v>
      </c>
    </row>
    <row r="455" spans="2:3" x14ac:dyDescent="0.35">
      <c r="B455" t="str">
        <v>successful</v>
      </c>
      <c r="C455">
        <v>142</v>
      </c>
    </row>
    <row r="456" spans="2:3" x14ac:dyDescent="0.35">
      <c r="B456" t="str">
        <v>successful</v>
      </c>
      <c r="C456">
        <v>233</v>
      </c>
    </row>
    <row r="457" spans="2:3" x14ac:dyDescent="0.35">
      <c r="B457" t="str">
        <v>successful</v>
      </c>
      <c r="C457">
        <v>218</v>
      </c>
    </row>
    <row r="458" spans="2:3" x14ac:dyDescent="0.35">
      <c r="B458" t="str">
        <v>successful</v>
      </c>
      <c r="C458">
        <v>76</v>
      </c>
    </row>
    <row r="459" spans="2:3" x14ac:dyDescent="0.35">
      <c r="B459" t="str">
        <v>successful</v>
      </c>
      <c r="C459">
        <v>43</v>
      </c>
    </row>
    <row r="460" spans="2:3" x14ac:dyDescent="0.35">
      <c r="B460" t="str">
        <v>successful</v>
      </c>
      <c r="C460">
        <v>221</v>
      </c>
    </row>
    <row r="461" spans="2:3" x14ac:dyDescent="0.35">
      <c r="B461" t="str">
        <v>successful</v>
      </c>
      <c r="C461">
        <v>2805</v>
      </c>
    </row>
    <row r="462" spans="2:3" x14ac:dyDescent="0.35">
      <c r="B462" t="str">
        <v>successful</v>
      </c>
      <c r="C462">
        <v>68</v>
      </c>
    </row>
    <row r="463" spans="2:3" x14ac:dyDescent="0.35">
      <c r="B463" t="str">
        <v>successful</v>
      </c>
      <c r="C463">
        <v>183</v>
      </c>
    </row>
    <row r="464" spans="2:3" x14ac:dyDescent="0.35">
      <c r="B464" t="str">
        <v>successful</v>
      </c>
      <c r="C464">
        <v>133</v>
      </c>
    </row>
    <row r="465" spans="2:3" x14ac:dyDescent="0.35">
      <c r="B465" t="str">
        <v>successful</v>
      </c>
      <c r="C465">
        <v>2489</v>
      </c>
    </row>
    <row r="466" spans="2:3" x14ac:dyDescent="0.35">
      <c r="B466" t="str">
        <v>successful</v>
      </c>
      <c r="C466">
        <v>69</v>
      </c>
    </row>
    <row r="467" spans="2:3" x14ac:dyDescent="0.35">
      <c r="B467" t="str">
        <v>successful</v>
      </c>
      <c r="C467">
        <v>279</v>
      </c>
    </row>
    <row r="468" spans="2:3" x14ac:dyDescent="0.35">
      <c r="B468" t="str">
        <v>successful</v>
      </c>
      <c r="C468">
        <v>210</v>
      </c>
    </row>
    <row r="469" spans="2:3" x14ac:dyDescent="0.35">
      <c r="B469" t="str">
        <v>successful</v>
      </c>
      <c r="C469">
        <v>2100</v>
      </c>
    </row>
    <row r="470" spans="2:3" x14ac:dyDescent="0.35">
      <c r="B470" t="str">
        <v>successful</v>
      </c>
      <c r="C470">
        <v>252</v>
      </c>
    </row>
    <row r="471" spans="2:3" x14ac:dyDescent="0.35">
      <c r="B471" t="str">
        <v>successful</v>
      </c>
      <c r="C471">
        <v>1280</v>
      </c>
    </row>
    <row r="472" spans="2:3" x14ac:dyDescent="0.35">
      <c r="B472" t="str">
        <v>successful</v>
      </c>
      <c r="C472">
        <v>157</v>
      </c>
    </row>
    <row r="473" spans="2:3" x14ac:dyDescent="0.35">
      <c r="B473" t="str">
        <v>successful</v>
      </c>
      <c r="C473">
        <v>194</v>
      </c>
    </row>
    <row r="474" spans="2:3" x14ac:dyDescent="0.35">
      <c r="B474" t="str">
        <v>successful</v>
      </c>
      <c r="C474">
        <v>82</v>
      </c>
    </row>
    <row r="475" spans="2:3" x14ac:dyDescent="0.35">
      <c r="B475" t="str">
        <v>successful</v>
      </c>
      <c r="C475">
        <v>4233</v>
      </c>
    </row>
    <row r="476" spans="2:3" x14ac:dyDescent="0.35">
      <c r="B476" t="str">
        <v>successful</v>
      </c>
      <c r="C476">
        <v>1297</v>
      </c>
    </row>
    <row r="477" spans="2:3" x14ac:dyDescent="0.35">
      <c r="B477" t="str">
        <v>successful</v>
      </c>
      <c r="C477">
        <v>165</v>
      </c>
    </row>
    <row r="478" spans="2:3" x14ac:dyDescent="0.35">
      <c r="B478" t="str">
        <v>successful</v>
      </c>
      <c r="C478">
        <v>119</v>
      </c>
    </row>
    <row r="479" spans="2:3" x14ac:dyDescent="0.35">
      <c r="B479" t="str">
        <v>successful</v>
      </c>
      <c r="C479">
        <v>1797</v>
      </c>
    </row>
    <row r="480" spans="2:3" x14ac:dyDescent="0.35">
      <c r="B480" t="str">
        <v>successful</v>
      </c>
      <c r="C480">
        <v>261</v>
      </c>
    </row>
    <row r="481" spans="2:3" x14ac:dyDescent="0.35">
      <c r="B481" t="str">
        <v>successful</v>
      </c>
      <c r="C481">
        <v>157</v>
      </c>
    </row>
    <row r="482" spans="2:3" x14ac:dyDescent="0.35">
      <c r="B482" t="str">
        <v>successful</v>
      </c>
      <c r="C482">
        <v>3533</v>
      </c>
    </row>
    <row r="483" spans="2:3" x14ac:dyDescent="0.35">
      <c r="B483" t="str">
        <v>successful</v>
      </c>
      <c r="C483">
        <v>155</v>
      </c>
    </row>
    <row r="484" spans="2:3" x14ac:dyDescent="0.35">
      <c r="B484" t="str">
        <v>successful</v>
      </c>
      <c r="C484">
        <v>132</v>
      </c>
    </row>
    <row r="485" spans="2:3" x14ac:dyDescent="0.35">
      <c r="B485" t="str">
        <v>successful</v>
      </c>
      <c r="C485">
        <v>1354</v>
      </c>
    </row>
    <row r="486" spans="2:3" x14ac:dyDescent="0.35">
      <c r="B486" t="str">
        <v>successful</v>
      </c>
      <c r="C486">
        <v>48</v>
      </c>
    </row>
    <row r="487" spans="2:3" x14ac:dyDescent="0.35">
      <c r="B487" t="str">
        <v>successful</v>
      </c>
      <c r="C487">
        <v>110</v>
      </c>
    </row>
    <row r="488" spans="2:3" x14ac:dyDescent="0.35">
      <c r="B488" t="str">
        <v>successful</v>
      </c>
      <c r="C488">
        <v>172</v>
      </c>
    </row>
    <row r="489" spans="2:3" x14ac:dyDescent="0.35">
      <c r="B489" t="str">
        <v>successful</v>
      </c>
      <c r="C489">
        <v>307</v>
      </c>
    </row>
    <row r="490" spans="2:3" x14ac:dyDescent="0.35">
      <c r="B490" t="str">
        <v>successful</v>
      </c>
      <c r="C490">
        <v>160</v>
      </c>
    </row>
    <row r="491" spans="2:3" x14ac:dyDescent="0.35">
      <c r="B491" t="str">
        <v>successful</v>
      </c>
      <c r="C491">
        <v>1467</v>
      </c>
    </row>
    <row r="492" spans="2:3" x14ac:dyDescent="0.35">
      <c r="B492" t="str">
        <v>successful</v>
      </c>
      <c r="C492">
        <v>2662</v>
      </c>
    </row>
    <row r="493" spans="2:3" x14ac:dyDescent="0.35">
      <c r="B493" t="str">
        <v>successful</v>
      </c>
      <c r="C493">
        <v>452</v>
      </c>
    </row>
    <row r="494" spans="2:3" x14ac:dyDescent="0.35">
      <c r="B494" t="str">
        <v>successful</v>
      </c>
      <c r="C494">
        <v>158</v>
      </c>
    </row>
    <row r="495" spans="2:3" x14ac:dyDescent="0.35">
      <c r="B495" t="str">
        <v>successful</v>
      </c>
      <c r="C495">
        <v>225</v>
      </c>
    </row>
    <row r="496" spans="2:3" x14ac:dyDescent="0.35">
      <c r="B496" t="str">
        <v>successful</v>
      </c>
      <c r="C496">
        <v>65</v>
      </c>
    </row>
    <row r="497" spans="2:3" x14ac:dyDescent="0.35">
      <c r="B497" t="str">
        <v>successful</v>
      </c>
      <c r="C497">
        <v>163</v>
      </c>
    </row>
    <row r="498" spans="2:3" x14ac:dyDescent="0.35">
      <c r="B498" t="str">
        <v>successful</v>
      </c>
      <c r="C498">
        <v>85</v>
      </c>
    </row>
    <row r="499" spans="2:3" x14ac:dyDescent="0.35">
      <c r="B499" t="str">
        <v>successful</v>
      </c>
      <c r="C499">
        <v>217</v>
      </c>
    </row>
    <row r="500" spans="2:3" x14ac:dyDescent="0.35">
      <c r="B500" t="str">
        <v>successful</v>
      </c>
      <c r="C500">
        <v>150</v>
      </c>
    </row>
    <row r="501" spans="2:3" x14ac:dyDescent="0.35">
      <c r="B501" t="str">
        <v>successful</v>
      </c>
      <c r="C501">
        <v>3272</v>
      </c>
    </row>
    <row r="502" spans="2:3" x14ac:dyDescent="0.35">
      <c r="B502" t="str">
        <v>successful</v>
      </c>
      <c r="C502">
        <v>300</v>
      </c>
    </row>
    <row r="503" spans="2:3" x14ac:dyDescent="0.35">
      <c r="B503" t="str">
        <v>successful</v>
      </c>
      <c r="C503">
        <v>126</v>
      </c>
    </row>
    <row r="504" spans="2:3" x14ac:dyDescent="0.35">
      <c r="B504" t="str">
        <v>successful</v>
      </c>
      <c r="C504">
        <v>2320</v>
      </c>
    </row>
    <row r="505" spans="2:3" x14ac:dyDescent="0.35">
      <c r="B505" t="str">
        <v>successful</v>
      </c>
      <c r="C505">
        <v>81</v>
      </c>
    </row>
    <row r="506" spans="2:3" x14ac:dyDescent="0.35">
      <c r="B506" t="str">
        <v>successful</v>
      </c>
      <c r="C506">
        <v>1887</v>
      </c>
    </row>
    <row r="507" spans="2:3" x14ac:dyDescent="0.35">
      <c r="B507" t="str">
        <v>successful</v>
      </c>
      <c r="C507">
        <v>4358</v>
      </c>
    </row>
    <row r="508" spans="2:3" x14ac:dyDescent="0.35">
      <c r="B508" t="str">
        <v>successful</v>
      </c>
      <c r="C508">
        <v>53</v>
      </c>
    </row>
    <row r="509" spans="2:3" x14ac:dyDescent="0.35">
      <c r="B509" t="str">
        <v>successful</v>
      </c>
      <c r="C509">
        <v>2414</v>
      </c>
    </row>
    <row r="510" spans="2:3" x14ac:dyDescent="0.35">
      <c r="B510" t="str">
        <v>successful</v>
      </c>
      <c r="C510">
        <v>80</v>
      </c>
    </row>
    <row r="511" spans="2:3" x14ac:dyDescent="0.35">
      <c r="B511" t="str">
        <v>successful</v>
      </c>
      <c r="C511">
        <v>193</v>
      </c>
    </row>
    <row r="512" spans="2:3" x14ac:dyDescent="0.35">
      <c r="B512" t="str">
        <v>successful</v>
      </c>
      <c r="C512">
        <v>52</v>
      </c>
    </row>
    <row r="513" spans="2:3" x14ac:dyDescent="0.35">
      <c r="B513" t="str">
        <v>successful</v>
      </c>
      <c r="C513">
        <v>290</v>
      </c>
    </row>
    <row r="514" spans="2:3" x14ac:dyDescent="0.35">
      <c r="B514" t="str">
        <v>successful</v>
      </c>
      <c r="C514">
        <v>122</v>
      </c>
    </row>
    <row r="515" spans="2:3" x14ac:dyDescent="0.35">
      <c r="B515" t="str">
        <v>successful</v>
      </c>
      <c r="C515">
        <v>1470</v>
      </c>
    </row>
    <row r="516" spans="2:3" x14ac:dyDescent="0.35">
      <c r="B516" t="str">
        <v>successful</v>
      </c>
      <c r="C516">
        <v>165</v>
      </c>
    </row>
    <row r="517" spans="2:3" x14ac:dyDescent="0.35">
      <c r="B517" t="str">
        <v>successful</v>
      </c>
      <c r="C517">
        <v>182</v>
      </c>
    </row>
    <row r="518" spans="2:3" x14ac:dyDescent="0.35">
      <c r="B518" t="str">
        <v>successful</v>
      </c>
      <c r="C518">
        <v>199</v>
      </c>
    </row>
    <row r="519" spans="2:3" x14ac:dyDescent="0.35">
      <c r="B519" t="str">
        <v>successful</v>
      </c>
      <c r="C519">
        <v>56</v>
      </c>
    </row>
    <row r="520" spans="2:3" x14ac:dyDescent="0.35">
      <c r="B520" t="str">
        <v>successful</v>
      </c>
      <c r="C520">
        <v>1460</v>
      </c>
    </row>
    <row r="521" spans="2:3" x14ac:dyDescent="0.35">
      <c r="B521" t="str">
        <v>successful</v>
      </c>
      <c r="C521">
        <v>123</v>
      </c>
    </row>
    <row r="522" spans="2:3" x14ac:dyDescent="0.35">
      <c r="B522" t="str">
        <v>successful</v>
      </c>
      <c r="C522">
        <v>159</v>
      </c>
    </row>
    <row r="523" spans="2:3" x14ac:dyDescent="0.35">
      <c r="B523" t="str">
        <v>successful</v>
      </c>
      <c r="C523">
        <v>110</v>
      </c>
    </row>
    <row r="524" spans="2:3" x14ac:dyDescent="0.35">
      <c r="B524" t="str">
        <v>successful</v>
      </c>
      <c r="C524">
        <v>236</v>
      </c>
    </row>
    <row r="525" spans="2:3" x14ac:dyDescent="0.35">
      <c r="B525" t="str">
        <v>successful</v>
      </c>
      <c r="C525">
        <v>191</v>
      </c>
    </row>
    <row r="526" spans="2:3" x14ac:dyDescent="0.35">
      <c r="B526" t="str">
        <v>successful</v>
      </c>
      <c r="C526">
        <v>3934</v>
      </c>
    </row>
    <row r="527" spans="2:3" x14ac:dyDescent="0.35">
      <c r="B527" t="str">
        <v>successful</v>
      </c>
      <c r="C527">
        <v>80</v>
      </c>
    </row>
    <row r="528" spans="2:3" x14ac:dyDescent="0.35">
      <c r="B528" t="str">
        <v>successful</v>
      </c>
      <c r="C528">
        <v>462</v>
      </c>
    </row>
    <row r="529" spans="2:3" x14ac:dyDescent="0.35">
      <c r="B529" t="str">
        <v>successful</v>
      </c>
      <c r="C529">
        <v>179</v>
      </c>
    </row>
    <row r="530" spans="2:3" x14ac:dyDescent="0.35">
      <c r="B530" t="str">
        <v>successful</v>
      </c>
      <c r="C530">
        <v>1866</v>
      </c>
    </row>
    <row r="531" spans="2:3" x14ac:dyDescent="0.35">
      <c r="B531" t="str">
        <v>successful</v>
      </c>
      <c r="C531">
        <v>156</v>
      </c>
    </row>
    <row r="532" spans="2:3" x14ac:dyDescent="0.35">
      <c r="B532" t="str">
        <v>successful</v>
      </c>
      <c r="C532">
        <v>255</v>
      </c>
    </row>
    <row r="533" spans="2:3" x14ac:dyDescent="0.35">
      <c r="B533" t="str">
        <v>successful</v>
      </c>
      <c r="C533">
        <v>2261</v>
      </c>
    </row>
    <row r="534" spans="2:3" x14ac:dyDescent="0.35">
      <c r="B534" t="str">
        <v>successful</v>
      </c>
      <c r="C534">
        <v>40</v>
      </c>
    </row>
    <row r="535" spans="2:3" x14ac:dyDescent="0.35">
      <c r="B535" t="str">
        <v>successful</v>
      </c>
      <c r="C535">
        <v>2289</v>
      </c>
    </row>
    <row r="536" spans="2:3" x14ac:dyDescent="0.35">
      <c r="B536" t="str">
        <v>successful</v>
      </c>
      <c r="C536">
        <v>65</v>
      </c>
    </row>
    <row r="537" spans="2:3" x14ac:dyDescent="0.35">
      <c r="B537" t="str">
        <v>successful</v>
      </c>
      <c r="C537">
        <v>3777</v>
      </c>
    </row>
    <row r="538" spans="2:3" x14ac:dyDescent="0.35">
      <c r="B538" t="str">
        <v>successful</v>
      </c>
      <c r="C538">
        <v>184</v>
      </c>
    </row>
    <row r="539" spans="2:3" x14ac:dyDescent="0.35">
      <c r="B539" t="str">
        <v>successful</v>
      </c>
      <c r="C539">
        <v>85</v>
      </c>
    </row>
    <row r="540" spans="2:3" x14ac:dyDescent="0.35">
      <c r="B540" t="str">
        <v>successful</v>
      </c>
      <c r="C540">
        <v>144</v>
      </c>
    </row>
    <row r="541" spans="2:3" x14ac:dyDescent="0.35">
      <c r="B541" t="str">
        <v>successful</v>
      </c>
      <c r="C541">
        <v>1902</v>
      </c>
    </row>
    <row r="542" spans="2:3" x14ac:dyDescent="0.35">
      <c r="B542" t="str">
        <v>successful</v>
      </c>
      <c r="C542">
        <v>105</v>
      </c>
    </row>
    <row r="543" spans="2:3" x14ac:dyDescent="0.35">
      <c r="B543" t="str">
        <v>successful</v>
      </c>
      <c r="C543">
        <v>132</v>
      </c>
    </row>
    <row r="544" spans="2:3" x14ac:dyDescent="0.35">
      <c r="B544" t="str">
        <v>successful</v>
      </c>
      <c r="C544">
        <v>96</v>
      </c>
    </row>
    <row r="545" spans="2:3" x14ac:dyDescent="0.35">
      <c r="B545" t="str">
        <v>successful</v>
      </c>
      <c r="C545">
        <v>114</v>
      </c>
    </row>
    <row r="546" spans="2:3" x14ac:dyDescent="0.35">
      <c r="B546" t="str">
        <v>successful</v>
      </c>
      <c r="C546">
        <v>203</v>
      </c>
    </row>
    <row r="547" spans="2:3" x14ac:dyDescent="0.35">
      <c r="B547" t="str">
        <v>successful</v>
      </c>
      <c r="C547">
        <v>1559</v>
      </c>
    </row>
    <row r="548" spans="2:3" x14ac:dyDescent="0.35">
      <c r="B548" t="str">
        <v>successful</v>
      </c>
      <c r="C548">
        <v>1548</v>
      </c>
    </row>
    <row r="549" spans="2:3" x14ac:dyDescent="0.35">
      <c r="B549" t="str">
        <v>successful</v>
      </c>
      <c r="C549">
        <v>80</v>
      </c>
    </row>
    <row r="550" spans="2:3" x14ac:dyDescent="0.35">
      <c r="B550" t="str">
        <v>successful</v>
      </c>
      <c r="C550">
        <v>131</v>
      </c>
    </row>
    <row r="551" spans="2:3" x14ac:dyDescent="0.35">
      <c r="B551" t="str">
        <v>successful</v>
      </c>
      <c r="C551">
        <v>112</v>
      </c>
    </row>
    <row r="552" spans="2:3" x14ac:dyDescent="0.35">
      <c r="B552" t="str">
        <v>successful</v>
      </c>
      <c r="C552">
        <v>155</v>
      </c>
    </row>
    <row r="553" spans="2:3" x14ac:dyDescent="0.35">
      <c r="B553" t="str">
        <v>successful</v>
      </c>
      <c r="C553">
        <v>266</v>
      </c>
    </row>
    <row r="554" spans="2:3" x14ac:dyDescent="0.35">
      <c r="B554" t="str">
        <v>successful</v>
      </c>
      <c r="C554">
        <v>155</v>
      </c>
    </row>
    <row r="555" spans="2:3" x14ac:dyDescent="0.35">
      <c r="B555" t="str">
        <v>successful</v>
      </c>
      <c r="C555">
        <v>207</v>
      </c>
    </row>
    <row r="556" spans="2:3" x14ac:dyDescent="0.35">
      <c r="B556" t="str">
        <v>successful</v>
      </c>
      <c r="C556">
        <v>245</v>
      </c>
    </row>
    <row r="557" spans="2:3" x14ac:dyDescent="0.35">
      <c r="B557" t="str">
        <v>successful</v>
      </c>
      <c r="C557">
        <v>1573</v>
      </c>
    </row>
    <row r="558" spans="2:3" x14ac:dyDescent="0.35">
      <c r="B558" t="str">
        <v>successful</v>
      </c>
      <c r="C558">
        <v>114</v>
      </c>
    </row>
    <row r="559" spans="2:3" x14ac:dyDescent="0.35">
      <c r="B559" t="str">
        <v>successful</v>
      </c>
      <c r="C559">
        <v>93</v>
      </c>
    </row>
    <row r="560" spans="2:3" x14ac:dyDescent="0.35">
      <c r="B560" t="str">
        <v>successful</v>
      </c>
      <c r="C560">
        <v>1681</v>
      </c>
    </row>
    <row r="561" spans="2:3" x14ac:dyDescent="0.35">
      <c r="B561" t="str">
        <v>successful</v>
      </c>
      <c r="C561">
        <v>32</v>
      </c>
    </row>
    <row r="562" spans="2:3" x14ac:dyDescent="0.35">
      <c r="B562" t="str">
        <v>successful</v>
      </c>
      <c r="C562">
        <v>135</v>
      </c>
    </row>
    <row r="563" spans="2:3" x14ac:dyDescent="0.35">
      <c r="B563" t="str">
        <v>successful</v>
      </c>
      <c r="C563">
        <v>140</v>
      </c>
    </row>
    <row r="564" spans="2:3" x14ac:dyDescent="0.35">
      <c r="B564" t="str">
        <v>successful</v>
      </c>
      <c r="C564">
        <v>92</v>
      </c>
    </row>
    <row r="565" spans="2:3" x14ac:dyDescent="0.35">
      <c r="B565" t="str">
        <v>successful</v>
      </c>
      <c r="C565">
        <v>1015</v>
      </c>
    </row>
    <row r="566" spans="2:3" x14ac:dyDescent="0.35">
      <c r="B566" t="str">
        <v>successful</v>
      </c>
      <c r="C566">
        <v>323</v>
      </c>
    </row>
    <row r="567" spans="2:3" x14ac:dyDescent="0.35">
      <c r="B567" t="str">
        <v>successful</v>
      </c>
      <c r="C567">
        <v>2326</v>
      </c>
    </row>
    <row r="568" spans="2:3" x14ac:dyDescent="0.35">
      <c r="B568" t="str">
        <v>successful</v>
      </c>
      <c r="C568">
        <v>381</v>
      </c>
    </row>
    <row r="569" spans="2:3" x14ac:dyDescent="0.35">
      <c r="B569" t="str">
        <v>successful</v>
      </c>
      <c r="C569">
        <v>480</v>
      </c>
    </row>
    <row r="570" spans="2:3" x14ac:dyDescent="0.35">
      <c r="B570" t="str">
        <v>successful</v>
      </c>
      <c r="C570">
        <v>226</v>
      </c>
    </row>
    <row r="571" spans="2:3" x14ac:dyDescent="0.35">
      <c r="B571" t="str">
        <v>successful</v>
      </c>
      <c r="C571">
        <v>241</v>
      </c>
    </row>
    <row r="572" spans="2:3" x14ac:dyDescent="0.35">
      <c r="B572" t="str">
        <v>successful</v>
      </c>
      <c r="C572">
        <v>132</v>
      </c>
    </row>
    <row r="573" spans="2:3" x14ac:dyDescent="0.35">
      <c r="B573" t="str">
        <v>successful</v>
      </c>
      <c r="C573">
        <v>2043</v>
      </c>
    </row>
  </sheetData>
  <conditionalFormatting sqref="A1:A1048576">
    <cfRule type="containsText" dxfId="13" priority="13" operator="containsText" text="live">
      <formula>NOT(ISERROR(SEARCH("live",A1)))</formula>
    </cfRule>
    <cfRule type="containsText" dxfId="12" priority="14" operator="containsText" text="canceled">
      <formula>NOT(ISERROR(SEARCH("canceled",A1)))</formula>
    </cfRule>
    <cfRule type="containsText" dxfId="11" priority="15" operator="containsText" text="successful">
      <formula>NOT(ISERROR(SEARCH("successful",A1)))</formula>
    </cfRule>
    <cfRule type="containsText" dxfId="10" priority="16" operator="containsText" text="failed">
      <formula>NOT(ISERROR(SEARCH("failed",A1)))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max"/>
        <color theme="5" tint="0.39997558519241921"/>
        <color rgb="FFFFEF9C"/>
      </colorScale>
    </cfRule>
  </conditionalFormatting>
  <conditionalFormatting sqref="A2:A1001">
    <cfRule type="colorScale" priority="18">
      <colorScale>
        <cfvo type="min"/>
        <cfvo type="max"/>
        <color rgb="FFFCFCFF"/>
        <color rgb="FFF8696B"/>
      </colorScale>
    </cfRule>
    <cfRule type="uniqueValues" dxfId="9" priority="19"/>
    <cfRule type="uniqueValues" dxfId="8" priority="20"/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ntainsText" dxfId="7" priority="3" operator="containsText" text="live">
      <formula>NOT(ISERROR(SEARCH("live",D1)))</formula>
    </cfRule>
    <cfRule type="containsText" dxfId="6" priority="4" operator="containsText" text="canceled">
      <formula>NOT(ISERROR(SEARCH("canceled",D1)))</formula>
    </cfRule>
    <cfRule type="containsText" dxfId="5" priority="5" operator="containsText" text="successful">
      <formula>NOT(ISERROR(SEARCH("successful",D1)))</formula>
    </cfRule>
    <cfRule type="containsText" dxfId="4" priority="6" operator="containsText" text="failed">
      <formula>NOT(ISERROR(SEARCH("failed",D1)))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theme="5" tint="0.39997558519241921"/>
        <color rgb="FFFFEF9C"/>
      </colorScale>
    </cfRule>
  </conditionalFormatting>
  <conditionalFormatting sqref="D2:D1001">
    <cfRule type="colorScale" priority="8">
      <colorScale>
        <cfvo type="min"/>
        <cfvo type="max"/>
        <color rgb="FFFCFCFF"/>
        <color rgb="FFF8696B"/>
      </colorScale>
    </cfRule>
    <cfRule type="uniqueValues" dxfId="3" priority="9"/>
    <cfRule type="uniqueValues" dxfId="2" priority="10"/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E1048576">
    <cfRule type="containsText" dxfId="1" priority="2" operator="containsText" text="failed">
      <formula>NOT(ISERROR(SEARCH("failed",E1)))</formula>
    </cfRule>
  </conditionalFormatting>
  <conditionalFormatting sqref="B1:B1048576">
    <cfRule type="containsText" dxfId="0" priority="1" operator="containsText" text="successful">
      <formula>NOT(ISERROR(SEARCH("successful",B1)))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Performance PerYear</vt:lpstr>
      <vt:lpstr>Crowdfunding</vt:lpstr>
      <vt:lpstr>PerformancebyParentCategory</vt:lpstr>
      <vt:lpstr>PerformancebySub-Cat</vt:lpstr>
      <vt:lpstr>OutcomebyLaunchedDate</vt:lpstr>
      <vt:lpstr>GoalAnalysis</vt:lpstr>
      <vt:lpstr>statistical anaysis</vt:lpstr>
      <vt:lpstr>'statistical anaysis'!Criteria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Maryam Najiarani</cp:lastModifiedBy>
  <dcterms:created xsi:type="dcterms:W3CDTF">2021-09-29T18:52:28Z</dcterms:created>
  <dcterms:modified xsi:type="dcterms:W3CDTF">2023-06-05T01:10:52Z</dcterms:modified>
</cp:coreProperties>
</file>