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BTS\Implementación Guerrero\"/>
    </mc:Choice>
  </mc:AlternateContent>
  <bookViews>
    <workbookView xWindow="0" yWindow="0" windowWidth="20490" windowHeight="7755" tabRatio="777" activeTab="2"/>
  </bookViews>
  <sheets>
    <sheet name="Datos" sheetId="24" r:id="rId1"/>
    <sheet name="Calendario Propuesto" sheetId="25" r:id="rId2"/>
    <sheet name="GUERRERO" sheetId="23" r:id="rId3"/>
    <sheet name="Encuesta" sheetId="29" r:id="rId4"/>
    <sheet name="Resumen Roles" sheetId="30" r:id="rId5"/>
    <sheet name="Grafica Evaluacion" sheetId="31" r:id="rId6"/>
    <sheet name="Grafica Asistencia" sheetId="32" r:id="rId7"/>
    <sheet name="Grafica Encuesta " sheetId="33" r:id="rId8"/>
  </sheets>
  <definedNames>
    <definedName name="_xlnm.Print_Area" localSheetId="1">'Calendario Propuesto'!$A$1:$G$15</definedName>
  </definedNames>
  <calcPr calcId="152511" concurrentCalc="0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2" i="23" l="1"/>
  <c r="K72" i="23"/>
  <c r="M72" i="23"/>
  <c r="M45" i="23"/>
  <c r="J45" i="23"/>
  <c r="K45" i="23"/>
  <c r="M20" i="23"/>
  <c r="J20" i="23"/>
  <c r="K20" i="23"/>
  <c r="M14" i="23"/>
  <c r="J14" i="23"/>
  <c r="K14" i="23"/>
  <c r="M6" i="23"/>
  <c r="J6" i="23"/>
  <c r="K6" i="23"/>
  <c r="M4" i="23"/>
  <c r="J4" i="23"/>
  <c r="K4" i="23"/>
  <c r="M63" i="23"/>
  <c r="J63" i="23"/>
  <c r="K63" i="23"/>
  <c r="M61" i="23"/>
  <c r="J61" i="23"/>
  <c r="K61" i="23"/>
  <c r="M59" i="23"/>
  <c r="J59" i="23"/>
  <c r="K59" i="23"/>
  <c r="M32" i="23"/>
  <c r="J32" i="23"/>
  <c r="K32" i="23"/>
  <c r="M70" i="23"/>
  <c r="J70" i="23"/>
  <c r="K70" i="23"/>
  <c r="M39" i="23"/>
  <c r="M38" i="23"/>
  <c r="M37" i="23"/>
  <c r="M36" i="23"/>
  <c r="M35" i="23"/>
  <c r="M34" i="23"/>
  <c r="M33" i="23"/>
  <c r="J38" i="23"/>
  <c r="K38" i="23"/>
  <c r="J37" i="23"/>
  <c r="K37" i="23"/>
  <c r="J36" i="23"/>
  <c r="K36" i="23"/>
  <c r="J35" i="23"/>
  <c r="K35" i="23"/>
  <c r="J34" i="23"/>
  <c r="K34" i="23"/>
  <c r="J33" i="23"/>
  <c r="K33" i="23"/>
  <c r="M31" i="23"/>
  <c r="J31" i="23"/>
  <c r="K31" i="23"/>
  <c r="M30" i="23"/>
  <c r="J30" i="23"/>
  <c r="K30" i="23"/>
  <c r="J39" i="23"/>
  <c r="K39" i="23"/>
  <c r="M56" i="23"/>
  <c r="J56" i="23"/>
  <c r="K56" i="23"/>
  <c r="M55" i="23"/>
  <c r="J55" i="23"/>
  <c r="K55" i="23"/>
  <c r="M54" i="23"/>
  <c r="J54" i="23"/>
  <c r="K54" i="23"/>
  <c r="M27" i="23"/>
  <c r="J27" i="23"/>
  <c r="K27" i="23"/>
  <c r="M26" i="23"/>
  <c r="J26" i="23"/>
  <c r="K26" i="23"/>
  <c r="M25" i="23"/>
  <c r="J25" i="23"/>
  <c r="K25" i="23"/>
  <c r="M24" i="23"/>
  <c r="J24" i="23"/>
  <c r="K24" i="23"/>
  <c r="M65" i="23"/>
  <c r="J65" i="23"/>
  <c r="K65" i="23"/>
  <c r="M64" i="23"/>
  <c r="J64" i="23"/>
  <c r="K64" i="23"/>
  <c r="M62" i="23"/>
  <c r="J62" i="23"/>
  <c r="K62" i="23"/>
  <c r="M41" i="23"/>
  <c r="J41" i="23"/>
  <c r="K41" i="23"/>
  <c r="M40" i="23"/>
  <c r="J40" i="23"/>
  <c r="K40" i="23"/>
  <c r="M60" i="23"/>
  <c r="J60" i="23"/>
  <c r="K60" i="23"/>
  <c r="M58" i="23"/>
  <c r="J58" i="23"/>
  <c r="K58" i="23"/>
  <c r="M57" i="23"/>
  <c r="J57" i="23"/>
  <c r="K57" i="23"/>
  <c r="M29" i="23"/>
  <c r="J29" i="23"/>
  <c r="K29" i="23"/>
  <c r="M28" i="23"/>
  <c r="J28" i="23"/>
  <c r="K28" i="23"/>
  <c r="M10" i="23"/>
  <c r="J10" i="23"/>
  <c r="K10" i="23"/>
  <c r="M9" i="23"/>
  <c r="J9" i="23"/>
  <c r="K9" i="23"/>
  <c r="M8" i="23"/>
  <c r="J8" i="23"/>
  <c r="K8" i="23"/>
  <c r="M66" i="23"/>
  <c r="J66" i="23"/>
  <c r="K66" i="23"/>
  <c r="M53" i="23"/>
  <c r="J53" i="23"/>
  <c r="K53" i="23"/>
  <c r="M23" i="23"/>
  <c r="J23" i="23"/>
  <c r="K23" i="23"/>
  <c r="M7" i="23"/>
  <c r="J7" i="23"/>
  <c r="K7" i="23"/>
  <c r="M5" i="23"/>
  <c r="J5" i="23"/>
  <c r="K5" i="23"/>
  <c r="M3" i="23"/>
  <c r="J3" i="23"/>
  <c r="K3" i="23"/>
  <c r="M2" i="23"/>
  <c r="J2" i="23"/>
  <c r="K2" i="23"/>
  <c r="M50" i="23"/>
  <c r="J50" i="23"/>
  <c r="K50" i="23"/>
  <c r="M49" i="23"/>
  <c r="J49" i="23"/>
  <c r="K49" i="23"/>
  <c r="M48" i="23"/>
  <c r="J48" i="23"/>
  <c r="K48" i="23"/>
  <c r="M18" i="23"/>
  <c r="J18" i="23"/>
  <c r="K18" i="23"/>
  <c r="M17" i="23"/>
  <c r="J17" i="23"/>
  <c r="K17" i="23"/>
  <c r="M16" i="23"/>
  <c r="J16" i="23"/>
  <c r="K16" i="23"/>
  <c r="M15" i="23"/>
  <c r="J15" i="23"/>
  <c r="K15" i="23"/>
  <c r="M52" i="23"/>
  <c r="J52" i="23"/>
  <c r="K52" i="23"/>
  <c r="M51" i="23"/>
  <c r="J51" i="23"/>
  <c r="K51" i="23"/>
  <c r="M22" i="23"/>
  <c r="J22" i="23"/>
  <c r="K22" i="23"/>
  <c r="M21" i="23"/>
  <c r="J21" i="23"/>
  <c r="K21" i="23"/>
  <c r="M19" i="23"/>
  <c r="J19" i="23"/>
  <c r="K19" i="23"/>
  <c r="M67" i="23"/>
  <c r="J67" i="23"/>
  <c r="K67" i="23"/>
  <c r="M47" i="23"/>
  <c r="J47" i="23"/>
  <c r="K47" i="23"/>
  <c r="M46" i="23"/>
  <c r="J46" i="23"/>
  <c r="K46" i="23"/>
  <c r="M13" i="23"/>
  <c r="J13" i="23"/>
  <c r="K13" i="23"/>
  <c r="M12" i="23"/>
  <c r="J12" i="23"/>
  <c r="K12" i="23"/>
  <c r="M11" i="23"/>
  <c r="J11" i="23"/>
  <c r="K11" i="23"/>
  <c r="M44" i="23"/>
  <c r="J44" i="23"/>
  <c r="K44" i="23"/>
  <c r="M43" i="23"/>
  <c r="J43" i="23"/>
  <c r="K43" i="23"/>
  <c r="M42" i="23"/>
  <c r="J42" i="23"/>
  <c r="K42" i="23"/>
  <c r="M71" i="23"/>
  <c r="J71" i="23"/>
  <c r="K71" i="23"/>
  <c r="M69" i="23"/>
  <c r="J69" i="23"/>
  <c r="K69" i="23"/>
  <c r="D73" i="23"/>
  <c r="J68" i="23"/>
  <c r="M68" i="23"/>
  <c r="K68" i="23"/>
  <c r="M73" i="23"/>
  <c r="C4" i="32"/>
  <c r="C3" i="32"/>
  <c r="C5" i="32"/>
  <c r="AH13" i="29"/>
  <c r="AG13" i="29"/>
  <c r="AH12" i="29"/>
  <c r="AG12" i="29"/>
  <c r="AH11" i="29"/>
  <c r="AG11" i="29"/>
  <c r="AH10" i="29"/>
  <c r="AG10" i="29"/>
  <c r="AH9" i="29"/>
  <c r="AG9" i="29"/>
  <c r="AH8" i="29"/>
  <c r="AG8" i="29"/>
  <c r="AH7" i="29"/>
  <c r="AG7" i="29"/>
  <c r="AH6" i="29"/>
  <c r="AG6" i="29"/>
  <c r="AH5" i="29"/>
  <c r="AG5" i="29"/>
  <c r="AH4" i="29"/>
  <c r="AG4" i="29"/>
  <c r="AH3" i="29"/>
  <c r="AG3" i="29"/>
  <c r="J73" i="23"/>
  <c r="K73" i="23"/>
</calcChain>
</file>

<file path=xl/sharedStrings.xml><?xml version="1.0" encoding="utf-8"?>
<sst xmlns="http://schemas.openxmlformats.org/spreadsheetml/2006/main" count="644" uniqueCount="173">
  <si>
    <t>Nombre</t>
  </si>
  <si>
    <t>Rol</t>
  </si>
  <si>
    <t>Agencia</t>
  </si>
  <si>
    <t>Calificación</t>
  </si>
  <si>
    <t>Prom Asistencia</t>
  </si>
  <si>
    <t>Horario</t>
  </si>
  <si>
    <t>10:00 - 11:00am</t>
  </si>
  <si>
    <t>11:00 - 12:00pm</t>
  </si>
  <si>
    <t>12:00 - 01:00pm</t>
  </si>
  <si>
    <t>01:00 - 02:00pm</t>
  </si>
  <si>
    <t>02:00 - 03:00pm</t>
  </si>
  <si>
    <t>03:00 - 04:00pm</t>
  </si>
  <si>
    <t>05:00 - 6:00pm</t>
  </si>
  <si>
    <t>06:00 - 7:00pm</t>
  </si>
  <si>
    <t>07:00 - 8:00pm</t>
  </si>
  <si>
    <t>08:00 - 9:00pm</t>
  </si>
  <si>
    <t>04:00 - 05:00pm</t>
  </si>
  <si>
    <t>09:00 - 10:00am</t>
  </si>
  <si>
    <t>09:00 - 10:00pm</t>
  </si>
  <si>
    <t>Aciertos</t>
  </si>
  <si>
    <t>Asistencia</t>
  </si>
  <si>
    <t>Cant Usuarios</t>
  </si>
  <si>
    <t>Total</t>
  </si>
  <si>
    <t>Evaluación Promedio</t>
  </si>
  <si>
    <t>Atención al Público</t>
  </si>
  <si>
    <t>Atención y Determinación</t>
  </si>
  <si>
    <t>Oficial Ministerial</t>
  </si>
  <si>
    <t>Modulo</t>
  </si>
  <si>
    <t>Sesiones</t>
  </si>
  <si>
    <t>Reactivos</t>
  </si>
  <si>
    <t>Row Labels</t>
  </si>
  <si>
    <t>Grand Total</t>
  </si>
  <si>
    <t>Módulo</t>
  </si>
  <si>
    <t>Seccion</t>
  </si>
  <si>
    <t>Tema</t>
  </si>
  <si>
    <t>Promedio</t>
  </si>
  <si>
    <t>Contenido</t>
  </si>
  <si>
    <t>¿Considera que este curso cumplió con las Expectativas?</t>
  </si>
  <si>
    <t>¿Considera que los temas tratados fueron suficientes para el desarrollo sus funciones en sistema?</t>
  </si>
  <si>
    <t>Expositor</t>
  </si>
  <si>
    <t>Dominio del Tema</t>
  </si>
  <si>
    <t>Comunicación de conocimientos de manera clara</t>
  </si>
  <si>
    <t>Propicia la Participación de los participantes</t>
  </si>
  <si>
    <t>Material</t>
  </si>
  <si>
    <t>El material que recibió es claro y fácil de seguir</t>
  </si>
  <si>
    <t>Presentación</t>
  </si>
  <si>
    <t>Organización</t>
  </si>
  <si>
    <t>La organización de la capacitación fue apropiada</t>
  </si>
  <si>
    <t>La sesión o sesiones se cumplieron en el horario dispuesto</t>
  </si>
  <si>
    <t>La duración del curso ha sido adecuada al programa</t>
  </si>
  <si>
    <t>Instalaciones</t>
  </si>
  <si>
    <t>Las condiciones ambientales han sido adecuados para facilitar las sesiones de capacitación</t>
  </si>
  <si>
    <t>Tema que le gustaría profundizar</t>
  </si>
  <si>
    <t>Sugerencias</t>
  </si>
  <si>
    <t>Evaluación General</t>
  </si>
  <si>
    <t>Evaluación</t>
  </si>
  <si>
    <t>Rol de  Usuario</t>
  </si>
  <si>
    <t>Asistencia.</t>
  </si>
  <si>
    <t>Average of Calificación</t>
  </si>
  <si>
    <t>Average of Prom Asistencia</t>
  </si>
  <si>
    <t>AMPF Orientador</t>
  </si>
  <si>
    <t>Promedio2</t>
  </si>
  <si>
    <t>Mesas de Investigación</t>
  </si>
  <si>
    <t>(blank)</t>
  </si>
  <si>
    <t>AMPF Supervisor</t>
  </si>
  <si>
    <t>Agencia Primera</t>
  </si>
  <si>
    <t>AMPF</t>
  </si>
  <si>
    <t>Agencia Segunda</t>
  </si>
  <si>
    <t>Agencia Tercera</t>
  </si>
  <si>
    <t>Agencia Cuarta</t>
  </si>
  <si>
    <t>Grupo Capacitación</t>
  </si>
  <si>
    <t>Sesión 1</t>
  </si>
  <si>
    <t>Sesión 2</t>
  </si>
  <si>
    <t>2. UNAI</t>
  </si>
  <si>
    <t>1. Atención al Público</t>
  </si>
  <si>
    <t>3. MESAS</t>
  </si>
  <si>
    <t>PQ3</t>
  </si>
  <si>
    <t>Subdelegado AMPF</t>
  </si>
  <si>
    <t>UNAI Grupo A</t>
  </si>
  <si>
    <t>Mesas Grupo A</t>
  </si>
  <si>
    <t>Mesas Grupo B</t>
  </si>
  <si>
    <t>Aula</t>
  </si>
  <si>
    <t>Base</t>
  </si>
  <si>
    <t>Subdelegación De Procedimientos Penales “A”</t>
  </si>
  <si>
    <t>Subdelegación De Procedimientos Penales “B”</t>
  </si>
  <si>
    <t>Subdelegación De Procedimientos Penales “C”</t>
  </si>
  <si>
    <t>COE</t>
  </si>
  <si>
    <t>Column1</t>
  </si>
  <si>
    <t>Column2</t>
  </si>
  <si>
    <t>Araceli García Navat</t>
  </si>
  <si>
    <t>Blanca Iris Flores Astudillo</t>
  </si>
  <si>
    <t>Carlos Alberto Ramirez Hernández</t>
  </si>
  <si>
    <t>Rubén Sánchez Vite</t>
  </si>
  <si>
    <t>Oneida Martínez Gallardo</t>
  </si>
  <si>
    <t>Edith García Estrada</t>
  </si>
  <si>
    <t>Venus Montalvo Recinos</t>
  </si>
  <si>
    <t>Jhony Jiménez Trejo</t>
  </si>
  <si>
    <t>Diana Laura Morales Miranda</t>
  </si>
  <si>
    <t>Isidra García Sánchez</t>
  </si>
  <si>
    <t>Iván Roque Jiménez</t>
  </si>
  <si>
    <t>Christian Arturo Ramirez Dionicio</t>
  </si>
  <si>
    <t>Araceli Jorge Blanco</t>
  </si>
  <si>
    <t>Juan Manuel Pérez Trujillo</t>
  </si>
  <si>
    <t>Anahí González Vega</t>
  </si>
  <si>
    <t>Leticia Gómez Bernal</t>
  </si>
  <si>
    <t>Yeny Izel Martínez Pileño</t>
  </si>
  <si>
    <t>Alejandra García Mellado</t>
  </si>
  <si>
    <t>Sarahi Cruz Fragoso</t>
  </si>
  <si>
    <t>Ana Laura Arriaga Godínez</t>
  </si>
  <si>
    <t>Virgilio Barrera Ramos</t>
  </si>
  <si>
    <t>Irene Rodríguez Nájera</t>
  </si>
  <si>
    <t>Oneida Cruz Acevedo</t>
  </si>
  <si>
    <t>Rodelia Leyva Cantoriano</t>
  </si>
  <si>
    <t>Jessica Sánchez Juárez</t>
  </si>
  <si>
    <t>Heriberto De La Sancha Salgado</t>
  </si>
  <si>
    <t>Oscar Legaría Rodríguez</t>
  </si>
  <si>
    <t>Juan José Rodríguez Acosta</t>
  </si>
  <si>
    <t>Edgar Adelfo Juárez Palma</t>
  </si>
  <si>
    <t>Juan Carlos Narciso Adame</t>
  </si>
  <si>
    <t>Jeans Eduardo Liborio Alonso</t>
  </si>
  <si>
    <t>Edmar Rodríguez Morales</t>
  </si>
  <si>
    <t>Antonio Arcos Rodríguez</t>
  </si>
  <si>
    <t>Celia Martínez Carlos</t>
  </si>
  <si>
    <t>Christian López Sánchez</t>
  </si>
  <si>
    <t>Olga Lizbeth Torres Salazar</t>
  </si>
  <si>
    <t>Ma. Guadalupe Pérez Rojas</t>
  </si>
  <si>
    <t>Miguel Ángel Astudillo Ponce</t>
  </si>
  <si>
    <t>Maricela Núñez Cruz</t>
  </si>
  <si>
    <t>Joel Enrique Martínez Nevarez</t>
  </si>
  <si>
    <t>Nidia Citlali Taboada Jiménez</t>
  </si>
  <si>
    <t>Jorge Luis Solano Aguirre</t>
  </si>
  <si>
    <t>Ana Leysli Fernández Esquivel</t>
  </si>
  <si>
    <t>Betzaida García Bedolla</t>
  </si>
  <si>
    <t>Cecilia Cadenas Rivas</t>
  </si>
  <si>
    <t>Amayrani Magdalena Barrera Flores</t>
  </si>
  <si>
    <t>Ernie Rafael Cortes Flores</t>
  </si>
  <si>
    <t>José Jerónimo Martínez Victorio</t>
  </si>
  <si>
    <t>Sergio Archundia Miranda</t>
  </si>
  <si>
    <t>Paul Fernando Pichardo García</t>
  </si>
  <si>
    <t>Onieda Cruz Acevedo</t>
  </si>
  <si>
    <t>Freddy Olea Macedo</t>
  </si>
  <si>
    <t>Chilpancingo</t>
  </si>
  <si>
    <t>Acapulco</t>
  </si>
  <si>
    <t>Altamirano</t>
  </si>
  <si>
    <t>Agencia Única de Altamirano</t>
  </si>
  <si>
    <t>Iguala de la Independencia</t>
  </si>
  <si>
    <t>Zihuatanejo</t>
  </si>
  <si>
    <t>Mesa Única de Zihuatanejo</t>
  </si>
  <si>
    <t>Lunes
02-May</t>
  </si>
  <si>
    <t>Martes
03-May</t>
  </si>
  <si>
    <t>Miércoles
04-May</t>
  </si>
  <si>
    <t>Jueves
05-May</t>
  </si>
  <si>
    <t>Viernes
06-May</t>
  </si>
  <si>
    <t>Aula Acapulco</t>
  </si>
  <si>
    <t>Aula Chilpancingo</t>
  </si>
  <si>
    <t>Mesas de Investigación Grupo A</t>
  </si>
  <si>
    <t>Mesas de Investigación Grupo B</t>
  </si>
  <si>
    <t>Esmirna Martinez Barrientos</t>
  </si>
  <si>
    <t>Ma. Guadalupe Diego Galeana</t>
  </si>
  <si>
    <t>Lorena Ballinas Vazquez</t>
  </si>
  <si>
    <t>Florina Flores Figueroa</t>
  </si>
  <si>
    <t>Isabel Cristina Ramos Gutierrez</t>
  </si>
  <si>
    <t>Maria Maribel Parra Ventura</t>
  </si>
  <si>
    <t>Liliana Molina Jaimes</t>
  </si>
  <si>
    <t>Mesa de Inteligencia en Chilapa de Alvarez</t>
  </si>
  <si>
    <t>Oliver Bello Martínez</t>
  </si>
  <si>
    <t>UNAI Grupo B</t>
  </si>
  <si>
    <t>Lunes
09-May</t>
  </si>
  <si>
    <t>Martes
10-May</t>
  </si>
  <si>
    <t>Miércoles
11-May</t>
  </si>
  <si>
    <t>Jueves
12-May</t>
  </si>
  <si>
    <t>Viernes
13-May</t>
  </si>
  <si>
    <t>At. Al Publico (1hr)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</si>
</sst>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Segoe UI"/>
      <family val="2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/>
      <top/>
      <bottom style="dashDot">
        <color indexed="64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82">
    <xf numFmtId="0" fontId="0" fillId="0" borderId="0" xfId="0"/>
    <xf numFmtId="0" fontId="0" fillId="0" borderId="2" xfId="0" applyFill="1" applyBorder="1"/>
    <xf numFmtId="0" fontId="0" fillId="0" borderId="0" xfId="0" applyAlignment="1">
      <alignment vertical="center"/>
    </xf>
    <xf numFmtId="164" fontId="0" fillId="0" borderId="0" xfId="1" applyFont="1"/>
    <xf numFmtId="0" fontId="0" fillId="0" borderId="0" xfId="0" applyFill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9" fontId="2" fillId="0" borderId="0" xfId="0" applyNumberFormat="1" applyFont="1"/>
    <xf numFmtId="9" fontId="0" fillId="0" borderId="0" xfId="2" applyFont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9" fontId="4" fillId="0" borderId="0" xfId="2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0" xfId="0" applyFill="1"/>
    <xf numFmtId="0" fontId="4" fillId="0" borderId="0" xfId="0" applyFont="1" applyFill="1"/>
    <xf numFmtId="0" fontId="6" fillId="0" borderId="0" xfId="0" applyFont="1" applyFill="1"/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1" xfId="0" applyFont="1" applyFill="1" applyBorder="1"/>
    <xf numFmtId="0" fontId="1" fillId="3" borderId="2" xfId="0" applyFont="1" applyFill="1" applyBorder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pivotButton="1"/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164" fontId="0" fillId="0" borderId="0" xfId="1" applyFont="1" applyAlignment="1">
      <alignment vertical="center"/>
    </xf>
    <xf numFmtId="0" fontId="3" fillId="3" borderId="0" xfId="0" applyFont="1" applyFill="1" applyAlignment="1">
      <alignment horizontal="left" vertical="center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vertical="center"/>
    </xf>
    <xf numFmtId="0" fontId="0" fillId="0" borderId="0" xfId="0" pivotButton="1" applyAlignment="1">
      <alignment wrapText="1"/>
    </xf>
    <xf numFmtId="0" fontId="9" fillId="0" borderId="0" xfId="0" applyFont="1" applyAlignment="1">
      <alignment horizontal="right" vertical="center"/>
    </xf>
    <xf numFmtId="164" fontId="4" fillId="0" borderId="0" xfId="1" applyFont="1" applyFill="1" applyAlignment="1">
      <alignment horizontal="center" vertical="center" wrapText="1"/>
    </xf>
    <xf numFmtId="165" fontId="4" fillId="0" borderId="0" xfId="1" applyNumberFormat="1" applyFont="1" applyFill="1" applyAlignment="1">
      <alignment horizontal="center" vertical="center" wrapText="1"/>
    </xf>
    <xf numFmtId="164" fontId="0" fillId="0" borderId="0" xfId="0" applyNumberFormat="1"/>
    <xf numFmtId="0" fontId="0" fillId="0" borderId="0" xfId="0" applyNumberFormat="1" applyAlignment="1">
      <alignment horizontal="center"/>
    </xf>
    <xf numFmtId="9" fontId="0" fillId="0" borderId="0" xfId="0" applyNumberFormat="1"/>
    <xf numFmtId="9" fontId="2" fillId="0" borderId="0" xfId="2" applyFont="1" applyAlignment="1">
      <alignment horizontal="center" vertical="center"/>
    </xf>
    <xf numFmtId="0" fontId="0" fillId="0" borderId="0" xfId="0" applyAlignment="1">
      <alignment wrapText="1"/>
    </xf>
    <xf numFmtId="9" fontId="0" fillId="0" borderId="0" xfId="2" applyFont="1"/>
    <xf numFmtId="166" fontId="7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horizontal="left" vertical="center"/>
    </xf>
    <xf numFmtId="0" fontId="1" fillId="3" borderId="0" xfId="0" applyFont="1" applyFill="1" applyBorder="1" applyAlignment="1">
      <alignment horizontal="left" vertical="center" wrapText="1"/>
    </xf>
    <xf numFmtId="164" fontId="0" fillId="0" borderId="0" xfId="0" applyNumberForma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166" fontId="4" fillId="0" borderId="0" xfId="0" applyNumberFormat="1" applyFont="1" applyFill="1" applyAlignment="1">
      <alignment vertical="center" wrapText="1"/>
    </xf>
    <xf numFmtId="0" fontId="1" fillId="3" borderId="6" xfId="0" applyFont="1" applyFill="1" applyBorder="1"/>
    <xf numFmtId="9" fontId="4" fillId="0" borderId="0" xfId="0" applyNumberFormat="1" applyFont="1" applyFill="1" applyAlignment="1">
      <alignment horizontal="center" vertical="center" wrapText="1"/>
    </xf>
    <xf numFmtId="165" fontId="4" fillId="0" borderId="0" xfId="0" applyNumberFormat="1" applyFont="1" applyFill="1" applyAlignment="1">
      <alignment horizontal="center" vertical="center" wrapText="1"/>
    </xf>
    <xf numFmtId="0" fontId="0" fillId="0" borderId="12" xfId="0" applyFill="1" applyBorder="1"/>
    <xf numFmtId="0" fontId="0" fillId="4" borderId="9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/mm/yy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alignment vertical="center" readingOrder="0"/>
    </dxf>
    <dxf>
      <alignment vertical="center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numFmt numFmtId="164" formatCode="_(* #,##0.00_);_(* \(#,##0.00\);_(* &quot;-&quot;??_);_(@_)"/>
    </dxf>
    <dxf>
      <numFmt numFmtId="13" formatCode="0%"/>
    </dxf>
    <dxf>
      <alignment wrapText="1" readingOrder="0"/>
    </dxf>
    <dxf>
      <numFmt numFmtId="13" formatCode="0%"/>
    </dxf>
    <dxf>
      <numFmt numFmtId="164" formatCode="_(* #,##0.00_);_(* \(#,##0.00\);_(* &quot;-&quot;??_);_(@_)"/>
    </dxf>
    <dxf>
      <alignment horizontal="left" readingOrder="0"/>
    </dxf>
    <dxf>
      <alignment horizontal="center" readingOrder="0"/>
    </dxf>
    <dxf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/mm/yyyy;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  <alignment vertical="center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Delegación </a:t>
            </a:r>
            <a:r>
              <a:rPr lang="es-MX" sz="1800" b="0" i="0" baseline="0">
                <a:effectLst/>
              </a:rPr>
              <a:t>xxxxx</a:t>
            </a:r>
            <a:endParaRPr lang="es-MX">
              <a:effectLst/>
            </a:endParaRPr>
          </a:p>
          <a:p>
            <a:pPr>
              <a:defRPr/>
            </a:pPr>
            <a:r>
              <a:rPr lang="x-none" sz="1800" b="0" i="0" baseline="0">
                <a:effectLst/>
              </a:rPr>
              <a:t>Evaluación </a:t>
            </a:r>
            <a:r>
              <a:rPr lang="es-MX" sz="1800" b="0" i="0" baseline="0">
                <a:effectLst/>
              </a:rPr>
              <a:t>Promedio General  xxxx</a:t>
            </a:r>
            <a:endParaRPr lang="es-MX">
              <a:effectLst/>
            </a:endParaRPr>
          </a:p>
        </c:rich>
      </c:tx>
      <c:layout>
        <c:manualLayout>
          <c:xMode val="edge"/>
          <c:yMode val="edge"/>
          <c:x val="0.27520709619536027"/>
          <c:y val="5.7377263902358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6690393061910278E-2"/>
          <c:y val="0.35524649573314343"/>
          <c:w val="0.85408540100824804"/>
          <c:h val="0.4856236140716740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'Grafica Evaluacion'!$B$3:$B$5</c:f>
              <c:strCache>
                <c:ptCount val="3"/>
                <c:pt idx="0">
                  <c:v>Atención al Público</c:v>
                </c:pt>
                <c:pt idx="1">
                  <c:v>Atención y Determinación</c:v>
                </c:pt>
                <c:pt idx="2">
                  <c:v>Mesas de Investigación</c:v>
                </c:pt>
              </c:strCache>
            </c:strRef>
          </c:cat>
          <c:val>
            <c:numRef>
              <c:f>'Grafica Evaluacion'!$C$3:$C$5</c:f>
              <c:numCache>
                <c:formatCode>_(* #,##0.00_);_(* \(#,##0.00\);_(* "-"??_);_(@_)</c:formatCode>
                <c:ptCount val="3"/>
                <c:pt idx="0">
                  <c:v>8.75</c:v>
                </c:pt>
                <c:pt idx="1">
                  <c:v>7.85</c:v>
                </c:pt>
                <c:pt idx="2">
                  <c:v>7.56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5991592"/>
        <c:axId val="125991984"/>
      </c:barChart>
      <c:catAx>
        <c:axId val="12599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991984"/>
        <c:crosses val="autoZero"/>
        <c:auto val="0"/>
        <c:lblAlgn val="ctr"/>
        <c:lblOffset val="100"/>
        <c:noMultiLvlLbl val="0"/>
      </c:catAx>
      <c:valAx>
        <c:axId val="125991984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2599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Delegación </a:t>
            </a:r>
            <a:r>
              <a:rPr lang="es-MX" sz="1800" b="0" i="0" baseline="0">
                <a:effectLst/>
              </a:rPr>
              <a:t>XXXXXX</a:t>
            </a:r>
            <a:endParaRPr lang="es-MX">
              <a:effectLst/>
            </a:endParaRPr>
          </a:p>
          <a:p>
            <a:pPr>
              <a:defRPr/>
            </a:pPr>
            <a:r>
              <a:rPr lang="es-MX" sz="1800" b="0" i="0" baseline="0">
                <a:effectLst/>
              </a:rPr>
              <a:t>Promedio de Asistencia General XX %</a:t>
            </a:r>
            <a:endParaRPr lang="es-MX">
              <a:effectLst/>
            </a:endParaRPr>
          </a:p>
        </c:rich>
      </c:tx>
      <c:layout>
        <c:manualLayout>
          <c:xMode val="edge"/>
          <c:yMode val="edge"/>
          <c:x val="0.16641187369394936"/>
          <c:y val="5.7377297855904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6690393061910278E-2"/>
          <c:y val="0.35524649573314343"/>
          <c:w val="0.85408540100824804"/>
          <c:h val="0.4856236140716740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'Grafica Asistencia'!$B$3:$B$5</c:f>
              <c:strCache>
                <c:ptCount val="3"/>
                <c:pt idx="0">
                  <c:v>Atención al Público</c:v>
                </c:pt>
                <c:pt idx="1">
                  <c:v>Atención y Determinación</c:v>
                </c:pt>
                <c:pt idx="2">
                  <c:v>Mesas de Investigación</c:v>
                </c:pt>
              </c:strCache>
            </c:strRef>
          </c:cat>
          <c:val>
            <c:numRef>
              <c:f>'Grafica Asistencia'!$C$3:$C$5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5992768"/>
        <c:axId val="125993160"/>
      </c:barChart>
      <c:catAx>
        <c:axId val="1259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993160"/>
        <c:crosses val="autoZero"/>
        <c:auto val="0"/>
        <c:lblAlgn val="ctr"/>
        <c:lblOffset val="100"/>
        <c:noMultiLvlLbl val="0"/>
      </c:catAx>
      <c:valAx>
        <c:axId val="12599316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599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[Propuesta Capacitación.xlsx]Grafica Encuesta 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/>
              <a:t>Evaluación General Capacitación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69131093573575719"/>
          <c:y val="0.13361414930667967"/>
          <c:w val="0.27899219748496251"/>
          <c:h val="0.811881849352448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'Grafica Encuesta 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'Grafica Encuesta '!$A$2:$A$18</c:f>
              <c:multiLvlStrCache>
                <c:ptCount val="11"/>
                <c:lvl>
                  <c:pt idx="0">
                    <c:v>¿Considera que este curso cumplió con las Expectativas?</c:v>
                  </c:pt>
                  <c:pt idx="1">
                    <c:v>¿Considera que los temas tratados fueron suficientes para el desarrollo sus funciones en sistema?</c:v>
                  </c:pt>
                  <c:pt idx="2">
                    <c:v>Comunicación de conocimientos de manera clara</c:v>
                  </c:pt>
                  <c:pt idx="3">
                    <c:v>Dominio del Tema</c:v>
                  </c:pt>
                  <c:pt idx="4">
                    <c:v>Propicia la Participación de los participantes</c:v>
                  </c:pt>
                  <c:pt idx="5">
                    <c:v>Las condiciones ambientales han sido adecuados para facilitar las sesiones de capacitación</c:v>
                  </c:pt>
                  <c:pt idx="6">
                    <c:v>El material que recibió es claro y fácil de seguir</c:v>
                  </c:pt>
                  <c:pt idx="7">
                    <c:v>Presentación</c:v>
                  </c:pt>
                  <c:pt idx="8">
                    <c:v>La duración del curso ha sido adecuada al programa</c:v>
                  </c:pt>
                  <c:pt idx="9">
                    <c:v>La organización de la capacitación fue apropiada</c:v>
                  </c:pt>
                  <c:pt idx="10">
                    <c:v>La sesión o sesiones se cumplieron en el horario dispuesto</c:v>
                  </c:pt>
                </c:lvl>
                <c:lvl>
                  <c:pt idx="0">
                    <c:v>Contenido</c:v>
                  </c:pt>
                  <c:pt idx="2">
                    <c:v>Expositor</c:v>
                  </c:pt>
                  <c:pt idx="5">
                    <c:v>Instalaciones</c:v>
                  </c:pt>
                  <c:pt idx="6">
                    <c:v>Material</c:v>
                  </c:pt>
                  <c:pt idx="8">
                    <c:v>Organización</c:v>
                  </c:pt>
                </c:lvl>
              </c:multiLvlStrCache>
            </c:multiLvlStrRef>
          </c:cat>
          <c:val>
            <c:numRef>
              <c:f>'Grafica Encuesta '!$B$2:$B$18</c:f>
              <c:numCache>
                <c:formatCode>_(* #,##0.00_);_(* \(#,##0.00\);_(* "-"??_);_(@_)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5993944"/>
        <c:axId val="125994336"/>
      </c:barChart>
      <c:catAx>
        <c:axId val="125993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994336"/>
        <c:crosses val="autoZero"/>
        <c:auto val="1"/>
        <c:lblAlgn val="ctr"/>
        <c:lblOffset val="100"/>
        <c:noMultiLvlLbl val="0"/>
      </c:catAx>
      <c:valAx>
        <c:axId val="12599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99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416718</xdr:colOff>
      <xdr:row>17</xdr:row>
      <xdr:rowOff>83343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1</xdr:row>
      <xdr:rowOff>47625</xdr:rowOff>
    </xdr:from>
    <xdr:to>
      <xdr:col>14</xdr:col>
      <xdr:colOff>309562</xdr:colOff>
      <xdr:row>16</xdr:row>
      <xdr:rowOff>130968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400051</xdr:colOff>
      <xdr:row>0</xdr:row>
      <xdr:rowOff>0</xdr:rowOff>
    </xdr:from>
    <xdr:to>
      <xdr:col>18</xdr:col>
      <xdr:colOff>561975</xdr:colOff>
      <xdr:row>22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STICIANET\AppData\Local\Microsoft\Windows\Temporary%20Internet%20Files\Low\Content.IE5\4S7RSES1\08181000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ia Paola Lopez Gastelum" refreshedDate="42367.713584953701" createdVersion="5" refreshedVersion="5" minRefreshableVersion="3" recordCount="11">
  <cacheSource type="worksheet">
    <worksheetSource ref="A2:AH13" sheet="Encuesta"/>
  </cacheSource>
  <cacheFields count="34">
    <cacheField name="Seccion" numFmtId="0">
      <sharedItems count="5">
        <s v="Contenido"/>
        <s v="Expositor"/>
        <s v="Material"/>
        <s v="Organización"/>
        <s v="Instalaciones"/>
      </sharedItems>
    </cacheField>
    <cacheField name="Tema" numFmtId="0">
      <sharedItems count="11">
        <s v="¿Considera que este curso cumplió con las Expectativas?"/>
        <s v="¿Considera que los temas tratados fueron suficientes para el desarrollo sus funciones en sistema?"/>
        <s v="Dominio del Tema"/>
        <s v="Comunicación de conocimientos de manera clara"/>
        <s v="Propicia la Participación de los participantes"/>
        <s v="El material que recibió es claro y fácil de seguir"/>
        <s v="Presentación"/>
        <s v="La organización de la capacitación fue apropiada"/>
        <s v="La sesión o sesiones se cumplieron en el horario dispuesto"/>
        <s v="La duración del curso ha sido adecuada al programa"/>
        <s v="Las condiciones ambientales han sido adecuados para facilitar las sesiones de capacitación"/>
      </sharedItems>
    </cacheField>
    <cacheField name="1" numFmtId="0">
      <sharedItems containsNonDate="0" containsString="0" containsBlank="1"/>
    </cacheField>
    <cacheField name="2" numFmtId="0">
      <sharedItems containsNonDate="0" containsString="0" containsBlank="1"/>
    </cacheField>
    <cacheField name="3" numFmtId="0">
      <sharedItems containsNonDate="0" containsString="0" containsBlank="1"/>
    </cacheField>
    <cacheField name="4" numFmtId="0">
      <sharedItems containsNonDate="0" containsString="0" containsBlank="1"/>
    </cacheField>
    <cacheField name="5" numFmtId="0">
      <sharedItems containsNonDate="0" containsString="0" containsBlank="1"/>
    </cacheField>
    <cacheField name="6" numFmtId="0">
      <sharedItems containsNonDate="0" containsString="0" containsBlank="1"/>
    </cacheField>
    <cacheField name="7" numFmtId="0">
      <sharedItems containsNonDate="0" containsString="0" containsBlank="1"/>
    </cacheField>
    <cacheField name="8" numFmtId="0">
      <sharedItems containsNonDate="0" containsString="0" containsBlank="1"/>
    </cacheField>
    <cacheField name="9" numFmtId="0">
      <sharedItems containsNonDate="0" containsString="0" containsBlank="1"/>
    </cacheField>
    <cacheField name="10" numFmtId="0">
      <sharedItems containsNonDate="0" containsString="0" containsBlank="1"/>
    </cacheField>
    <cacheField name="11" numFmtId="0">
      <sharedItems containsNonDate="0" containsString="0" containsBlank="1"/>
    </cacheField>
    <cacheField name="12" numFmtId="0">
      <sharedItems containsNonDate="0" containsString="0" containsBlank="1"/>
    </cacheField>
    <cacheField name="13" numFmtId="0">
      <sharedItems containsNonDate="0" containsString="0" containsBlank="1"/>
    </cacheField>
    <cacheField name="14" numFmtId="0">
      <sharedItems containsNonDate="0" containsString="0" containsBlank="1"/>
    </cacheField>
    <cacheField name="15" numFmtId="0">
      <sharedItems containsNonDate="0" containsString="0" containsBlank="1"/>
    </cacheField>
    <cacheField name="16" numFmtId="0">
      <sharedItems containsNonDate="0" containsString="0" containsBlank="1"/>
    </cacheField>
    <cacheField name="17" numFmtId="0">
      <sharedItems containsNonDate="0" containsString="0" containsBlank="1"/>
    </cacheField>
    <cacheField name="18" numFmtId="0">
      <sharedItems containsNonDate="0" containsString="0" containsBlank="1"/>
    </cacheField>
    <cacheField name="19" numFmtId="0">
      <sharedItems containsNonDate="0" containsString="0" containsBlank="1"/>
    </cacheField>
    <cacheField name="20" numFmtId="0">
      <sharedItems containsNonDate="0" containsString="0" containsBlank="1"/>
    </cacheField>
    <cacheField name="21" numFmtId="0">
      <sharedItems containsNonDate="0" containsString="0" containsBlank="1"/>
    </cacheField>
    <cacheField name="22" numFmtId="0">
      <sharedItems containsNonDate="0" containsString="0" containsBlank="1"/>
    </cacheField>
    <cacheField name="23" numFmtId="0">
      <sharedItems containsNonDate="0" containsString="0" containsBlank="1"/>
    </cacheField>
    <cacheField name="24" numFmtId="0">
      <sharedItems containsNonDate="0" containsString="0" containsBlank="1"/>
    </cacheField>
    <cacheField name="25" numFmtId="0">
      <sharedItems containsNonDate="0" containsString="0" containsBlank="1"/>
    </cacheField>
    <cacheField name="26" numFmtId="0">
      <sharedItems containsNonDate="0" containsString="0" containsBlank="1"/>
    </cacheField>
    <cacheField name="27" numFmtId="0">
      <sharedItems containsNonDate="0" containsString="0" containsBlank="1"/>
    </cacheField>
    <cacheField name="28" numFmtId="0">
      <sharedItems containsNonDate="0" containsString="0" containsBlank="1"/>
    </cacheField>
    <cacheField name="29" numFmtId="0">
      <sharedItems containsNonDate="0" containsString="0" containsBlank="1"/>
    </cacheField>
    <cacheField name="30" numFmtId="0">
      <sharedItems containsNonDate="0" containsString="0" containsBlank="1"/>
    </cacheField>
    <cacheField name="Promedio" numFmtId="164">
      <sharedItems/>
    </cacheField>
    <cacheField name="Promedio2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rancia Paola Lopez Gastelum" refreshedDate="42367.714018981482" createdVersion="5" refreshedVersion="5" minRefreshableVersion="3" recordCount="36">
  <cacheSource type="worksheet">
    <worksheetSource name="Table15" sheet=".xlsx" r:id="rId2"/>
  </cacheSource>
  <cacheFields count="12">
    <cacheField name="Área" numFmtId="0">
      <sharedItems containsNonDate="0" containsBlank="1" count="4">
        <m/>
        <s v="UNAI" u="1"/>
        <s v="MESAS" u="1"/>
        <s v="Atención al Público" u="1"/>
      </sharedItems>
    </cacheField>
    <cacheField name="Sede" numFmtId="0">
      <sharedItems containsNonDate="0" containsBlank="1" count="2">
        <m/>
        <s v="Tlaxcala" u="1"/>
      </sharedItems>
    </cacheField>
    <cacheField name="Agencia" numFmtId="0">
      <sharedItems containsNonDate="0" containsString="0" containsBlank="1"/>
    </cacheField>
    <cacheField name="Nombre" numFmtId="0">
      <sharedItems containsNonDate="0" containsString="0" containsBlank="1"/>
    </cacheField>
    <cacheField name="Rol" numFmtId="0">
      <sharedItems containsNonDate="0" containsBlank="1" count="11">
        <m/>
        <s v="AMPF Supervisor " u="1"/>
        <s v="Agente del Ministerio Público Federal" u="1"/>
        <s v="Técnico Superior" u="1"/>
        <s v="AMPF Orientador" u="1"/>
        <s v="Fiscal Titular de Averiguaciones Previas" u="1"/>
        <s v="Oficial Ministerial " u="1"/>
        <s v="Encargado de Atención al Público" u="1"/>
        <s v="Profesional Ejecutivo de Servicios Especializados" u="1"/>
        <s v="Jefe Polivalente Administrativo" u="1"/>
        <s v="Oficial Ministerial" u="1"/>
      </sharedItems>
    </cacheField>
    <cacheField name="Grupo Capacitacion" numFmtId="166">
      <sharedItems containsNonDate="0" containsString="0" containsBlank="1"/>
    </cacheField>
    <cacheField name="Sesion 1" numFmtId="0">
      <sharedItems containsNonDate="0" containsString="0" containsBlank="1"/>
    </cacheField>
    <cacheField name="Sesion 2" numFmtId="0">
      <sharedItems containsNonDate="0" containsString="0" containsBlank="1"/>
    </cacheField>
    <cacheField name="Prom Asistencia" numFmtId="9">
      <sharedItems/>
    </cacheField>
    <cacheField name="Asistencia" numFmtId="165">
      <sharedItems containsSemiMixedTypes="0" containsString="0" containsNumber="1" containsInteger="1" minValue="0" maxValue="0"/>
    </cacheField>
    <cacheField name="Aciertos" numFmtId="0">
      <sharedItems containsNonDate="0" containsString="0" containsBlank="1"/>
    </cacheField>
    <cacheField name="Calificación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e v="#DIV/0!"/>
    <e v="#DIV/0!"/>
  </r>
  <r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e v="#DIV/0!"/>
    <e v="#DIV/0!"/>
  </r>
  <r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e v="#DIV/0!"/>
    <e v="#DIV/0!"/>
  </r>
  <r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e v="#DIV/0!"/>
    <e v="#DIV/0!"/>
  </r>
  <r>
    <x v="1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e v="#DIV/0!"/>
    <e v="#DIV/0!"/>
  </r>
  <r>
    <x v="2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e v="#DIV/0!"/>
    <e v="#DIV/0!"/>
  </r>
  <r>
    <x v="2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e v="#DIV/0!"/>
    <e v="#DIV/0!"/>
  </r>
  <r>
    <x v="3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e v="#DIV/0!"/>
    <e v="#DIV/0!"/>
  </r>
  <r>
    <x v="3"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e v="#DIV/0!"/>
    <e v="#DIV/0!"/>
  </r>
  <r>
    <x v="3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e v="#DIV/0!"/>
    <e v="#DIV/0!"/>
  </r>
  <r>
    <x v="4"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e v="#DIV/0!"/>
    <e v="#DIV/0!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"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  <r>
    <x v="0"/>
    <x v="0"/>
    <m/>
    <m/>
    <x v="0"/>
    <m/>
    <m/>
    <m/>
    <e v="#N/A"/>
    <n v="0"/>
    <m/>
    <e v="#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Rol de  Usuario">
  <location ref="A2:D4" firstHeaderRow="0" firstDataRow="1" firstDataCol="1"/>
  <pivotFields count="12">
    <pivotField showAll="0"/>
    <pivotField axis="axisRow" showAll="0">
      <items count="3">
        <item sd="0" x="0"/>
        <item m="1" x="1"/>
        <item t="default"/>
      </items>
    </pivotField>
    <pivotField showAll="0"/>
    <pivotField dataField="1" showAll="0"/>
    <pivotField axis="axisRow" showAll="0">
      <items count="12">
        <item m="1" x="7"/>
        <item m="1" x="10"/>
        <item x="0"/>
        <item m="1" x="4"/>
        <item m="1" x="1"/>
        <item m="1" x="9"/>
        <item m="1" x="5"/>
        <item m="1" x="2"/>
        <item m="1" x="6"/>
        <item m="1" x="3"/>
        <item m="1" x="8"/>
        <item t="default"/>
      </items>
    </pivotField>
    <pivotField showAll="0" defaultSubtotal="0"/>
    <pivotField showAll="0"/>
    <pivotField showAll="0"/>
    <pivotField showAll="0"/>
    <pivotField dataField="1" showAll="0" defaultSubtotal="0"/>
    <pivotField showAll="0"/>
    <pivotField dataField="1" showAll="0"/>
  </pivotFields>
  <rowFields count="2">
    <field x="1"/>
    <field x="4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 Usuarios" fld="3" subtotal="count" baseField="0" baseItem="0"/>
    <dataField name="Asistencia." fld="9" baseField="5" baseItem="5"/>
    <dataField name="Evaluación Promedio" fld="11" subtotal="average" baseField="2" baseItem="3" numFmtId="164"/>
  </dataFields>
  <formats count="3">
    <format dxfId="2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5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7:C9" firstHeaderRow="1" firstDataRow="1" firstDataCol="1"/>
  <pivotFields count="12"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 defaultSubtotal="0"/>
    <pivotField showAll="0"/>
    <pivotField showAll="0"/>
    <pivotField numFmtId="9" showAll="0"/>
    <pivotField showAll="0"/>
    <pivotField showAll="0"/>
    <pivotField dataField="1" showAll="0"/>
  </pivotFields>
  <rowFields count="1">
    <field x="0"/>
  </rowFields>
  <rowItems count="2">
    <i>
      <x v="3"/>
    </i>
    <i t="grand">
      <x/>
    </i>
  </rowItems>
  <colItems count="1">
    <i/>
  </colItems>
  <dataFields count="1">
    <dataField name="Average of Calificación" fld="11" subtotal="average" baseField="0" baseItem="4" numFmtId="164"/>
  </dataFields>
  <formats count="1"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9:C11" firstHeaderRow="1" firstDataRow="1" firstDataCol="1"/>
  <pivotFields count="12"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 defaultSubtotal="0"/>
    <pivotField showAll="0"/>
    <pivotField showAll="0"/>
    <pivotField dataField="1" numFmtId="9" showAll="0"/>
    <pivotField showAll="0" defaultSubtotal="0"/>
    <pivotField showAll="0"/>
    <pivotField showAll="0"/>
  </pivotFields>
  <rowFields count="1">
    <field x="0"/>
  </rowFields>
  <rowItems count="2">
    <i>
      <x v="3"/>
    </i>
    <i t="grand">
      <x/>
    </i>
  </rowItems>
  <colItems count="1">
    <i/>
  </colItems>
  <dataFields count="1">
    <dataField name="Average of Prom Asistencia" fld="8" subtotal="average" baseField="0" baseItem="0" numFmtId="9"/>
  </dataFields>
  <formats count="3">
    <format dxfId="22">
      <pivotArea outline="0" collapsedLevelsAreSubtotals="1" fieldPosition="0"/>
    </format>
    <format dxfId="21">
      <pivotArea dataOnly="0" labelOnly="1" outline="0" axis="axisValues" fieldPosition="0"/>
    </format>
    <format dxfId="2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grandTotalCaption="Evaluación General" updatedVersion="5" minRefreshableVersion="3" useAutoFormatting="1" itemPrintTitles="1" createdVersion="5" indent="0" outline="1" outlineData="1" multipleFieldFilters="0" chartFormat="22" rowHeaderCaption="Tema">
  <location ref="A1:B18" firstHeaderRow="1" firstDataRow="1" firstDataCol="1"/>
  <pivotFields count="34">
    <pivotField axis="axisRow" showAll="0">
      <items count="6">
        <item x="0"/>
        <item x="1"/>
        <item x="4"/>
        <item x="2"/>
        <item x="3"/>
        <item t="default"/>
      </items>
    </pivotField>
    <pivotField axis="axisRow" showAll="0">
      <items count="12">
        <item x="0"/>
        <item x="1"/>
        <item x="3"/>
        <item x="2"/>
        <item x="5"/>
        <item x="9"/>
        <item x="7"/>
        <item x="8"/>
        <item x="6"/>
        <item x="4"/>
        <item x="10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numFmtId="164" showAll="0" defaultSubtotal="0"/>
  </pivotFields>
  <rowFields count="2">
    <field x="0"/>
    <field x="1"/>
  </rowFields>
  <rowItems count="17">
    <i>
      <x/>
    </i>
    <i r="1">
      <x/>
    </i>
    <i r="1">
      <x v="1"/>
    </i>
    <i>
      <x v="1"/>
    </i>
    <i r="1">
      <x v="2"/>
    </i>
    <i r="1">
      <x v="3"/>
    </i>
    <i r="1">
      <x v="9"/>
    </i>
    <i>
      <x v="2"/>
    </i>
    <i r="1">
      <x v="10"/>
    </i>
    <i>
      <x v="3"/>
    </i>
    <i r="1">
      <x v="4"/>
    </i>
    <i r="1">
      <x v="8"/>
    </i>
    <i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Evaluación" fld="32" subtotal="average" baseField="0" baseItem="1" numFmtId="164"/>
  </dataFields>
  <formats count="7">
    <format dxfId="19">
      <pivotArea outline="0" collapsedLevelsAreSubtotals="1" fieldPosition="0"/>
    </format>
    <format dxfId="18">
      <pivotArea field="0" type="button" dataOnly="0" labelOnly="1" outline="0" axis="axisRow" fieldPosition="0"/>
    </format>
    <format dxfId="17">
      <pivotArea dataOnly="0" labelOnly="1" fieldPosition="0">
        <references count="1">
          <reference field="0" count="0"/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14">
      <pivotArea outline="0" collapsedLevelsAreSubtotals="1" fieldPosition="0"/>
    </format>
    <format dxfId="13">
      <pivotArea dataOnly="0" labelOnly="1" outline="0" axis="axisValues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15" displayName="Table15" ref="A1:M73" totalsRowCount="1" headerRowDxfId="42" dataDxfId="41" totalsRowDxfId="40">
  <autoFilter ref="A1:M72">
    <filterColumn colId="0">
      <filters>
        <filter val="3. MESAS"/>
      </filters>
    </filterColumn>
    <filterColumn colId="5">
      <filters>
        <filter val="Acapulco"/>
      </filters>
    </filterColumn>
  </autoFilter>
  <sortState ref="A2:M144">
    <sortCondition ref="C1:C144"/>
  </sortState>
  <tableColumns count="13">
    <tableColumn id="26" name="Column1" dataDxfId="39" totalsRowDxfId="12"/>
    <tableColumn id="1" name="Column2" dataDxfId="38" totalsRowDxfId="11"/>
    <tableColumn id="16" name="Agencia" dataDxfId="37" totalsRowDxfId="10"/>
    <tableColumn id="4" name="Nombre" totalsRowFunction="custom" dataDxfId="36" totalsRowDxfId="9">
      <totalsRowFormula>SUBTOTAL(3,Table15[Nombre])</totalsRowFormula>
    </tableColumn>
    <tableColumn id="6" name="Rol" dataDxfId="35" totalsRowDxfId="8"/>
    <tableColumn id="3" name="Aula" dataDxfId="34" totalsRowDxfId="7"/>
    <tableColumn id="2" name="Grupo Capacitación" dataDxfId="33" totalsRowDxfId="6"/>
    <tableColumn id="7" name="Sesión 1" dataDxfId="32" totalsRowDxfId="5"/>
    <tableColumn id="13" name="Sesión 2" dataDxfId="31" totalsRowDxfId="4"/>
    <tableColumn id="11" name="Prom Asistencia" totalsRowFunction="custom" dataDxfId="30" totalsRowDxfId="3">
      <calculatedColumnFormula>COUNTA(#REF!)/VLOOKUP(Table15[[#This Row],[Column1]],Datos!A1:C4,2,FALSE)</calculatedColumnFormula>
      <totalsRowFormula>SUBTOTAL(1,Table15[Prom Asistencia])</totalsRowFormula>
    </tableColumn>
    <tableColumn id="5" name="Asistencia" totalsRowFunction="custom" dataDxfId="29" totalsRowDxfId="2">
      <calculatedColumnFormula>IF(Table15[[#This Row],[Prom Asistencia]]&gt;0,1,0)</calculatedColumnFormula>
      <totalsRowFormula>SUBTOTAL(9,Table15[Asistencia])</totalsRowFormula>
    </tableColumn>
    <tableColumn id="10" name="Aciertos" dataDxfId="28" totalsRowDxfId="1"/>
    <tableColumn id="9" name="Calificación" totalsRowFunction="custom" dataDxfId="27" totalsRowDxfId="0">
      <calculatedColumnFormula>+Table15[[#This Row],[Aciertos]]*10/VLOOKUP(Table15[[#This Row],[Column1]],Datos!$A$1:$C$4,3,FALSE)</calculatedColumnFormula>
      <totalsRowFormula>SUBTOTAL(1,Table15[Calificación])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21.5703125" style="13" customWidth="1"/>
    <col min="2" max="2" width="13.7109375" style="13" customWidth="1"/>
    <col min="3" max="3" width="16.28515625" style="13" customWidth="1"/>
    <col min="4" max="16384" width="9.140625" style="13"/>
  </cols>
  <sheetData>
    <row r="1" spans="1:3" x14ac:dyDescent="0.25">
      <c r="A1" s="5" t="s">
        <v>27</v>
      </c>
      <c r="B1" s="13" t="s">
        <v>28</v>
      </c>
      <c r="C1" s="13" t="s">
        <v>29</v>
      </c>
    </row>
    <row r="2" spans="1:3" x14ac:dyDescent="0.25">
      <c r="A2" s="14" t="s">
        <v>73</v>
      </c>
      <c r="B2" s="8">
        <v>2</v>
      </c>
      <c r="C2" s="26">
        <v>15</v>
      </c>
    </row>
    <row r="3" spans="1:3" x14ac:dyDescent="0.25">
      <c r="A3" s="14" t="s">
        <v>74</v>
      </c>
      <c r="B3" s="8">
        <v>1</v>
      </c>
      <c r="C3" s="26">
        <v>8</v>
      </c>
    </row>
    <row r="4" spans="1:3" x14ac:dyDescent="0.25">
      <c r="A4" s="14" t="s">
        <v>75</v>
      </c>
      <c r="B4" s="8">
        <v>2</v>
      </c>
      <c r="C4" s="2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workbookViewId="0">
      <selection activeCell="D3" sqref="D3:D7"/>
    </sheetView>
  </sheetViews>
  <sheetFormatPr baseColWidth="10" defaultColWidth="9.140625" defaultRowHeight="15" x14ac:dyDescent="0.25"/>
  <cols>
    <col min="1" max="1" width="19.7109375" style="17" customWidth="1"/>
    <col min="2" max="3" width="18.28515625" style="17" customWidth="1"/>
    <col min="4" max="4" width="16.140625" style="17" customWidth="1"/>
    <col min="5" max="5" width="15.42578125" style="17" customWidth="1"/>
    <col min="6" max="6" width="15.28515625" style="17" customWidth="1"/>
    <col min="7" max="7" width="2.7109375" style="17" customWidth="1"/>
    <col min="8" max="8" width="15" style="17" customWidth="1"/>
    <col min="9" max="9" width="16.140625" style="17" customWidth="1"/>
    <col min="10" max="10" width="20.28515625" style="17" customWidth="1"/>
    <col min="11" max="11" width="14.5703125" style="17" customWidth="1"/>
    <col min="12" max="12" width="12.42578125" style="17" customWidth="1"/>
    <col min="13" max="16384" width="9.140625" style="17"/>
  </cols>
  <sheetData>
    <row r="1" spans="1:12" ht="19.5" thickBot="1" x14ac:dyDescent="0.35">
      <c r="A1" s="19" t="s">
        <v>153</v>
      </c>
    </row>
    <row r="2" spans="1:12" ht="30.75" thickBot="1" x14ac:dyDescent="0.3">
      <c r="A2" s="20" t="s">
        <v>5</v>
      </c>
      <c r="B2" s="21" t="s">
        <v>148</v>
      </c>
      <c r="C2" s="21" t="s">
        <v>149</v>
      </c>
      <c r="D2" s="21" t="s">
        <v>150</v>
      </c>
      <c r="E2" s="21" t="s">
        <v>151</v>
      </c>
      <c r="F2" s="21" t="s">
        <v>152</v>
      </c>
      <c r="G2" s="18"/>
      <c r="H2" s="21" t="s">
        <v>167</v>
      </c>
      <c r="I2" s="21" t="s">
        <v>168</v>
      </c>
      <c r="J2" s="21" t="s">
        <v>169</v>
      </c>
      <c r="K2" s="21" t="s">
        <v>170</v>
      </c>
      <c r="L2" s="21" t="s">
        <v>171</v>
      </c>
    </row>
    <row r="3" spans="1:12" ht="15" customHeight="1" x14ac:dyDescent="0.25">
      <c r="A3" s="59" t="s">
        <v>17</v>
      </c>
      <c r="B3" s="79"/>
      <c r="C3" s="63" t="s">
        <v>78</v>
      </c>
      <c r="D3" s="63" t="s">
        <v>155</v>
      </c>
      <c r="E3" s="63"/>
      <c r="F3" s="63" t="s">
        <v>166</v>
      </c>
      <c r="G3" s="4"/>
      <c r="H3" s="63" t="s">
        <v>156</v>
      </c>
      <c r="I3" s="63"/>
      <c r="J3" s="63"/>
      <c r="K3" s="63"/>
      <c r="L3" s="63"/>
    </row>
    <row r="4" spans="1:12" ht="15" customHeight="1" x14ac:dyDescent="0.25">
      <c r="A4" s="59" t="s">
        <v>6</v>
      </c>
      <c r="B4" s="80"/>
      <c r="C4" s="64"/>
      <c r="D4" s="64"/>
      <c r="E4" s="64"/>
      <c r="F4" s="64"/>
      <c r="G4" s="4"/>
      <c r="H4" s="64"/>
      <c r="I4" s="64"/>
      <c r="J4" s="64"/>
      <c r="K4" s="64"/>
      <c r="L4" s="64"/>
    </row>
    <row r="5" spans="1:12" x14ac:dyDescent="0.25">
      <c r="A5" s="59" t="s">
        <v>7</v>
      </c>
      <c r="B5" s="80"/>
      <c r="C5" s="64"/>
      <c r="D5" s="64"/>
      <c r="E5" s="64"/>
      <c r="F5" s="64"/>
      <c r="G5" s="4"/>
      <c r="H5" s="64"/>
      <c r="I5" s="64"/>
      <c r="J5" s="64"/>
      <c r="K5" s="64"/>
      <c r="L5" s="64"/>
    </row>
    <row r="6" spans="1:12" x14ac:dyDescent="0.25">
      <c r="A6" s="59" t="s">
        <v>8</v>
      </c>
      <c r="B6" s="80"/>
      <c r="C6" s="64"/>
      <c r="D6" s="64"/>
      <c r="E6" s="64"/>
      <c r="F6" s="64"/>
      <c r="G6" s="4"/>
      <c r="H6" s="64"/>
      <c r="I6" s="64"/>
      <c r="J6" s="64"/>
      <c r="K6" s="64"/>
      <c r="L6" s="64"/>
    </row>
    <row r="7" spans="1:12" ht="15" customHeight="1" thickBot="1" x14ac:dyDescent="0.3">
      <c r="A7" s="59" t="s">
        <v>9</v>
      </c>
      <c r="B7" s="81"/>
      <c r="C7" s="65"/>
      <c r="D7" s="65"/>
      <c r="E7" s="64"/>
      <c r="F7" s="65"/>
      <c r="G7" s="4"/>
      <c r="H7" s="65"/>
      <c r="I7" s="66"/>
      <c r="J7" s="66"/>
      <c r="K7" s="66"/>
      <c r="L7" s="66"/>
    </row>
    <row r="8" spans="1:12" x14ac:dyDescent="0.25">
      <c r="A8" s="22" t="s">
        <v>10</v>
      </c>
      <c r="B8" s="74"/>
      <c r="C8" s="72"/>
      <c r="D8" s="72"/>
      <c r="E8" s="70"/>
      <c r="F8" s="72"/>
      <c r="G8" s="4"/>
      <c r="H8" s="67"/>
      <c r="I8" s="68"/>
      <c r="J8" s="68"/>
      <c r="K8" s="68"/>
      <c r="L8" s="68"/>
    </row>
    <row r="9" spans="1:12" ht="15.75" thickBot="1" x14ac:dyDescent="0.3">
      <c r="A9" s="22" t="s">
        <v>11</v>
      </c>
      <c r="B9" s="75"/>
      <c r="C9" s="73"/>
      <c r="D9" s="73"/>
      <c r="E9" s="71"/>
      <c r="F9" s="73"/>
      <c r="G9" s="4"/>
      <c r="H9" s="67"/>
      <c r="I9" s="69"/>
      <c r="J9" s="69"/>
      <c r="K9" s="69"/>
      <c r="L9" s="69"/>
    </row>
    <row r="10" spans="1:12" ht="15" customHeight="1" x14ac:dyDescent="0.25">
      <c r="A10" s="59" t="s">
        <v>16</v>
      </c>
      <c r="B10" s="76"/>
      <c r="C10" s="63" t="s">
        <v>155</v>
      </c>
      <c r="D10" s="63" t="s">
        <v>78</v>
      </c>
      <c r="E10" s="64"/>
      <c r="F10" s="63" t="s">
        <v>156</v>
      </c>
      <c r="G10" s="4"/>
      <c r="H10" s="63" t="s">
        <v>166</v>
      </c>
      <c r="I10" s="64"/>
      <c r="J10" s="64"/>
      <c r="K10" s="64"/>
      <c r="L10" s="64"/>
    </row>
    <row r="11" spans="1:12" ht="15.75" customHeight="1" x14ac:dyDescent="0.25">
      <c r="A11" s="59" t="s">
        <v>12</v>
      </c>
      <c r="B11" s="77"/>
      <c r="C11" s="64"/>
      <c r="D11" s="64"/>
      <c r="E11" s="64"/>
      <c r="F11" s="64"/>
      <c r="G11" s="4"/>
      <c r="H11" s="64"/>
      <c r="I11" s="64"/>
      <c r="J11" s="64"/>
      <c r="K11" s="64"/>
      <c r="L11" s="64"/>
    </row>
    <row r="12" spans="1:12" ht="15" customHeight="1" x14ac:dyDescent="0.25">
      <c r="A12" s="59" t="s">
        <v>13</v>
      </c>
      <c r="B12" s="77"/>
      <c r="C12" s="64"/>
      <c r="D12" s="64"/>
      <c r="E12" s="64"/>
      <c r="F12" s="64"/>
      <c r="G12" s="4"/>
      <c r="H12" s="64"/>
      <c r="I12" s="64"/>
      <c r="J12" s="64"/>
      <c r="K12" s="64"/>
      <c r="L12" s="64"/>
    </row>
    <row r="13" spans="1:12" x14ac:dyDescent="0.25">
      <c r="A13" s="59" t="s">
        <v>14</v>
      </c>
      <c r="B13" s="77"/>
      <c r="C13" s="64"/>
      <c r="D13" s="64"/>
      <c r="E13" s="64"/>
      <c r="F13" s="64"/>
      <c r="G13" s="4"/>
      <c r="H13" s="64"/>
      <c r="I13" s="64"/>
      <c r="J13" s="64"/>
      <c r="K13" s="64"/>
      <c r="L13" s="64"/>
    </row>
    <row r="14" spans="1:12" ht="15.75" thickBot="1" x14ac:dyDescent="0.3">
      <c r="A14" s="59" t="s">
        <v>15</v>
      </c>
      <c r="B14" s="78"/>
      <c r="C14" s="65"/>
      <c r="D14" s="65"/>
      <c r="E14" s="64"/>
      <c r="F14" s="65"/>
      <c r="G14" s="4"/>
      <c r="H14" s="65"/>
      <c r="I14" s="66"/>
      <c r="J14" s="66"/>
      <c r="K14" s="66"/>
      <c r="L14" s="66"/>
    </row>
    <row r="15" spans="1:12" ht="15.75" thickBot="1" x14ac:dyDescent="0.3">
      <c r="A15" s="23" t="s">
        <v>18</v>
      </c>
      <c r="B15" s="1"/>
      <c r="C15" s="1"/>
      <c r="D15" s="1"/>
      <c r="E15" s="62"/>
      <c r="F15" s="1"/>
      <c r="H15" s="1"/>
      <c r="I15" s="1"/>
      <c r="J15" s="1"/>
      <c r="K15" s="1"/>
      <c r="L15" s="1"/>
    </row>
    <row r="18" spans="1:12" ht="19.5" thickBot="1" x14ac:dyDescent="0.35">
      <c r="A18" s="19" t="s">
        <v>154</v>
      </c>
    </row>
    <row r="19" spans="1:12" ht="30.75" thickBot="1" x14ac:dyDescent="0.3">
      <c r="A19" s="20" t="s">
        <v>5</v>
      </c>
      <c r="B19" s="21" t="s">
        <v>148</v>
      </c>
      <c r="C19" s="21" t="s">
        <v>149</v>
      </c>
      <c r="D19" s="21" t="s">
        <v>150</v>
      </c>
      <c r="E19" s="21" t="s">
        <v>151</v>
      </c>
      <c r="F19" s="21" t="s">
        <v>152</v>
      </c>
      <c r="G19" s="18"/>
      <c r="H19" s="21" t="s">
        <v>167</v>
      </c>
      <c r="I19" s="21" t="s">
        <v>168</v>
      </c>
      <c r="J19" s="21" t="s">
        <v>169</v>
      </c>
      <c r="K19" s="21" t="s">
        <v>170</v>
      </c>
      <c r="L19" s="21" t="s">
        <v>171</v>
      </c>
    </row>
    <row r="20" spans="1:12" ht="15" customHeight="1" x14ac:dyDescent="0.25">
      <c r="A20" s="59" t="s">
        <v>17</v>
      </c>
      <c r="B20" s="63"/>
      <c r="C20" s="63" t="s">
        <v>78</v>
      </c>
      <c r="D20" s="63" t="s">
        <v>155</v>
      </c>
      <c r="E20" s="63"/>
      <c r="F20" s="63" t="s">
        <v>166</v>
      </c>
      <c r="G20" s="4"/>
      <c r="H20" s="63" t="s">
        <v>156</v>
      </c>
      <c r="I20" s="63"/>
      <c r="J20" s="63" t="s">
        <v>172</v>
      </c>
      <c r="K20" s="63"/>
      <c r="L20" s="63"/>
    </row>
    <row r="21" spans="1:12" x14ac:dyDescent="0.25">
      <c r="A21" s="59" t="s">
        <v>6</v>
      </c>
      <c r="B21" s="64"/>
      <c r="C21" s="64"/>
      <c r="D21" s="64"/>
      <c r="E21" s="64"/>
      <c r="F21" s="64"/>
      <c r="G21" s="4"/>
      <c r="H21" s="64"/>
      <c r="I21" s="64"/>
      <c r="J21" s="64"/>
      <c r="K21" s="64"/>
      <c r="L21" s="64"/>
    </row>
    <row r="22" spans="1:12" x14ac:dyDescent="0.25">
      <c r="A22" s="59" t="s">
        <v>7</v>
      </c>
      <c r="B22" s="64"/>
      <c r="C22" s="64"/>
      <c r="D22" s="64"/>
      <c r="E22" s="64"/>
      <c r="F22" s="64"/>
      <c r="G22" s="4"/>
      <c r="H22" s="64"/>
      <c r="I22" s="64"/>
      <c r="J22" s="64"/>
      <c r="K22" s="64"/>
      <c r="L22" s="64"/>
    </row>
    <row r="23" spans="1:12" x14ac:dyDescent="0.25">
      <c r="A23" s="59" t="s">
        <v>8</v>
      </c>
      <c r="B23" s="64"/>
      <c r="C23" s="64"/>
      <c r="D23" s="64"/>
      <c r="E23" s="64"/>
      <c r="F23" s="64"/>
      <c r="G23" s="4"/>
      <c r="H23" s="64"/>
      <c r="I23" s="64"/>
      <c r="J23" s="64"/>
      <c r="K23" s="64"/>
      <c r="L23" s="64"/>
    </row>
    <row r="24" spans="1:12" ht="15.75" thickBot="1" x14ac:dyDescent="0.3">
      <c r="A24" s="59" t="s">
        <v>9</v>
      </c>
      <c r="B24" s="66"/>
      <c r="C24" s="65"/>
      <c r="D24" s="65"/>
      <c r="E24" s="64"/>
      <c r="F24" s="65"/>
      <c r="G24" s="4"/>
      <c r="H24" s="65"/>
      <c r="I24" s="66"/>
      <c r="J24" s="65"/>
      <c r="K24" s="66"/>
      <c r="L24" s="66"/>
    </row>
    <row r="25" spans="1:12" x14ac:dyDescent="0.25">
      <c r="A25" s="22" t="s">
        <v>10</v>
      </c>
      <c r="B25" s="68"/>
      <c r="C25" s="72"/>
      <c r="D25" s="72"/>
      <c r="E25" s="70"/>
      <c r="F25" s="72"/>
      <c r="G25" s="4"/>
      <c r="H25" s="67"/>
      <c r="I25" s="68"/>
      <c r="J25" s="67"/>
      <c r="K25" s="68"/>
      <c r="L25" s="68"/>
    </row>
    <row r="26" spans="1:12" ht="15.75" customHeight="1" thickBot="1" x14ac:dyDescent="0.3">
      <c r="A26" s="22" t="s">
        <v>11</v>
      </c>
      <c r="B26" s="69"/>
      <c r="C26" s="73"/>
      <c r="D26" s="73"/>
      <c r="E26" s="71"/>
      <c r="F26" s="73"/>
      <c r="G26" s="4"/>
      <c r="H26" s="67"/>
      <c r="I26" s="69"/>
      <c r="J26" s="69"/>
      <c r="K26" s="69"/>
      <c r="L26" s="69"/>
    </row>
    <row r="27" spans="1:12" ht="15" customHeight="1" x14ac:dyDescent="0.25">
      <c r="A27" s="59" t="s">
        <v>16</v>
      </c>
      <c r="B27" s="63"/>
      <c r="C27" s="63" t="s">
        <v>155</v>
      </c>
      <c r="D27" s="63" t="s">
        <v>78</v>
      </c>
      <c r="E27" s="64"/>
      <c r="F27" s="63" t="s">
        <v>156</v>
      </c>
      <c r="G27" s="4"/>
      <c r="H27" s="63" t="s">
        <v>166</v>
      </c>
      <c r="I27" s="64"/>
      <c r="J27" s="64"/>
      <c r="K27" s="64"/>
      <c r="L27" s="64"/>
    </row>
    <row r="28" spans="1:12" x14ac:dyDescent="0.25">
      <c r="A28" s="59" t="s">
        <v>12</v>
      </c>
      <c r="B28" s="64"/>
      <c r="C28" s="64"/>
      <c r="D28" s="64"/>
      <c r="E28" s="64"/>
      <c r="F28" s="64"/>
      <c r="G28" s="4"/>
      <c r="H28" s="64"/>
      <c r="I28" s="64"/>
      <c r="J28" s="64"/>
      <c r="K28" s="64"/>
      <c r="L28" s="64"/>
    </row>
    <row r="29" spans="1:12" x14ac:dyDescent="0.25">
      <c r="A29" s="59" t="s">
        <v>13</v>
      </c>
      <c r="B29" s="64"/>
      <c r="C29" s="64"/>
      <c r="D29" s="64"/>
      <c r="E29" s="64"/>
      <c r="F29" s="64"/>
      <c r="G29" s="4"/>
      <c r="H29" s="64"/>
      <c r="I29" s="64"/>
      <c r="J29" s="64"/>
      <c r="K29" s="64"/>
      <c r="L29" s="64"/>
    </row>
    <row r="30" spans="1:12" x14ac:dyDescent="0.25">
      <c r="A30" s="59" t="s">
        <v>14</v>
      </c>
      <c r="B30" s="64"/>
      <c r="C30" s="64"/>
      <c r="D30" s="64"/>
      <c r="E30" s="64"/>
      <c r="F30" s="64"/>
      <c r="G30" s="4"/>
      <c r="H30" s="64"/>
      <c r="I30" s="64"/>
      <c r="J30" s="64"/>
      <c r="K30" s="64"/>
      <c r="L30" s="64"/>
    </row>
    <row r="31" spans="1:12" ht="15.75" thickBot="1" x14ac:dyDescent="0.3">
      <c r="A31" s="59" t="s">
        <v>15</v>
      </c>
      <c r="B31" s="66"/>
      <c r="C31" s="65"/>
      <c r="D31" s="65"/>
      <c r="E31" s="64"/>
      <c r="F31" s="65"/>
      <c r="G31" s="4"/>
      <c r="H31" s="65"/>
      <c r="I31" s="66"/>
      <c r="J31" s="66"/>
      <c r="K31" s="66"/>
      <c r="L31" s="66"/>
    </row>
    <row r="32" spans="1:12" ht="15.75" thickBot="1" x14ac:dyDescent="0.3">
      <c r="A32" s="23" t="s">
        <v>18</v>
      </c>
      <c r="B32" s="1"/>
      <c r="C32" s="1"/>
      <c r="D32" s="1"/>
      <c r="E32" s="1"/>
      <c r="F32" s="1"/>
      <c r="H32" s="1"/>
      <c r="I32" s="1"/>
      <c r="J32" s="1"/>
      <c r="K32" s="1"/>
      <c r="L32" s="1"/>
    </row>
    <row r="36" spans="1:1" x14ac:dyDescent="0.25">
      <c r="A36" s="18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</sheetData>
  <mergeCells count="60">
    <mergeCell ref="B27:B31"/>
    <mergeCell ref="C27:C31"/>
    <mergeCell ref="D27:D31"/>
    <mergeCell ref="E27:E31"/>
    <mergeCell ref="F27:F31"/>
    <mergeCell ref="B3:B7"/>
    <mergeCell ref="C3:C7"/>
    <mergeCell ref="D3:D7"/>
    <mergeCell ref="E3:E7"/>
    <mergeCell ref="F20:F24"/>
    <mergeCell ref="B20:B24"/>
    <mergeCell ref="C20:C24"/>
    <mergeCell ref="D20:D24"/>
    <mergeCell ref="E20:E24"/>
    <mergeCell ref="F3:F7"/>
    <mergeCell ref="F10:F14"/>
    <mergeCell ref="E10:E14"/>
    <mergeCell ref="D10:D14"/>
    <mergeCell ref="C10:C14"/>
    <mergeCell ref="E25:E26"/>
    <mergeCell ref="F25:F26"/>
    <mergeCell ref="B8:B9"/>
    <mergeCell ref="C8:C9"/>
    <mergeCell ref="D8:D9"/>
    <mergeCell ref="E8:E9"/>
    <mergeCell ref="F8:F9"/>
    <mergeCell ref="B10:B14"/>
    <mergeCell ref="B25:B26"/>
    <mergeCell ref="C25:C26"/>
    <mergeCell ref="D25:D26"/>
    <mergeCell ref="H3:H7"/>
    <mergeCell ref="I3:I7"/>
    <mergeCell ref="J3:J7"/>
    <mergeCell ref="K3:K7"/>
    <mergeCell ref="L3:L7"/>
    <mergeCell ref="H8:H9"/>
    <mergeCell ref="I8:I9"/>
    <mergeCell ref="J8:J9"/>
    <mergeCell ref="K8:K9"/>
    <mergeCell ref="L8:L9"/>
    <mergeCell ref="H20:H24"/>
    <mergeCell ref="I20:I24"/>
    <mergeCell ref="K20:K24"/>
    <mergeCell ref="L20:L24"/>
    <mergeCell ref="H10:H14"/>
    <mergeCell ref="I10:I14"/>
    <mergeCell ref="J10:J14"/>
    <mergeCell ref="K10:K14"/>
    <mergeCell ref="L10:L14"/>
    <mergeCell ref="J20:J24"/>
    <mergeCell ref="H25:H26"/>
    <mergeCell ref="I25:I26"/>
    <mergeCell ref="J25:J26"/>
    <mergeCell ref="K25:K26"/>
    <mergeCell ref="L25:L26"/>
    <mergeCell ref="H27:H31"/>
    <mergeCell ref="I27:I31"/>
    <mergeCell ref="J27:J31"/>
    <mergeCell ref="K27:K31"/>
    <mergeCell ref="L27:L31"/>
  </mergeCells>
  <pageMargins left="0.7" right="0.7" top="0.75" bottom="0.75" header="0.3" footer="0.3"/>
  <pageSetup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75"/>
  <sheetViews>
    <sheetView tabSelected="1" zoomScaleNormal="100" workbookViewId="0">
      <pane ySplit="1" topLeftCell="A2" activePane="bottomLeft" state="frozen"/>
      <selection pane="bottomLeft" activeCell="G61" sqref="G61"/>
    </sheetView>
  </sheetViews>
  <sheetFormatPr baseColWidth="10" defaultColWidth="9.140625" defaultRowHeight="15" x14ac:dyDescent="0.25"/>
  <cols>
    <col min="1" max="1" width="11.7109375" style="4" customWidth="1"/>
    <col min="2" max="2" width="28.42578125" style="4" customWidth="1"/>
    <col min="3" max="3" width="34.7109375" style="4" customWidth="1"/>
    <col min="4" max="4" width="40.7109375" style="4" customWidth="1"/>
    <col min="5" max="5" width="30.85546875" style="4" bestFit="1" customWidth="1"/>
    <col min="6" max="6" width="16.140625" style="4" customWidth="1"/>
    <col min="7" max="7" width="21.28515625" style="4" bestFit="1" customWidth="1"/>
    <col min="8" max="9" width="11.42578125" style="4" bestFit="1" customWidth="1"/>
    <col min="10" max="10" width="18.42578125" style="57" bestFit="1" customWidth="1"/>
    <col min="11" max="11" width="13" style="57" bestFit="1" customWidth="1"/>
    <col min="12" max="12" width="11.28515625" style="4" bestFit="1" customWidth="1"/>
    <col min="13" max="13" width="14.140625" style="4" bestFit="1" customWidth="1"/>
    <col min="14" max="16384" width="9.140625" style="4"/>
  </cols>
  <sheetData>
    <row r="1" spans="1:13" x14ac:dyDescent="0.25">
      <c r="A1" s="54" t="s">
        <v>87</v>
      </c>
      <c r="B1" s="54" t="s">
        <v>88</v>
      </c>
      <c r="C1" s="54" t="s">
        <v>2</v>
      </c>
      <c r="D1" s="54" t="s">
        <v>0</v>
      </c>
      <c r="E1" s="55" t="s">
        <v>1</v>
      </c>
      <c r="F1" s="55" t="s">
        <v>81</v>
      </c>
      <c r="G1" s="55" t="s">
        <v>70</v>
      </c>
      <c r="H1" s="55" t="s">
        <v>71</v>
      </c>
      <c r="I1" s="55" t="s">
        <v>72</v>
      </c>
      <c r="J1" s="56" t="s">
        <v>4</v>
      </c>
      <c r="K1" s="56" t="s">
        <v>20</v>
      </c>
      <c r="L1" s="55" t="s">
        <v>19</v>
      </c>
      <c r="M1" s="55" t="s">
        <v>3</v>
      </c>
    </row>
    <row r="2" spans="1:13" ht="15" hidden="1" customHeight="1" x14ac:dyDescent="0.25">
      <c r="A2" s="4" t="s">
        <v>74</v>
      </c>
      <c r="B2" s="4" t="s">
        <v>141</v>
      </c>
      <c r="C2" s="24" t="s">
        <v>24</v>
      </c>
      <c r="D2" s="2" t="s">
        <v>89</v>
      </c>
      <c r="E2" s="11" t="s">
        <v>26</v>
      </c>
      <c r="F2" s="4" t="s">
        <v>141</v>
      </c>
      <c r="G2" s="58" t="s">
        <v>24</v>
      </c>
      <c r="H2" s="50"/>
      <c r="I2" s="50"/>
      <c r="J2" s="15">
        <f>COUNTA(Table15[[#This Row],[Sesión 1]:[Sesión 2]])/VLOOKUP(Table15[[#This Row],[Column1]],Datos!$A$1:$C$4,2,FALSE)</f>
        <v>0</v>
      </c>
      <c r="K2" s="43">
        <f>IF(Table15[[#This Row],[Prom Asistencia]]&gt;0,1,0)</f>
        <v>0</v>
      </c>
      <c r="L2" s="16"/>
      <c r="M2" s="42">
        <f>+Table15[[#This Row],[Aciertos]]*10/VLOOKUP(Table15[[#This Row],[Column1]],Datos!$A$1:$C$4,3,FALSE)</f>
        <v>0</v>
      </c>
    </row>
    <row r="3" spans="1:13" ht="15" hidden="1" customHeight="1" x14ac:dyDescent="0.25">
      <c r="A3" s="4" t="s">
        <v>73</v>
      </c>
      <c r="B3" s="4" t="s">
        <v>141</v>
      </c>
      <c r="C3" s="24" t="s">
        <v>25</v>
      </c>
      <c r="D3" s="2" t="s">
        <v>90</v>
      </c>
      <c r="E3" s="25" t="s">
        <v>64</v>
      </c>
      <c r="F3" s="4" t="s">
        <v>141</v>
      </c>
      <c r="G3" s="58" t="s">
        <v>166</v>
      </c>
      <c r="H3" s="50"/>
      <c r="I3" s="50"/>
      <c r="J3" s="15">
        <f>COUNTA(Table15[[#This Row],[Sesión 1]:[Sesión 2]])/VLOOKUP(Table15[[#This Row],[Column1]],Datos!$A$1:$C$4,2,FALSE)</f>
        <v>0</v>
      </c>
      <c r="K3" s="43">
        <f>IF(Table15[[#This Row],[Prom Asistencia]]&gt;0,1,0)</f>
        <v>0</v>
      </c>
      <c r="L3" s="16"/>
      <c r="M3" s="42">
        <f>+Table15[[#This Row],[Aciertos]]*10/VLOOKUP(Table15[[#This Row],[Column1]],Datos!$A$1:$C$4,3,FALSE)</f>
        <v>0</v>
      </c>
    </row>
    <row r="4" spans="1:13" ht="15" hidden="1" customHeight="1" x14ac:dyDescent="0.25">
      <c r="A4" s="4" t="s">
        <v>73</v>
      </c>
      <c r="B4" s="4" t="s">
        <v>141</v>
      </c>
      <c r="C4" s="24" t="s">
        <v>25</v>
      </c>
      <c r="D4" s="2" t="s">
        <v>162</v>
      </c>
      <c r="E4" s="11" t="s">
        <v>26</v>
      </c>
      <c r="F4" s="4" t="s">
        <v>141</v>
      </c>
      <c r="G4" s="58" t="s">
        <v>166</v>
      </c>
      <c r="H4" s="50"/>
      <c r="I4" s="50"/>
      <c r="J4" s="15">
        <f>COUNTA(Table15[[#This Row],[Sesión 1]:[Sesión 2]])/VLOOKUP(Table15[[#This Row],[Column1]],Datos!$A$1:$C$4,2,FALSE)</f>
        <v>0</v>
      </c>
      <c r="K4" s="43">
        <f>IF(Table15[[#This Row],[Prom Asistencia]]&gt;0,1,0)</f>
        <v>0</v>
      </c>
      <c r="L4" s="16"/>
      <c r="M4" s="42">
        <f>+Table15[[#This Row],[Aciertos]]*10/VLOOKUP(Table15[[#This Row],[Column1]],Datos!$A$1:$C$4,3,FALSE)</f>
        <v>0</v>
      </c>
    </row>
    <row r="5" spans="1:13" ht="15" hidden="1" customHeight="1" x14ac:dyDescent="0.25">
      <c r="A5" s="4" t="s">
        <v>73</v>
      </c>
      <c r="B5" s="4" t="s">
        <v>141</v>
      </c>
      <c r="C5" s="24" t="s">
        <v>25</v>
      </c>
      <c r="D5" s="2" t="s">
        <v>91</v>
      </c>
      <c r="E5" s="11" t="s">
        <v>26</v>
      </c>
      <c r="F5" s="4" t="s">
        <v>141</v>
      </c>
      <c r="G5" s="58" t="s">
        <v>78</v>
      </c>
      <c r="H5" s="50"/>
      <c r="I5" s="50"/>
      <c r="J5" s="15">
        <f>COUNTA(Table15[[#This Row],[Sesión 1]:[Sesión 2]])/VLOOKUP(Table15[[#This Row],[Column1]],Datos!$A$1:$C$4,2,FALSE)</f>
        <v>0</v>
      </c>
      <c r="K5" s="43">
        <f>IF(Table15[[#This Row],[Prom Asistencia]]&gt;0,1,0)</f>
        <v>0</v>
      </c>
      <c r="L5" s="16"/>
      <c r="M5" s="42">
        <f>+Table15[[#This Row],[Aciertos]]*10/VLOOKUP(Table15[[#This Row],[Column1]],Datos!$A$1:$C$4,3,FALSE)</f>
        <v>0</v>
      </c>
    </row>
    <row r="6" spans="1:13" ht="15" hidden="1" customHeight="1" x14ac:dyDescent="0.25">
      <c r="A6" s="4" t="s">
        <v>73</v>
      </c>
      <c r="B6" s="4" t="s">
        <v>141</v>
      </c>
      <c r="C6" s="24" t="s">
        <v>25</v>
      </c>
      <c r="D6" s="2" t="s">
        <v>163</v>
      </c>
      <c r="E6" s="11" t="s">
        <v>26</v>
      </c>
      <c r="F6" s="4" t="s">
        <v>141</v>
      </c>
      <c r="G6" s="58" t="s">
        <v>78</v>
      </c>
      <c r="H6" s="50"/>
      <c r="I6" s="50"/>
      <c r="J6" s="15">
        <f>COUNTA(Table15[[#This Row],[Sesión 1]:[Sesión 2]])/VLOOKUP(Table15[[#This Row],[Column1]],Datos!$A$1:$C$4,2,FALSE)</f>
        <v>0</v>
      </c>
      <c r="K6" s="43">
        <f>IF(Table15[[#This Row],[Prom Asistencia]]&gt;0,1,0)</f>
        <v>0</v>
      </c>
      <c r="L6" s="16"/>
      <c r="M6" s="42">
        <f>+Table15[[#This Row],[Aciertos]]*10/VLOOKUP(Table15[[#This Row],[Column1]],Datos!$A$1:$C$4,3,FALSE)</f>
        <v>0</v>
      </c>
    </row>
    <row r="7" spans="1:13" hidden="1" x14ac:dyDescent="0.25">
      <c r="A7" s="4" t="s">
        <v>73</v>
      </c>
      <c r="B7" s="4" t="s">
        <v>141</v>
      </c>
      <c r="C7" s="24" t="s">
        <v>25</v>
      </c>
      <c r="D7" s="2" t="s">
        <v>92</v>
      </c>
      <c r="E7" s="11" t="s">
        <v>60</v>
      </c>
      <c r="F7" s="4" t="s">
        <v>141</v>
      </c>
      <c r="G7" s="58" t="s">
        <v>166</v>
      </c>
      <c r="H7" s="50"/>
      <c r="I7" s="50"/>
      <c r="J7" s="15">
        <f>COUNTA(Table15[[#This Row],[Sesión 1]:[Sesión 2]])/VLOOKUP(Table15[[#This Row],[Column1]],Datos!$A$1:$C$4,2,FALSE)</f>
        <v>0</v>
      </c>
      <c r="K7" s="43">
        <f>IF(Table15[[#This Row],[Prom Asistencia]]&gt;0,1,0)</f>
        <v>0</v>
      </c>
      <c r="L7" s="16"/>
      <c r="M7" s="42">
        <f>+Table15[[#This Row],[Aciertos]]*10/VLOOKUP(Table15[[#This Row],[Column1]],Datos!$A$1:$C$4,3,FALSE)</f>
        <v>0</v>
      </c>
    </row>
    <row r="8" spans="1:13" hidden="1" x14ac:dyDescent="0.25">
      <c r="A8" s="4" t="s">
        <v>73</v>
      </c>
      <c r="B8" s="4" t="s">
        <v>141</v>
      </c>
      <c r="C8" s="24" t="s">
        <v>25</v>
      </c>
      <c r="D8" s="2" t="s">
        <v>93</v>
      </c>
      <c r="E8" s="11" t="s">
        <v>26</v>
      </c>
      <c r="F8" s="4" t="s">
        <v>141</v>
      </c>
      <c r="G8" s="58" t="s">
        <v>78</v>
      </c>
      <c r="H8" s="50"/>
      <c r="I8" s="50"/>
      <c r="J8" s="15">
        <f>COUNTA(Table15[[#This Row],[Sesión 1]:[Sesión 2]])/VLOOKUP(Table15[[#This Row],[Column1]],Datos!$A$1:$C$4,2,FALSE)</f>
        <v>0</v>
      </c>
      <c r="K8" s="43">
        <f>IF(Table15[[#This Row],[Prom Asistencia]]&gt;0,1,0)</f>
        <v>0</v>
      </c>
      <c r="L8" s="16"/>
      <c r="M8" s="42">
        <f>+Table15[[#This Row],[Aciertos]]*10/VLOOKUP(Table15[[#This Row],[Column1]],Datos!$A$1:$C$4,3,FALSE)</f>
        <v>0</v>
      </c>
    </row>
    <row r="9" spans="1:13" hidden="1" x14ac:dyDescent="0.25">
      <c r="A9" s="4" t="s">
        <v>73</v>
      </c>
      <c r="B9" s="4" t="s">
        <v>141</v>
      </c>
      <c r="C9" s="24" t="s">
        <v>25</v>
      </c>
      <c r="D9" s="2" t="s">
        <v>94</v>
      </c>
      <c r="E9" s="11" t="s">
        <v>26</v>
      </c>
      <c r="F9" s="4" t="s">
        <v>141</v>
      </c>
      <c r="G9" s="58" t="s">
        <v>78</v>
      </c>
      <c r="H9" s="50"/>
      <c r="I9" s="50"/>
      <c r="J9" s="15">
        <f>COUNTA(Table15[[#This Row],[Sesión 1]:[Sesión 2]])/VLOOKUP(Table15[[#This Row],[Column1]],Datos!$A$1:$C$4,2,FALSE)</f>
        <v>0</v>
      </c>
      <c r="K9" s="43">
        <f>IF(Table15[[#This Row],[Prom Asistencia]]&gt;0,1,0)</f>
        <v>0</v>
      </c>
      <c r="L9" s="16"/>
      <c r="M9" s="42">
        <f>+Table15[[#This Row],[Aciertos]]*10/VLOOKUP(Table15[[#This Row],[Column1]],Datos!$A$1:$C$4,3,FALSE)</f>
        <v>0</v>
      </c>
    </row>
    <row r="10" spans="1:13" hidden="1" x14ac:dyDescent="0.25">
      <c r="A10" s="4" t="s">
        <v>75</v>
      </c>
      <c r="B10" s="4" t="s">
        <v>141</v>
      </c>
      <c r="C10" s="24" t="s">
        <v>65</v>
      </c>
      <c r="D10" s="2" t="s">
        <v>95</v>
      </c>
      <c r="E10" s="11" t="s">
        <v>66</v>
      </c>
      <c r="F10" s="4" t="s">
        <v>141</v>
      </c>
      <c r="G10" s="58" t="s">
        <v>79</v>
      </c>
      <c r="H10" s="50"/>
      <c r="I10" s="50"/>
      <c r="J10" s="15">
        <f>COUNTA(Table15[[#This Row],[Sesión 1]:[Sesión 2]])/VLOOKUP(Table15[[#This Row],[Column1]],Datos!$A$1:$C$4,2,FALSE)</f>
        <v>0</v>
      </c>
      <c r="K10" s="43">
        <f>IF(Table15[[#This Row],[Prom Asistencia]]&gt;0,1,0)</f>
        <v>0</v>
      </c>
      <c r="L10" s="16"/>
      <c r="M10" s="42">
        <f>+Table15[[#This Row],[Aciertos]]*10/VLOOKUP(Table15[[#This Row],[Column1]],Datos!$A$1:$C$4,3,FALSE)</f>
        <v>0</v>
      </c>
    </row>
    <row r="11" spans="1:13" hidden="1" x14ac:dyDescent="0.25">
      <c r="A11" s="4" t="s">
        <v>75</v>
      </c>
      <c r="B11" s="4" t="s">
        <v>141</v>
      </c>
      <c r="C11" s="24" t="s">
        <v>65</v>
      </c>
      <c r="D11" s="2" t="s">
        <v>96</v>
      </c>
      <c r="E11" s="11" t="s">
        <v>26</v>
      </c>
      <c r="F11" s="4" t="s">
        <v>141</v>
      </c>
      <c r="G11" s="58" t="s">
        <v>79</v>
      </c>
      <c r="H11" s="50"/>
      <c r="I11" s="50"/>
      <c r="J11" s="15">
        <f>COUNTA(Table15[[#This Row],[Sesión 1]:[Sesión 2]])/VLOOKUP(Table15[[#This Row],[Column1]],Datos!$A$1:$C$4,2,FALSE)</f>
        <v>0</v>
      </c>
      <c r="K11" s="43">
        <f>IF(Table15[[#This Row],[Prom Asistencia]]&gt;0,1,0)</f>
        <v>0</v>
      </c>
      <c r="L11" s="16"/>
      <c r="M11" s="42">
        <f>+Table15[[#This Row],[Aciertos]]*10/VLOOKUP(Table15[[#This Row],[Column1]],Datos!$A$1:$C$4,3,FALSE)</f>
        <v>0</v>
      </c>
    </row>
    <row r="12" spans="1:13" hidden="1" x14ac:dyDescent="0.25">
      <c r="A12" s="4" t="s">
        <v>75</v>
      </c>
      <c r="B12" s="4" t="s">
        <v>141</v>
      </c>
      <c r="C12" s="24" t="s">
        <v>65</v>
      </c>
      <c r="D12" s="2" t="s">
        <v>97</v>
      </c>
      <c r="E12" s="11" t="s">
        <v>26</v>
      </c>
      <c r="F12" s="4" t="s">
        <v>141</v>
      </c>
      <c r="G12" s="58" t="s">
        <v>80</v>
      </c>
      <c r="H12" s="50"/>
      <c r="I12" s="50"/>
      <c r="J12" s="15">
        <f>COUNTA(Table15[[#This Row],[Sesión 1]:[Sesión 2]])/VLOOKUP(Table15[[#This Row],[Column1]],Datos!$A$1:$C$4,2,FALSE)</f>
        <v>0</v>
      </c>
      <c r="K12" s="43">
        <f>IF(Table15[[#This Row],[Prom Asistencia]]&gt;0,1,0)</f>
        <v>0</v>
      </c>
      <c r="L12" s="16"/>
      <c r="M12" s="42">
        <f>+Table15[[#This Row],[Aciertos]]*10/VLOOKUP(Table15[[#This Row],[Column1]],Datos!$A$1:$C$4,3,FALSE)</f>
        <v>0</v>
      </c>
    </row>
    <row r="13" spans="1:13" hidden="1" x14ac:dyDescent="0.25">
      <c r="A13" s="4" t="s">
        <v>75</v>
      </c>
      <c r="B13" s="4" t="s">
        <v>141</v>
      </c>
      <c r="C13" s="12" t="s">
        <v>67</v>
      </c>
      <c r="D13" s="2" t="s">
        <v>98</v>
      </c>
      <c r="E13" s="11" t="s">
        <v>66</v>
      </c>
      <c r="F13" s="4" t="s">
        <v>141</v>
      </c>
      <c r="G13" s="58" t="s">
        <v>80</v>
      </c>
      <c r="H13" s="50"/>
      <c r="I13" s="50"/>
      <c r="J13" s="15">
        <f>COUNTA(Table15[[#This Row],[Sesión 1]:[Sesión 2]])/VLOOKUP(Table15[[#This Row],[Column1]],Datos!$A$1:$C$4,2,FALSE)</f>
        <v>0</v>
      </c>
      <c r="K13" s="43">
        <f>IF(Table15[[#This Row],[Prom Asistencia]]&gt;0,1,0)</f>
        <v>0</v>
      </c>
      <c r="L13" s="16"/>
      <c r="M13" s="42">
        <f>+Table15[[#This Row],[Aciertos]]*10/VLOOKUP(Table15[[#This Row],[Column1]],Datos!$A$1:$C$4,3,FALSE)</f>
        <v>0</v>
      </c>
    </row>
    <row r="14" spans="1:13" ht="15" hidden="1" customHeight="1" x14ac:dyDescent="0.25">
      <c r="A14" s="4" t="s">
        <v>75</v>
      </c>
      <c r="B14" s="4" t="s">
        <v>141</v>
      </c>
      <c r="C14" s="12" t="s">
        <v>67</v>
      </c>
      <c r="D14" s="2" t="s">
        <v>165</v>
      </c>
      <c r="E14" s="11" t="s">
        <v>26</v>
      </c>
      <c r="F14" s="4" t="s">
        <v>141</v>
      </c>
      <c r="G14" s="58" t="s">
        <v>80</v>
      </c>
      <c r="H14" s="50"/>
      <c r="I14" s="50"/>
      <c r="J14" s="15">
        <f>COUNTA(Table15[[#This Row],[Sesión 1]:[Sesión 2]])/VLOOKUP(Table15[[#This Row],[Column1]],Datos!$A$1:$C$4,2,FALSE)</f>
        <v>0</v>
      </c>
      <c r="K14" s="43">
        <f>IF(Table15[[#This Row],[Prom Asistencia]]&gt;0,1,0)</f>
        <v>0</v>
      </c>
      <c r="L14" s="16"/>
      <c r="M14" s="42">
        <f>+Table15[[#This Row],[Aciertos]]*10/VLOOKUP(Table15[[#This Row],[Column1]],Datos!$A$1:$C$4,3,FALSE)</f>
        <v>0</v>
      </c>
    </row>
    <row r="15" spans="1:13" ht="15" hidden="1" customHeight="1" x14ac:dyDescent="0.25">
      <c r="A15" s="4" t="s">
        <v>75</v>
      </c>
      <c r="B15" s="4" t="s">
        <v>141</v>
      </c>
      <c r="C15" s="12" t="s">
        <v>67</v>
      </c>
      <c r="D15" s="2" t="s">
        <v>99</v>
      </c>
      <c r="E15" s="11" t="s">
        <v>26</v>
      </c>
      <c r="F15" s="4" t="s">
        <v>141</v>
      </c>
      <c r="G15" s="58" t="s">
        <v>80</v>
      </c>
      <c r="H15" s="50"/>
      <c r="I15" s="50"/>
      <c r="J15" s="15">
        <f>COUNTA(Table15[[#This Row],[Sesión 1]:[Sesión 2]])/VLOOKUP(Table15[[#This Row],[Column1]],Datos!$A$1:$C$4,2,FALSE)</f>
        <v>0</v>
      </c>
      <c r="K15" s="43">
        <f>IF(Table15[[#This Row],[Prom Asistencia]]&gt;0,1,0)</f>
        <v>0</v>
      </c>
      <c r="L15" s="16"/>
      <c r="M15" s="42">
        <f>+Table15[[#This Row],[Aciertos]]*10/VLOOKUP(Table15[[#This Row],[Column1]],Datos!$A$1:$C$4,3,FALSE)</f>
        <v>0</v>
      </c>
    </row>
    <row r="16" spans="1:13" ht="15" hidden="1" customHeight="1" x14ac:dyDescent="0.25">
      <c r="A16" s="4" t="s">
        <v>75</v>
      </c>
      <c r="B16" s="4" t="s">
        <v>141</v>
      </c>
      <c r="C16" s="12" t="s">
        <v>68</v>
      </c>
      <c r="D16" s="2" t="s">
        <v>95</v>
      </c>
      <c r="E16" s="11" t="s">
        <v>66</v>
      </c>
      <c r="F16" s="4" t="s">
        <v>141</v>
      </c>
      <c r="G16" s="58"/>
      <c r="H16" s="50"/>
      <c r="I16" s="50"/>
      <c r="J16" s="15">
        <f>COUNTA(Table15[[#This Row],[Sesión 1]:[Sesión 2]])/VLOOKUP(Table15[[#This Row],[Column1]],Datos!$A$1:$C$4,2,FALSE)</f>
        <v>0</v>
      </c>
      <c r="K16" s="43">
        <f>IF(Table15[[#This Row],[Prom Asistencia]]&gt;0,1,0)</f>
        <v>0</v>
      </c>
      <c r="L16" s="16"/>
      <c r="M16" s="42">
        <f>+Table15[[#This Row],[Aciertos]]*10/VLOOKUP(Table15[[#This Row],[Column1]],Datos!$A$1:$C$4,3,FALSE)</f>
        <v>0</v>
      </c>
    </row>
    <row r="17" spans="1:13" ht="15" hidden="1" customHeight="1" x14ac:dyDescent="0.25">
      <c r="A17" s="4" t="s">
        <v>75</v>
      </c>
      <c r="B17" s="4" t="s">
        <v>141</v>
      </c>
      <c r="C17" s="12" t="s">
        <v>68</v>
      </c>
      <c r="D17" s="2" t="s">
        <v>100</v>
      </c>
      <c r="E17" s="11" t="s">
        <v>26</v>
      </c>
      <c r="F17" s="4" t="s">
        <v>141</v>
      </c>
      <c r="G17" s="58" t="s">
        <v>79</v>
      </c>
      <c r="H17" s="50"/>
      <c r="I17" s="50"/>
      <c r="J17" s="15">
        <f>COUNTA(Table15[[#This Row],[Sesión 1]:[Sesión 2]])/VLOOKUP(Table15[[#This Row],[Column1]],Datos!$A$1:$C$4,2,FALSE)</f>
        <v>0</v>
      </c>
      <c r="K17" s="43">
        <f>IF(Table15[[#This Row],[Prom Asistencia]]&gt;0,1,0)</f>
        <v>0</v>
      </c>
      <c r="L17" s="16"/>
      <c r="M17" s="42">
        <f>+Table15[[#This Row],[Aciertos]]*10/VLOOKUP(Table15[[#This Row],[Column1]],Datos!$A$1:$C$4,3,FALSE)</f>
        <v>0</v>
      </c>
    </row>
    <row r="18" spans="1:13" ht="15" hidden="1" customHeight="1" x14ac:dyDescent="0.25">
      <c r="A18" s="4" t="s">
        <v>75</v>
      </c>
      <c r="B18" s="4" t="s">
        <v>141</v>
      </c>
      <c r="C18" s="12" t="s">
        <v>68</v>
      </c>
      <c r="D18" s="2" t="s">
        <v>101</v>
      </c>
      <c r="E18" s="11" t="s">
        <v>82</v>
      </c>
      <c r="F18" s="4" t="s">
        <v>141</v>
      </c>
      <c r="G18" s="58" t="s">
        <v>80</v>
      </c>
      <c r="H18" s="50"/>
      <c r="I18" s="50"/>
      <c r="J18" s="15">
        <f>COUNTA(Table15[[#This Row],[Sesión 1]:[Sesión 2]])/VLOOKUP(Table15[[#This Row],[Column1]],Datos!$A$1:$C$4,2,FALSE)</f>
        <v>0</v>
      </c>
      <c r="K18" s="43">
        <f>IF(Table15[[#This Row],[Prom Asistencia]]&gt;0,1,0)</f>
        <v>0</v>
      </c>
      <c r="L18" s="16"/>
      <c r="M18" s="42">
        <f>+Table15[[#This Row],[Aciertos]]*10/VLOOKUP(Table15[[#This Row],[Column1]],Datos!$A$1:$C$4,3,FALSE)</f>
        <v>0</v>
      </c>
    </row>
    <row r="19" spans="1:13" ht="15" hidden="1" customHeight="1" x14ac:dyDescent="0.25">
      <c r="A19" s="4" t="s">
        <v>75</v>
      </c>
      <c r="B19" s="4" t="s">
        <v>141</v>
      </c>
      <c r="C19" s="12" t="s">
        <v>69</v>
      </c>
      <c r="D19" s="2" t="s">
        <v>102</v>
      </c>
      <c r="E19" s="11" t="s">
        <v>66</v>
      </c>
      <c r="F19" s="4" t="s">
        <v>141</v>
      </c>
      <c r="G19" s="58" t="s">
        <v>80</v>
      </c>
      <c r="H19" s="50"/>
      <c r="I19" s="50"/>
      <c r="J19" s="15">
        <f>COUNTA(Table15[[#This Row],[Sesión 1]:[Sesión 2]])/VLOOKUP(Table15[[#This Row],[Column1]],Datos!$A$1:$C$4,2,FALSE)</f>
        <v>0</v>
      </c>
      <c r="K19" s="43">
        <f>IF(Table15[[#This Row],[Prom Asistencia]]&gt;0,1,0)</f>
        <v>0</v>
      </c>
      <c r="L19" s="16"/>
      <c r="M19" s="42">
        <f>+Table15[[#This Row],[Aciertos]]*10/VLOOKUP(Table15[[#This Row],[Column1]],Datos!$A$1:$C$4,3,FALSE)</f>
        <v>0</v>
      </c>
    </row>
    <row r="20" spans="1:13" ht="15" hidden="1" customHeight="1" x14ac:dyDescent="0.25">
      <c r="A20" s="4" t="s">
        <v>75</v>
      </c>
      <c r="B20" s="4" t="s">
        <v>141</v>
      </c>
      <c r="C20" s="12" t="s">
        <v>69</v>
      </c>
      <c r="D20" s="2" t="s">
        <v>105</v>
      </c>
      <c r="E20" s="11" t="s">
        <v>26</v>
      </c>
      <c r="F20" s="4" t="s">
        <v>141</v>
      </c>
      <c r="G20" s="58" t="s">
        <v>80</v>
      </c>
      <c r="H20" s="50"/>
      <c r="I20" s="50"/>
      <c r="J20" s="15">
        <f>COUNTA(Table15[[#This Row],[Sesión 1]:[Sesión 2]])/VLOOKUP(Table15[[#This Row],[Column1]],Datos!$A$1:$C$4,2,FALSE)</f>
        <v>0</v>
      </c>
      <c r="K20" s="43">
        <f>IF(Table15[[#This Row],[Prom Asistencia]]&gt;0,1,0)</f>
        <v>0</v>
      </c>
      <c r="L20" s="16"/>
      <c r="M20" s="42">
        <f>+Table15[[#This Row],[Aciertos]]*10/VLOOKUP(Table15[[#This Row],[Column1]],Datos!$A$1:$C$4,3,FALSE)</f>
        <v>0</v>
      </c>
    </row>
    <row r="21" spans="1:13" ht="15" hidden="1" customHeight="1" x14ac:dyDescent="0.25">
      <c r="A21" s="4" t="s">
        <v>75</v>
      </c>
      <c r="B21" s="4" t="s">
        <v>141</v>
      </c>
      <c r="C21" s="12" t="s">
        <v>69</v>
      </c>
      <c r="D21" s="2" t="s">
        <v>103</v>
      </c>
      <c r="E21" s="11" t="s">
        <v>26</v>
      </c>
      <c r="F21" s="4" t="s">
        <v>141</v>
      </c>
      <c r="G21" s="58" t="s">
        <v>79</v>
      </c>
      <c r="H21" s="50"/>
      <c r="I21" s="50"/>
      <c r="J21" s="15">
        <f>COUNTA(Table15[[#This Row],[Sesión 1]:[Sesión 2]])/VLOOKUP(Table15[[#This Row],[Column1]],Datos!$A$1:$C$4,2,FALSE)</f>
        <v>0</v>
      </c>
      <c r="K21" s="43">
        <f>IF(Table15[[#This Row],[Prom Asistencia]]&gt;0,1,0)</f>
        <v>0</v>
      </c>
      <c r="L21" s="16"/>
      <c r="M21" s="42">
        <f>+Table15[[#This Row],[Aciertos]]*10/VLOOKUP(Table15[[#This Row],[Column1]],Datos!$A$1:$C$4,3,FALSE)</f>
        <v>0</v>
      </c>
    </row>
    <row r="22" spans="1:13" ht="15" hidden="1" customHeight="1" x14ac:dyDescent="0.25">
      <c r="A22" s="4" t="s">
        <v>75</v>
      </c>
      <c r="B22" s="4" t="s">
        <v>141</v>
      </c>
      <c r="C22" s="12" t="s">
        <v>69</v>
      </c>
      <c r="D22" s="2" t="s">
        <v>104</v>
      </c>
      <c r="E22" s="11" t="s">
        <v>82</v>
      </c>
      <c r="F22" s="4" t="s">
        <v>141</v>
      </c>
      <c r="G22" s="58" t="s">
        <v>79</v>
      </c>
      <c r="H22" s="50"/>
      <c r="I22" s="50"/>
      <c r="J22" s="15">
        <f>COUNTA(Table15[[#This Row],[Sesión 1]:[Sesión 2]])/VLOOKUP(Table15[[#This Row],[Column1]],Datos!$A$1:$C$4,2,FALSE)</f>
        <v>0</v>
      </c>
      <c r="K22" s="43">
        <f>IF(Table15[[#This Row],[Prom Asistencia]]&gt;0,1,0)</f>
        <v>0</v>
      </c>
      <c r="L22" s="16"/>
      <c r="M22" s="42">
        <f>+Table15[[#This Row],[Aciertos]]*10/VLOOKUP(Table15[[#This Row],[Column1]],Datos!$A$1:$C$4,3,FALSE)</f>
        <v>0</v>
      </c>
    </row>
    <row r="23" spans="1:13" hidden="1" x14ac:dyDescent="0.25">
      <c r="A23" s="4" t="s">
        <v>73</v>
      </c>
      <c r="B23" s="4" t="s">
        <v>142</v>
      </c>
      <c r="C23" s="12" t="s">
        <v>25</v>
      </c>
      <c r="D23" s="2" t="s">
        <v>106</v>
      </c>
      <c r="E23" s="11" t="s">
        <v>64</v>
      </c>
      <c r="F23" s="4" t="s">
        <v>142</v>
      </c>
      <c r="G23" s="58" t="s">
        <v>78</v>
      </c>
      <c r="H23" s="50"/>
      <c r="I23" s="50"/>
      <c r="J23" s="15">
        <f>COUNTA(Table15[[#This Row],[Sesión 1]:[Sesión 2]])/VLOOKUP(Table15[[#This Row],[Column1]],Datos!$A$1:$C$4,2,FALSE)</f>
        <v>0</v>
      </c>
      <c r="K23" s="43">
        <f>IF(Table15[[#This Row],[Prom Asistencia]]&gt;0,1,0)</f>
        <v>0</v>
      </c>
      <c r="L23" s="16"/>
      <c r="M23" s="42">
        <f>+Table15[[#This Row],[Aciertos]]*10/VLOOKUP(Table15[[#This Row],[Column1]],Datos!$A$1:$C$4,3,FALSE)</f>
        <v>0</v>
      </c>
    </row>
    <row r="24" spans="1:13" hidden="1" x14ac:dyDescent="0.25">
      <c r="A24" s="4" t="s">
        <v>73</v>
      </c>
      <c r="B24" s="4" t="s">
        <v>142</v>
      </c>
      <c r="C24" s="12" t="s">
        <v>25</v>
      </c>
      <c r="D24" s="2" t="s">
        <v>107</v>
      </c>
      <c r="E24" s="11" t="s">
        <v>26</v>
      </c>
      <c r="F24" s="4" t="s">
        <v>142</v>
      </c>
      <c r="G24" s="58" t="s">
        <v>78</v>
      </c>
      <c r="H24" s="50"/>
      <c r="I24" s="50"/>
      <c r="J24" s="15">
        <f>COUNTA(Table15[[#This Row],[Sesión 1]:[Sesión 2]])/VLOOKUP(Table15[[#This Row],[Column1]],Datos!$A$1:$C$4,2,FALSE)</f>
        <v>0</v>
      </c>
      <c r="K24" s="43">
        <f>IF(Table15[[#This Row],[Prom Asistencia]]&gt;0,1,0)</f>
        <v>0</v>
      </c>
      <c r="L24" s="16"/>
      <c r="M24" s="42">
        <f>+Table15[[#This Row],[Aciertos]]*10/VLOOKUP(Table15[[#This Row],[Column1]],Datos!$A$1:$C$4,3,FALSE)</f>
        <v>0</v>
      </c>
    </row>
    <row r="25" spans="1:13" hidden="1" x14ac:dyDescent="0.25">
      <c r="A25" s="4" t="s">
        <v>73</v>
      </c>
      <c r="B25" s="4" t="s">
        <v>142</v>
      </c>
      <c r="C25" s="12" t="s">
        <v>25</v>
      </c>
      <c r="D25" s="2" t="s">
        <v>108</v>
      </c>
      <c r="E25" s="11" t="s">
        <v>60</v>
      </c>
      <c r="F25" s="4" t="s">
        <v>142</v>
      </c>
      <c r="G25" s="58" t="s">
        <v>166</v>
      </c>
      <c r="H25" s="50"/>
      <c r="I25" s="50"/>
      <c r="J25" s="15">
        <f>COUNTA(Table15[[#This Row],[Sesión 1]:[Sesión 2]])/VLOOKUP(Table15[[#This Row],[Column1]],Datos!$A$1:$C$4,2,FALSE)</f>
        <v>0</v>
      </c>
      <c r="K25" s="43">
        <f>IF(Table15[[#This Row],[Prom Asistencia]]&gt;0,1,0)</f>
        <v>0</v>
      </c>
      <c r="L25" s="16"/>
      <c r="M25" s="42">
        <f>+Table15[[#This Row],[Aciertos]]*10/VLOOKUP(Table15[[#This Row],[Column1]],Datos!$A$1:$C$4,3,FALSE)</f>
        <v>0</v>
      </c>
    </row>
    <row r="26" spans="1:13" hidden="1" x14ac:dyDescent="0.25">
      <c r="A26" s="4" t="s">
        <v>73</v>
      </c>
      <c r="B26" s="4" t="s">
        <v>142</v>
      </c>
      <c r="C26" s="12" t="s">
        <v>25</v>
      </c>
      <c r="D26" s="2" t="s">
        <v>109</v>
      </c>
      <c r="E26" s="11" t="s">
        <v>26</v>
      </c>
      <c r="F26" s="4" t="s">
        <v>142</v>
      </c>
      <c r="G26" s="58" t="s">
        <v>78</v>
      </c>
      <c r="H26" s="50"/>
      <c r="I26" s="50"/>
      <c r="J26" s="15">
        <f>COUNTA(Table15[[#This Row],[Sesión 1]:[Sesión 2]])/VLOOKUP(Table15[[#This Row],[Column1]],Datos!$A$1:$C$4,2,FALSE)</f>
        <v>0</v>
      </c>
      <c r="K26" s="43">
        <f>IF(Table15[[#This Row],[Prom Asistencia]]&gt;0,1,0)</f>
        <v>0</v>
      </c>
      <c r="L26" s="16"/>
      <c r="M26" s="42">
        <f>+Table15[[#This Row],[Aciertos]]*10/VLOOKUP(Table15[[#This Row],[Column1]],Datos!$A$1:$C$4,3,FALSE)</f>
        <v>0</v>
      </c>
    </row>
    <row r="27" spans="1:13" hidden="1" x14ac:dyDescent="0.25">
      <c r="A27" s="4" t="s">
        <v>73</v>
      </c>
      <c r="B27" s="4" t="s">
        <v>142</v>
      </c>
      <c r="C27" s="12" t="s">
        <v>25</v>
      </c>
      <c r="D27" s="2" t="s">
        <v>110</v>
      </c>
      <c r="E27" s="11" t="s">
        <v>26</v>
      </c>
      <c r="F27" s="4" t="s">
        <v>142</v>
      </c>
      <c r="G27" s="58" t="s">
        <v>166</v>
      </c>
      <c r="H27" s="50"/>
      <c r="I27" s="50"/>
      <c r="J27" s="15">
        <f>COUNTA(Table15[[#This Row],[Sesión 1]:[Sesión 2]])/VLOOKUP(Table15[[#This Row],[Column1]],Datos!$A$1:$C$4,2,FALSE)</f>
        <v>0</v>
      </c>
      <c r="K27" s="43">
        <f>IF(Table15[[#This Row],[Prom Asistencia]]&gt;0,1,0)</f>
        <v>0</v>
      </c>
      <c r="L27" s="16"/>
      <c r="M27" s="42">
        <f>+Table15[[#This Row],[Aciertos]]*10/VLOOKUP(Table15[[#This Row],[Column1]],Datos!$A$1:$C$4,3,FALSE)</f>
        <v>0</v>
      </c>
    </row>
    <row r="28" spans="1:13" x14ac:dyDescent="0.25">
      <c r="A28" s="4" t="s">
        <v>75</v>
      </c>
      <c r="B28" s="4" t="s">
        <v>142</v>
      </c>
      <c r="C28" s="12" t="s">
        <v>65</v>
      </c>
      <c r="D28" s="2" t="s">
        <v>111</v>
      </c>
      <c r="E28" s="11" t="s">
        <v>66</v>
      </c>
      <c r="F28" s="4" t="s">
        <v>142</v>
      </c>
      <c r="G28" s="58" t="s">
        <v>80</v>
      </c>
      <c r="H28" s="50"/>
      <c r="I28" s="50"/>
      <c r="J28" s="15">
        <f>COUNTA(Table15[[#This Row],[Sesión 1]:[Sesión 2]])/VLOOKUP(Table15[[#This Row],[Column1]],Datos!$A$1:$C$4,2,FALSE)</f>
        <v>0</v>
      </c>
      <c r="K28" s="43">
        <f>IF(Table15[[#This Row],[Prom Asistencia]]&gt;0,1,0)</f>
        <v>0</v>
      </c>
      <c r="L28" s="16"/>
      <c r="M28" s="42">
        <f>+Table15[[#This Row],[Aciertos]]*10/VLOOKUP(Table15[[#This Row],[Column1]],Datos!$A$1:$C$4,3,FALSE)</f>
        <v>0</v>
      </c>
    </row>
    <row r="29" spans="1:13" x14ac:dyDescent="0.25">
      <c r="A29" s="4" t="s">
        <v>75</v>
      </c>
      <c r="B29" s="4" t="s">
        <v>142</v>
      </c>
      <c r="C29" s="12" t="s">
        <v>65</v>
      </c>
      <c r="D29" s="2" t="s">
        <v>112</v>
      </c>
      <c r="E29" s="11" t="s">
        <v>26</v>
      </c>
      <c r="F29" s="4" t="s">
        <v>142</v>
      </c>
      <c r="G29" s="58" t="s">
        <v>80</v>
      </c>
      <c r="H29" s="50"/>
      <c r="I29" s="50"/>
      <c r="J29" s="15">
        <f>COUNTA(Table15[[#This Row],[Sesión 1]:[Sesión 2]])/VLOOKUP(Table15[[#This Row],[Column1]],Datos!$A$1:$C$4,2,FALSE)</f>
        <v>0</v>
      </c>
      <c r="K29" s="43">
        <f>IF(Table15[[#This Row],[Prom Asistencia]]&gt;0,1,0)</f>
        <v>0</v>
      </c>
      <c r="L29" s="16"/>
      <c r="M29" s="42">
        <f>+Table15[[#This Row],[Aciertos]]*10/VLOOKUP(Table15[[#This Row],[Column1]],Datos!$A$1:$C$4,3,FALSE)</f>
        <v>0</v>
      </c>
    </row>
    <row r="30" spans="1:13" x14ac:dyDescent="0.25">
      <c r="A30" s="4" t="s">
        <v>75</v>
      </c>
      <c r="B30" s="4" t="s">
        <v>142</v>
      </c>
      <c r="C30" s="12" t="s">
        <v>65</v>
      </c>
      <c r="D30" s="2" t="s">
        <v>113</v>
      </c>
      <c r="E30" s="11" t="s">
        <v>26</v>
      </c>
      <c r="F30" s="4" t="s">
        <v>142</v>
      </c>
      <c r="G30" s="58" t="s">
        <v>79</v>
      </c>
      <c r="H30" s="50"/>
      <c r="I30" s="50"/>
      <c r="J30" s="15">
        <f>COUNTA(Table15[[#This Row],[Sesión 1]:[Sesión 2]])/VLOOKUP(Table15[[#This Row],[Column1]],Datos!$A$1:$C$4,2,FALSE)</f>
        <v>0</v>
      </c>
      <c r="K30" s="43">
        <f>IF(Table15[[#This Row],[Prom Asistencia]]&gt;0,1,0)</f>
        <v>0</v>
      </c>
      <c r="L30" s="16"/>
      <c r="M30" s="42">
        <f>+Table15[[#This Row],[Aciertos]]*10/VLOOKUP(Table15[[#This Row],[Column1]],Datos!$A$1:$C$4,3,FALSE)</f>
        <v>0</v>
      </c>
    </row>
    <row r="31" spans="1:13" x14ac:dyDescent="0.25">
      <c r="A31" s="4" t="s">
        <v>75</v>
      </c>
      <c r="B31" s="4" t="s">
        <v>142</v>
      </c>
      <c r="C31" s="12" t="s">
        <v>67</v>
      </c>
      <c r="D31" s="2" t="s">
        <v>114</v>
      </c>
      <c r="E31" s="11" t="s">
        <v>66</v>
      </c>
      <c r="F31" s="4" t="s">
        <v>142</v>
      </c>
      <c r="G31" s="58" t="s">
        <v>80</v>
      </c>
      <c r="H31" s="50"/>
      <c r="I31" s="50"/>
      <c r="J31" s="15">
        <f>COUNTA(Table15[[#This Row],[Sesión 1]:[Sesión 2]])/VLOOKUP(Table15[[#This Row],[Column1]],Datos!$A$1:$C$4,2,FALSE)</f>
        <v>0</v>
      </c>
      <c r="K31" s="43">
        <f>IF(Table15[[#This Row],[Prom Asistencia]]&gt;0,1,0)</f>
        <v>0</v>
      </c>
      <c r="L31" s="16"/>
      <c r="M31" s="42">
        <f>+Table15[[#This Row],[Aciertos]]*10/VLOOKUP(Table15[[#This Row],[Column1]],Datos!$A$1:$C$4,3,FALSE)</f>
        <v>0</v>
      </c>
    </row>
    <row r="32" spans="1:13" x14ac:dyDescent="0.25">
      <c r="A32" s="4" t="s">
        <v>75</v>
      </c>
      <c r="B32" s="4" t="s">
        <v>142</v>
      </c>
      <c r="C32" s="12" t="s">
        <v>67</v>
      </c>
      <c r="D32" s="2" t="s">
        <v>120</v>
      </c>
      <c r="E32" s="11" t="s">
        <v>26</v>
      </c>
      <c r="F32" s="4" t="s">
        <v>142</v>
      </c>
      <c r="G32" s="58" t="s">
        <v>80</v>
      </c>
      <c r="H32" s="50"/>
      <c r="I32" s="50"/>
      <c r="J32" s="15">
        <f>COUNTA(Table15[[#This Row],[Sesión 1]:[Sesión 2]])/VLOOKUP(Table15[[#This Row],[Column1]],Datos!$A$1:$C$4,2,FALSE)</f>
        <v>0</v>
      </c>
      <c r="K32" s="43">
        <f>IF(Table15[[#This Row],[Prom Asistencia]]&gt;0,1,0)</f>
        <v>0</v>
      </c>
      <c r="L32" s="16"/>
      <c r="M32" s="42">
        <f>+Table15[[#This Row],[Aciertos]]*10/VLOOKUP(Table15[[#This Row],[Column1]],Datos!$A$1:$C$4,3,FALSE)</f>
        <v>0</v>
      </c>
    </row>
    <row r="33" spans="1:13" x14ac:dyDescent="0.25">
      <c r="A33" s="4" t="s">
        <v>75</v>
      </c>
      <c r="B33" s="4" t="s">
        <v>142</v>
      </c>
      <c r="C33" s="12" t="s">
        <v>67</v>
      </c>
      <c r="D33" s="2" t="s">
        <v>158</v>
      </c>
      <c r="E33" s="11" t="s">
        <v>26</v>
      </c>
      <c r="F33" s="4" t="s">
        <v>142</v>
      </c>
      <c r="G33" s="58" t="s">
        <v>79</v>
      </c>
      <c r="H33" s="50"/>
      <c r="I33" s="50"/>
      <c r="J33" s="15">
        <f>COUNTA(Table15[[#This Row],[Sesión 1]:[Sesión 2]])/VLOOKUP(Table15[[#This Row],[Column1]],Datos!$A$1:$C$4,2,FALSE)</f>
        <v>0</v>
      </c>
      <c r="K33" s="43">
        <f>IF(Table15[[#This Row],[Prom Asistencia]]&gt;0,1,0)</f>
        <v>0</v>
      </c>
      <c r="L33" s="16"/>
      <c r="M33" s="42">
        <f>+Table15[[#This Row],[Aciertos]]*10/VLOOKUP(Table15[[#This Row],[Column1]],Datos!$A$1:$C$4,3,FALSE)</f>
        <v>0</v>
      </c>
    </row>
    <row r="34" spans="1:13" x14ac:dyDescent="0.25">
      <c r="A34" s="4" t="s">
        <v>75</v>
      </c>
      <c r="B34" s="4" t="s">
        <v>142</v>
      </c>
      <c r="C34" s="12" t="s">
        <v>67</v>
      </c>
      <c r="D34" s="2" t="s">
        <v>115</v>
      </c>
      <c r="E34" s="11" t="s">
        <v>82</v>
      </c>
      <c r="F34" s="4" t="s">
        <v>142</v>
      </c>
      <c r="G34" s="58" t="s">
        <v>79</v>
      </c>
      <c r="H34" s="58"/>
      <c r="I34" s="58"/>
      <c r="J34" s="15">
        <f>COUNTA(Table15[[#This Row],[Sesión 1]:[Sesión 2]])/VLOOKUP(Table15[[#This Row],[Column1]],Datos!$A$1:$C$4,2,FALSE)</f>
        <v>0</v>
      </c>
      <c r="K34" s="43">
        <f>IF(Table15[[#This Row],[Prom Asistencia]]&gt;0,1,0)</f>
        <v>0</v>
      </c>
      <c r="L34" s="16"/>
      <c r="M34" s="42">
        <f>+Table15[[#This Row],[Aciertos]]*10/VLOOKUP(Table15[[#This Row],[Column1]],Datos!$A$1:$C$4,3,FALSE)</f>
        <v>0</v>
      </c>
    </row>
    <row r="35" spans="1:13" x14ac:dyDescent="0.25">
      <c r="A35" s="4" t="s">
        <v>75</v>
      </c>
      <c r="B35" s="4" t="s">
        <v>142</v>
      </c>
      <c r="C35" s="12" t="s">
        <v>68</v>
      </c>
      <c r="D35" s="2" t="s">
        <v>116</v>
      </c>
      <c r="E35" s="11" t="s">
        <v>66</v>
      </c>
      <c r="F35" s="4" t="s">
        <v>142</v>
      </c>
      <c r="G35" s="58" t="s">
        <v>80</v>
      </c>
      <c r="H35" s="58"/>
      <c r="I35" s="58"/>
      <c r="J35" s="15">
        <f>COUNTA(Table15[[#This Row],[Sesión 1]:[Sesión 2]])/VLOOKUP(Table15[[#This Row],[Column1]],Datos!$A$1:$C$4,2,FALSE)</f>
        <v>0</v>
      </c>
      <c r="K35" s="43">
        <f>IF(Table15[[#This Row],[Prom Asistencia]]&gt;0,1,0)</f>
        <v>0</v>
      </c>
      <c r="L35" s="16"/>
      <c r="M35" s="42">
        <f>+Table15[[#This Row],[Aciertos]]*10/VLOOKUP(Table15[[#This Row],[Column1]],Datos!$A$1:$C$4,3,FALSE)</f>
        <v>0</v>
      </c>
    </row>
    <row r="36" spans="1:13" x14ac:dyDescent="0.25">
      <c r="A36" s="4" t="s">
        <v>75</v>
      </c>
      <c r="B36" s="4" t="s">
        <v>142</v>
      </c>
      <c r="C36" s="12" t="s">
        <v>68</v>
      </c>
      <c r="D36" s="2" t="s">
        <v>117</v>
      </c>
      <c r="E36" s="11" t="s">
        <v>26</v>
      </c>
      <c r="F36" s="4" t="s">
        <v>142</v>
      </c>
      <c r="G36" s="58" t="s">
        <v>79</v>
      </c>
      <c r="H36" s="58"/>
      <c r="I36" s="58"/>
      <c r="J36" s="15">
        <f>COUNTA(Table15[[#This Row],[Sesión 1]:[Sesión 2]])/VLOOKUP(Table15[[#This Row],[Column1]],Datos!$A$1:$C$4,2,FALSE)</f>
        <v>0</v>
      </c>
      <c r="K36" s="43">
        <f>IF(Table15[[#This Row],[Prom Asistencia]]&gt;0,1,0)</f>
        <v>0</v>
      </c>
      <c r="L36" s="16"/>
      <c r="M36" s="42">
        <f>+Table15[[#This Row],[Aciertos]]*10/VLOOKUP(Table15[[#This Row],[Column1]],Datos!$A$1:$C$4,3,FALSE)</f>
        <v>0</v>
      </c>
    </row>
    <row r="37" spans="1:13" x14ac:dyDescent="0.25">
      <c r="A37" s="4" t="s">
        <v>75</v>
      </c>
      <c r="B37" s="4" t="s">
        <v>142</v>
      </c>
      <c r="C37" s="12" t="s">
        <v>69</v>
      </c>
      <c r="D37" s="2" t="s">
        <v>114</v>
      </c>
      <c r="E37" s="11" t="s">
        <v>66</v>
      </c>
      <c r="F37" s="4" t="s">
        <v>142</v>
      </c>
      <c r="G37" s="58"/>
      <c r="H37" s="58"/>
      <c r="I37" s="58"/>
      <c r="J37" s="15">
        <f>COUNTA(Table15[[#This Row],[Sesión 1]:[Sesión 2]])/VLOOKUP(Table15[[#This Row],[Column1]],Datos!$A$1:$C$4,2,FALSE)</f>
        <v>0</v>
      </c>
      <c r="K37" s="43">
        <f>IF(Table15[[#This Row],[Prom Asistencia]]&gt;0,1,0)</f>
        <v>0</v>
      </c>
      <c r="L37" s="16"/>
      <c r="M37" s="42">
        <f>+Table15[[#This Row],[Aciertos]]*10/VLOOKUP(Table15[[#This Row],[Column1]],Datos!$A$1:$C$4,3,FALSE)</f>
        <v>0</v>
      </c>
    </row>
    <row r="38" spans="1:13" x14ac:dyDescent="0.25">
      <c r="A38" s="4" t="s">
        <v>75</v>
      </c>
      <c r="B38" s="4" t="s">
        <v>142</v>
      </c>
      <c r="C38" s="12" t="s">
        <v>69</v>
      </c>
      <c r="D38" s="2" t="s">
        <v>118</v>
      </c>
      <c r="E38" s="11" t="s">
        <v>26</v>
      </c>
      <c r="F38" s="4" t="s">
        <v>142</v>
      </c>
      <c r="G38" s="58" t="s">
        <v>79</v>
      </c>
      <c r="H38" s="58"/>
      <c r="I38" s="58"/>
      <c r="J38" s="15">
        <f>COUNTA(Table15[[#This Row],[Sesión 1]:[Sesión 2]])/VLOOKUP(Table15[[#This Row],[Column1]],Datos!$A$1:$C$4,2,FALSE)</f>
        <v>0</v>
      </c>
      <c r="K38" s="43">
        <f>IF(Table15[[#This Row],[Prom Asistencia]]&gt;0,1,0)</f>
        <v>0</v>
      </c>
      <c r="L38" s="16"/>
      <c r="M38" s="42">
        <f>+Table15[[#This Row],[Aciertos]]*10/VLOOKUP(Table15[[#This Row],[Column1]],Datos!$A$1:$C$4,3,FALSE)</f>
        <v>0</v>
      </c>
    </row>
    <row r="39" spans="1:13" x14ac:dyDescent="0.25">
      <c r="A39" s="4" t="s">
        <v>75</v>
      </c>
      <c r="B39" s="4" t="s">
        <v>142</v>
      </c>
      <c r="C39" s="12" t="s">
        <v>69</v>
      </c>
      <c r="D39" s="2" t="s">
        <v>119</v>
      </c>
      <c r="E39" s="11" t="s">
        <v>76</v>
      </c>
      <c r="F39" s="4" t="s">
        <v>142</v>
      </c>
      <c r="G39" s="58" t="s">
        <v>80</v>
      </c>
      <c r="H39" s="50"/>
      <c r="I39" s="50"/>
      <c r="J39" s="15">
        <f>COUNTA(Table15[[#This Row],[Sesión 1]:[Sesión 2]])/VLOOKUP(Table15[[#This Row],[Column1]],Datos!$A$1:$C$4,2,FALSE)</f>
        <v>0</v>
      </c>
      <c r="K39" s="43">
        <f>IF(Table15[[#This Row],[Prom Asistencia]]&gt;0,1,0)</f>
        <v>0</v>
      </c>
      <c r="L39" s="16"/>
      <c r="M39" s="42">
        <f>+Table15[[#This Row],[Aciertos]]*10/VLOOKUP(Table15[[#This Row],[Column1]],Datos!$A$1:$C$4,3,FALSE)</f>
        <v>0</v>
      </c>
    </row>
    <row r="40" spans="1:13" hidden="1" x14ac:dyDescent="0.25">
      <c r="A40" s="4" t="s">
        <v>73</v>
      </c>
      <c r="B40" s="4" t="s">
        <v>143</v>
      </c>
      <c r="C40" s="24" t="s">
        <v>25</v>
      </c>
      <c r="D40" s="2" t="s">
        <v>121</v>
      </c>
      <c r="E40" s="11" t="s">
        <v>60</v>
      </c>
      <c r="F40" s="4" t="s">
        <v>141</v>
      </c>
      <c r="G40" s="58" t="s">
        <v>78</v>
      </c>
      <c r="H40" s="50"/>
      <c r="I40" s="50"/>
      <c r="J40" s="15">
        <f>COUNTA(Table15[[#This Row],[Sesión 1]:[Sesión 2]])/VLOOKUP(Table15[[#This Row],[Column1]],Datos!$A$1:$C$4,2,FALSE)</f>
        <v>0</v>
      </c>
      <c r="K40" s="43">
        <f>IF(Table15[[#This Row],[Prom Asistencia]]&gt;0,1,0)</f>
        <v>0</v>
      </c>
      <c r="L40" s="16"/>
      <c r="M40" s="42">
        <f>+Table15[[#This Row],[Aciertos]]*10/VLOOKUP(Table15[[#This Row],[Column1]],Datos!$A$1:$C$4,3,FALSE)</f>
        <v>0</v>
      </c>
    </row>
    <row r="41" spans="1:13" hidden="1" x14ac:dyDescent="0.25">
      <c r="A41" s="4" t="s">
        <v>73</v>
      </c>
      <c r="B41" s="4" t="s">
        <v>143</v>
      </c>
      <c r="C41" s="24" t="s">
        <v>25</v>
      </c>
      <c r="D41" s="2" t="s">
        <v>122</v>
      </c>
      <c r="E41" s="11" t="s">
        <v>26</v>
      </c>
      <c r="F41" s="4" t="s">
        <v>141</v>
      </c>
      <c r="G41" s="58" t="s">
        <v>78</v>
      </c>
      <c r="H41" s="50"/>
      <c r="I41" s="50"/>
      <c r="J41" s="15">
        <f>COUNTA(Table15[[#This Row],[Sesión 1]:[Sesión 2]])/VLOOKUP(Table15[[#This Row],[Column1]],Datos!$A$1:$C$4,2,FALSE)</f>
        <v>0</v>
      </c>
      <c r="K41" s="43">
        <f>IF(Table15[[#This Row],[Prom Asistencia]]&gt;0,1,0)</f>
        <v>0</v>
      </c>
      <c r="L41" s="16"/>
      <c r="M41" s="42">
        <f>+Table15[[#This Row],[Aciertos]]*10/VLOOKUP(Table15[[#This Row],[Column1]],Datos!$A$1:$C$4,3,FALSE)</f>
        <v>0</v>
      </c>
    </row>
    <row r="42" spans="1:13" ht="15" hidden="1" customHeight="1" x14ac:dyDescent="0.25">
      <c r="A42" s="4" t="s">
        <v>75</v>
      </c>
      <c r="B42" s="4" t="s">
        <v>143</v>
      </c>
      <c r="C42" s="12" t="s">
        <v>144</v>
      </c>
      <c r="D42" s="2" t="s">
        <v>123</v>
      </c>
      <c r="E42" s="11" t="s">
        <v>66</v>
      </c>
      <c r="F42" s="4" t="s">
        <v>141</v>
      </c>
      <c r="G42" s="58" t="s">
        <v>79</v>
      </c>
      <c r="H42" s="50"/>
      <c r="I42" s="50"/>
      <c r="J42" s="15">
        <f>COUNTA(Table15[[#This Row],[Sesión 1]:[Sesión 2]])/VLOOKUP(Table15[[#This Row],[Column1]],Datos!$A$1:$C$4,2,FALSE)</f>
        <v>0</v>
      </c>
      <c r="K42" s="43">
        <f>IF(Table15[[#This Row],[Prom Asistencia]]&gt;0,1,0)</f>
        <v>0</v>
      </c>
      <c r="L42" s="16"/>
      <c r="M42" s="42">
        <f>+Table15[[#This Row],[Aciertos]]*10/VLOOKUP(Table15[[#This Row],[Column1]],Datos!$A$1:$C$4,3,FALSE)</f>
        <v>0</v>
      </c>
    </row>
    <row r="43" spans="1:13" ht="15" hidden="1" customHeight="1" x14ac:dyDescent="0.25">
      <c r="A43" s="4" t="s">
        <v>75</v>
      </c>
      <c r="B43" s="4" t="s">
        <v>143</v>
      </c>
      <c r="C43" s="12" t="s">
        <v>144</v>
      </c>
      <c r="D43" s="2" t="s">
        <v>135</v>
      </c>
      <c r="E43" s="11" t="s">
        <v>26</v>
      </c>
      <c r="F43" s="4" t="s">
        <v>141</v>
      </c>
      <c r="G43" s="58" t="s">
        <v>79</v>
      </c>
      <c r="H43" s="50"/>
      <c r="I43" s="50"/>
      <c r="J43" s="15">
        <f>COUNTA(Table15[[#This Row],[Sesión 1]:[Sesión 2]])/VLOOKUP(Table15[[#This Row],[Column1]],Datos!$A$1:$C$4,2,FALSE)</f>
        <v>0</v>
      </c>
      <c r="K43" s="43">
        <f>IF(Table15[[#This Row],[Prom Asistencia]]&gt;0,1,0)</f>
        <v>0</v>
      </c>
      <c r="L43" s="16"/>
      <c r="M43" s="42">
        <f>+Table15[[#This Row],[Aciertos]]*10/VLOOKUP(Table15[[#This Row],[Column1]],Datos!$A$1:$C$4,3,FALSE)</f>
        <v>0</v>
      </c>
    </row>
    <row r="44" spans="1:13" ht="15" hidden="1" customHeight="1" x14ac:dyDescent="0.25">
      <c r="A44" s="4" t="s">
        <v>75</v>
      </c>
      <c r="B44" s="4" t="s">
        <v>143</v>
      </c>
      <c r="C44" s="12" t="s">
        <v>144</v>
      </c>
      <c r="D44" s="2" t="s">
        <v>125</v>
      </c>
      <c r="E44" s="11" t="s">
        <v>76</v>
      </c>
      <c r="F44" s="4" t="s">
        <v>141</v>
      </c>
      <c r="G44" s="58" t="s">
        <v>79</v>
      </c>
      <c r="H44" s="50"/>
      <c r="I44" s="50"/>
      <c r="J44" s="15">
        <f>COUNTA(Table15[[#This Row],[Sesión 1]:[Sesión 2]])/VLOOKUP(Table15[[#This Row],[Column1]],Datos!$A$1:$C$4,2,FALSE)</f>
        <v>0</v>
      </c>
      <c r="K44" s="43">
        <f>IF(Table15[[#This Row],[Prom Asistencia]]&gt;0,1,0)</f>
        <v>0</v>
      </c>
      <c r="L44" s="16"/>
      <c r="M44" s="42">
        <f>+Table15[[#This Row],[Aciertos]]*10/VLOOKUP(Table15[[#This Row],[Column1]],Datos!$A$1:$C$4,3,FALSE)</f>
        <v>0</v>
      </c>
    </row>
    <row r="45" spans="1:13" ht="15" hidden="1" customHeight="1" x14ac:dyDescent="0.25">
      <c r="A45" s="4" t="s">
        <v>75</v>
      </c>
      <c r="B45" s="4" t="s">
        <v>143</v>
      </c>
      <c r="C45" s="12" t="s">
        <v>144</v>
      </c>
      <c r="D45" s="2" t="s">
        <v>124</v>
      </c>
      <c r="E45" s="11" t="s">
        <v>76</v>
      </c>
      <c r="F45" s="4" t="s">
        <v>141</v>
      </c>
      <c r="G45" s="58" t="s">
        <v>79</v>
      </c>
      <c r="H45" s="50"/>
      <c r="I45" s="50"/>
      <c r="J45" s="15">
        <f>COUNTA(Table15[[#This Row],[Sesión 1]:[Sesión 2]])/VLOOKUP(Table15[[#This Row],[Column1]],Datos!$A$1:$C$4,2,FALSE)</f>
        <v>0</v>
      </c>
      <c r="K45" s="43">
        <f>IF(Table15[[#This Row],[Prom Asistencia]]&gt;0,1,0)</f>
        <v>0</v>
      </c>
      <c r="L45" s="16"/>
      <c r="M45" s="42">
        <f>+Table15[[#This Row],[Aciertos]]*10/VLOOKUP(Table15[[#This Row],[Column1]],Datos!$A$1:$C$4,3,FALSE)</f>
        <v>0</v>
      </c>
    </row>
    <row r="46" spans="1:13" ht="15" hidden="1" customHeight="1" x14ac:dyDescent="0.25">
      <c r="A46" s="4" t="s">
        <v>75</v>
      </c>
      <c r="B46" s="4" t="s">
        <v>143</v>
      </c>
      <c r="C46" s="12" t="s">
        <v>86</v>
      </c>
      <c r="D46" s="2" t="s">
        <v>123</v>
      </c>
      <c r="E46" s="11" t="s">
        <v>66</v>
      </c>
      <c r="F46" s="4" t="s">
        <v>141</v>
      </c>
      <c r="G46" s="58"/>
      <c r="H46" s="50"/>
      <c r="I46" s="50"/>
      <c r="J46" s="15">
        <f>COUNTA(Table15[[#This Row],[Sesión 1]:[Sesión 2]])/VLOOKUP(Table15[[#This Row],[Column1]],Datos!$A$1:$C$4,2,FALSE)</f>
        <v>0</v>
      </c>
      <c r="K46" s="43">
        <f>IF(Table15[[#This Row],[Prom Asistencia]]&gt;0,1,0)</f>
        <v>0</v>
      </c>
      <c r="L46" s="16"/>
      <c r="M46" s="42">
        <f>+Table15[[#This Row],[Aciertos]]*10/VLOOKUP(Table15[[#This Row],[Column1]],Datos!$A$1:$C$4,3,FALSE)</f>
        <v>0</v>
      </c>
    </row>
    <row r="47" spans="1:13" hidden="1" x14ac:dyDescent="0.25">
      <c r="A47" s="4" t="s">
        <v>75</v>
      </c>
      <c r="B47" s="4" t="s">
        <v>143</v>
      </c>
      <c r="C47" s="12" t="s">
        <v>86</v>
      </c>
      <c r="D47" s="2" t="s">
        <v>125</v>
      </c>
      <c r="E47" s="11" t="s">
        <v>76</v>
      </c>
      <c r="F47" s="4" t="s">
        <v>141</v>
      </c>
      <c r="G47" s="58"/>
      <c r="H47" s="50"/>
      <c r="I47" s="50"/>
      <c r="J47" s="15">
        <f>COUNTA(Table15[[#This Row],[Sesión 1]:[Sesión 2]])/VLOOKUP(Table15[[#This Row],[Column1]],Datos!$A$1:$C$4,2,FALSE)</f>
        <v>0</v>
      </c>
      <c r="K47" s="43">
        <f>IF(Table15[[#This Row],[Prom Asistencia]]&gt;0,1,0)</f>
        <v>0</v>
      </c>
      <c r="L47" s="16"/>
      <c r="M47" s="42">
        <f>+Table15[[#This Row],[Aciertos]]*10/VLOOKUP(Table15[[#This Row],[Column1]],Datos!$A$1:$C$4,3,FALSE)</f>
        <v>0</v>
      </c>
    </row>
    <row r="48" spans="1:13" hidden="1" x14ac:dyDescent="0.25">
      <c r="A48" s="4" t="s">
        <v>73</v>
      </c>
      <c r="B48" s="4" t="s">
        <v>145</v>
      </c>
      <c r="C48" s="12" t="s">
        <v>25</v>
      </c>
      <c r="D48" s="2" t="s">
        <v>126</v>
      </c>
      <c r="E48" s="11" t="s">
        <v>60</v>
      </c>
      <c r="F48" s="4" t="s">
        <v>141</v>
      </c>
      <c r="G48" s="58" t="s">
        <v>166</v>
      </c>
      <c r="H48" s="50"/>
      <c r="I48" s="50"/>
      <c r="J48" s="15">
        <f>COUNTA(Table15[[#This Row],[Sesión 1]:[Sesión 2]])/VLOOKUP(Table15[[#This Row],[Column1]],Datos!$A$1:$C$4,2,FALSE)</f>
        <v>0</v>
      </c>
      <c r="K48" s="43">
        <f>IF(Table15[[#This Row],[Prom Asistencia]]&gt;0,1,0)</f>
        <v>0</v>
      </c>
      <c r="L48" s="16"/>
      <c r="M48" s="42">
        <f>+Table15[[#This Row],[Aciertos]]*10/VLOOKUP(Table15[[#This Row],[Column1]],Datos!$A$1:$C$4,3,FALSE)</f>
        <v>0</v>
      </c>
    </row>
    <row r="49" spans="1:13" hidden="1" x14ac:dyDescent="0.25">
      <c r="A49" s="4" t="s">
        <v>73</v>
      </c>
      <c r="B49" s="4" t="s">
        <v>145</v>
      </c>
      <c r="C49" s="12" t="s">
        <v>25</v>
      </c>
      <c r="D49" s="2" t="s">
        <v>127</v>
      </c>
      <c r="E49" s="11" t="s">
        <v>26</v>
      </c>
      <c r="F49" s="4" t="s">
        <v>141</v>
      </c>
      <c r="G49" s="58" t="s">
        <v>78</v>
      </c>
      <c r="H49" s="50"/>
      <c r="I49" s="50"/>
      <c r="J49" s="15">
        <f>COUNTA(Table15[[#This Row],[Sesión 1]:[Sesión 2]])/VLOOKUP(Table15[[#This Row],[Column1]],Datos!$A$1:$C$4,2,FALSE)</f>
        <v>0</v>
      </c>
      <c r="K49" s="43">
        <f>IF(Table15[[#This Row],[Prom Asistencia]]&gt;0,1,0)</f>
        <v>0</v>
      </c>
      <c r="L49" s="16"/>
      <c r="M49" s="42">
        <f>+Table15[[#This Row],[Aciertos]]*10/VLOOKUP(Table15[[#This Row],[Column1]],Datos!$A$1:$C$4,3,FALSE)</f>
        <v>0</v>
      </c>
    </row>
    <row r="50" spans="1:13" hidden="1" x14ac:dyDescent="0.25">
      <c r="A50" s="4" t="s">
        <v>75</v>
      </c>
      <c r="B50" s="4" t="s">
        <v>145</v>
      </c>
      <c r="C50" s="12" t="s">
        <v>65</v>
      </c>
      <c r="D50" s="2" t="s">
        <v>128</v>
      </c>
      <c r="E50" s="11" t="s">
        <v>66</v>
      </c>
      <c r="F50" s="4" t="s">
        <v>141</v>
      </c>
      <c r="G50" s="58" t="s">
        <v>80</v>
      </c>
      <c r="H50" s="50"/>
      <c r="I50" s="50"/>
      <c r="J50" s="15">
        <f>COUNTA(Table15[[#This Row],[Sesión 1]:[Sesión 2]])/VLOOKUP(Table15[[#This Row],[Column1]],Datos!$A$1:$C$4,2,FALSE)</f>
        <v>0</v>
      </c>
      <c r="K50" s="43">
        <f>IF(Table15[[#This Row],[Prom Asistencia]]&gt;0,1,0)</f>
        <v>0</v>
      </c>
      <c r="L50" s="16"/>
      <c r="M50" s="42">
        <f>+Table15[[#This Row],[Aciertos]]*10/VLOOKUP(Table15[[#This Row],[Column1]],Datos!$A$1:$C$4,3,FALSE)</f>
        <v>0</v>
      </c>
    </row>
    <row r="51" spans="1:13" hidden="1" x14ac:dyDescent="0.25">
      <c r="A51" s="4" t="s">
        <v>75</v>
      </c>
      <c r="B51" s="4" t="s">
        <v>145</v>
      </c>
      <c r="C51" s="12" t="s">
        <v>65</v>
      </c>
      <c r="D51" s="2" t="s">
        <v>129</v>
      </c>
      <c r="E51" s="11" t="s">
        <v>26</v>
      </c>
      <c r="F51" s="4" t="s">
        <v>141</v>
      </c>
      <c r="G51" s="58" t="s">
        <v>80</v>
      </c>
      <c r="H51" s="50"/>
      <c r="I51" s="50"/>
      <c r="J51" s="15">
        <f>COUNTA(Table15[[#This Row],[Sesión 1]:[Sesión 2]])/VLOOKUP(Table15[[#This Row],[Column1]],Datos!$A$1:$C$4,2,FALSE)</f>
        <v>0</v>
      </c>
      <c r="K51" s="43">
        <f>IF(Table15[[#This Row],[Prom Asistencia]]&gt;0,1,0)</f>
        <v>0</v>
      </c>
      <c r="L51" s="16"/>
      <c r="M51" s="42">
        <f>+Table15[[#This Row],[Aciertos]]*10/VLOOKUP(Table15[[#This Row],[Column1]],Datos!$A$1:$C$4,3,FALSE)</f>
        <v>0</v>
      </c>
    </row>
    <row r="52" spans="1:13" hidden="1" x14ac:dyDescent="0.25">
      <c r="A52" s="4" t="s">
        <v>75</v>
      </c>
      <c r="B52" s="4" t="s">
        <v>145</v>
      </c>
      <c r="C52" s="12" t="s">
        <v>65</v>
      </c>
      <c r="D52" s="2" t="s">
        <v>130</v>
      </c>
      <c r="E52" s="11" t="s">
        <v>26</v>
      </c>
      <c r="F52" s="4" t="s">
        <v>141</v>
      </c>
      <c r="G52" s="58" t="s">
        <v>79</v>
      </c>
      <c r="H52" s="50"/>
      <c r="I52" s="50"/>
      <c r="J52" s="15">
        <f>COUNTA(Table15[[#This Row],[Sesión 1]:[Sesión 2]])/VLOOKUP(Table15[[#This Row],[Column1]],Datos!$A$1:$C$4,2,FALSE)</f>
        <v>0</v>
      </c>
      <c r="K52" s="43">
        <f>IF(Table15[[#This Row],[Prom Asistencia]]&gt;0,1,0)</f>
        <v>0</v>
      </c>
      <c r="L52" s="16"/>
      <c r="M52" s="42">
        <f>+Table15[[#This Row],[Aciertos]]*10/VLOOKUP(Table15[[#This Row],[Column1]],Datos!$A$1:$C$4,3,FALSE)</f>
        <v>0</v>
      </c>
    </row>
    <row r="53" spans="1:13" ht="15" hidden="1" customHeight="1" x14ac:dyDescent="0.25">
      <c r="A53" s="4" t="s">
        <v>75</v>
      </c>
      <c r="B53" s="4" t="s">
        <v>145</v>
      </c>
      <c r="C53" s="12" t="s">
        <v>86</v>
      </c>
      <c r="D53" s="2" t="s">
        <v>128</v>
      </c>
      <c r="E53" s="11" t="s">
        <v>66</v>
      </c>
      <c r="F53" s="4" t="s">
        <v>141</v>
      </c>
      <c r="G53" s="58"/>
      <c r="H53" s="50"/>
      <c r="I53" s="50"/>
      <c r="J53" s="15">
        <f>COUNTA(Table15[[#This Row],[Sesión 1]:[Sesión 2]])/VLOOKUP(Table15[[#This Row],[Column1]],Datos!$A$1:$C$4,2,FALSE)</f>
        <v>0</v>
      </c>
      <c r="K53" s="43">
        <f>IF(Table15[[#This Row],[Prom Asistencia]]&gt;0,1,0)</f>
        <v>0</v>
      </c>
      <c r="L53" s="16"/>
      <c r="M53" s="42">
        <f>+Table15[[#This Row],[Aciertos]]*10/VLOOKUP(Table15[[#This Row],[Column1]],Datos!$A$1:$C$4,3,FALSE)</f>
        <v>0</v>
      </c>
    </row>
    <row r="54" spans="1:13" ht="15" hidden="1" customHeight="1" x14ac:dyDescent="0.25">
      <c r="A54" s="4" t="s">
        <v>75</v>
      </c>
      <c r="B54" s="4" t="s">
        <v>145</v>
      </c>
      <c r="C54" s="12" t="s">
        <v>86</v>
      </c>
      <c r="D54" s="2" t="s">
        <v>129</v>
      </c>
      <c r="E54" s="11" t="s">
        <v>26</v>
      </c>
      <c r="F54" s="4" t="s">
        <v>141</v>
      </c>
      <c r="G54" s="58"/>
      <c r="H54" s="50"/>
      <c r="I54" s="50"/>
      <c r="J54" s="15">
        <f>COUNTA(Table15[[#This Row],[Sesión 1]:[Sesión 2]])/VLOOKUP(Table15[[#This Row],[Column1]],Datos!$A$1:$C$4,2,FALSE)</f>
        <v>0</v>
      </c>
      <c r="K54" s="43">
        <f>IF(Table15[[#This Row],[Prom Asistencia]]&gt;0,1,0)</f>
        <v>0</v>
      </c>
      <c r="L54" s="16"/>
      <c r="M54" s="42">
        <f>+Table15[[#This Row],[Aciertos]]*10/VLOOKUP(Table15[[#This Row],[Column1]],Datos!$A$1:$C$4,3,FALSE)</f>
        <v>0</v>
      </c>
    </row>
    <row r="55" spans="1:13" ht="15" hidden="1" customHeight="1" x14ac:dyDescent="0.25">
      <c r="A55" s="4" t="s">
        <v>75</v>
      </c>
      <c r="B55" s="4" t="s">
        <v>145</v>
      </c>
      <c r="C55" s="12" t="s">
        <v>86</v>
      </c>
      <c r="D55" s="2" t="s">
        <v>130</v>
      </c>
      <c r="E55" s="11" t="s">
        <v>26</v>
      </c>
      <c r="F55" s="4" t="s">
        <v>141</v>
      </c>
      <c r="G55" s="58"/>
      <c r="H55" s="50"/>
      <c r="I55" s="50"/>
      <c r="J55" s="15">
        <f>COUNTA(Table15[[#This Row],[Sesión 1]:[Sesión 2]])/VLOOKUP(Table15[[#This Row],[Column1]],Datos!$A$1:$C$4,2,FALSE)</f>
        <v>0</v>
      </c>
      <c r="K55" s="43">
        <f>IF(Table15[[#This Row],[Prom Asistencia]]&gt;0,1,0)</f>
        <v>0</v>
      </c>
      <c r="L55" s="16"/>
      <c r="M55" s="42">
        <f>+Table15[[#This Row],[Aciertos]]*10/VLOOKUP(Table15[[#This Row],[Column1]],Datos!$A$1:$C$4,3,FALSE)</f>
        <v>0</v>
      </c>
    </row>
    <row r="56" spans="1:13" ht="15" hidden="1" customHeight="1" x14ac:dyDescent="0.25">
      <c r="A56" s="4" t="s">
        <v>73</v>
      </c>
      <c r="B56" s="4" t="s">
        <v>146</v>
      </c>
      <c r="C56" s="12" t="s">
        <v>25</v>
      </c>
      <c r="D56" s="2" t="s">
        <v>131</v>
      </c>
      <c r="E56" s="11" t="s">
        <v>60</v>
      </c>
      <c r="F56" s="4" t="s">
        <v>142</v>
      </c>
      <c r="G56" s="58" t="s">
        <v>78</v>
      </c>
      <c r="H56" s="50"/>
      <c r="I56" s="50"/>
      <c r="J56" s="15">
        <f>COUNTA(Table15[[#This Row],[Sesión 1]:[Sesión 2]])/VLOOKUP(Table15[[#This Row],[Column1]],Datos!$A$1:$C$4,2,FALSE)</f>
        <v>0</v>
      </c>
      <c r="K56" s="43">
        <f>IF(Table15[[#This Row],[Prom Asistencia]]&gt;0,1,0)</f>
        <v>0</v>
      </c>
      <c r="L56" s="16"/>
      <c r="M56" s="42">
        <f>+Table15[[#This Row],[Aciertos]]*10/VLOOKUP(Table15[[#This Row],[Column1]],Datos!$A$1:$C$4,3,FALSE)</f>
        <v>0</v>
      </c>
    </row>
    <row r="57" spans="1:13" ht="15" hidden="1" customHeight="1" x14ac:dyDescent="0.25">
      <c r="A57" s="4" t="s">
        <v>73</v>
      </c>
      <c r="B57" s="4" t="s">
        <v>146</v>
      </c>
      <c r="C57" s="12" t="s">
        <v>25</v>
      </c>
      <c r="D57" s="2" t="s">
        <v>132</v>
      </c>
      <c r="E57" s="11" t="s">
        <v>26</v>
      </c>
      <c r="F57" s="4" t="s">
        <v>142</v>
      </c>
      <c r="G57" s="58" t="s">
        <v>78</v>
      </c>
      <c r="H57" s="50"/>
      <c r="I57" s="50"/>
      <c r="J57" s="15">
        <f>COUNTA(Table15[[#This Row],[Sesión 1]:[Sesión 2]])/VLOOKUP(Table15[[#This Row],[Column1]],Datos!$A$1:$C$4,2,FALSE)</f>
        <v>0</v>
      </c>
      <c r="K57" s="43">
        <f>IF(Table15[[#This Row],[Prom Asistencia]]&gt;0,1,0)</f>
        <v>0</v>
      </c>
      <c r="L57" s="16"/>
      <c r="M57" s="42">
        <f>+Table15[[#This Row],[Aciertos]]*10/VLOOKUP(Table15[[#This Row],[Column1]],Datos!$A$1:$C$4,3,FALSE)</f>
        <v>0</v>
      </c>
    </row>
    <row r="58" spans="1:13" x14ac:dyDescent="0.25">
      <c r="A58" s="4" t="s">
        <v>75</v>
      </c>
      <c r="B58" s="4" t="s">
        <v>146</v>
      </c>
      <c r="C58" s="12" t="s">
        <v>147</v>
      </c>
      <c r="D58" s="2" t="s">
        <v>131</v>
      </c>
      <c r="E58" s="11" t="s">
        <v>66</v>
      </c>
      <c r="F58" s="4" t="s">
        <v>142</v>
      </c>
      <c r="G58" s="58" t="s">
        <v>79</v>
      </c>
      <c r="H58" s="50"/>
      <c r="I58" s="50"/>
      <c r="J58" s="15">
        <f>COUNTA(Table15[[#This Row],[Sesión 1]:[Sesión 2]])/VLOOKUP(Table15[[#This Row],[Column1]],Datos!$A$1:$C$4,2,FALSE)</f>
        <v>0</v>
      </c>
      <c r="K58" s="43">
        <f>IF(Table15[[#This Row],[Prom Asistencia]]&gt;0,1,0)</f>
        <v>0</v>
      </c>
      <c r="L58" s="16"/>
      <c r="M58" s="42">
        <f>+Table15[[#This Row],[Aciertos]]*10/VLOOKUP(Table15[[#This Row],[Column1]],Datos!$A$1:$C$4,3,FALSE)</f>
        <v>0</v>
      </c>
    </row>
    <row r="59" spans="1:13" x14ac:dyDescent="0.25">
      <c r="A59" s="4" t="s">
        <v>75</v>
      </c>
      <c r="B59" s="4" t="s">
        <v>146</v>
      </c>
      <c r="C59" s="12" t="s">
        <v>147</v>
      </c>
      <c r="D59" s="2" t="s">
        <v>159</v>
      </c>
      <c r="E59" s="11" t="s">
        <v>66</v>
      </c>
      <c r="F59" s="4" t="s">
        <v>142</v>
      </c>
      <c r="G59" s="58" t="s">
        <v>80</v>
      </c>
      <c r="H59" s="50"/>
      <c r="I59" s="50"/>
      <c r="J59" s="15">
        <f>COUNTA(Table15[[#This Row],[Sesión 1]:[Sesión 2]])/VLOOKUP(Table15[[#This Row],[Column1]],Datos!$A$1:$C$4,2,FALSE)</f>
        <v>0</v>
      </c>
      <c r="K59" s="43">
        <f>IF(Table15[[#This Row],[Prom Asistencia]]&gt;0,1,0)</f>
        <v>0</v>
      </c>
      <c r="L59" s="16"/>
      <c r="M59" s="42">
        <f>+Table15[[#This Row],[Aciertos]]*10/VLOOKUP(Table15[[#This Row],[Column1]],Datos!$A$1:$C$4,3,FALSE)</f>
        <v>0</v>
      </c>
    </row>
    <row r="60" spans="1:13" x14ac:dyDescent="0.25">
      <c r="A60" s="4" t="s">
        <v>75</v>
      </c>
      <c r="B60" s="4" t="s">
        <v>146</v>
      </c>
      <c r="C60" s="12" t="s">
        <v>147</v>
      </c>
      <c r="D60" s="2" t="s">
        <v>133</v>
      </c>
      <c r="E60" s="11" t="s">
        <v>26</v>
      </c>
      <c r="F60" s="4" t="s">
        <v>142</v>
      </c>
      <c r="G60" s="58" t="s">
        <v>79</v>
      </c>
      <c r="H60" s="50"/>
      <c r="I60" s="50"/>
      <c r="J60" s="15">
        <f>COUNTA(Table15[[#This Row],[Sesión 1]:[Sesión 2]])/VLOOKUP(Table15[[#This Row],[Column1]],Datos!$A$1:$C$4,2,FALSE)</f>
        <v>0</v>
      </c>
      <c r="K60" s="43">
        <f>IF(Table15[[#This Row],[Prom Asistencia]]&gt;0,1,0)</f>
        <v>0</v>
      </c>
      <c r="L60" s="16"/>
      <c r="M60" s="42">
        <f>+Table15[[#This Row],[Aciertos]]*10/VLOOKUP(Table15[[#This Row],[Column1]],Datos!$A$1:$C$4,3,FALSE)</f>
        <v>0</v>
      </c>
    </row>
    <row r="61" spans="1:13" x14ac:dyDescent="0.25">
      <c r="A61" s="4" t="s">
        <v>75</v>
      </c>
      <c r="B61" s="4" t="s">
        <v>146</v>
      </c>
      <c r="C61" s="12" t="s">
        <v>147</v>
      </c>
      <c r="D61" s="2" t="s">
        <v>134</v>
      </c>
      <c r="E61" s="11" t="s">
        <v>26</v>
      </c>
      <c r="F61" s="4" t="s">
        <v>142</v>
      </c>
      <c r="G61" s="58" t="s">
        <v>80</v>
      </c>
      <c r="H61" s="50"/>
      <c r="I61" s="50"/>
      <c r="J61" s="15">
        <f>COUNTA(Table15[[#This Row],[Sesión 1]:[Sesión 2]])/VLOOKUP(Table15[[#This Row],[Column1]],Datos!$A$1:$C$4,2,FALSE)</f>
        <v>0</v>
      </c>
      <c r="K61" s="43">
        <f>IF(Table15[[#This Row],[Prom Asistencia]]&gt;0,1,0)</f>
        <v>0</v>
      </c>
      <c r="L61" s="16"/>
      <c r="M61" s="42">
        <f>+Table15[[#This Row],[Aciertos]]*10/VLOOKUP(Table15[[#This Row],[Column1]],Datos!$A$1:$C$4,3,FALSE)</f>
        <v>0</v>
      </c>
    </row>
    <row r="62" spans="1:13" x14ac:dyDescent="0.25">
      <c r="A62" s="4" t="s">
        <v>75</v>
      </c>
      <c r="B62" s="4" t="s">
        <v>146</v>
      </c>
      <c r="C62" s="12" t="s">
        <v>147</v>
      </c>
      <c r="D62" s="2" t="s">
        <v>160</v>
      </c>
      <c r="E62" s="11" t="s">
        <v>26</v>
      </c>
      <c r="F62" s="4" t="s">
        <v>142</v>
      </c>
      <c r="G62" s="58" t="s">
        <v>79</v>
      </c>
      <c r="H62" s="50"/>
      <c r="I62" s="50"/>
      <c r="J62" s="15">
        <f>COUNTA(Table15[[#This Row],[Sesión 1]:[Sesión 2]])/VLOOKUP(Table15[[#This Row],[Column1]],Datos!$A$1:$C$4,2,FALSE)</f>
        <v>0</v>
      </c>
      <c r="K62" s="43">
        <f>IF(Table15[[#This Row],[Prom Asistencia]]&gt;0,1,0)</f>
        <v>0</v>
      </c>
      <c r="L62" s="16"/>
      <c r="M62" s="42">
        <f>+Table15[[#This Row],[Aciertos]]*10/VLOOKUP(Table15[[#This Row],[Column1]],Datos!$A$1:$C$4,3,FALSE)</f>
        <v>0</v>
      </c>
    </row>
    <row r="63" spans="1:13" x14ac:dyDescent="0.25">
      <c r="A63" s="4" t="s">
        <v>75</v>
      </c>
      <c r="B63" s="4" t="s">
        <v>146</v>
      </c>
      <c r="C63" s="12" t="s">
        <v>147</v>
      </c>
      <c r="D63" s="2" t="s">
        <v>161</v>
      </c>
      <c r="E63" s="11" t="s">
        <v>26</v>
      </c>
      <c r="F63" s="4" t="s">
        <v>142</v>
      </c>
      <c r="G63" s="58" t="s">
        <v>80</v>
      </c>
      <c r="H63" s="50"/>
      <c r="I63" s="50"/>
      <c r="J63" s="15">
        <f>COUNTA(Table15[[#This Row],[Sesión 1]:[Sesión 2]])/VLOOKUP(Table15[[#This Row],[Column1]],Datos!$A$1:$C$4,2,FALSE)</f>
        <v>0</v>
      </c>
      <c r="K63" s="43">
        <f>IF(Table15[[#This Row],[Prom Asistencia]]&gt;0,1,0)</f>
        <v>0</v>
      </c>
      <c r="L63" s="16"/>
      <c r="M63" s="42">
        <f>+Table15[[#This Row],[Aciertos]]*10/VLOOKUP(Table15[[#This Row],[Column1]],Datos!$A$1:$C$4,3,FALSE)</f>
        <v>0</v>
      </c>
    </row>
    <row r="64" spans="1:13" x14ac:dyDescent="0.25">
      <c r="A64" s="4" t="s">
        <v>75</v>
      </c>
      <c r="B64" s="4" t="s">
        <v>146</v>
      </c>
      <c r="C64" s="12" t="s">
        <v>86</v>
      </c>
      <c r="D64" s="2" t="s">
        <v>131</v>
      </c>
      <c r="E64" s="11" t="s">
        <v>66</v>
      </c>
      <c r="F64" s="4" t="s">
        <v>142</v>
      </c>
      <c r="G64" s="58"/>
      <c r="H64" s="50"/>
      <c r="I64" s="50"/>
      <c r="J64" s="15">
        <f>COUNTA(Table15[[#This Row],[Sesión 1]:[Sesión 2]])/VLOOKUP(Table15[[#This Row],[Column1]],Datos!$A$1:$C$4,2,FALSE)</f>
        <v>0</v>
      </c>
      <c r="K64" s="43">
        <f>IF(Table15[[#This Row],[Prom Asistencia]]&gt;0,1,0)</f>
        <v>0</v>
      </c>
      <c r="L64" s="16"/>
      <c r="M64" s="42">
        <f>+Table15[[#This Row],[Aciertos]]*10/VLOOKUP(Table15[[#This Row],[Column1]],Datos!$A$1:$C$4,3,FALSE)</f>
        <v>0</v>
      </c>
    </row>
    <row r="65" spans="1:13" x14ac:dyDescent="0.25">
      <c r="A65" s="4" t="s">
        <v>75</v>
      </c>
      <c r="B65" s="4" t="s">
        <v>146</v>
      </c>
      <c r="C65" s="12" t="s">
        <v>86</v>
      </c>
      <c r="D65" s="2" t="s">
        <v>160</v>
      </c>
      <c r="E65" s="11" t="s">
        <v>26</v>
      </c>
      <c r="F65" s="4" t="s">
        <v>142</v>
      </c>
      <c r="G65" s="58"/>
      <c r="H65" s="50"/>
      <c r="I65" s="50"/>
      <c r="J65" s="15">
        <f>COUNTA(Table15[[#This Row],[Sesión 1]:[Sesión 2]])/VLOOKUP(Table15[[#This Row],[Column1]],Datos!$A$1:$C$4,2,FALSE)</f>
        <v>0</v>
      </c>
      <c r="K65" s="43">
        <f>IF(Table15[[#This Row],[Prom Asistencia]]&gt;0,1,0)</f>
        <v>0</v>
      </c>
      <c r="L65" s="16"/>
      <c r="M65" s="42">
        <f>+Table15[[#This Row],[Aciertos]]*10/VLOOKUP(Table15[[#This Row],[Column1]],Datos!$A$1:$C$4,3,FALSE)</f>
        <v>0</v>
      </c>
    </row>
    <row r="66" spans="1:13" hidden="1" x14ac:dyDescent="0.25">
      <c r="A66" s="4" t="s">
        <v>75</v>
      </c>
      <c r="B66" s="4" t="s">
        <v>141</v>
      </c>
      <c r="C66" s="12" t="s">
        <v>164</v>
      </c>
      <c r="D66" s="2" t="s">
        <v>136</v>
      </c>
      <c r="E66" s="11" t="s">
        <v>66</v>
      </c>
      <c r="F66" s="4" t="s">
        <v>141</v>
      </c>
      <c r="G66" s="58" t="s">
        <v>79</v>
      </c>
      <c r="H66" s="50"/>
      <c r="I66" s="50"/>
      <c r="J66" s="15">
        <f>COUNTA(Table15[[#This Row],[Sesión 1]:[Sesión 2]])/VLOOKUP(Table15[[#This Row],[Column1]],Datos!$A$1:$C$4,2,FALSE)</f>
        <v>0</v>
      </c>
      <c r="K66" s="43">
        <f>IF(Table15[[#This Row],[Prom Asistencia]]&gt;0,1,0)</f>
        <v>0</v>
      </c>
      <c r="L66" s="16"/>
      <c r="M66" s="42">
        <f>+Table15[[#This Row],[Aciertos]]*10/VLOOKUP(Table15[[#This Row],[Column1]],Datos!$A$1:$C$4,3,FALSE)</f>
        <v>0</v>
      </c>
    </row>
    <row r="67" spans="1:13" ht="15" hidden="1" customHeight="1" x14ac:dyDescent="0.25">
      <c r="A67" s="4" t="s">
        <v>75</v>
      </c>
      <c r="B67" s="4" t="s">
        <v>141</v>
      </c>
      <c r="C67" s="4" t="s">
        <v>83</v>
      </c>
      <c r="D67" s="2" t="s">
        <v>137</v>
      </c>
      <c r="E67" s="11" t="s">
        <v>77</v>
      </c>
      <c r="F67" s="4" t="s">
        <v>141</v>
      </c>
      <c r="G67" s="58" t="s">
        <v>79</v>
      </c>
      <c r="H67" s="50"/>
      <c r="I67" s="50"/>
      <c r="J67" s="15">
        <f>COUNTA(Table15[[#This Row],[Sesión 1]:[Sesión 2]])/VLOOKUP(Table15[[#This Row],[Column1]],Datos!$A$1:$C$4,2,FALSE)</f>
        <v>0</v>
      </c>
      <c r="K67" s="43">
        <f>IF(Table15[[#This Row],[Prom Asistencia]]&gt;0,1,0)</f>
        <v>0</v>
      </c>
      <c r="L67" s="16"/>
      <c r="M67" s="42">
        <f>+Table15[[#This Row],[Aciertos]]*10/VLOOKUP(Table15[[#This Row],[Column1]],Datos!$A$1:$C$4,3,FALSE)</f>
        <v>0</v>
      </c>
    </row>
    <row r="68" spans="1:13" ht="15" hidden="1" customHeight="1" x14ac:dyDescent="0.25">
      <c r="A68" s="4" t="s">
        <v>75</v>
      </c>
      <c r="B68" s="4" t="s">
        <v>141</v>
      </c>
      <c r="C68" s="4" t="s">
        <v>83</v>
      </c>
      <c r="D68" s="2" t="s">
        <v>138</v>
      </c>
      <c r="E68" s="11" t="s">
        <v>26</v>
      </c>
      <c r="F68" s="4" t="s">
        <v>141</v>
      </c>
      <c r="G68" s="58" t="s">
        <v>79</v>
      </c>
      <c r="H68" s="50"/>
      <c r="I68" s="50"/>
      <c r="J68" s="15">
        <f>COUNTA(Table15[[#This Row],[Sesión 1]:[Sesión 2]])/VLOOKUP(Table15[[#This Row],[Column1]],Datos!$A$1:$C$4,2,FALSE)</f>
        <v>0</v>
      </c>
      <c r="K68" s="43">
        <f>IF(Table15[[#This Row],[Prom Asistencia]]&gt;0,1,0)</f>
        <v>0</v>
      </c>
      <c r="L68" s="16"/>
      <c r="M68" s="42">
        <f>+Table15[[#This Row],[Aciertos]]*10/VLOOKUP(Table15[[#This Row],[Column1]],Datos!$A$1:$C$4,3,FALSE)</f>
        <v>0</v>
      </c>
    </row>
    <row r="69" spans="1:13" ht="15" customHeight="1" x14ac:dyDescent="0.25">
      <c r="A69" s="4" t="s">
        <v>75</v>
      </c>
      <c r="B69" s="4" t="s">
        <v>142</v>
      </c>
      <c r="C69" s="4" t="s">
        <v>84</v>
      </c>
      <c r="D69" s="2" t="s">
        <v>139</v>
      </c>
      <c r="E69" s="11" t="s">
        <v>77</v>
      </c>
      <c r="F69" s="4" t="s">
        <v>142</v>
      </c>
      <c r="G69" s="58" t="s">
        <v>79</v>
      </c>
      <c r="H69" s="50"/>
      <c r="I69" s="50"/>
      <c r="J69" s="15">
        <f>COUNTA(Table15[[#This Row],[Sesión 1]:[Sesión 2]])/VLOOKUP(Table15[[#This Row],[Column1]],Datos!$A$1:$C$4,2,FALSE)</f>
        <v>0</v>
      </c>
      <c r="K69" s="43">
        <f>IF(Table15[[#This Row],[Prom Asistencia]]&gt;0,1,0)</f>
        <v>0</v>
      </c>
      <c r="L69" s="16"/>
      <c r="M69" s="42">
        <f>+Table15[[#This Row],[Aciertos]]*10/VLOOKUP(Table15[[#This Row],[Column1]],Datos!$A$1:$C$4,3,FALSE)</f>
        <v>0</v>
      </c>
    </row>
    <row r="70" spans="1:13" ht="15" customHeight="1" x14ac:dyDescent="0.25">
      <c r="A70" s="4" t="s">
        <v>75</v>
      </c>
      <c r="B70" s="4" t="s">
        <v>142</v>
      </c>
      <c r="C70" s="4" t="s">
        <v>84</v>
      </c>
      <c r="D70" s="2" t="s">
        <v>157</v>
      </c>
      <c r="E70" s="11" t="s">
        <v>26</v>
      </c>
      <c r="F70" s="4" t="s">
        <v>142</v>
      </c>
      <c r="G70" s="58" t="s">
        <v>80</v>
      </c>
      <c r="H70" s="50"/>
      <c r="I70" s="50"/>
      <c r="J70" s="15">
        <f>COUNTA(Table15[[#This Row],[Sesión 1]:[Sesión 2]])/VLOOKUP(Table15[[#This Row],[Column1]],Datos!$A$1:$C$4,2,FALSE)</f>
        <v>0</v>
      </c>
      <c r="K70" s="43">
        <f>IF(Table15[[#This Row],[Prom Asistencia]]&gt;0,1,0)</f>
        <v>0</v>
      </c>
      <c r="L70" s="16"/>
      <c r="M70" s="42">
        <f>+Table15[[#This Row],[Aciertos]]*10/VLOOKUP(Table15[[#This Row],[Column1]],Datos!$A$1:$C$4,3,FALSE)</f>
        <v>0</v>
      </c>
    </row>
    <row r="71" spans="1:13" ht="15" customHeight="1" x14ac:dyDescent="0.25">
      <c r="A71" s="4" t="s">
        <v>75</v>
      </c>
      <c r="B71" s="4" t="s">
        <v>142</v>
      </c>
      <c r="C71" s="4" t="s">
        <v>84</v>
      </c>
      <c r="D71" s="2" t="s">
        <v>140</v>
      </c>
      <c r="E71" s="11" t="s">
        <v>26</v>
      </c>
      <c r="F71" s="4" t="s">
        <v>142</v>
      </c>
      <c r="G71" s="58" t="s">
        <v>79</v>
      </c>
      <c r="H71" s="50"/>
      <c r="I71" s="50"/>
      <c r="J71" s="15">
        <f>COUNTA(Table15[[#This Row],[Sesión 1]:[Sesión 2]])/VLOOKUP(Table15[[#This Row],[Column1]],Datos!$A$1:$C$4,2,FALSE)</f>
        <v>0</v>
      </c>
      <c r="K71" s="43">
        <f>IF(Table15[[#This Row],[Prom Asistencia]]&gt;0,1,0)</f>
        <v>0</v>
      </c>
      <c r="L71" s="16"/>
      <c r="M71" s="42">
        <f>+Table15[[#This Row],[Aciertos]]*10/VLOOKUP(Table15[[#This Row],[Column1]],Datos!$A$1:$C$4,3,FALSE)</f>
        <v>0</v>
      </c>
    </row>
    <row r="72" spans="1:13" ht="15" hidden="1" customHeight="1" x14ac:dyDescent="0.25">
      <c r="A72" s="4" t="s">
        <v>75</v>
      </c>
      <c r="B72" s="4" t="s">
        <v>145</v>
      </c>
      <c r="C72" s="4" t="s">
        <v>85</v>
      </c>
      <c r="D72" s="2" t="s">
        <v>137</v>
      </c>
      <c r="E72" s="11" t="s">
        <v>77</v>
      </c>
      <c r="F72" s="4" t="s">
        <v>141</v>
      </c>
      <c r="G72" s="58"/>
      <c r="H72" s="50"/>
      <c r="I72" s="50"/>
      <c r="J72" s="15">
        <f>COUNTA(Table15[[#This Row],[Sesión 1]:[Sesión 2]])/VLOOKUP(Table15[[#This Row],[Column1]],Datos!$A$1:$C$4,2,FALSE)</f>
        <v>0</v>
      </c>
      <c r="K72" s="43">
        <f>IF(Table15[[#This Row],[Prom Asistencia]]&gt;0,1,0)</f>
        <v>0</v>
      </c>
      <c r="L72" s="16"/>
      <c r="M72" s="42">
        <f>+Table15[[#This Row],[Aciertos]]*10/VLOOKUP(Table15[[#This Row],[Column1]],Datos!$A$1:$C$4,3,FALSE)</f>
        <v>0</v>
      </c>
    </row>
    <row r="73" spans="1:13" x14ac:dyDescent="0.25">
      <c r="A73" s="7"/>
      <c r="D73" s="4">
        <f>SUBTOTAL(3,Table15[Nombre])</f>
        <v>23</v>
      </c>
      <c r="E73" s="11"/>
      <c r="F73" s="11"/>
      <c r="G73" s="58"/>
      <c r="H73" s="11"/>
      <c r="I73" s="11"/>
      <c r="J73" s="60">
        <f>SUBTOTAL(1,Table15[Prom Asistencia])</f>
        <v>0</v>
      </c>
      <c r="K73" s="61">
        <f>SUBTOTAL(9,Table15[Asistencia])</f>
        <v>0</v>
      </c>
      <c r="L73" s="16"/>
      <c r="M73" s="16">
        <f>SUBTOTAL(1,Table15[Calificación])</f>
        <v>0</v>
      </c>
    </row>
    <row r="74" spans="1:13" x14ac:dyDescent="0.25">
      <c r="J74" s="4"/>
      <c r="K74" s="4"/>
    </row>
    <row r="75" spans="1:13" x14ac:dyDescent="0.25">
      <c r="J75" s="4"/>
      <c r="K75" s="4"/>
    </row>
  </sheetData>
  <conditionalFormatting sqref="D1:D1048576">
    <cfRule type="duplicateValues" dxfId="43" priority="1"/>
  </conditionalFormatting>
  <pageMargins left="0.25" right="0.25" top="0.75" bottom="0.75" header="0.3" footer="0.3"/>
  <pageSetup paperSize="132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Datos!$A$2:$A$4</xm:f>
          </x14:formula1>
          <xm:sqref>A2:A72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16"/>
  <sheetViews>
    <sheetView zoomScale="80" zoomScaleNormal="80" workbookViewId="0">
      <pane xSplit="2" ySplit="2" topLeftCell="C3" activePane="bottomRight" state="frozen"/>
      <selection activeCell="N25" sqref="N25"/>
      <selection pane="topRight" activeCell="N25" sqref="N25"/>
      <selection pane="bottomLeft" activeCell="N25" sqref="N25"/>
      <selection pane="bottomRight" activeCell="AH34" sqref="AH34"/>
    </sheetView>
  </sheetViews>
  <sheetFormatPr baseColWidth="10" defaultColWidth="9.140625" defaultRowHeight="15" x14ac:dyDescent="0.25"/>
  <cols>
    <col min="1" max="1" width="15.28515625" style="12" customWidth="1"/>
    <col min="2" max="2" width="62.7109375" style="32" customWidth="1"/>
    <col min="3" max="3" width="5.42578125" style="8" customWidth="1"/>
    <col min="4" max="4" width="6.140625" style="8" customWidth="1"/>
    <col min="5" max="11" width="5.85546875" style="8" customWidth="1"/>
    <col min="12" max="12" width="7" style="8" bestFit="1" customWidth="1"/>
    <col min="13" max="32" width="4.28515625" style="8" customWidth="1"/>
    <col min="33" max="34" width="12" style="2" customWidth="1"/>
    <col min="35" max="16384" width="9.140625" style="2"/>
  </cols>
  <sheetData>
    <row r="1" spans="1:34" x14ac:dyDescent="0.25"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 spans="1:34" x14ac:dyDescent="0.25">
      <c r="A2" s="12" t="s">
        <v>33</v>
      </c>
      <c r="B2" s="34" t="s">
        <v>34</v>
      </c>
      <c r="C2" s="33">
        <v>1</v>
      </c>
      <c r="D2" s="33">
        <v>2</v>
      </c>
      <c r="E2" s="33">
        <v>3</v>
      </c>
      <c r="F2" s="33">
        <v>4</v>
      </c>
      <c r="G2" s="33">
        <v>5</v>
      </c>
      <c r="H2" s="33">
        <v>6</v>
      </c>
      <c r="I2" s="33">
        <v>7</v>
      </c>
      <c r="J2" s="33">
        <v>8</v>
      </c>
      <c r="K2" s="33">
        <v>9</v>
      </c>
      <c r="L2" s="33">
        <v>10</v>
      </c>
      <c r="M2" s="33">
        <v>11</v>
      </c>
      <c r="N2" s="33">
        <v>12</v>
      </c>
      <c r="O2" s="33">
        <v>13</v>
      </c>
      <c r="P2" s="33">
        <v>14</v>
      </c>
      <c r="Q2" s="33">
        <v>15</v>
      </c>
      <c r="R2" s="33">
        <v>16</v>
      </c>
      <c r="S2" s="33">
        <v>17</v>
      </c>
      <c r="T2" s="33">
        <v>18</v>
      </c>
      <c r="U2" s="33">
        <v>19</v>
      </c>
      <c r="V2" s="33">
        <v>20</v>
      </c>
      <c r="W2" s="33">
        <v>21</v>
      </c>
      <c r="X2" s="33">
        <v>22</v>
      </c>
      <c r="Y2" s="33">
        <v>23</v>
      </c>
      <c r="Z2" s="33">
        <v>24</v>
      </c>
      <c r="AA2" s="33">
        <v>25</v>
      </c>
      <c r="AB2" s="33">
        <v>26</v>
      </c>
      <c r="AC2" s="33">
        <v>27</v>
      </c>
      <c r="AD2" s="33">
        <v>28</v>
      </c>
      <c r="AE2" s="33">
        <v>29</v>
      </c>
      <c r="AF2" s="33">
        <v>30</v>
      </c>
      <c r="AG2" s="33" t="s">
        <v>35</v>
      </c>
      <c r="AH2" s="33" t="s">
        <v>61</v>
      </c>
    </row>
    <row r="3" spans="1:34" x14ac:dyDescent="0.25">
      <c r="A3" s="24" t="s">
        <v>36</v>
      </c>
      <c r="B3" s="35" t="s">
        <v>37</v>
      </c>
      <c r="AG3" s="36" t="e">
        <f>+AH3*10 / 4</f>
        <v>#DIV/0!</v>
      </c>
      <c r="AH3" s="36" t="e">
        <f t="shared" ref="AH3:AH13" si="0">AVERAGE(C3:AF3)</f>
        <v>#DIV/0!</v>
      </c>
    </row>
    <row r="4" spans="1:34" ht="28.5" x14ac:dyDescent="0.25">
      <c r="A4" s="24" t="s">
        <v>36</v>
      </c>
      <c r="B4" s="35" t="s">
        <v>38</v>
      </c>
      <c r="AG4" s="36" t="e">
        <f t="shared" ref="AG4:AG13" si="1">+AH4*10 / 4</f>
        <v>#DIV/0!</v>
      </c>
      <c r="AH4" s="36" t="e">
        <f t="shared" si="0"/>
        <v>#DIV/0!</v>
      </c>
    </row>
    <row r="5" spans="1:34" x14ac:dyDescent="0.25">
      <c r="A5" s="25" t="s">
        <v>39</v>
      </c>
      <c r="B5" s="35" t="s">
        <v>40</v>
      </c>
      <c r="AG5" s="36" t="e">
        <f t="shared" si="1"/>
        <v>#DIV/0!</v>
      </c>
      <c r="AH5" s="36" t="e">
        <f t="shared" si="0"/>
        <v>#DIV/0!</v>
      </c>
    </row>
    <row r="6" spans="1:34" x14ac:dyDescent="0.25">
      <c r="A6" s="25" t="s">
        <v>39</v>
      </c>
      <c r="B6" s="35" t="s">
        <v>41</v>
      </c>
      <c r="AG6" s="36" t="e">
        <f t="shared" si="1"/>
        <v>#DIV/0!</v>
      </c>
      <c r="AH6" s="36" t="e">
        <f t="shared" si="0"/>
        <v>#DIV/0!</v>
      </c>
    </row>
    <row r="7" spans="1:34" x14ac:dyDescent="0.25">
      <c r="A7" s="25" t="s">
        <v>39</v>
      </c>
      <c r="B7" s="35" t="s">
        <v>42</v>
      </c>
      <c r="AG7" s="36" t="e">
        <f t="shared" si="1"/>
        <v>#DIV/0!</v>
      </c>
      <c r="AH7" s="36" t="e">
        <f t="shared" si="0"/>
        <v>#DIV/0!</v>
      </c>
    </row>
    <row r="8" spans="1:34" x14ac:dyDescent="0.25">
      <c r="A8" s="25" t="s">
        <v>43</v>
      </c>
      <c r="B8" s="35" t="s">
        <v>44</v>
      </c>
      <c r="AG8" s="36" t="e">
        <f t="shared" si="1"/>
        <v>#DIV/0!</v>
      </c>
      <c r="AH8" s="36" t="e">
        <f t="shared" si="0"/>
        <v>#DIV/0!</v>
      </c>
    </row>
    <row r="9" spans="1:34" x14ac:dyDescent="0.25">
      <c r="A9" s="25" t="s">
        <v>43</v>
      </c>
      <c r="B9" s="35" t="s">
        <v>45</v>
      </c>
      <c r="AG9" s="36" t="e">
        <f t="shared" si="1"/>
        <v>#DIV/0!</v>
      </c>
      <c r="AH9" s="36" t="e">
        <f t="shared" si="0"/>
        <v>#DIV/0!</v>
      </c>
    </row>
    <row r="10" spans="1:34" x14ac:dyDescent="0.25">
      <c r="A10" s="25" t="s">
        <v>46</v>
      </c>
      <c r="B10" s="35" t="s">
        <v>47</v>
      </c>
      <c r="AG10" s="36" t="e">
        <f t="shared" si="1"/>
        <v>#DIV/0!</v>
      </c>
      <c r="AH10" s="36" t="e">
        <f t="shared" si="0"/>
        <v>#DIV/0!</v>
      </c>
    </row>
    <row r="11" spans="1:34" x14ac:dyDescent="0.25">
      <c r="A11" s="25" t="s">
        <v>46</v>
      </c>
      <c r="B11" s="35" t="s">
        <v>48</v>
      </c>
      <c r="AG11" s="36" t="e">
        <f t="shared" si="1"/>
        <v>#DIV/0!</v>
      </c>
      <c r="AH11" s="36" t="e">
        <f t="shared" si="0"/>
        <v>#DIV/0!</v>
      </c>
    </row>
    <row r="12" spans="1:34" x14ac:dyDescent="0.25">
      <c r="A12" s="25" t="s">
        <v>46</v>
      </c>
      <c r="B12" s="35" t="s">
        <v>49</v>
      </c>
      <c r="AG12" s="36" t="e">
        <f t="shared" si="1"/>
        <v>#DIV/0!</v>
      </c>
      <c r="AH12" s="36" t="e">
        <f t="shared" si="0"/>
        <v>#DIV/0!</v>
      </c>
    </row>
    <row r="13" spans="1:34" ht="28.5" x14ac:dyDescent="0.25">
      <c r="A13" s="25" t="s">
        <v>50</v>
      </c>
      <c r="B13" s="35" t="s">
        <v>51</v>
      </c>
      <c r="AG13" s="36" t="e">
        <f t="shared" si="1"/>
        <v>#DIV/0!</v>
      </c>
      <c r="AH13" s="36" t="e">
        <f t="shared" si="0"/>
        <v>#DIV/0!</v>
      </c>
    </row>
    <row r="14" spans="1:34" s="14" customFormat="1" x14ac:dyDescent="0.25">
      <c r="A14" s="51"/>
      <c r="B14" s="52" t="s">
        <v>52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</row>
    <row r="15" spans="1:34" s="14" customFormat="1" x14ac:dyDescent="0.25">
      <c r="A15" s="51"/>
      <c r="B15" s="52" t="s">
        <v>53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53"/>
    </row>
    <row r="16" spans="1:34" x14ac:dyDescent="0.25">
      <c r="J16" s="1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zoomScale="80" zoomScaleNormal="80" workbookViewId="0">
      <selection activeCell="A2" sqref="A2"/>
    </sheetView>
  </sheetViews>
  <sheetFormatPr baseColWidth="10" defaultColWidth="9.140625" defaultRowHeight="15" x14ac:dyDescent="0.25"/>
  <cols>
    <col min="1" max="1" width="19.28515625" customWidth="1"/>
    <col min="2" max="2" width="15" style="13" customWidth="1"/>
    <col min="3" max="3" width="12" style="13" customWidth="1"/>
    <col min="4" max="4" width="22" customWidth="1"/>
  </cols>
  <sheetData>
    <row r="2" spans="1:9" x14ac:dyDescent="0.25">
      <c r="A2" s="27" t="s">
        <v>56</v>
      </c>
      <c r="B2" s="5" t="s">
        <v>21</v>
      </c>
      <c r="C2" s="5" t="s">
        <v>57</v>
      </c>
      <c r="D2" t="s">
        <v>23</v>
      </c>
    </row>
    <row r="3" spans="1:9" x14ac:dyDescent="0.25">
      <c r="A3" s="5" t="s">
        <v>63</v>
      </c>
      <c r="B3" s="45"/>
      <c r="C3" s="45">
        <v>0</v>
      </c>
      <c r="D3" s="44" t="e">
        <v>#N/A</v>
      </c>
    </row>
    <row r="4" spans="1:9" x14ac:dyDescent="0.25">
      <c r="A4" s="5" t="s">
        <v>22</v>
      </c>
      <c r="B4" s="45"/>
      <c r="C4" s="45">
        <v>0</v>
      </c>
      <c r="D4" s="44" t="e">
        <v>#N/A</v>
      </c>
    </row>
    <row r="5" spans="1:9" x14ac:dyDescent="0.25">
      <c r="B5"/>
      <c r="C5"/>
    </row>
    <row r="6" spans="1:9" x14ac:dyDescent="0.25">
      <c r="B6"/>
      <c r="C6"/>
    </row>
    <row r="7" spans="1:9" x14ac:dyDescent="0.25">
      <c r="B7"/>
      <c r="C7"/>
    </row>
    <row r="8" spans="1:9" x14ac:dyDescent="0.25">
      <c r="B8"/>
      <c r="C8"/>
    </row>
    <row r="9" spans="1:9" x14ac:dyDescent="0.25">
      <c r="B9"/>
      <c r="C9"/>
    </row>
    <row r="10" spans="1:9" x14ac:dyDescent="0.25">
      <c r="B10"/>
      <c r="C10"/>
    </row>
    <row r="11" spans="1:9" x14ac:dyDescent="0.25">
      <c r="B11"/>
      <c r="C11"/>
    </row>
    <row r="12" spans="1:9" x14ac:dyDescent="0.25">
      <c r="B12"/>
      <c r="C12"/>
    </row>
    <row r="13" spans="1:9" x14ac:dyDescent="0.25">
      <c r="B13"/>
      <c r="C13"/>
    </row>
    <row r="14" spans="1:9" x14ac:dyDescent="0.25">
      <c r="B14"/>
      <c r="C14"/>
    </row>
    <row r="15" spans="1:9" x14ac:dyDescent="0.25">
      <c r="B15"/>
      <c r="C15"/>
      <c r="I15" s="49"/>
    </row>
    <row r="16" spans="1:9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9"/>
  <sheetViews>
    <sheetView zoomScale="90" zoomScaleNormal="90" workbookViewId="0">
      <selection activeCell="C8" sqref="C8"/>
    </sheetView>
  </sheetViews>
  <sheetFormatPr baseColWidth="10" defaultColWidth="9.140625" defaultRowHeight="15" x14ac:dyDescent="0.25"/>
  <cols>
    <col min="1" max="1" width="3.5703125" customWidth="1"/>
    <col min="2" max="2" width="26.140625" customWidth="1"/>
    <col min="3" max="3" width="21.5703125" customWidth="1"/>
  </cols>
  <sheetData>
    <row r="2" spans="2:5" x14ac:dyDescent="0.25">
      <c r="B2" s="28" t="s">
        <v>32</v>
      </c>
      <c r="C2" s="29" t="s">
        <v>23</v>
      </c>
    </row>
    <row r="3" spans="2:5" x14ac:dyDescent="0.25">
      <c r="B3" s="5" t="s">
        <v>24</v>
      </c>
      <c r="C3" s="3">
        <v>8.75</v>
      </c>
      <c r="D3" s="41"/>
      <c r="E3" s="31"/>
    </row>
    <row r="4" spans="2:5" x14ac:dyDescent="0.25">
      <c r="B4" s="5" t="s">
        <v>25</v>
      </c>
      <c r="C4" s="36">
        <v>7.85</v>
      </c>
      <c r="D4" s="41"/>
      <c r="E4" s="31"/>
    </row>
    <row r="5" spans="2:5" x14ac:dyDescent="0.25">
      <c r="B5" s="5" t="s">
        <v>62</v>
      </c>
      <c r="C5" s="36">
        <v>7.56</v>
      </c>
      <c r="D5" s="41"/>
      <c r="E5" s="31"/>
    </row>
    <row r="7" spans="2:5" x14ac:dyDescent="0.25">
      <c r="B7" s="27" t="s">
        <v>30</v>
      </c>
      <c r="C7" t="s">
        <v>58</v>
      </c>
    </row>
    <row r="8" spans="2:5" x14ac:dyDescent="0.25">
      <c r="B8" s="5" t="s">
        <v>63</v>
      </c>
      <c r="C8" s="44" t="e">
        <v>#N/A</v>
      </c>
    </row>
    <row r="9" spans="2:5" x14ac:dyDescent="0.25">
      <c r="B9" s="5" t="s">
        <v>31</v>
      </c>
      <c r="C9" s="44" t="e">
        <v>#N/A</v>
      </c>
    </row>
    <row r="22" spans="2:5" x14ac:dyDescent="0.25">
      <c r="E22" s="31"/>
    </row>
    <row r="23" spans="2:5" x14ac:dyDescent="0.25">
      <c r="E23" s="31"/>
    </row>
    <row r="24" spans="2:5" x14ac:dyDescent="0.25">
      <c r="E24" s="31"/>
    </row>
    <row r="25" spans="2:5" x14ac:dyDescent="0.25">
      <c r="B25" s="5"/>
      <c r="C25" s="3"/>
      <c r="E25" s="31"/>
    </row>
    <row r="26" spans="2:5" x14ac:dyDescent="0.25">
      <c r="B26" s="5"/>
      <c r="C26" s="3"/>
      <c r="E26" s="31"/>
    </row>
    <row r="27" spans="2:5" x14ac:dyDescent="0.25">
      <c r="B27" s="5"/>
      <c r="C27" s="3"/>
      <c r="E27" s="31"/>
    </row>
    <row r="28" spans="2:5" x14ac:dyDescent="0.25">
      <c r="B28" s="5"/>
      <c r="C28" s="3"/>
      <c r="E28" s="31"/>
    </row>
    <row r="29" spans="2:5" x14ac:dyDescent="0.25">
      <c r="B29" s="5"/>
      <c r="C29" s="3"/>
      <c r="E29" s="31"/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zoomScale="80" zoomScaleNormal="80" workbookViewId="0">
      <selection activeCell="C11" sqref="C11"/>
    </sheetView>
  </sheetViews>
  <sheetFormatPr baseColWidth="10" defaultColWidth="9.140625" defaultRowHeight="15" x14ac:dyDescent="0.25"/>
  <cols>
    <col min="1" max="1" width="3" customWidth="1"/>
    <col min="2" max="2" width="14.140625" customWidth="1"/>
    <col min="3" max="3" width="26" customWidth="1"/>
  </cols>
  <sheetData>
    <row r="2" spans="1:4" x14ac:dyDescent="0.25">
      <c r="B2" s="28" t="s">
        <v>27</v>
      </c>
      <c r="C2" s="28" t="s">
        <v>20</v>
      </c>
    </row>
    <row r="3" spans="1:4" s="2" customFormat="1" x14ac:dyDescent="0.25">
      <c r="A3" s="2">
        <v>1</v>
      </c>
      <c r="B3" s="5" t="s">
        <v>24</v>
      </c>
      <c r="C3" s="46" t="e">
        <f>GETPIVOTDATA("Prom Asistencia",$B$9,"Área","Atención al Público")</f>
        <v>#REF!</v>
      </c>
      <c r="D3" s="10"/>
    </row>
    <row r="4" spans="1:4" s="2" customFormat="1" x14ac:dyDescent="0.25">
      <c r="A4" s="2">
        <v>2</v>
      </c>
      <c r="B4" s="5" t="s">
        <v>25</v>
      </c>
      <c r="C4" s="46" t="e">
        <f>GETPIVOTDATA("Prom Asistencia",$B$9,"Área","UNAI")</f>
        <v>#REF!</v>
      </c>
      <c r="D4" s="10"/>
    </row>
    <row r="5" spans="1:4" s="2" customFormat="1" x14ac:dyDescent="0.25">
      <c r="A5" s="2">
        <v>3</v>
      </c>
      <c r="B5" s="5" t="s">
        <v>62</v>
      </c>
      <c r="C5" s="46" t="e">
        <f>GETPIVOTDATA("Prom Asistencia",$B$9,"Área","MESAS")</f>
        <v>#REF!</v>
      </c>
      <c r="D5" s="10"/>
    </row>
    <row r="6" spans="1:4" s="2" customFormat="1" x14ac:dyDescent="0.25">
      <c r="B6" s="5"/>
      <c r="C6" s="47"/>
      <c r="D6" s="10"/>
    </row>
    <row r="7" spans="1:4" x14ac:dyDescent="0.25">
      <c r="D7" s="9"/>
    </row>
    <row r="9" spans="1:4" x14ac:dyDescent="0.25">
      <c r="B9" s="27" t="s">
        <v>30</v>
      </c>
      <c r="C9" s="48" t="s">
        <v>59</v>
      </c>
    </row>
    <row r="10" spans="1:4" x14ac:dyDescent="0.25">
      <c r="B10" s="5" t="s">
        <v>63</v>
      </c>
      <c r="C10" s="46" t="e">
        <v>#N/A</v>
      </c>
    </row>
    <row r="11" spans="1:4" x14ac:dyDescent="0.25">
      <c r="B11" s="5" t="s">
        <v>31</v>
      </c>
      <c r="C11" s="46" t="e">
        <v>#N/A</v>
      </c>
    </row>
    <row r="19" spans="2:3" x14ac:dyDescent="0.25">
      <c r="C19" s="30"/>
    </row>
    <row r="20" spans="2:3" x14ac:dyDescent="0.25">
      <c r="C20" s="30"/>
    </row>
    <row r="22" spans="2:3" x14ac:dyDescent="0.25">
      <c r="B22" s="5"/>
    </row>
    <row r="23" spans="2:3" x14ac:dyDescent="0.25">
      <c r="B23" s="5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9" sqref="A9"/>
    </sheetView>
  </sheetViews>
  <sheetFormatPr baseColWidth="10" defaultColWidth="9.140625" defaultRowHeight="15" x14ac:dyDescent="0.25"/>
  <cols>
    <col min="1" max="1" width="86.5703125" bestFit="1" customWidth="1"/>
    <col min="2" max="2" width="10.42578125" style="2" bestFit="1" customWidth="1"/>
  </cols>
  <sheetData>
    <row r="1" spans="1:2" x14ac:dyDescent="0.25">
      <c r="A1" s="40" t="s">
        <v>34</v>
      </c>
      <c r="B1" s="2" t="s">
        <v>55</v>
      </c>
    </row>
    <row r="2" spans="1:2" x14ac:dyDescent="0.25">
      <c r="A2" s="38" t="s">
        <v>36</v>
      </c>
      <c r="B2" s="39" t="e">
        <v>#DIV/0!</v>
      </c>
    </row>
    <row r="3" spans="1:2" x14ac:dyDescent="0.25">
      <c r="A3" s="38" t="s">
        <v>37</v>
      </c>
      <c r="B3" s="39" t="e">
        <v>#DIV/0!</v>
      </c>
    </row>
    <row r="4" spans="1:2" ht="30" x14ac:dyDescent="0.25">
      <c r="A4" s="38" t="s">
        <v>38</v>
      </c>
      <c r="B4" s="39" t="e">
        <v>#DIV/0!</v>
      </c>
    </row>
    <row r="5" spans="1:2" x14ac:dyDescent="0.25">
      <c r="A5" s="38" t="s">
        <v>39</v>
      </c>
      <c r="B5" s="39" t="e">
        <v>#DIV/0!</v>
      </c>
    </row>
    <row r="6" spans="1:2" x14ac:dyDescent="0.25">
      <c r="A6" s="6" t="s">
        <v>41</v>
      </c>
      <c r="B6" s="39" t="e">
        <v>#DIV/0!</v>
      </c>
    </row>
    <row r="7" spans="1:2" x14ac:dyDescent="0.25">
      <c r="A7" s="6" t="s">
        <v>40</v>
      </c>
      <c r="B7" s="39" t="e">
        <v>#DIV/0!</v>
      </c>
    </row>
    <row r="8" spans="1:2" x14ac:dyDescent="0.25">
      <c r="A8" s="6" t="s">
        <v>42</v>
      </c>
      <c r="B8" s="39" t="e">
        <v>#DIV/0!</v>
      </c>
    </row>
    <row r="9" spans="1:2" x14ac:dyDescent="0.25">
      <c r="A9" s="38" t="s">
        <v>50</v>
      </c>
      <c r="B9" s="39" t="e">
        <v>#DIV/0!</v>
      </c>
    </row>
    <row r="10" spans="1:2" x14ac:dyDescent="0.25">
      <c r="A10" s="6" t="s">
        <v>51</v>
      </c>
      <c r="B10" s="39" t="e">
        <v>#DIV/0!</v>
      </c>
    </row>
    <row r="11" spans="1:2" x14ac:dyDescent="0.25">
      <c r="A11" s="38" t="s">
        <v>43</v>
      </c>
      <c r="B11" s="39" t="e">
        <v>#DIV/0!</v>
      </c>
    </row>
    <row r="12" spans="1:2" x14ac:dyDescent="0.25">
      <c r="A12" s="6" t="s">
        <v>44</v>
      </c>
      <c r="B12" s="39" t="e">
        <v>#DIV/0!</v>
      </c>
    </row>
    <row r="13" spans="1:2" x14ac:dyDescent="0.25">
      <c r="A13" s="6" t="s">
        <v>45</v>
      </c>
      <c r="B13" s="39" t="e">
        <v>#DIV/0!</v>
      </c>
    </row>
    <row r="14" spans="1:2" x14ac:dyDescent="0.25">
      <c r="A14" s="38" t="s">
        <v>46</v>
      </c>
      <c r="B14" s="39" t="e">
        <v>#DIV/0!</v>
      </c>
    </row>
    <row r="15" spans="1:2" x14ac:dyDescent="0.25">
      <c r="A15" s="6" t="s">
        <v>49</v>
      </c>
      <c r="B15" s="39" t="e">
        <v>#DIV/0!</v>
      </c>
    </row>
    <row r="16" spans="1:2" x14ac:dyDescent="0.25">
      <c r="A16" s="6" t="s">
        <v>47</v>
      </c>
      <c r="B16" s="39" t="e">
        <v>#DIV/0!</v>
      </c>
    </row>
    <row r="17" spans="1:2" x14ac:dyDescent="0.25">
      <c r="A17" s="6" t="s">
        <v>48</v>
      </c>
      <c r="B17" s="39" t="e">
        <v>#DIV/0!</v>
      </c>
    </row>
    <row r="18" spans="1:2" x14ac:dyDescent="0.25">
      <c r="A18" s="38" t="s">
        <v>54</v>
      </c>
      <c r="B18" s="39" t="e">
        <v>#DIV/0!</v>
      </c>
    </row>
  </sheetData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5B8EAEE6185843B28B1731E7870D76" ma:contentTypeVersion="0" ma:contentTypeDescription="Create a new document." ma:contentTypeScope="" ma:versionID="2dd5ba704e3e7037535092c6bf88bb2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9E6964-6838-4F4F-9579-CDF910495F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D3974AB-2C28-4E0D-8325-859B4C12B9DD}">
  <ds:schemaRefs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179B150-BE24-4A76-ADC6-C8B824F628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Datos</vt:lpstr>
      <vt:lpstr>Calendario Propuesto</vt:lpstr>
      <vt:lpstr>GUERRERO</vt:lpstr>
      <vt:lpstr>Encuesta</vt:lpstr>
      <vt:lpstr>Resumen Roles</vt:lpstr>
      <vt:lpstr>Grafica Evaluacion</vt:lpstr>
      <vt:lpstr>Grafica Asistencia</vt:lpstr>
      <vt:lpstr>Grafica Encuesta </vt:lpstr>
      <vt:lpstr>'Calendario Propuesto'!Área_de_impresión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Francia Paola Lopez Gastelum</dc:creator>
  <cp:lastModifiedBy>PGRDGTIC</cp:lastModifiedBy>
  <cp:lastPrinted>2016-01-13T22:53:48Z</cp:lastPrinted>
  <dcterms:created xsi:type="dcterms:W3CDTF">2015-02-17T16:22:47Z</dcterms:created>
  <dcterms:modified xsi:type="dcterms:W3CDTF">2016-04-29T18:53:34Z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0x010100275B8EAEE6185843B28B1731E7870D76</vt:lpwstr>
  </property>
</Properties>
</file>