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IO.ME - CURSO - EXCEL com IA\"/>
    </mc:Choice>
  </mc:AlternateContent>
  <xr:revisionPtr revIDLastSave="0" documentId="13_ncr:1_{BBA88131-93CE-4DCB-8DEF-5BFC11D48080}" xr6:coauthVersionLast="47" xr6:coauthVersionMax="47" xr10:uidLastSave="{00000000-0000-0000-0000-000000000000}"/>
  <bookViews>
    <workbookView xWindow="-108" yWindow="-108" windowWidth="23256" windowHeight="12456" tabRatio="49" xr2:uid="{D63472A4-8300-4934-9C87-0EC792DCF89D}"/>
  </bookViews>
  <sheets>
    <sheet name="APP" sheetId="1" r:id="rId1"/>
    <sheet name="Planilha2" sheetId="2" r:id="rId2"/>
  </sheets>
  <definedNames>
    <definedName name="_xlchart.v1.0" hidden="1">APP!$D$7:$D$12</definedName>
    <definedName name="_xlchart.v1.1" hidden="1">APP!$E$7:$E$12</definedName>
    <definedName name="_xlchart.v1.2" hidden="1">APP!$D$8:$D$12</definedName>
    <definedName name="_xlchart.v1.3" hidden="1">APP!$E$7</definedName>
    <definedName name="_xlchart.v1.4" hidden="1">APP!$E$8:$E$12</definedName>
    <definedName name="_xlchart.v1.5" hidden="1">APP!$F$7</definedName>
    <definedName name="_xlchart.v1.6" hidden="1">APP!$F$8:$F$12</definedName>
    <definedName name="aporte">APP!$J$8</definedName>
    <definedName name="patrimonio">APP!$J$11</definedName>
    <definedName name="qtd_anos">APP!$J$9</definedName>
    <definedName name="rendimento_carteira">APP!$J$4</definedName>
    <definedName name="salario">APP!$J$3</definedName>
    <definedName name="sugestao_investimento">APP!$J$5</definedName>
    <definedName name="taxa_mensal">APP!$J$10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16" i="1"/>
  <c r="F17" i="1"/>
  <c r="F18" i="1"/>
  <c r="F19" i="1"/>
  <c r="F20" i="1"/>
  <c r="F15" i="1"/>
  <c r="I15" i="1" l="1"/>
  <c r="I16" i="1"/>
  <c r="I20" i="1"/>
  <c r="I19" i="1"/>
  <c r="I17" i="1"/>
  <c r="I18" i="1"/>
  <c r="E8" i="1" l="1"/>
  <c r="F8" i="1" s="1"/>
  <c r="E11" i="1"/>
  <c r="F11" i="1" s="1"/>
  <c r="E10" i="1"/>
  <c r="F10" i="1" s="1"/>
  <c r="J5" i="1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B5" i="2"/>
  <c r="B6" i="2"/>
  <c r="B7" i="2"/>
  <c r="B8" i="2"/>
  <c r="B3" i="2"/>
  <c r="J11" i="1"/>
  <c r="J12" i="1" s="1"/>
  <c r="E9" i="1"/>
  <c r="F9" i="1" s="1"/>
  <c r="E12" i="1"/>
  <c r="F12" i="1" s="1"/>
  <c r="I21" i="1" l="1"/>
</calcChain>
</file>

<file path=xl/sharedStrings.xml><?xml version="1.0" encoding="utf-8"?>
<sst xmlns="http://schemas.openxmlformats.org/spreadsheetml/2006/main" count="69" uniqueCount="34">
  <si>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</si>
  <si>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</si>
  <si>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</si>
  <si>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</si>
  <si>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</si>
  <si>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</si>
  <si>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Rendimento Carteira</t>
  </si>
  <si>
    <t>Salário</t>
  </si>
  <si>
    <t>CONFIGURAÇÕES</t>
  </si>
  <si>
    <t>Conservador</t>
  </si>
  <si>
    <t>Moderado</t>
  </si>
  <si>
    <t>VALOR A SER INVESTIDO POR MÊS</t>
  </si>
  <si>
    <t>PERFIL</t>
  </si>
  <si>
    <t>TIPO DE FII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</si>
  <si>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</si>
  <si>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</si>
  <si>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</si>
  <si>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</si>
  <si>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</si>
  <si>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</si>
  <si>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</si>
  <si>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</si>
  <si>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</si>
  <si>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Arrojado</t>
  </si>
  <si>
    <t>CENÁRIOS</t>
  </si>
  <si>
    <t>DIVIDENDOS</t>
  </si>
  <si>
    <t>PERCENTUAL SUGERIDO</t>
  </si>
  <si>
    <t>VALORES</t>
  </si>
  <si>
    <t>ARROJADO</t>
  </si>
  <si>
    <t>Quanto em 2 Anos?</t>
  </si>
  <si>
    <t>Quanto em 5 Anos?</t>
  </si>
  <si>
    <t>Quanto em 10 Anos?</t>
  </si>
  <si>
    <t>Quanto em 20 Anos?</t>
  </si>
  <si>
    <t>Quanto em 30 Anos?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</si>
</sst>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ck">
        <color indexed="64"/>
      </right>
      <top style="thin">
        <color theme="2" tint="-0.749961851863155"/>
      </top>
      <bottom style="thin">
        <color theme="2" tint="-0.749961851863155"/>
      </bottom>
      <diagonal/>
    </border>
    <border>
      <left style="thick">
        <color indexed="64"/>
      </left>
      <right style="thin">
        <color theme="2" tint="-0.749961851863155"/>
      </right>
      <top style="thin">
        <color theme="2" tint="-0.749961851863155"/>
      </top>
      <bottom style="thick">
        <color indexed="64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ck">
        <color indexed="64"/>
      </bottom>
      <diagonal/>
    </border>
    <border>
      <left style="thin">
        <color theme="2" tint="-0.749961851863155"/>
      </left>
      <right style="thick">
        <color indexed="64"/>
      </right>
      <top style="thin">
        <color theme="2" tint="-0.749961851863155"/>
      </top>
      <bottom style="thick">
        <color indexed="64"/>
      </bottom>
      <diagonal/>
    </border>
    <border>
      <left style="thick">
        <color indexed="64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ck">
        <color indexed="64"/>
      </right>
      <top/>
      <bottom style="thin">
        <color theme="2" tint="-0.749961851863155"/>
      </bottom>
      <diagonal/>
    </border>
    <border>
      <left style="thick">
        <color auto="1"/>
      </left>
      <right style="thick">
        <color indexed="64"/>
      </right>
      <top style="thin">
        <color theme="2" tint="-0.749961851863155"/>
      </top>
      <bottom style="thin">
        <color theme="2" tint="-0.749961851863155"/>
      </bottom>
      <diagonal/>
    </border>
    <border>
      <left style="thick">
        <color auto="1"/>
      </left>
      <right style="thick">
        <color indexed="64"/>
      </right>
      <top style="thin">
        <color theme="2" tint="-0.749961851863155"/>
      </top>
      <bottom style="thick">
        <color indexed="64"/>
      </bottom>
      <diagonal/>
    </border>
    <border>
      <left style="thin">
        <color theme="2" tint="-0.749961851863155"/>
      </left>
      <right style="medium">
        <color indexed="64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indexed="64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ck">
        <color indexed="64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medium">
        <color indexed="64"/>
      </right>
      <top style="thin">
        <color theme="2" tint="-0.749961851863155"/>
      </top>
      <bottom/>
      <diagonal/>
    </border>
    <border>
      <left style="medium">
        <color indexed="64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ck">
        <color indexed="64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medium">
        <color indexed="64"/>
      </right>
      <top/>
      <bottom style="thin">
        <color theme="2" tint="-0.749961851863155"/>
      </bottom>
      <diagonal/>
    </border>
    <border>
      <left style="medium">
        <color indexed="64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ck">
        <color auto="1"/>
      </left>
      <right style="thick">
        <color indexed="64"/>
      </right>
      <top/>
      <bottom style="thin">
        <color theme="2" tint="-0.749961851863155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theme="2" tint="-0.749961851863155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theme="2" tint="-0.749961851863155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theme="2" tint="-0.749961851863155"/>
      </bottom>
      <diagonal/>
    </border>
    <border>
      <left style="thick">
        <color auto="1"/>
      </left>
      <right style="medium">
        <color auto="1"/>
      </right>
      <top style="thin">
        <color theme="2" tint="-0.749961851863155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749961851863155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749961851863155"/>
      </top>
      <bottom style="medium">
        <color auto="1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90">
    <xf numFmtId="0" fontId="0" fillId="0" borderId="0" xfId="0"/>
    <xf numFmtId="0" fontId="1" fillId="5" borderId="0" xfId="2"/>
    <xf numFmtId="0" fontId="1" fillId="5" borderId="0" xfId="2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indent="1"/>
    </xf>
    <xf numFmtId="0" fontId="1" fillId="5" borderId="5" xfId="2" applyBorder="1" applyAlignment="1">
      <alignment horizontal="left" indent="1"/>
    </xf>
    <xf numFmtId="0" fontId="1" fillId="5" borderId="0" xfId="2" applyBorder="1" applyAlignment="1">
      <alignment horizontal="left"/>
    </xf>
    <xf numFmtId="0" fontId="1" fillId="5" borderId="0" xfId="2" applyBorder="1" applyAlignment="1">
      <alignment horizontal="right"/>
    </xf>
    <xf numFmtId="9" fontId="1" fillId="5" borderId="6" xfId="2" applyNumberFormat="1" applyBorder="1" applyAlignment="1">
      <alignment horizontal="right"/>
    </xf>
    <xf numFmtId="0" fontId="1" fillId="5" borderId="7" xfId="2" applyBorder="1" applyAlignment="1">
      <alignment horizontal="left" indent="1"/>
    </xf>
    <xf numFmtId="0" fontId="1" fillId="5" borderId="4" xfId="2" applyBorder="1" applyAlignment="1">
      <alignment horizontal="left"/>
    </xf>
    <xf numFmtId="0" fontId="1" fillId="5" borderId="4" xfId="2" applyBorder="1" applyAlignment="1">
      <alignment horizontal="right"/>
    </xf>
    <xf numFmtId="9" fontId="1" fillId="5" borderId="8" xfId="2" applyNumberFormat="1" applyBorder="1" applyAlignment="1">
      <alignment horizontal="right"/>
    </xf>
    <xf numFmtId="0" fontId="8" fillId="6" borderId="9" xfId="3" applyFont="1" applyBorder="1" applyAlignment="1">
      <alignment horizontal="centerContinuous" vertical="center"/>
    </xf>
    <xf numFmtId="0" fontId="8" fillId="6" borderId="10" xfId="3" applyFont="1" applyBorder="1" applyAlignment="1">
      <alignment horizontal="centerContinuous" vertical="center"/>
    </xf>
    <xf numFmtId="0" fontId="8" fillId="6" borderId="10" xfId="3" applyFont="1" applyBorder="1" applyAlignment="1">
      <alignment horizontal="center" vertical="center"/>
    </xf>
    <xf numFmtId="0" fontId="8" fillId="6" borderId="11" xfId="3" applyFont="1" applyBorder="1" applyAlignment="1">
      <alignment horizontal="center" vertical="center"/>
    </xf>
    <xf numFmtId="0" fontId="8" fillId="6" borderId="9" xfId="3" applyFont="1" applyBorder="1" applyAlignment="1">
      <alignment horizontal="center" vertical="center"/>
    </xf>
    <xf numFmtId="164" fontId="5" fillId="0" borderId="20" xfId="1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0" fontId="8" fillId="6" borderId="33" xfId="3" applyFont="1" applyBorder="1" applyAlignment="1">
      <alignment horizontal="center" vertical="center"/>
    </xf>
    <xf numFmtId="0" fontId="8" fillId="6" borderId="34" xfId="3" applyFont="1" applyBorder="1" applyAlignment="1">
      <alignment horizontal="center" vertical="center"/>
    </xf>
    <xf numFmtId="0" fontId="8" fillId="6" borderId="35" xfId="3" applyFont="1" applyBorder="1" applyAlignment="1">
      <alignment horizontal="center" vertical="center"/>
    </xf>
    <xf numFmtId="0" fontId="8" fillId="6" borderId="36" xfId="3" applyFont="1" applyBorder="1" applyAlignment="1">
      <alignment horizontal="center" vertical="center"/>
    </xf>
    <xf numFmtId="0" fontId="8" fillId="6" borderId="37" xfId="3" applyFont="1" applyBorder="1" applyAlignment="1">
      <alignment horizontal="center" vertical="center"/>
    </xf>
    <xf numFmtId="0" fontId="8" fillId="6" borderId="38" xfId="3" applyFont="1" applyBorder="1" applyAlignment="1">
      <alignment horizontal="center" vertical="center"/>
    </xf>
    <xf numFmtId="0" fontId="8" fillId="6" borderId="11" xfId="3" applyFont="1" applyBorder="1" applyAlignment="1">
      <alignment horizontal="centerContinuous"/>
    </xf>
    <xf numFmtId="0" fontId="8" fillId="6" borderId="10" xfId="3" applyFont="1" applyBorder="1" applyAlignment="1">
      <alignment horizontal="center"/>
    </xf>
    <xf numFmtId="0" fontId="8" fillId="6" borderId="11" xfId="3" applyFont="1" applyBorder="1" applyAlignment="1">
      <alignment horizontal="center"/>
    </xf>
    <xf numFmtId="0" fontId="8" fillId="6" borderId="9" xfId="3" applyFont="1" applyBorder="1" applyAlignment="1">
      <alignment horizontal="center"/>
    </xf>
    <xf numFmtId="0" fontId="8" fillId="6" borderId="39" xfId="3" applyFont="1" applyBorder="1"/>
    <xf numFmtId="0" fontId="8" fillId="6" borderId="40" xfId="3" applyFont="1" applyBorder="1"/>
    <xf numFmtId="164" fontId="8" fillId="6" borderId="39" xfId="3" applyNumberFormat="1" applyFont="1" applyBorder="1" applyAlignment="1">
      <alignment horizontal="center"/>
    </xf>
    <xf numFmtId="164" fontId="8" fillId="6" borderId="41" xfId="3" applyNumberFormat="1" applyFont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164" fontId="2" fillId="2" borderId="19" xfId="1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4" fontId="2" fillId="2" borderId="16" xfId="1" applyNumberFormat="1" applyFont="1" applyFill="1" applyBorder="1" applyAlignment="1">
      <alignment horizontal="center" vertical="center"/>
    </xf>
    <xf numFmtId="164" fontId="2" fillId="2" borderId="17" xfId="1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 indent="3"/>
    </xf>
    <xf numFmtId="164" fontId="5" fillId="2" borderId="20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 indent="3"/>
    </xf>
    <xf numFmtId="164" fontId="5" fillId="2" borderId="14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left" indent="3"/>
    </xf>
    <xf numFmtId="164" fontId="5" fillId="2" borderId="17" xfId="0" applyNumberFormat="1" applyFont="1" applyFill="1" applyBorder="1" applyAlignment="1">
      <alignment horizontal="center"/>
    </xf>
    <xf numFmtId="164" fontId="5" fillId="2" borderId="32" xfId="0" applyNumberFormat="1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left" indent="3"/>
    </xf>
    <xf numFmtId="0" fontId="4" fillId="2" borderId="19" xfId="0" applyFont="1" applyFill="1" applyBorder="1" applyAlignment="1">
      <alignment horizontal="left" indent="3"/>
    </xf>
    <xf numFmtId="0" fontId="4" fillId="2" borderId="12" xfId="0" applyFont="1" applyFill="1" applyBorder="1" applyAlignment="1">
      <alignment horizontal="left" indent="3"/>
    </xf>
    <xf numFmtId="0" fontId="4" fillId="2" borderId="13" xfId="0" applyFont="1" applyFill="1" applyBorder="1" applyAlignment="1">
      <alignment horizontal="left" indent="3"/>
    </xf>
    <xf numFmtId="0" fontId="4" fillId="2" borderId="15" xfId="0" applyFont="1" applyFill="1" applyBorder="1" applyAlignment="1">
      <alignment horizontal="left" indent="3"/>
    </xf>
    <xf numFmtId="0" fontId="4" fillId="2" borderId="16" xfId="0" applyFont="1" applyFill="1" applyBorder="1" applyAlignment="1">
      <alignment horizontal="left" indent="3"/>
    </xf>
    <xf numFmtId="0" fontId="7" fillId="3" borderId="12" xfId="0" applyFont="1" applyFill="1" applyBorder="1" applyAlignment="1">
      <alignment horizontal="left" indent="3"/>
    </xf>
    <xf numFmtId="0" fontId="7" fillId="3" borderId="13" xfId="0" applyFont="1" applyFill="1" applyBorder="1" applyAlignment="1">
      <alignment horizontal="left" indent="3"/>
    </xf>
    <xf numFmtId="8" fontId="6" fillId="3" borderId="14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left" indent="3"/>
    </xf>
    <xf numFmtId="0" fontId="7" fillId="3" borderId="16" xfId="0" applyFont="1" applyFill="1" applyBorder="1" applyAlignment="1">
      <alignment horizontal="left" indent="3"/>
    </xf>
    <xf numFmtId="8" fontId="6" fillId="3" borderId="17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 vertical="center"/>
    </xf>
    <xf numFmtId="9" fontId="9" fillId="3" borderId="31" xfId="0" applyNumberFormat="1" applyFont="1" applyFill="1" applyBorder="1" applyAlignment="1">
      <alignment horizontal="center"/>
    </xf>
    <xf numFmtId="9" fontId="9" fillId="3" borderId="19" xfId="0" applyNumberFormat="1" applyFont="1" applyFill="1" applyBorder="1" applyAlignment="1">
      <alignment horizontal="center"/>
    </xf>
    <xf numFmtId="9" fontId="9" fillId="3" borderId="30" xfId="0" applyNumberFormat="1" applyFont="1" applyFill="1" applyBorder="1" applyAlignment="1">
      <alignment horizontal="center"/>
    </xf>
    <xf numFmtId="164" fontId="9" fillId="3" borderId="31" xfId="0" applyNumberFormat="1" applyFont="1" applyFill="1" applyBorder="1" applyAlignment="1">
      <alignment horizontal="center"/>
    </xf>
    <xf numFmtId="164" fontId="9" fillId="3" borderId="20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13" xfId="0" applyNumberFormat="1" applyFont="1" applyFill="1" applyBorder="1" applyAlignment="1">
      <alignment horizontal="center"/>
    </xf>
    <xf numFmtId="9" fontId="9" fillId="3" borderId="23" xfId="0" applyNumberFormat="1" applyFont="1" applyFill="1" applyBorder="1" applyAlignment="1">
      <alignment horizontal="center"/>
    </xf>
    <xf numFmtId="164" fontId="9" fillId="3" borderId="24" xfId="0" applyNumberFormat="1" applyFont="1" applyFill="1" applyBorder="1" applyAlignment="1">
      <alignment horizontal="center"/>
    </xf>
    <xf numFmtId="164" fontId="9" fillId="3" borderId="14" xfId="0" applyNumberFormat="1" applyFont="1" applyFill="1" applyBorder="1" applyAlignment="1">
      <alignment horizontal="center"/>
    </xf>
    <xf numFmtId="9" fontId="9" fillId="3" borderId="27" xfId="0" applyNumberFormat="1" applyFont="1" applyFill="1" applyBorder="1" applyAlignment="1">
      <alignment horizontal="center"/>
    </xf>
    <xf numFmtId="9" fontId="9" fillId="3" borderId="28" xfId="0" applyNumberFormat="1" applyFont="1" applyFill="1" applyBorder="1" applyAlignment="1">
      <alignment horizontal="center"/>
    </xf>
    <xf numFmtId="9" fontId="9" fillId="3" borderId="26" xfId="0" applyNumberFormat="1" applyFont="1" applyFill="1" applyBorder="1" applyAlignment="1">
      <alignment horizontal="center"/>
    </xf>
    <xf numFmtId="164" fontId="9" fillId="3" borderId="27" xfId="0" applyNumberFormat="1" applyFont="1" applyFill="1" applyBorder="1" applyAlignment="1">
      <alignment horizontal="center"/>
    </xf>
    <xf numFmtId="164" fontId="9" fillId="3" borderId="29" xfId="0" applyNumberFormat="1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0" fillId="7" borderId="0" xfId="0" applyFont="1" applyFill="1"/>
    <xf numFmtId="0" fontId="0" fillId="7" borderId="0" xfId="0" applyFill="1"/>
    <xf numFmtId="0" fontId="10" fillId="7" borderId="0" xfId="0" applyFont="1" applyFill="1"/>
  </cellXfs>
  <cellStyles count="4">
    <cellStyle name="20% - Ênfase1" xfId="2" builtinId="30"/>
    <cellStyle name="40% - Ênfase6" xfId="3" builtinId="51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PATRIMÔNIO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APP!$D$8:$D$12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APP!$E$8:$E$12</c:f>
              <c:numCache>
                <c:formatCode>"R$"\ #,##0.00</c:formatCode>
                <c:ptCount val="5"/>
                <c:pt idx="0">
                  <c:v>13613.813648822608</c:v>
                </c:pt>
                <c:pt idx="1">
                  <c:v>41888.456999243819</c:v>
                </c:pt>
                <c:pt idx="2">
                  <c:v>121642.1062650861</c:v>
                </c:pt>
                <c:pt idx="3">
                  <c:v>562599.20004854025</c:v>
                </c:pt>
                <c:pt idx="4">
                  <c:v>2161084.8275023573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6-40F7-B8F3-CD6092A48958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APP!$D$8:$D$12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APP!$F$8:$F$12</c:f>
              <c:numCache>
                <c:formatCode>"R$"\ #,##0.00</c:formatCode>
                <c:ptCount val="5"/>
                <c:pt idx="0">
                  <c:v>81.682881892935654</c:v>
                </c:pt>
                <c:pt idx="1">
                  <c:v>251.33074199546292</c:v>
                </c:pt>
                <c:pt idx="2">
                  <c:v>729.85263759051657</c:v>
                </c:pt>
                <c:pt idx="3">
                  <c:v>3375.5952002912418</c:v>
                </c:pt>
                <c:pt idx="4">
                  <c:v>12966.508965014144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D6-40F7-B8F3-CD6092A48958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APP!$D$8:$D$12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APP!$F$8:$F$12</c:f>
              <c:numCache>
                <c:formatCode>"R$"\ #,##0.00</c:formatCode>
                <c:ptCount val="5"/>
                <c:pt idx="0">
                  <c:v>81.682881892935654</c:v>
                </c:pt>
                <c:pt idx="1">
                  <c:v>251.33074199546292</c:v>
                </c:pt>
                <c:pt idx="2">
                  <c:v>729.85263759051657</c:v>
                </c:pt>
                <c:pt idx="3">
                  <c:v>3375.5952002912418</c:v>
                </c:pt>
                <c:pt idx="4">
                  <c:v>12966.508965014144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D6-40F7-B8F3-CD6092A4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79647"/>
        <c:axId val="1184876767"/>
      </c:areaChart>
      <c:catAx>
        <c:axId val="11848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76767"/>
        <c:crosses val="autoZero"/>
        <c:auto val="1"/>
        <c:lblAlgn val="ctr"/>
        <c:lblOffset val="100"/>
        <c:noMultiLvlLbl val="0"/>
      </c:catAx>
      <c:valAx>
        <c:axId val="1184876767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>
        <a:lumMod val="6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DIVIDENDOS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APP!$D$8:$D$12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APP!$F$8:$F$12</c:f>
              <c:numCache>
                <c:formatCode>"R$"\ #,##0.00</c:formatCode>
                <c:ptCount val="5"/>
                <c:pt idx="0">
                  <c:v>81.682881892935654</c:v>
                </c:pt>
                <c:pt idx="1">
                  <c:v>251.33074199546292</c:v>
                </c:pt>
                <c:pt idx="2">
                  <c:v>729.85263759051657</c:v>
                </c:pt>
                <c:pt idx="3">
                  <c:v>3375.5952002912418</c:v>
                </c:pt>
                <c:pt idx="4">
                  <c:v>12966.508965014144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C-4257-BDD9-B1108F6C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79647"/>
        <c:axId val="1184876767"/>
      </c:areaChart>
      <c:catAx>
        <c:axId val="11848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76767"/>
        <c:crosses val="autoZero"/>
        <c:auto val="1"/>
        <c:lblAlgn val="ctr"/>
        <c:lblOffset val="100"/>
        <c:noMultiLvlLbl val="0"/>
      </c:catAx>
      <c:valAx>
        <c:axId val="1184876767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8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22027</xdr:colOff>
      <xdr:row>0</xdr:row>
      <xdr:rowOff>100130</xdr:rowOff>
    </xdr:from>
    <xdr:to>
      <xdr:col>2</xdr:col>
      <xdr:colOff>658764</xdr:colOff>
      <xdr:row>21</xdr:row>
      <xdr:rowOff>17928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0CD2D5D-54E9-4E2A-A08C-F1A528EA6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933" y="100130"/>
          <a:ext cx="3846102" cy="4319469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21771</xdr:colOff>
      <xdr:row>21</xdr:row>
      <xdr:rowOff>124099</xdr:rowOff>
    </xdr:from>
    <xdr:to>
      <xdr:col>3</xdr:col>
      <xdr:colOff>1699261</xdr:colOff>
      <xdr:row>31</xdr:row>
      <xdr:rowOff>91441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2A67C01-59BB-E5C5-3A51-CF123BCF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1774372</xdr:colOff>
      <xdr:row>21</xdr:row>
      <xdr:rowOff>114300</xdr:rowOff>
    </xdr:from>
    <xdr:to>
      <xdr:col>10</xdr:col>
      <xdr:colOff>32655</xdr:colOff>
      <xdr:row>31</xdr:row>
      <xdr:rowOff>76201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0D4EE4D-3268-B05F-A192-D62FC2A08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J59"/>
  <sheetViews>
    <sheetView showGridLines="0" showRowColHeaders="0" tabSelected="1" zoomScaleNormal="100" workbookViewId="0">
      <selection activeCell="M19" sqref="M19"/>
    </sheetView>
  </sheetViews>
  <sheetFormatPr defaultColWidth="8.77734375" defaultRowHeight="14.4" zeroHeight="1" x14ac:dyDescent="0.3"/>
  <cols>
    <col min="1" max="1" width="4.109375" style="88" customWidth="1"/>
    <col min="2" max="2" width="46.77734375" style="88" customWidth="1"/>
    <col min="3" max="3" width="11.109375" style="88" customWidth="1"/>
    <col min="4" max="4" width="31" style="88" bestFit="1" customWidth="1"/>
    <col min="5" max="5" width="16.109375" style="88" bestFit="1" customWidth="1"/>
    <col min="6" max="6" width="13.21875" style="88" bestFit="1" customWidth="1"/>
    <col min="7" max="7" width="2.77734375" style="88" customWidth="1"/>
    <col min="8" max="8" width="18.33203125" style="88" bestFit="1" customWidth="1"/>
    <col min="9" max="9" width="18.5546875" style="88" bestFit="1" customWidth="1"/>
    <col min="10" max="10" width="13.44140625" style="88" bestFit="1" customWidth="1"/>
    <col min="11" max="11" width="2.77734375" style="88" customWidth="1"/>
    <col min="12" max="12" width="18.44140625" style="88" bestFit="1" customWidth="1"/>
    <col min="13" max="13" width="18.33203125" style="88" bestFit="1" customWidth="1"/>
    <col min="14" max="14" width="9.21875" style="88" bestFit="1" customWidth="1"/>
    <col min="15" max="15" width="8.77734375" style="88" customWidth="1"/>
    <col min="16" max="16384" width="8.77734375" style="88"/>
  </cols>
  <sheetData>
    <row r="1" spans="4:10" ht="11.4" customHeight="1" thickBot="1" x14ac:dyDescent="0.35"/>
    <row r="2" spans="4:10" ht="15.6" thickTop="1" thickBot="1" x14ac:dyDescent="0.35">
      <c r="D2" s="24" t="s">
        <v>12</v>
      </c>
      <c r="E2" s="25" t="s">
        <v>28</v>
      </c>
      <c r="F2" s="26"/>
      <c r="H2" s="15" t="s">
        <v>8</v>
      </c>
      <c r="I2" s="30"/>
      <c r="J2" s="14"/>
    </row>
    <row r="3" spans="4:10" ht="19.8" thickBot="1" x14ac:dyDescent="0.5">
      <c r="D3" s="27"/>
      <c r="E3" s="28"/>
      <c r="F3" s="29"/>
      <c r="H3" s="53" t="s">
        <v>7</v>
      </c>
      <c r="I3" s="54"/>
      <c r="J3" s="19">
        <v>2500</v>
      </c>
    </row>
    <row r="4" spans="4:10" ht="19.2" x14ac:dyDescent="0.45">
      <c r="D4" s="38" t="s">
        <v>11</v>
      </c>
      <c r="E4" s="39">
        <f>aporte</f>
        <v>500</v>
      </c>
      <c r="F4" s="40"/>
      <c r="H4" s="55" t="s">
        <v>6</v>
      </c>
      <c r="I4" s="56"/>
      <c r="J4" s="20">
        <v>6.0000000000000001E-3</v>
      </c>
    </row>
    <row r="5" spans="4:10" ht="19.8" thickBot="1" x14ac:dyDescent="0.5">
      <c r="D5" s="41"/>
      <c r="E5" s="42"/>
      <c r="F5" s="43"/>
      <c r="H5" s="57" t="s">
        <v>22</v>
      </c>
      <c r="I5" s="58"/>
      <c r="J5" s="65">
        <f>J3*30%</f>
        <v>750</v>
      </c>
    </row>
    <row r="6" spans="4:10" ht="15.6" thickTop="1" thickBot="1" x14ac:dyDescent="0.35"/>
    <row r="7" spans="4:10" ht="15.6" thickTop="1" thickBot="1" x14ac:dyDescent="0.35">
      <c r="D7" s="16" t="s">
        <v>24</v>
      </c>
      <c r="E7" s="17"/>
      <c r="F7" s="14" t="s">
        <v>25</v>
      </c>
      <c r="H7" s="16" t="s">
        <v>5</v>
      </c>
      <c r="I7" s="17"/>
      <c r="J7" s="18"/>
    </row>
    <row r="8" spans="4:10" ht="19.2" x14ac:dyDescent="0.45">
      <c r="D8" s="44" t="s">
        <v>29</v>
      </c>
      <c r="E8" s="45">
        <f>FV($J$10,$A24*12,$J$8*-1)</f>
        <v>13613.813648822608</v>
      </c>
      <c r="F8" s="50">
        <f>E8*rendimento_carteira</f>
        <v>81.682881892935654</v>
      </c>
      <c r="H8" s="53" t="s">
        <v>0</v>
      </c>
      <c r="I8" s="54"/>
      <c r="J8" s="21">
        <v>500</v>
      </c>
    </row>
    <row r="9" spans="4:10" ht="19.2" x14ac:dyDescent="0.45">
      <c r="D9" s="46" t="s">
        <v>30</v>
      </c>
      <c r="E9" s="47">
        <f>FV($J$10,$A25*12,$J$8*-1)</f>
        <v>41888.456999243819</v>
      </c>
      <c r="F9" s="51">
        <f>E9*rendimento_carteira</f>
        <v>251.33074199546292</v>
      </c>
      <c r="H9" s="55" t="s">
        <v>1</v>
      </c>
      <c r="I9" s="56"/>
      <c r="J9" s="22">
        <v>5</v>
      </c>
    </row>
    <row r="10" spans="4:10" ht="19.2" x14ac:dyDescent="0.45">
      <c r="D10" s="46" t="s">
        <v>31</v>
      </c>
      <c r="E10" s="47">
        <f>FV($J$10,$A26*12,$J$8*-1)</f>
        <v>121642.1062650861</v>
      </c>
      <c r="F10" s="51">
        <f>E10*rendimento_carteira</f>
        <v>729.85263759051657</v>
      </c>
      <c r="H10" s="55" t="s">
        <v>2</v>
      </c>
      <c r="I10" s="56"/>
      <c r="J10" s="23">
        <v>1.0789999999999999E-2</v>
      </c>
    </row>
    <row r="11" spans="4:10" ht="19.2" x14ac:dyDescent="0.45">
      <c r="D11" s="46" t="s">
        <v>32</v>
      </c>
      <c r="E11" s="47">
        <f>FV($J$10,$A27*12,$J$8*-1)</f>
        <v>562599.20004854025</v>
      </c>
      <c r="F11" s="51">
        <f>E11*rendimento_carteira</f>
        <v>3375.5952002912418</v>
      </c>
      <c r="H11" s="59" t="s">
        <v>3</v>
      </c>
      <c r="I11" s="60"/>
      <c r="J11" s="61">
        <f>FV(taxa_mensal,qtd_anos*12,aporte*-1)</f>
        <v>41888.456999243819</v>
      </c>
    </row>
    <row r="12" spans="4:10" ht="19.8" thickBot="1" x14ac:dyDescent="0.5">
      <c r="D12" s="48" t="s">
        <v>33</v>
      </c>
      <c r="E12" s="49">
        <f>FV($J$10,$A28*12,$J$8*-1)</f>
        <v>2161084.8275023573</v>
      </c>
      <c r="F12" s="52">
        <f>E12*rendimento_carteira</f>
        <v>12966.508965014144</v>
      </c>
      <c r="H12" s="62" t="s">
        <v>4</v>
      </c>
      <c r="I12" s="63"/>
      <c r="J12" s="64">
        <f>patrimonio*rendimento_carteira</f>
        <v>251.33074199546292</v>
      </c>
    </row>
    <row r="13" spans="4:10" ht="15.6" thickTop="1" thickBot="1" x14ac:dyDescent="0.35"/>
    <row r="14" spans="4:10" ht="15" customHeight="1" thickTop="1" thickBot="1" x14ac:dyDescent="0.35">
      <c r="D14" s="31" t="s">
        <v>13</v>
      </c>
      <c r="E14" s="32"/>
      <c r="F14" s="32" t="s">
        <v>26</v>
      </c>
      <c r="G14" s="32"/>
      <c r="H14" s="32"/>
      <c r="I14" s="32" t="s">
        <v>27</v>
      </c>
      <c r="J14" s="33"/>
    </row>
    <row r="15" spans="4:10" ht="15" customHeight="1" x14ac:dyDescent="0.3">
      <c r="D15" s="81" t="s">
        <v>14</v>
      </c>
      <c r="E15" s="82"/>
      <c r="F15" s="66">
        <f>VLOOKUP($E$2&amp;"-"&amp;D15,Planilha2!$B:$E,4,FALSE)</f>
        <v>0.25</v>
      </c>
      <c r="G15" s="67"/>
      <c r="H15" s="68"/>
      <c r="I15" s="69">
        <f>F15*$E$4</f>
        <v>125</v>
      </c>
      <c r="J15" s="70"/>
    </row>
    <row r="16" spans="4:10" ht="15" customHeight="1" x14ac:dyDescent="0.3">
      <c r="D16" s="83" t="s">
        <v>15</v>
      </c>
      <c r="E16" s="84"/>
      <c r="F16" s="71">
        <f>VLOOKUP($E$2&amp;"-"&amp;D16,Planilha2!$B:$E,4,FALSE)</f>
        <v>0.1</v>
      </c>
      <c r="G16" s="72"/>
      <c r="H16" s="73"/>
      <c r="I16" s="74">
        <f t="shared" ref="I16:I20" si="0">F16*$E$4</f>
        <v>50</v>
      </c>
      <c r="J16" s="75"/>
    </row>
    <row r="17" spans="1:10" ht="15" customHeight="1" x14ac:dyDescent="0.3">
      <c r="D17" s="83" t="s">
        <v>16</v>
      </c>
      <c r="E17" s="84"/>
      <c r="F17" s="71">
        <f>VLOOKUP($E$2&amp;"-"&amp;D17,Planilha2!$B:$E,4,FALSE)</f>
        <v>0.05</v>
      </c>
      <c r="G17" s="72"/>
      <c r="H17" s="73"/>
      <c r="I17" s="74">
        <f t="shared" si="0"/>
        <v>25</v>
      </c>
      <c r="J17" s="75"/>
    </row>
    <row r="18" spans="1:10" ht="15" customHeight="1" x14ac:dyDescent="0.3">
      <c r="D18" s="83" t="s">
        <v>17</v>
      </c>
      <c r="E18" s="84"/>
      <c r="F18" s="71">
        <f>VLOOKUP($E$2&amp;"-"&amp;D18,Planilha2!$B:$E,4,FALSE)</f>
        <v>0.05</v>
      </c>
      <c r="G18" s="72"/>
      <c r="H18" s="73"/>
      <c r="I18" s="74">
        <f t="shared" si="0"/>
        <v>25</v>
      </c>
      <c r="J18" s="75"/>
    </row>
    <row r="19" spans="1:10" ht="15" customHeight="1" x14ac:dyDescent="0.3">
      <c r="D19" s="83" t="s">
        <v>18</v>
      </c>
      <c r="E19" s="84"/>
      <c r="F19" s="71">
        <f>VLOOKUP($E$2&amp;"-"&amp;D19,Planilha2!$B:$E,4,FALSE)</f>
        <v>0.3</v>
      </c>
      <c r="G19" s="72"/>
      <c r="H19" s="73"/>
      <c r="I19" s="74">
        <f t="shared" si="0"/>
        <v>150</v>
      </c>
      <c r="J19" s="75"/>
    </row>
    <row r="20" spans="1:10" ht="15" customHeight="1" thickBot="1" x14ac:dyDescent="0.35">
      <c r="D20" s="85" t="s">
        <v>19</v>
      </c>
      <c r="E20" s="86"/>
      <c r="F20" s="76">
        <f>VLOOKUP($E$2&amp;"-"&amp;D20,Planilha2!$B:$E,4,FALSE)</f>
        <v>0.25</v>
      </c>
      <c r="G20" s="77"/>
      <c r="H20" s="78"/>
      <c r="I20" s="79">
        <f t="shared" si="0"/>
        <v>125</v>
      </c>
      <c r="J20" s="80"/>
    </row>
    <row r="21" spans="1:10" ht="15" customHeight="1" thickBot="1" x14ac:dyDescent="0.35">
      <c r="D21" s="35"/>
      <c r="E21" s="34"/>
      <c r="F21" s="34"/>
      <c r="G21" s="34"/>
      <c r="H21" s="34"/>
      <c r="I21" s="36">
        <f>SUM(I15:I20)</f>
        <v>500</v>
      </c>
      <c r="J21" s="37"/>
    </row>
    <row r="22" spans="1:10" ht="15" thickTop="1" x14ac:dyDescent="0.3">
      <c r="A22" s="87"/>
    </row>
    <row r="23" spans="1:10" x14ac:dyDescent="0.3">
      <c r="A23" s="87"/>
    </row>
    <row r="24" spans="1:10" x14ac:dyDescent="0.3">
      <c r="A24" s="89">
        <v>2</v>
      </c>
    </row>
    <row r="25" spans="1:10" x14ac:dyDescent="0.3">
      <c r="A25" s="89">
        <v>5</v>
      </c>
    </row>
    <row r="26" spans="1:10" x14ac:dyDescent="0.3">
      <c r="A26" s="89">
        <v>10</v>
      </c>
    </row>
    <row r="27" spans="1:10" x14ac:dyDescent="0.3">
      <c r="A27" s="89">
        <v>20</v>
      </c>
    </row>
    <row r="28" spans="1:10" x14ac:dyDescent="0.3">
      <c r="A28" s="89">
        <v>30</v>
      </c>
    </row>
    <row r="29" spans="1:10" x14ac:dyDescent="0.3">
      <c r="A29" s="87"/>
    </row>
    <row r="30" spans="1:10" x14ac:dyDescent="0.3">
      <c r="A30" s="87"/>
    </row>
    <row r="31" spans="1:10" x14ac:dyDescent="0.3">
      <c r="A31" s="87"/>
    </row>
    <row r="32" spans="1:10" x14ac:dyDescent="0.3"/>
    <row r="33" s="88" customFormat="1" x14ac:dyDescent="0.3"/>
    <row r="34" s="88" customFormat="1" x14ac:dyDescent="0.3"/>
    <row r="35" s="88" customFormat="1" ht="13.8" customHeight="1" x14ac:dyDescent="0.3"/>
    <row r="36" s="88" customFormat="1" x14ac:dyDescent="0.3"/>
    <row r="37" s="88" customFormat="1" x14ac:dyDescent="0.3"/>
    <row r="38" s="88" customFormat="1" x14ac:dyDescent="0.3"/>
    <row r="39" s="88" customFormat="1" x14ac:dyDescent="0.3"/>
    <row r="40" s="88" customFormat="1" x14ac:dyDescent="0.3"/>
    <row r="41" s="88" customFormat="1" x14ac:dyDescent="0.3"/>
    <row r="42" s="88" customFormat="1" x14ac:dyDescent="0.3"/>
    <row r="43" s="88" customFormat="1" x14ac:dyDescent="0.3"/>
    <row r="44" s="88" customFormat="1" ht="12.6" customHeight="1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</sheetData>
  <mergeCells count="36">
    <mergeCell ref="I19:J19"/>
    <mergeCell ref="I20:J20"/>
    <mergeCell ref="I21:J21"/>
    <mergeCell ref="D7:E7"/>
    <mergeCell ref="I14:J14"/>
    <mergeCell ref="I15:J15"/>
    <mergeCell ref="I16:J16"/>
    <mergeCell ref="I17:J17"/>
    <mergeCell ref="I18:J18"/>
    <mergeCell ref="D19:E19"/>
    <mergeCell ref="D20:E20"/>
    <mergeCell ref="F14:H14"/>
    <mergeCell ref="F15:H15"/>
    <mergeCell ref="F16:H16"/>
    <mergeCell ref="F17:H17"/>
    <mergeCell ref="F18:H18"/>
    <mergeCell ref="F19:H19"/>
    <mergeCell ref="F20:H20"/>
    <mergeCell ref="D14:E14"/>
    <mergeCell ref="D15:E15"/>
    <mergeCell ref="D16:E16"/>
    <mergeCell ref="D17:E17"/>
    <mergeCell ref="D18:E18"/>
    <mergeCell ref="D2:D3"/>
    <mergeCell ref="E2:F3"/>
    <mergeCell ref="D4:D5"/>
    <mergeCell ref="E4:F5"/>
    <mergeCell ref="H3:I3"/>
    <mergeCell ref="H4:I4"/>
    <mergeCell ref="H5:I5"/>
    <mergeCell ref="H11:I11"/>
    <mergeCell ref="H8:I8"/>
    <mergeCell ref="H9:I9"/>
    <mergeCell ref="H10:I10"/>
    <mergeCell ref="H12:I12"/>
    <mergeCell ref="H7:J7"/>
  </mergeCells>
  <dataValidations count="1">
    <dataValidation type="list" allowBlank="1" showInputMessage="1" showErrorMessage="1" sqref="E2:F3" xr:uid="{F5EC8CFC-3F12-43B5-A53D-3F3C1C4AA791}">
      <formula1>"CONSERVADOR, MODERADO, ARROJADO"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E24"/>
  <sheetViews>
    <sheetView showGridLines="0" zoomScale="115" zoomScaleNormal="115" workbookViewId="0">
      <selection activeCell="H15" sqref="H15"/>
    </sheetView>
  </sheetViews>
  <sheetFormatPr defaultColWidth="0" defaultRowHeight="14.4" zeroHeight="1" x14ac:dyDescent="0.3"/>
  <cols>
    <col min="1" max="1" width="3.33203125" style="1" customWidth="1"/>
    <col min="2" max="2" width="30" style="1" bestFit="1" customWidth="1"/>
    <col min="3" max="3" width="11.5546875" style="1" bestFit="1" customWidth="1"/>
    <col min="4" max="4" width="17.77734375" style="1" bestFit="1" customWidth="1"/>
    <col min="5" max="7" width="8.88671875" style="1" customWidth="1"/>
    <col min="8" max="8" width="15.33203125" style="1" bestFit="1" customWidth="1"/>
    <col min="9" max="19" width="8.88671875" style="1" customWidth="1"/>
    <col min="20" max="16384" width="8.88671875" style="1" hidden="1"/>
  </cols>
  <sheetData>
    <row r="1" spans="2:5" ht="15" thickBot="1" x14ac:dyDescent="0.35"/>
    <row r="2" spans="2:5" x14ac:dyDescent="0.3">
      <c r="B2" s="5" t="s">
        <v>21</v>
      </c>
      <c r="C2" s="3" t="s">
        <v>12</v>
      </c>
      <c r="D2" s="3" t="s">
        <v>13</v>
      </c>
      <c r="E2" s="4" t="s">
        <v>20</v>
      </c>
    </row>
    <row r="3" spans="2:5" x14ac:dyDescent="0.3">
      <c r="B3" s="6" t="str">
        <f>C3&amp;"-"&amp;D3</f>
        <v>Conservador-PAPEL</v>
      </c>
      <c r="C3" s="7" t="s">
        <v>9</v>
      </c>
      <c r="D3" s="8" t="s">
        <v>14</v>
      </c>
      <c r="E3" s="9">
        <v>0.2</v>
      </c>
    </row>
    <row r="4" spans="2:5" x14ac:dyDescent="0.3">
      <c r="B4" s="6" t="str">
        <f t="shared" ref="B4:B20" si="0">C4&amp;"-"&amp;D4</f>
        <v>Conservador-TIJOLO</v>
      </c>
      <c r="C4" s="7" t="s">
        <v>9</v>
      </c>
      <c r="D4" s="8" t="s">
        <v>15</v>
      </c>
      <c r="E4" s="9">
        <v>0.5</v>
      </c>
    </row>
    <row r="5" spans="2:5" x14ac:dyDescent="0.3">
      <c r="B5" s="6" t="str">
        <f t="shared" si="0"/>
        <v>Conservador-HÍBRIDOS</v>
      </c>
      <c r="C5" s="7" t="s">
        <v>9</v>
      </c>
      <c r="D5" s="8" t="s">
        <v>16</v>
      </c>
      <c r="E5" s="9">
        <v>0.2</v>
      </c>
    </row>
    <row r="6" spans="2:5" x14ac:dyDescent="0.3">
      <c r="B6" s="6" t="str">
        <f t="shared" si="0"/>
        <v>Conservador-FOFs</v>
      </c>
      <c r="C6" s="7" t="s">
        <v>9</v>
      </c>
      <c r="D6" s="8" t="s">
        <v>17</v>
      </c>
      <c r="E6" s="9">
        <v>0.1</v>
      </c>
    </row>
    <row r="7" spans="2:5" x14ac:dyDescent="0.3">
      <c r="B7" s="6" t="str">
        <f t="shared" si="0"/>
        <v>Conservador-DESENVOLVIMENTO</v>
      </c>
      <c r="C7" s="7" t="s">
        <v>9</v>
      </c>
      <c r="D7" s="8" t="s">
        <v>18</v>
      </c>
      <c r="E7" s="9">
        <v>0</v>
      </c>
    </row>
    <row r="8" spans="2:5" ht="15" thickBot="1" x14ac:dyDescent="0.35">
      <c r="B8" s="10" t="str">
        <f t="shared" si="0"/>
        <v>Conservador-HOTELARIAS</v>
      </c>
      <c r="C8" s="11" t="s">
        <v>9</v>
      </c>
      <c r="D8" s="12" t="s">
        <v>19</v>
      </c>
      <c r="E8" s="13">
        <v>0</v>
      </c>
    </row>
    <row r="9" spans="2:5" x14ac:dyDescent="0.3">
      <c r="B9" s="6" t="str">
        <f t="shared" si="0"/>
        <v>Moderado-PAPEL</v>
      </c>
      <c r="C9" s="7" t="s">
        <v>10</v>
      </c>
      <c r="D9" s="8" t="s">
        <v>14</v>
      </c>
      <c r="E9" s="9">
        <v>0.3</v>
      </c>
    </row>
    <row r="10" spans="2:5" x14ac:dyDescent="0.3">
      <c r="B10" s="6" t="str">
        <f t="shared" si="0"/>
        <v>Moderado-TIJOLO</v>
      </c>
      <c r="C10" s="7" t="s">
        <v>10</v>
      </c>
      <c r="D10" s="8" t="s">
        <v>15</v>
      </c>
      <c r="E10" s="9">
        <v>0.3</v>
      </c>
    </row>
    <row r="11" spans="2:5" x14ac:dyDescent="0.3">
      <c r="B11" s="6" t="str">
        <f t="shared" si="0"/>
        <v>Moderado-HÍBRIDOS</v>
      </c>
      <c r="C11" s="7" t="s">
        <v>10</v>
      </c>
      <c r="D11" s="8" t="s">
        <v>16</v>
      </c>
      <c r="E11" s="9">
        <v>0.1</v>
      </c>
    </row>
    <row r="12" spans="2:5" x14ac:dyDescent="0.3">
      <c r="B12" s="6" t="str">
        <f t="shared" si="0"/>
        <v>Moderado-FOFs</v>
      </c>
      <c r="C12" s="7" t="s">
        <v>10</v>
      </c>
      <c r="D12" s="8" t="s">
        <v>17</v>
      </c>
      <c r="E12" s="9">
        <v>0.05</v>
      </c>
    </row>
    <row r="13" spans="2:5" x14ac:dyDescent="0.3">
      <c r="B13" s="6" t="str">
        <f t="shared" si="0"/>
        <v>Moderado-DESENVOLVIMENTO</v>
      </c>
      <c r="C13" s="7" t="s">
        <v>10</v>
      </c>
      <c r="D13" s="8" t="s">
        <v>18</v>
      </c>
      <c r="E13" s="9">
        <v>0.15</v>
      </c>
    </row>
    <row r="14" spans="2:5" ht="15" thickBot="1" x14ac:dyDescent="0.35">
      <c r="B14" s="10" t="str">
        <f t="shared" si="0"/>
        <v>Moderado-HOTELARIAS</v>
      </c>
      <c r="C14" s="11" t="s">
        <v>10</v>
      </c>
      <c r="D14" s="12" t="s">
        <v>19</v>
      </c>
      <c r="E14" s="13">
        <v>0.1</v>
      </c>
    </row>
    <row r="15" spans="2:5" x14ac:dyDescent="0.3">
      <c r="B15" s="6" t="str">
        <f t="shared" si="0"/>
        <v>Arrojado-PAPEL</v>
      </c>
      <c r="C15" s="7" t="s">
        <v>23</v>
      </c>
      <c r="D15" s="8" t="s">
        <v>14</v>
      </c>
      <c r="E15" s="9">
        <v>0.25</v>
      </c>
    </row>
    <row r="16" spans="2:5" x14ac:dyDescent="0.3">
      <c r="B16" s="6" t="str">
        <f t="shared" si="0"/>
        <v>Arrojado-TIJOLO</v>
      </c>
      <c r="C16" s="7" t="s">
        <v>23</v>
      </c>
      <c r="D16" s="8" t="s">
        <v>15</v>
      </c>
      <c r="E16" s="9">
        <v>0.1</v>
      </c>
    </row>
    <row r="17" spans="2:5" x14ac:dyDescent="0.3">
      <c r="B17" s="6" t="str">
        <f t="shared" si="0"/>
        <v>Arrojado-HÍBRIDOS</v>
      </c>
      <c r="C17" s="7" t="s">
        <v>23</v>
      </c>
      <c r="D17" s="8" t="s">
        <v>16</v>
      </c>
      <c r="E17" s="9">
        <v>0.05</v>
      </c>
    </row>
    <row r="18" spans="2:5" x14ac:dyDescent="0.3">
      <c r="B18" s="6" t="str">
        <f t="shared" si="0"/>
        <v>Arrojado-FOFs</v>
      </c>
      <c r="C18" s="7" t="s">
        <v>23</v>
      </c>
      <c r="D18" s="8" t="s">
        <v>17</v>
      </c>
      <c r="E18" s="9">
        <v>0.05</v>
      </c>
    </row>
    <row r="19" spans="2:5" x14ac:dyDescent="0.3">
      <c r="B19" s="6" t="str">
        <f t="shared" si="0"/>
        <v>Arrojado-DESENVOLVIMENTO</v>
      </c>
      <c r="C19" s="7" t="s">
        <v>23</v>
      </c>
      <c r="D19" s="8" t="s">
        <v>18</v>
      </c>
      <c r="E19" s="9">
        <v>0.3</v>
      </c>
    </row>
    <row r="20" spans="2:5" ht="15" thickBot="1" x14ac:dyDescent="0.35">
      <c r="B20" s="10" t="str">
        <f t="shared" si="0"/>
        <v>Arrojado-HOTELARIAS</v>
      </c>
      <c r="C20" s="11" t="s">
        <v>23</v>
      </c>
      <c r="D20" s="12" t="s">
        <v>19</v>
      </c>
      <c r="E20" s="13">
        <v>0.25</v>
      </c>
    </row>
    <row r="21" spans="2:5" x14ac:dyDescent="0.3">
      <c r="E21" s="2"/>
    </row>
    <row r="22" spans="2:5" x14ac:dyDescent="0.3"/>
    <row r="23" spans="2:5" x14ac:dyDescent="0.3"/>
    <row r="24" spans="2:5" x14ac:dyDescent="0.3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Marco Gaiato</cp:lastModifiedBy>
  <dcterms:created xsi:type="dcterms:W3CDTF">2025-04-16T18:38:03Z</dcterms:created>
  <dcterms:modified xsi:type="dcterms:W3CDTF">2025-05-26T01:01:56Z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