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stbgroup-my.sharepoint.com/personal/marin_pellan_cstb_fr/Documents/Thèse stratégie carbone/Articles/Journal_papers/Carbon_budgets_Building_Environment/French_WLC_budgets/"/>
    </mc:Choice>
  </mc:AlternateContent>
  <xr:revisionPtr revIDLastSave="126" documentId="13_ncr:1_{3024B2A0-C347-441B-A9D8-18778895598B}" xr6:coauthVersionLast="47" xr6:coauthVersionMax="47" xr10:uidLastSave="{1997F07E-869F-4019-BA25-479E228AB030}"/>
  <bookViews>
    <workbookView xWindow="-28920" yWindow="1620" windowWidth="29040" windowHeight="15840" activeTab="1" xr2:uid="{E639E2AE-46D4-473E-AC26-97CEE6D951F4}"/>
  </bookViews>
  <sheets>
    <sheet name="life_cycle_mtco2e" sheetId="7" r:id="rId1"/>
    <sheet name="direct_mtco2e" sheetId="8" r:id="rId2"/>
    <sheet name="life_cycle_emission_factors" sheetId="5" r:id="rId3"/>
    <sheet name="direct_emission_factors" sheetId="3" r:id="rId4"/>
    <sheet name="twh_energy_balance" sheetId="2" r:id="rId5"/>
    <sheet name="rte_elec_by_usage" sheetId="9" r:id="rId6"/>
    <sheet name="raw_data_energy_balance" sheetId="1" r:id="rId7"/>
    <sheet name="SOURCE" sheetId="4" r:id="rId8"/>
  </sheets>
  <definedNames>
    <definedName name="_xlnm._FilterDatabase" localSheetId="6" hidden="1">raw_data_energy_balance!$A$1:$Q$105</definedName>
    <definedName name="_xlnm._FilterDatabase" localSheetId="4" hidden="1">twh_energy_balance!$A$1:$Q$1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7" l="1"/>
  <c r="H44" i="8"/>
  <c r="I44" i="8"/>
  <c r="J44" i="8"/>
  <c r="K44" i="8"/>
  <c r="L44" i="8"/>
  <c r="M44" i="8"/>
  <c r="N44" i="8"/>
  <c r="O44" i="8"/>
  <c r="P44" i="8"/>
  <c r="H44" i="7"/>
  <c r="I44" i="7"/>
  <c r="J44" i="7"/>
  <c r="K44" i="7"/>
  <c r="L44" i="7"/>
  <c r="M44" i="7"/>
  <c r="N44" i="7"/>
  <c r="O44" i="7"/>
  <c r="P44" i="7"/>
  <c r="G44" i="8"/>
  <c r="G44" i="7"/>
  <c r="H43" i="8"/>
  <c r="I43" i="8"/>
  <c r="J43" i="8"/>
  <c r="K43" i="8"/>
  <c r="L43" i="8"/>
  <c r="M43" i="8"/>
  <c r="N43" i="8"/>
  <c r="O43" i="8"/>
  <c r="P43" i="8"/>
  <c r="H43" i="7"/>
  <c r="I43" i="7"/>
  <c r="J43" i="7"/>
  <c r="K43" i="7"/>
  <c r="L43" i="7"/>
  <c r="M43" i="7"/>
  <c r="N43" i="7"/>
  <c r="O43" i="7"/>
  <c r="P43" i="7"/>
  <c r="G43" i="8"/>
  <c r="G43" i="7"/>
  <c r="H21" i="8"/>
  <c r="I21" i="8"/>
  <c r="J21" i="8"/>
  <c r="K21" i="8"/>
  <c r="L21" i="8"/>
  <c r="M21" i="8"/>
  <c r="N21" i="8"/>
  <c r="O21" i="8"/>
  <c r="P21" i="8"/>
  <c r="H21" i="7"/>
  <c r="I21" i="7"/>
  <c r="J21" i="7"/>
  <c r="K21" i="7"/>
  <c r="L21" i="7"/>
  <c r="M21" i="7"/>
  <c r="N21" i="7"/>
  <c r="O21" i="7"/>
  <c r="P21" i="7"/>
  <c r="G21" i="8"/>
  <c r="H4" i="8"/>
  <c r="I4" i="8"/>
  <c r="J4" i="8"/>
  <c r="K4" i="8"/>
  <c r="L4" i="8"/>
  <c r="M4" i="8"/>
  <c r="N4" i="8"/>
  <c r="O4" i="8"/>
  <c r="P4" i="8"/>
  <c r="H4" i="7"/>
  <c r="I4" i="7"/>
  <c r="J4" i="7"/>
  <c r="K4" i="7"/>
  <c r="L4" i="7"/>
  <c r="M4" i="7"/>
  <c r="N4" i="7"/>
  <c r="O4" i="7"/>
  <c r="P4" i="7"/>
  <c r="G4" i="8"/>
  <c r="G4" i="7"/>
  <c r="H24" i="8"/>
  <c r="I24" i="8"/>
  <c r="J24" i="8"/>
  <c r="K24" i="8"/>
  <c r="L24" i="8"/>
  <c r="M24" i="8"/>
  <c r="N24" i="8"/>
  <c r="O24" i="8"/>
  <c r="P24" i="8"/>
  <c r="H24" i="7"/>
  <c r="I24" i="7"/>
  <c r="J24" i="7"/>
  <c r="K24" i="7"/>
  <c r="L24" i="7"/>
  <c r="M24" i="7"/>
  <c r="N24" i="7"/>
  <c r="O24" i="7"/>
  <c r="P24" i="7"/>
  <c r="G24" i="8"/>
  <c r="G24" i="7"/>
  <c r="H25" i="7"/>
  <c r="I25" i="7"/>
  <c r="J25" i="7"/>
  <c r="K25" i="7"/>
  <c r="L25" i="7"/>
  <c r="M25" i="7"/>
  <c r="N25" i="7"/>
  <c r="O25" i="7"/>
  <c r="P25" i="7"/>
  <c r="H26" i="7"/>
  <c r="I26" i="7"/>
  <c r="J26" i="7"/>
  <c r="K26" i="7"/>
  <c r="L26" i="7"/>
  <c r="M26" i="7"/>
  <c r="N26" i="7"/>
  <c r="O26" i="7"/>
  <c r="P26" i="7"/>
  <c r="H27" i="7"/>
  <c r="I27" i="7"/>
  <c r="J27" i="7"/>
  <c r="K27" i="7"/>
  <c r="L27" i="7"/>
  <c r="M27" i="7"/>
  <c r="N27" i="7"/>
  <c r="O27" i="7"/>
  <c r="P27" i="7"/>
  <c r="H28" i="7"/>
  <c r="I28" i="7"/>
  <c r="J28" i="7"/>
  <c r="K28" i="7"/>
  <c r="L28" i="7"/>
  <c r="M28" i="7"/>
  <c r="N28" i="7"/>
  <c r="O28" i="7"/>
  <c r="P28" i="7"/>
  <c r="H29" i="7"/>
  <c r="I29" i="7"/>
  <c r="J29" i="7"/>
  <c r="K29" i="7"/>
  <c r="L29" i="7"/>
  <c r="M29" i="7"/>
  <c r="N29" i="7"/>
  <c r="O29" i="7"/>
  <c r="P29" i="7"/>
  <c r="G26" i="7"/>
  <c r="G27" i="7"/>
  <c r="G28" i="7"/>
  <c r="G29" i="7"/>
  <c r="G25" i="7"/>
  <c r="H25" i="8"/>
  <c r="I25" i="8"/>
  <c r="J25" i="8"/>
  <c r="K25" i="8"/>
  <c r="L25" i="8"/>
  <c r="M25" i="8"/>
  <c r="N25" i="8"/>
  <c r="O25" i="8"/>
  <c r="P25" i="8"/>
  <c r="H26" i="8"/>
  <c r="I26" i="8"/>
  <c r="J26" i="8"/>
  <c r="K26" i="8"/>
  <c r="L26" i="8"/>
  <c r="M26" i="8"/>
  <c r="N26" i="8"/>
  <c r="O26" i="8"/>
  <c r="P26" i="8"/>
  <c r="H27" i="8"/>
  <c r="I27" i="8"/>
  <c r="J27" i="8"/>
  <c r="K27" i="8"/>
  <c r="L27" i="8"/>
  <c r="M27" i="8"/>
  <c r="N27" i="8"/>
  <c r="O27" i="8"/>
  <c r="P27" i="8"/>
  <c r="H28" i="8"/>
  <c r="I28" i="8"/>
  <c r="J28" i="8"/>
  <c r="K28" i="8"/>
  <c r="L28" i="8"/>
  <c r="M28" i="8"/>
  <c r="N28" i="8"/>
  <c r="O28" i="8"/>
  <c r="P28" i="8"/>
  <c r="H29" i="8"/>
  <c r="I29" i="8"/>
  <c r="J29" i="8"/>
  <c r="K29" i="8"/>
  <c r="L29" i="8"/>
  <c r="M29" i="8"/>
  <c r="N29" i="8"/>
  <c r="O29" i="8"/>
  <c r="P29" i="8"/>
  <c r="G26" i="8"/>
  <c r="G27" i="8"/>
  <c r="G28" i="8"/>
  <c r="G29" i="8"/>
  <c r="G25" i="8"/>
  <c r="H5" i="8"/>
  <c r="I5" i="8"/>
  <c r="J5" i="8"/>
  <c r="K5" i="8"/>
  <c r="L5" i="8"/>
  <c r="M5" i="8"/>
  <c r="N5" i="8"/>
  <c r="O5" i="8"/>
  <c r="P5" i="8"/>
  <c r="H6" i="8"/>
  <c r="I6" i="8"/>
  <c r="J6" i="8"/>
  <c r="K6" i="8"/>
  <c r="L6" i="8"/>
  <c r="M6" i="8"/>
  <c r="N6" i="8"/>
  <c r="O6" i="8"/>
  <c r="P6" i="8"/>
  <c r="H7" i="8"/>
  <c r="I7" i="8"/>
  <c r="J7" i="8"/>
  <c r="K7" i="8"/>
  <c r="L7" i="8"/>
  <c r="M7" i="8"/>
  <c r="N7" i="8"/>
  <c r="O7" i="8"/>
  <c r="P7" i="8"/>
  <c r="H8" i="8"/>
  <c r="I8" i="8"/>
  <c r="J8" i="8"/>
  <c r="K8" i="8"/>
  <c r="L8" i="8"/>
  <c r="M8" i="8"/>
  <c r="N8" i="8"/>
  <c r="O8" i="8"/>
  <c r="P8" i="8"/>
  <c r="H9" i="8"/>
  <c r="I9" i="8"/>
  <c r="J9" i="8"/>
  <c r="K9" i="8"/>
  <c r="L9" i="8"/>
  <c r="M9" i="8"/>
  <c r="N9" i="8"/>
  <c r="O9" i="8"/>
  <c r="P9" i="8"/>
  <c r="G6" i="8"/>
  <c r="G7" i="8"/>
  <c r="G8" i="8"/>
  <c r="G9" i="8"/>
  <c r="G5" i="8"/>
  <c r="H5" i="7"/>
  <c r="I5" i="7"/>
  <c r="J5" i="7"/>
  <c r="K5" i="7"/>
  <c r="L5" i="7"/>
  <c r="M5" i="7"/>
  <c r="N5" i="7"/>
  <c r="O5" i="7"/>
  <c r="P5" i="7"/>
  <c r="H6" i="7"/>
  <c r="I6" i="7"/>
  <c r="J6" i="7"/>
  <c r="K6" i="7"/>
  <c r="L6" i="7"/>
  <c r="M6" i="7"/>
  <c r="N6" i="7"/>
  <c r="O6" i="7"/>
  <c r="P6" i="7"/>
  <c r="H7" i="7"/>
  <c r="I7" i="7"/>
  <c r="J7" i="7"/>
  <c r="K7" i="7"/>
  <c r="L7" i="7"/>
  <c r="M7" i="7"/>
  <c r="N7" i="7"/>
  <c r="O7" i="7"/>
  <c r="P7" i="7"/>
  <c r="H8" i="7"/>
  <c r="I8" i="7"/>
  <c r="J8" i="7"/>
  <c r="K8" i="7"/>
  <c r="L8" i="7"/>
  <c r="M8" i="7"/>
  <c r="N8" i="7"/>
  <c r="O8" i="7"/>
  <c r="P8" i="7"/>
  <c r="H9" i="7"/>
  <c r="I9" i="7"/>
  <c r="J9" i="7"/>
  <c r="K9" i="7"/>
  <c r="L9" i="7"/>
  <c r="M9" i="7"/>
  <c r="N9" i="7"/>
  <c r="O9" i="7"/>
  <c r="P9" i="7"/>
  <c r="G6" i="7"/>
  <c r="G7" i="7"/>
  <c r="G8" i="7"/>
  <c r="G9" i="7"/>
  <c r="G5" i="7"/>
  <c r="H25" i="2"/>
  <c r="I25" i="2"/>
  <c r="J25" i="2"/>
  <c r="K25" i="2"/>
  <c r="L25" i="2"/>
  <c r="M25" i="2"/>
  <c r="N25" i="2"/>
  <c r="O25" i="2"/>
  <c r="P25" i="2"/>
  <c r="Q25" i="2"/>
  <c r="H26" i="2"/>
  <c r="I26" i="2"/>
  <c r="J26" i="2"/>
  <c r="K26" i="2"/>
  <c r="L26" i="2"/>
  <c r="M26" i="2"/>
  <c r="N26" i="2"/>
  <c r="O26" i="2"/>
  <c r="P26" i="2"/>
  <c r="Q26" i="2"/>
  <c r="H27" i="2"/>
  <c r="I27" i="2"/>
  <c r="J27" i="2"/>
  <c r="K27" i="2"/>
  <c r="L27" i="2"/>
  <c r="M27" i="2"/>
  <c r="N27" i="2"/>
  <c r="O27" i="2"/>
  <c r="P27" i="2"/>
  <c r="Q27" i="2"/>
  <c r="H28" i="2"/>
  <c r="I28" i="2"/>
  <c r="J28" i="2"/>
  <c r="K28" i="2"/>
  <c r="L28" i="2"/>
  <c r="M28" i="2"/>
  <c r="N28" i="2"/>
  <c r="O28" i="2"/>
  <c r="P28" i="2"/>
  <c r="Q28" i="2"/>
  <c r="H29" i="2"/>
  <c r="I29" i="2"/>
  <c r="J29" i="2"/>
  <c r="K29" i="2"/>
  <c r="L29" i="2"/>
  <c r="M29" i="2"/>
  <c r="N29" i="2"/>
  <c r="O29" i="2"/>
  <c r="P29" i="2"/>
  <c r="Q29" i="2"/>
  <c r="G29" i="2"/>
  <c r="G28" i="2"/>
  <c r="G27" i="2"/>
  <c r="G26" i="2"/>
  <c r="G25" i="2"/>
  <c r="H5" i="2"/>
  <c r="I5" i="2"/>
  <c r="J5" i="2"/>
  <c r="K5" i="2"/>
  <c r="L5" i="2"/>
  <c r="M5" i="2"/>
  <c r="N5" i="2"/>
  <c r="O5" i="2"/>
  <c r="P5" i="2"/>
  <c r="Q5" i="2"/>
  <c r="H6" i="2"/>
  <c r="I6" i="2"/>
  <c r="J6" i="2"/>
  <c r="K6" i="2"/>
  <c r="L6" i="2"/>
  <c r="M6" i="2"/>
  <c r="N6" i="2"/>
  <c r="O6" i="2"/>
  <c r="P6" i="2"/>
  <c r="Q6" i="2"/>
  <c r="H7" i="2"/>
  <c r="I7" i="2"/>
  <c r="J7" i="2"/>
  <c r="K7" i="2"/>
  <c r="L7" i="2"/>
  <c r="M7" i="2"/>
  <c r="N7" i="2"/>
  <c r="O7" i="2"/>
  <c r="P7" i="2"/>
  <c r="Q7" i="2"/>
  <c r="H8" i="2"/>
  <c r="I8" i="2"/>
  <c r="J8" i="2"/>
  <c r="K8" i="2"/>
  <c r="L8" i="2"/>
  <c r="M8" i="2"/>
  <c r="N8" i="2"/>
  <c r="O8" i="2"/>
  <c r="P8" i="2"/>
  <c r="Q8" i="2"/>
  <c r="H9" i="2"/>
  <c r="I9" i="2"/>
  <c r="J9" i="2"/>
  <c r="K9" i="2"/>
  <c r="L9" i="2"/>
  <c r="M9" i="2"/>
  <c r="N9" i="2"/>
  <c r="O9" i="2"/>
  <c r="P9" i="2"/>
  <c r="Q9" i="2"/>
  <c r="G9" i="2"/>
  <c r="G8" i="2"/>
  <c r="G7" i="2"/>
  <c r="G6" i="2"/>
  <c r="G5" i="2"/>
  <c r="Q34" i="9"/>
  <c r="R34" i="9"/>
  <c r="S34" i="9"/>
  <c r="T34" i="9"/>
  <c r="U34" i="9"/>
  <c r="V34" i="9"/>
  <c r="W34" i="9"/>
  <c r="X34" i="9"/>
  <c r="Y34" i="9"/>
  <c r="Z34" i="9"/>
  <c r="AA34" i="9"/>
  <c r="Q35" i="9"/>
  <c r="R35" i="9"/>
  <c r="S35" i="9"/>
  <c r="T35" i="9"/>
  <c r="U35" i="9"/>
  <c r="V35" i="9"/>
  <c r="W35" i="9"/>
  <c r="X35" i="9"/>
  <c r="Y35" i="9"/>
  <c r="Z35" i="9"/>
  <c r="AA35" i="9"/>
  <c r="Q36" i="9"/>
  <c r="R36" i="9"/>
  <c r="S36" i="9"/>
  <c r="T36" i="9"/>
  <c r="U36" i="9"/>
  <c r="V36" i="9"/>
  <c r="W36" i="9"/>
  <c r="X36" i="9"/>
  <c r="Y36" i="9"/>
  <c r="Z36" i="9"/>
  <c r="AA36" i="9"/>
  <c r="Q37" i="9"/>
  <c r="R37" i="9"/>
  <c r="S37" i="9"/>
  <c r="T37" i="9"/>
  <c r="U37" i="9"/>
  <c r="V37" i="9"/>
  <c r="W37" i="9"/>
  <c r="X37" i="9"/>
  <c r="Y37" i="9"/>
  <c r="Z37" i="9"/>
  <c r="AA37" i="9"/>
  <c r="Q38" i="9"/>
  <c r="R38" i="9"/>
  <c r="S38" i="9"/>
  <c r="T38" i="9"/>
  <c r="U38" i="9"/>
  <c r="V38" i="9"/>
  <c r="W38" i="9"/>
  <c r="X38" i="9"/>
  <c r="Y38" i="9"/>
  <c r="Z38" i="9"/>
  <c r="AA38" i="9"/>
  <c r="AA33" i="9"/>
  <c r="Z33" i="9"/>
  <c r="Y33" i="9"/>
  <c r="X33" i="9"/>
  <c r="W33" i="9"/>
  <c r="V33" i="9"/>
  <c r="U33" i="9"/>
  <c r="T33" i="9"/>
  <c r="S33" i="9"/>
  <c r="R33" i="9"/>
  <c r="Q33" i="9"/>
  <c r="Q26" i="9"/>
  <c r="R26" i="9"/>
  <c r="S26" i="9"/>
  <c r="T26" i="9"/>
  <c r="U26" i="9"/>
  <c r="V26" i="9"/>
  <c r="W26" i="9"/>
  <c r="X26" i="9"/>
  <c r="Y26" i="9"/>
  <c r="Z26" i="9"/>
  <c r="AA26" i="9"/>
  <c r="Q27" i="9"/>
  <c r="R27" i="9"/>
  <c r="S27" i="9"/>
  <c r="T27" i="9"/>
  <c r="U27" i="9"/>
  <c r="V27" i="9"/>
  <c r="W27" i="9"/>
  <c r="X27" i="9"/>
  <c r="Y27" i="9"/>
  <c r="Z27" i="9"/>
  <c r="AA27" i="9"/>
  <c r="Q28" i="9"/>
  <c r="R28" i="9"/>
  <c r="S28" i="9"/>
  <c r="T28" i="9"/>
  <c r="U28" i="9"/>
  <c r="V28" i="9"/>
  <c r="W28" i="9"/>
  <c r="X28" i="9"/>
  <c r="Y28" i="9"/>
  <c r="Z28" i="9"/>
  <c r="AA28" i="9"/>
  <c r="Q29" i="9"/>
  <c r="R29" i="9"/>
  <c r="S29" i="9"/>
  <c r="T29" i="9"/>
  <c r="U29" i="9"/>
  <c r="V29" i="9"/>
  <c r="W29" i="9"/>
  <c r="X29" i="9"/>
  <c r="Y29" i="9"/>
  <c r="Z29" i="9"/>
  <c r="AA29" i="9"/>
  <c r="Q30" i="9"/>
  <c r="R30" i="9"/>
  <c r="S30" i="9"/>
  <c r="T30" i="9"/>
  <c r="U30" i="9"/>
  <c r="V30" i="9"/>
  <c r="W30" i="9"/>
  <c r="X30" i="9"/>
  <c r="Y30" i="9"/>
  <c r="Z30" i="9"/>
  <c r="AA30" i="9"/>
  <c r="AA25" i="9"/>
  <c r="Z25" i="9"/>
  <c r="Y25" i="9"/>
  <c r="X25" i="9"/>
  <c r="W25" i="9"/>
  <c r="V25" i="9"/>
  <c r="U25" i="9"/>
  <c r="T25" i="9"/>
  <c r="S25" i="9"/>
  <c r="R25" i="9"/>
  <c r="Q25" i="9"/>
  <c r="E33" i="9"/>
  <c r="F33" i="9"/>
  <c r="G33" i="9"/>
  <c r="H33" i="9"/>
  <c r="H38" i="9" s="1"/>
  <c r="I33" i="9"/>
  <c r="I38" i="9" s="1"/>
  <c r="J33" i="9"/>
  <c r="K33" i="9"/>
  <c r="K38" i="9" s="1"/>
  <c r="L33" i="9"/>
  <c r="L38" i="9" s="1"/>
  <c r="M33" i="9"/>
  <c r="N33" i="9"/>
  <c r="E34" i="9"/>
  <c r="F34" i="9"/>
  <c r="G34" i="9"/>
  <c r="H34" i="9"/>
  <c r="I34" i="9"/>
  <c r="J34" i="9"/>
  <c r="J38" i="9" s="1"/>
  <c r="K34" i="9"/>
  <c r="L34" i="9"/>
  <c r="M34" i="9"/>
  <c r="M38" i="9" s="1"/>
  <c r="N34" i="9"/>
  <c r="N38" i="9" s="1"/>
  <c r="E35" i="9"/>
  <c r="E38" i="9" s="1"/>
  <c r="F35" i="9"/>
  <c r="G35" i="9"/>
  <c r="H35" i="9"/>
  <c r="I35" i="9"/>
  <c r="J35" i="9"/>
  <c r="K35" i="9"/>
  <c r="L35" i="9"/>
  <c r="M35" i="9"/>
  <c r="N35" i="9"/>
  <c r="E36" i="9"/>
  <c r="F36" i="9"/>
  <c r="G36" i="9"/>
  <c r="H36" i="9"/>
  <c r="I36" i="9"/>
  <c r="J36" i="9"/>
  <c r="K36" i="9"/>
  <c r="L36" i="9"/>
  <c r="M36" i="9"/>
  <c r="N36" i="9"/>
  <c r="E37" i="9"/>
  <c r="F37" i="9"/>
  <c r="G37" i="9"/>
  <c r="H37" i="9"/>
  <c r="I37" i="9"/>
  <c r="J37" i="9"/>
  <c r="K37" i="9"/>
  <c r="L37" i="9"/>
  <c r="M37" i="9"/>
  <c r="N37" i="9"/>
  <c r="F38" i="9"/>
  <c r="G38" i="9"/>
  <c r="D37" i="9"/>
  <c r="D36" i="9"/>
  <c r="D35" i="9"/>
  <c r="D34" i="9"/>
  <c r="D33" i="9"/>
  <c r="E25" i="9"/>
  <c r="F25" i="9"/>
  <c r="G25" i="9"/>
  <c r="G30" i="9" s="1"/>
  <c r="H25" i="9"/>
  <c r="H30" i="9" s="1"/>
  <c r="I25" i="9"/>
  <c r="J25" i="9"/>
  <c r="K25" i="9"/>
  <c r="K30" i="9" s="1"/>
  <c r="L25" i="9"/>
  <c r="L30" i="9" s="1"/>
  <c r="M25" i="9"/>
  <c r="N25" i="9"/>
  <c r="E26" i="9"/>
  <c r="F26" i="9"/>
  <c r="G26" i="9"/>
  <c r="H26" i="9"/>
  <c r="I26" i="9"/>
  <c r="I30" i="9" s="1"/>
  <c r="J26" i="9"/>
  <c r="K26" i="9"/>
  <c r="L26" i="9"/>
  <c r="M26" i="9"/>
  <c r="M30" i="9" s="1"/>
  <c r="N26" i="9"/>
  <c r="N30" i="9" s="1"/>
  <c r="E27" i="9"/>
  <c r="F27" i="9"/>
  <c r="G27" i="9"/>
  <c r="H27" i="9"/>
  <c r="I27" i="9"/>
  <c r="J27" i="9"/>
  <c r="K27" i="9"/>
  <c r="L27" i="9"/>
  <c r="M27" i="9"/>
  <c r="N27" i="9"/>
  <c r="E28" i="9"/>
  <c r="F28" i="9"/>
  <c r="G28" i="9"/>
  <c r="H28" i="9"/>
  <c r="I28" i="9"/>
  <c r="J28" i="9"/>
  <c r="J30" i="9" s="1"/>
  <c r="K28" i="9"/>
  <c r="L28" i="9"/>
  <c r="M28" i="9"/>
  <c r="N28" i="9"/>
  <c r="E29" i="9"/>
  <c r="F29" i="9"/>
  <c r="G29" i="9"/>
  <c r="H29" i="9"/>
  <c r="I29" i="9"/>
  <c r="J29" i="9"/>
  <c r="K29" i="9"/>
  <c r="L29" i="9"/>
  <c r="M29" i="9"/>
  <c r="N29" i="9"/>
  <c r="E30" i="9"/>
  <c r="F30" i="9"/>
  <c r="D30" i="9"/>
  <c r="D29" i="9"/>
  <c r="D28" i="9"/>
  <c r="D27" i="9"/>
  <c r="D26" i="9"/>
  <c r="D25" i="9"/>
  <c r="S21" i="5"/>
  <c r="S21" i="1"/>
  <c r="S16" i="9"/>
  <c r="T16" i="9"/>
  <c r="U16" i="9"/>
  <c r="R19" i="9"/>
  <c r="S19" i="9"/>
  <c r="T19" i="9"/>
  <c r="Y19" i="9"/>
  <c r="W20" i="9"/>
  <c r="T3" i="9"/>
  <c r="U3" i="9"/>
  <c r="S5" i="9"/>
  <c r="AA5" i="9"/>
  <c r="W6" i="9"/>
  <c r="V8" i="9"/>
  <c r="W8" i="9"/>
  <c r="AA8" i="9"/>
  <c r="AA9" i="9"/>
  <c r="U10" i="9"/>
  <c r="W2" i="9"/>
  <c r="V2" i="9"/>
  <c r="U2" i="9"/>
  <c r="T2" i="9"/>
  <c r="E21" i="9"/>
  <c r="R15" i="9" s="1"/>
  <c r="F21" i="9"/>
  <c r="S21" i="9" s="1"/>
  <c r="G21" i="9"/>
  <c r="T13" i="9" s="1"/>
  <c r="H21" i="9"/>
  <c r="U13" i="9" s="1"/>
  <c r="I21" i="9"/>
  <c r="V19" i="9" s="1"/>
  <c r="J21" i="9"/>
  <c r="W16" i="9" s="1"/>
  <c r="K21" i="9"/>
  <c r="X16" i="9" s="1"/>
  <c r="L21" i="9"/>
  <c r="Y16" i="9" s="1"/>
  <c r="M21" i="9"/>
  <c r="Z19" i="9" s="1"/>
  <c r="N21" i="9"/>
  <c r="AA20" i="9" s="1"/>
  <c r="D21" i="9"/>
  <c r="Q21" i="9" s="1"/>
  <c r="N10" i="9"/>
  <c r="AA3" i="9" s="1"/>
  <c r="M10" i="9"/>
  <c r="Z5" i="9" s="1"/>
  <c r="L10" i="9"/>
  <c r="Y10" i="9" s="1"/>
  <c r="K10" i="9"/>
  <c r="X10" i="9" s="1"/>
  <c r="J10" i="9"/>
  <c r="W3" i="9" s="1"/>
  <c r="I10" i="9"/>
  <c r="V5" i="9" s="1"/>
  <c r="H10" i="9"/>
  <c r="U5" i="9" s="1"/>
  <c r="G10" i="9"/>
  <c r="T9" i="9" s="1"/>
  <c r="F10" i="9"/>
  <c r="S7" i="9" s="1"/>
  <c r="E10" i="9"/>
  <c r="R2" i="9" s="1"/>
  <c r="D10" i="9"/>
  <c r="Q3" i="9" s="1"/>
  <c r="G22" i="7"/>
  <c r="H42" i="2"/>
  <c r="H42" i="8" s="1"/>
  <c r="I42" i="2"/>
  <c r="I42" i="7" s="1"/>
  <c r="J42" i="2"/>
  <c r="J42" i="7" s="1"/>
  <c r="K42" i="2"/>
  <c r="K42" i="7" s="1"/>
  <c r="L42" i="2"/>
  <c r="L42" i="7" s="1"/>
  <c r="M42" i="2"/>
  <c r="M42" i="7" s="1"/>
  <c r="N42" i="2"/>
  <c r="N42" i="7" s="1"/>
  <c r="O42" i="2"/>
  <c r="O42" i="7" s="1"/>
  <c r="P42" i="2"/>
  <c r="P42" i="8" s="1"/>
  <c r="Q42" i="2"/>
  <c r="G42" i="2"/>
  <c r="G42" i="8" s="1"/>
  <c r="H20" i="2"/>
  <c r="H20" i="7" s="1"/>
  <c r="I20" i="2"/>
  <c r="I20" i="8" s="1"/>
  <c r="J20" i="2"/>
  <c r="J20" i="7" s="1"/>
  <c r="K20" i="2"/>
  <c r="K20" i="7" s="1"/>
  <c r="L20" i="2"/>
  <c r="L20" i="8" s="1"/>
  <c r="M20" i="2"/>
  <c r="M20" i="7" s="1"/>
  <c r="N20" i="2"/>
  <c r="N20" i="8" s="1"/>
  <c r="O20" i="2"/>
  <c r="O20" i="7" s="1"/>
  <c r="P20" i="2"/>
  <c r="P20" i="7" s="1"/>
  <c r="Q20" i="2"/>
  <c r="G20" i="2"/>
  <c r="G20" i="7" s="1"/>
  <c r="G19" i="7"/>
  <c r="D38" i="9" l="1"/>
  <c r="Z9" i="9"/>
  <c r="Y9" i="9"/>
  <c r="AA4" i="9"/>
  <c r="Q16" i="9"/>
  <c r="Q19" i="9"/>
  <c r="Z3" i="9"/>
  <c r="Q13" i="9"/>
  <c r="AA14" i="9"/>
  <c r="AA21" i="9"/>
  <c r="AA15" i="9"/>
  <c r="Z8" i="9"/>
  <c r="Y4" i="9"/>
  <c r="Z15" i="9"/>
  <c r="Y8" i="9"/>
  <c r="Y15" i="9"/>
  <c r="AA2" i="9"/>
  <c r="Z18" i="9"/>
  <c r="Y18" i="9"/>
  <c r="Q18" i="9"/>
  <c r="Y13" i="9"/>
  <c r="Y14" i="9"/>
  <c r="Z7" i="9"/>
  <c r="X14" i="9"/>
  <c r="AA6" i="9"/>
  <c r="X17" i="9"/>
  <c r="W17" i="9"/>
  <c r="Z10" i="9"/>
  <c r="Y6" i="9"/>
  <c r="Y20" i="9"/>
  <c r="Z16" i="9"/>
  <c r="X2" i="9"/>
  <c r="Z4" i="9"/>
  <c r="Y2" i="9"/>
  <c r="Z2" i="9"/>
  <c r="X4" i="9"/>
  <c r="AA18" i="9"/>
  <c r="X8" i="9"/>
  <c r="Q15" i="9"/>
  <c r="X13" i="9"/>
  <c r="Z14" i="9"/>
  <c r="AA7" i="9"/>
  <c r="Z17" i="9"/>
  <c r="Z13" i="9"/>
  <c r="Z21" i="9"/>
  <c r="Y17" i="9"/>
  <c r="AA13" i="9"/>
  <c r="Y21" i="9"/>
  <c r="W14" i="9"/>
  <c r="AA10" i="9"/>
  <c r="Z6" i="9"/>
  <c r="X21" i="9"/>
  <c r="Q2" i="9"/>
  <c r="V10" i="9"/>
  <c r="X6" i="9"/>
  <c r="X20" i="9"/>
  <c r="T10" i="9"/>
  <c r="R10" i="9"/>
  <c r="T8" i="9"/>
  <c r="V17" i="9"/>
  <c r="S2" i="9"/>
  <c r="W10" i="9"/>
  <c r="T5" i="9"/>
  <c r="V3" i="9"/>
  <c r="Z20" i="9"/>
  <c r="U19" i="9"/>
  <c r="AA17" i="9"/>
  <c r="V16" i="9"/>
  <c r="S3" i="9"/>
  <c r="R16" i="9"/>
  <c r="V14" i="9"/>
  <c r="Q10" i="9"/>
  <c r="R7" i="9"/>
  <c r="V4" i="9"/>
  <c r="S20" i="9"/>
  <c r="T17" i="9"/>
  <c r="U14" i="9"/>
  <c r="Q9" i="9"/>
  <c r="X9" i="9"/>
  <c r="U4" i="9"/>
  <c r="R20" i="9"/>
  <c r="S17" i="9"/>
  <c r="T4" i="9"/>
  <c r="V21" i="9"/>
  <c r="Q20" i="9"/>
  <c r="W18" i="9"/>
  <c r="R17" i="9"/>
  <c r="X15" i="9"/>
  <c r="S14" i="9"/>
  <c r="Q7" i="9"/>
  <c r="R13" i="9"/>
  <c r="R4" i="9"/>
  <c r="V9" i="9"/>
  <c r="X7" i="9"/>
  <c r="S4" i="9"/>
  <c r="U21" i="9"/>
  <c r="AA19" i="9"/>
  <c r="V18" i="9"/>
  <c r="Q17" i="9"/>
  <c r="W15" i="9"/>
  <c r="R14" i="9"/>
  <c r="V6" i="9"/>
  <c r="U6" i="9"/>
  <c r="U17" i="9"/>
  <c r="T6" i="9"/>
  <c r="R6" i="9"/>
  <c r="S6" i="9"/>
  <c r="W21" i="9"/>
  <c r="X18" i="9"/>
  <c r="T14" i="9"/>
  <c r="Q8" i="9"/>
  <c r="R5" i="9"/>
  <c r="W9" i="9"/>
  <c r="Y7" i="9"/>
  <c r="Q6" i="9"/>
  <c r="S13" i="9"/>
  <c r="R3" i="9"/>
  <c r="U9" i="9"/>
  <c r="W7" i="9"/>
  <c r="Y5" i="9"/>
  <c r="T21" i="9"/>
  <c r="U18" i="9"/>
  <c r="AA16" i="9"/>
  <c r="V15" i="9"/>
  <c r="Q14" i="9"/>
  <c r="S10" i="9"/>
  <c r="V20" i="9"/>
  <c r="R9" i="9"/>
  <c r="R8" i="9"/>
  <c r="W4" i="9"/>
  <c r="Q5" i="9"/>
  <c r="V7" i="9"/>
  <c r="T18" i="9"/>
  <c r="U15" i="9"/>
  <c r="Q4" i="9"/>
  <c r="S9" i="9"/>
  <c r="U7" i="9"/>
  <c r="W5" i="9"/>
  <c r="Y3" i="9"/>
  <c r="R21" i="9"/>
  <c r="X19" i="9"/>
  <c r="S18" i="9"/>
  <c r="T15" i="9"/>
  <c r="V13" i="9"/>
  <c r="T7" i="9"/>
  <c r="X3" i="9"/>
  <c r="W19" i="9"/>
  <c r="R18" i="9"/>
  <c r="S15" i="9"/>
  <c r="U8" i="9"/>
  <c r="U20" i="9"/>
  <c r="S8" i="9"/>
  <c r="T20" i="9"/>
  <c r="X5" i="9"/>
  <c r="W13" i="9"/>
  <c r="M42" i="8"/>
  <c r="L42" i="8"/>
  <c r="G20" i="8"/>
  <c r="K20" i="8"/>
  <c r="J20" i="8"/>
  <c r="O42" i="8"/>
  <c r="N42" i="8"/>
  <c r="N20" i="7"/>
  <c r="J42" i="8"/>
  <c r="I42" i="8"/>
  <c r="H42" i="7"/>
  <c r="P20" i="8"/>
  <c r="M20" i="8"/>
  <c r="L20" i="7"/>
  <c r="K42" i="8"/>
  <c r="O20" i="8"/>
  <c r="I20" i="7"/>
  <c r="P42" i="7"/>
  <c r="H20" i="8"/>
  <c r="G42" i="7"/>
  <c r="Q44" i="2"/>
  <c r="G44" i="2"/>
  <c r="H44" i="2"/>
  <c r="I44" i="2"/>
  <c r="J44" i="2"/>
  <c r="K44" i="2"/>
  <c r="L44" i="2"/>
  <c r="M44" i="2"/>
  <c r="N44" i="2"/>
  <c r="O44" i="2"/>
  <c r="P44" i="2"/>
  <c r="P41" i="8"/>
  <c r="O41" i="8"/>
  <c r="N41" i="8"/>
  <c r="M41" i="8"/>
  <c r="L41" i="8"/>
  <c r="K41" i="8"/>
  <c r="J41" i="8"/>
  <c r="I41" i="8"/>
  <c r="H41" i="8"/>
  <c r="G41" i="8"/>
  <c r="P40" i="8"/>
  <c r="O40" i="8"/>
  <c r="N40" i="8"/>
  <c r="M40" i="8"/>
  <c r="L40" i="8"/>
  <c r="K40" i="8"/>
  <c r="J40" i="8"/>
  <c r="I40" i="8"/>
  <c r="H40" i="8"/>
  <c r="G40" i="8"/>
  <c r="P38" i="8"/>
  <c r="O38" i="8"/>
  <c r="N38" i="8"/>
  <c r="M38" i="8"/>
  <c r="L38" i="8"/>
  <c r="K38" i="8"/>
  <c r="J38" i="8"/>
  <c r="I38" i="8"/>
  <c r="H38" i="8"/>
  <c r="G38" i="8"/>
  <c r="P37" i="8"/>
  <c r="O37" i="8"/>
  <c r="N37" i="8"/>
  <c r="M37" i="8"/>
  <c r="L37" i="8"/>
  <c r="K37" i="8"/>
  <c r="J37" i="8"/>
  <c r="I37" i="8"/>
  <c r="H37" i="8"/>
  <c r="G37" i="8"/>
  <c r="P36" i="8"/>
  <c r="O36" i="8"/>
  <c r="N36" i="8"/>
  <c r="M36" i="8"/>
  <c r="L36" i="8"/>
  <c r="K36" i="8"/>
  <c r="J36" i="8"/>
  <c r="I36" i="8"/>
  <c r="H36" i="8"/>
  <c r="G36" i="8"/>
  <c r="P35" i="8"/>
  <c r="O35" i="8"/>
  <c r="N35" i="8"/>
  <c r="M35" i="8"/>
  <c r="L35" i="8"/>
  <c r="K35" i="8"/>
  <c r="J35" i="8"/>
  <c r="I35" i="8"/>
  <c r="H35" i="8"/>
  <c r="G35" i="8"/>
  <c r="P34" i="8"/>
  <c r="O34" i="8"/>
  <c r="N34" i="8"/>
  <c r="M34" i="8"/>
  <c r="L34" i="8"/>
  <c r="K34" i="8"/>
  <c r="J34" i="8"/>
  <c r="I34" i="8"/>
  <c r="H34" i="8"/>
  <c r="G34" i="8"/>
  <c r="P33" i="8"/>
  <c r="O33" i="8"/>
  <c r="N33" i="8"/>
  <c r="M33" i="8"/>
  <c r="L33" i="8"/>
  <c r="K33" i="8"/>
  <c r="J33" i="8"/>
  <c r="I33" i="8"/>
  <c r="H33" i="8"/>
  <c r="G33" i="8"/>
  <c r="P32" i="8"/>
  <c r="O32" i="8"/>
  <c r="N32" i="8"/>
  <c r="M32" i="8"/>
  <c r="L32" i="8"/>
  <c r="K32" i="8"/>
  <c r="J32" i="8"/>
  <c r="I32" i="8"/>
  <c r="H32" i="8"/>
  <c r="G32" i="8"/>
  <c r="P31" i="8"/>
  <c r="O31" i="8"/>
  <c r="N31" i="8"/>
  <c r="M31" i="8"/>
  <c r="L31" i="8"/>
  <c r="K31" i="8"/>
  <c r="J31" i="8"/>
  <c r="I31" i="8"/>
  <c r="H31" i="8"/>
  <c r="G31" i="8"/>
  <c r="P23" i="8"/>
  <c r="O23" i="8"/>
  <c r="N23" i="8"/>
  <c r="M23" i="8"/>
  <c r="L23" i="8"/>
  <c r="K23" i="8"/>
  <c r="J23" i="8"/>
  <c r="I23" i="8"/>
  <c r="H23" i="8"/>
  <c r="G23" i="8"/>
  <c r="P22" i="8"/>
  <c r="O22" i="8"/>
  <c r="N22" i="8"/>
  <c r="M22" i="8"/>
  <c r="L22" i="8"/>
  <c r="K22" i="8"/>
  <c r="J22" i="8"/>
  <c r="I22" i="8"/>
  <c r="H22" i="8"/>
  <c r="G22" i="8"/>
  <c r="P19" i="8"/>
  <c r="O19" i="8"/>
  <c r="N19" i="8"/>
  <c r="M19" i="8"/>
  <c r="L19" i="8"/>
  <c r="K19" i="8"/>
  <c r="J19" i="8"/>
  <c r="I19" i="8"/>
  <c r="H19" i="8"/>
  <c r="G19" i="8"/>
  <c r="P18" i="8"/>
  <c r="O18" i="8"/>
  <c r="N18" i="8"/>
  <c r="M18" i="8"/>
  <c r="L18" i="8"/>
  <c r="K18" i="8"/>
  <c r="J18" i="8"/>
  <c r="I18" i="8"/>
  <c r="H18" i="8"/>
  <c r="G18" i="8"/>
  <c r="P16" i="8"/>
  <c r="O16" i="8"/>
  <c r="N16" i="8"/>
  <c r="M16" i="8"/>
  <c r="L16" i="8"/>
  <c r="K16" i="8"/>
  <c r="J16" i="8"/>
  <c r="I16" i="8"/>
  <c r="H16" i="8"/>
  <c r="G16" i="8"/>
  <c r="P15" i="8"/>
  <c r="O15" i="8"/>
  <c r="N15" i="8"/>
  <c r="M15" i="8"/>
  <c r="L15" i="8"/>
  <c r="K15" i="8"/>
  <c r="J15" i="8"/>
  <c r="I15" i="8"/>
  <c r="H15" i="8"/>
  <c r="G15" i="8"/>
  <c r="P14" i="8"/>
  <c r="O14" i="8"/>
  <c r="N14" i="8"/>
  <c r="M14" i="8"/>
  <c r="L14" i="8"/>
  <c r="K14" i="8"/>
  <c r="J14" i="8"/>
  <c r="I14" i="8"/>
  <c r="H14" i="8"/>
  <c r="G14" i="8"/>
  <c r="P13" i="8"/>
  <c r="O13" i="8"/>
  <c r="N13" i="8"/>
  <c r="M13" i="8"/>
  <c r="L13" i="8"/>
  <c r="K13" i="8"/>
  <c r="J13" i="8"/>
  <c r="I13" i="8"/>
  <c r="H13" i="8"/>
  <c r="G13" i="8"/>
  <c r="P12" i="8"/>
  <c r="O12" i="8"/>
  <c r="N12" i="8"/>
  <c r="M12" i="8"/>
  <c r="L12" i="8"/>
  <c r="K12" i="8"/>
  <c r="J12" i="8"/>
  <c r="I12" i="8"/>
  <c r="H12" i="8"/>
  <c r="G12" i="8"/>
  <c r="P11" i="8"/>
  <c r="O11" i="8"/>
  <c r="N11" i="8"/>
  <c r="M11" i="8"/>
  <c r="L11" i="8"/>
  <c r="K11" i="8"/>
  <c r="J11" i="8"/>
  <c r="I11" i="8"/>
  <c r="H11" i="8"/>
  <c r="G11" i="8"/>
  <c r="P3" i="8"/>
  <c r="O3" i="8"/>
  <c r="N3" i="8"/>
  <c r="M3" i="8"/>
  <c r="L3" i="8"/>
  <c r="K3" i="8"/>
  <c r="J3" i="8"/>
  <c r="I3" i="8"/>
  <c r="H3" i="8"/>
  <c r="G3" i="8"/>
  <c r="P2" i="8"/>
  <c r="O2" i="8"/>
  <c r="N2" i="8"/>
  <c r="M2" i="8"/>
  <c r="L2" i="8"/>
  <c r="K2" i="8"/>
  <c r="J2" i="8"/>
  <c r="I2" i="8"/>
  <c r="H2" i="8"/>
  <c r="G2" i="8"/>
  <c r="H2" i="7"/>
  <c r="I2" i="7"/>
  <c r="J2" i="7"/>
  <c r="K2" i="7"/>
  <c r="L2" i="7"/>
  <c r="M2" i="7"/>
  <c r="N2" i="7"/>
  <c r="O2" i="7"/>
  <c r="P2" i="7"/>
  <c r="H3" i="7"/>
  <c r="I3" i="7"/>
  <c r="J3" i="7"/>
  <c r="K3" i="7"/>
  <c r="L3" i="7"/>
  <c r="M3" i="7"/>
  <c r="N3" i="7"/>
  <c r="O3" i="7"/>
  <c r="P3" i="7"/>
  <c r="H11" i="7"/>
  <c r="I11" i="7"/>
  <c r="J11" i="7"/>
  <c r="K11" i="7"/>
  <c r="L11" i="7"/>
  <c r="M11" i="7"/>
  <c r="N11" i="7"/>
  <c r="O11" i="7"/>
  <c r="P11" i="7"/>
  <c r="H12" i="7"/>
  <c r="I12" i="7"/>
  <c r="J12" i="7"/>
  <c r="K12" i="7"/>
  <c r="L12" i="7"/>
  <c r="M12" i="7"/>
  <c r="N12" i="7"/>
  <c r="O12" i="7"/>
  <c r="P12" i="7"/>
  <c r="H13" i="7"/>
  <c r="I13" i="7"/>
  <c r="J13" i="7"/>
  <c r="K13" i="7"/>
  <c r="L13" i="7"/>
  <c r="M13" i="7"/>
  <c r="N13" i="7"/>
  <c r="O13" i="7"/>
  <c r="P13" i="7"/>
  <c r="H14" i="7"/>
  <c r="I14" i="7"/>
  <c r="J14" i="7"/>
  <c r="K14" i="7"/>
  <c r="L14" i="7"/>
  <c r="M14" i="7"/>
  <c r="N14" i="7"/>
  <c r="O14" i="7"/>
  <c r="P14" i="7"/>
  <c r="H15" i="7"/>
  <c r="I15" i="7"/>
  <c r="J15" i="7"/>
  <c r="K15" i="7"/>
  <c r="L15" i="7"/>
  <c r="M15" i="7"/>
  <c r="N15" i="7"/>
  <c r="O15" i="7"/>
  <c r="P15" i="7"/>
  <c r="H16" i="7"/>
  <c r="I16" i="7"/>
  <c r="J16" i="7"/>
  <c r="K16" i="7"/>
  <c r="L16" i="7"/>
  <c r="M16" i="7"/>
  <c r="N16" i="7"/>
  <c r="O16" i="7"/>
  <c r="P16" i="7"/>
  <c r="H18" i="7"/>
  <c r="I18" i="7"/>
  <c r="J18" i="7"/>
  <c r="K18" i="7"/>
  <c r="L18" i="7"/>
  <c r="M18" i="7"/>
  <c r="N18" i="7"/>
  <c r="O18" i="7"/>
  <c r="P18" i="7"/>
  <c r="H19" i="7"/>
  <c r="I19" i="7"/>
  <c r="J19" i="7"/>
  <c r="K19" i="7"/>
  <c r="L19" i="7"/>
  <c r="M19" i="7"/>
  <c r="N19" i="7"/>
  <c r="O19" i="7"/>
  <c r="P19" i="7"/>
  <c r="H22" i="7"/>
  <c r="I22" i="7"/>
  <c r="J22" i="7"/>
  <c r="K22" i="7"/>
  <c r="L22" i="7"/>
  <c r="M22" i="7"/>
  <c r="N22" i="7"/>
  <c r="O22" i="7"/>
  <c r="P22" i="7"/>
  <c r="H23" i="7"/>
  <c r="I23" i="7"/>
  <c r="J23" i="7"/>
  <c r="K23" i="7"/>
  <c r="L23" i="7"/>
  <c r="M23" i="7"/>
  <c r="N23" i="7"/>
  <c r="O23" i="7"/>
  <c r="P23" i="7"/>
  <c r="H31" i="7"/>
  <c r="I31" i="7"/>
  <c r="J31" i="7"/>
  <c r="K31" i="7"/>
  <c r="L31" i="7"/>
  <c r="M31" i="7"/>
  <c r="N31" i="7"/>
  <c r="O31" i="7"/>
  <c r="P31" i="7"/>
  <c r="H32" i="7"/>
  <c r="I32" i="7"/>
  <c r="J32" i="7"/>
  <c r="K32" i="7"/>
  <c r="L32" i="7"/>
  <c r="M32" i="7"/>
  <c r="N32" i="7"/>
  <c r="O32" i="7"/>
  <c r="P32" i="7"/>
  <c r="H33" i="7"/>
  <c r="I33" i="7"/>
  <c r="J33" i="7"/>
  <c r="K33" i="7"/>
  <c r="L33" i="7"/>
  <c r="M33" i="7"/>
  <c r="N33" i="7"/>
  <c r="O33" i="7"/>
  <c r="P33" i="7"/>
  <c r="H34" i="7"/>
  <c r="I34" i="7"/>
  <c r="J34" i="7"/>
  <c r="K34" i="7"/>
  <c r="L34" i="7"/>
  <c r="M34" i="7"/>
  <c r="N34" i="7"/>
  <c r="O34" i="7"/>
  <c r="P34" i="7"/>
  <c r="H35" i="7"/>
  <c r="I35" i="7"/>
  <c r="J35" i="7"/>
  <c r="K35" i="7"/>
  <c r="L35" i="7"/>
  <c r="M35" i="7"/>
  <c r="N35" i="7"/>
  <c r="O35" i="7"/>
  <c r="P35" i="7"/>
  <c r="H36" i="7"/>
  <c r="I36" i="7"/>
  <c r="J36" i="7"/>
  <c r="K36" i="7"/>
  <c r="L36" i="7"/>
  <c r="M36" i="7"/>
  <c r="N36" i="7"/>
  <c r="O36" i="7"/>
  <c r="P36" i="7"/>
  <c r="H37" i="7"/>
  <c r="I37" i="7"/>
  <c r="J37" i="7"/>
  <c r="K37" i="7"/>
  <c r="L37" i="7"/>
  <c r="M37" i="7"/>
  <c r="N37" i="7"/>
  <c r="O37" i="7"/>
  <c r="P37" i="7"/>
  <c r="H38" i="7"/>
  <c r="I38" i="7"/>
  <c r="J38" i="7"/>
  <c r="K38" i="7"/>
  <c r="L38" i="7"/>
  <c r="M38" i="7"/>
  <c r="N38" i="7"/>
  <c r="O38" i="7"/>
  <c r="P38" i="7"/>
  <c r="H40" i="7"/>
  <c r="I40" i="7"/>
  <c r="J40" i="7"/>
  <c r="K40" i="7"/>
  <c r="L40" i="7"/>
  <c r="M40" i="7"/>
  <c r="N40" i="7"/>
  <c r="O40" i="7"/>
  <c r="P40" i="7"/>
  <c r="H41" i="7"/>
  <c r="I41" i="7"/>
  <c r="J41" i="7"/>
  <c r="K41" i="7"/>
  <c r="L41" i="7"/>
  <c r="M41" i="7"/>
  <c r="N41" i="7"/>
  <c r="O41" i="7"/>
  <c r="P41" i="7"/>
  <c r="G3" i="7"/>
  <c r="G11" i="7"/>
  <c r="G12" i="7"/>
  <c r="G13" i="7"/>
  <c r="G14" i="7"/>
  <c r="G15" i="7"/>
  <c r="G16" i="7"/>
  <c r="G18" i="7"/>
  <c r="G17" i="7" s="1"/>
  <c r="G23" i="7"/>
  <c r="G31" i="7"/>
  <c r="G32" i="7"/>
  <c r="G33" i="7"/>
  <c r="G34" i="7"/>
  <c r="G35" i="7"/>
  <c r="G36" i="7"/>
  <c r="G37" i="7"/>
  <c r="G38" i="7"/>
  <c r="G40" i="7"/>
  <c r="G41" i="7"/>
  <c r="G2" i="7"/>
  <c r="M39" i="7" l="1"/>
  <c r="L39" i="7"/>
  <c r="N39" i="8"/>
  <c r="O39" i="8"/>
  <c r="P39" i="8"/>
  <c r="K39" i="7"/>
  <c r="J39" i="7"/>
  <c r="O17" i="7"/>
  <c r="L39" i="8"/>
  <c r="L17" i="8"/>
  <c r="J39" i="8"/>
  <c r="M17" i="8"/>
  <c r="K39" i="8"/>
  <c r="P39" i="7"/>
  <c r="N17" i="8"/>
  <c r="O39" i="7"/>
  <c r="O17" i="8"/>
  <c r="M39" i="8"/>
  <c r="N39" i="7"/>
  <c r="I39" i="7"/>
  <c r="N17" i="7"/>
  <c r="H39" i="7"/>
  <c r="M17" i="7"/>
  <c r="L17" i="7"/>
  <c r="G17" i="8"/>
  <c r="G10" i="7"/>
  <c r="K17" i="7"/>
  <c r="H17" i="8"/>
  <c r="J17" i="7"/>
  <c r="I17" i="8"/>
  <c r="G39" i="8"/>
  <c r="P17" i="7"/>
  <c r="I17" i="7"/>
  <c r="J17" i="8"/>
  <c r="P17" i="8"/>
  <c r="H39" i="8"/>
  <c r="H17" i="7"/>
  <c r="I10" i="8"/>
  <c r="K17" i="8"/>
  <c r="I39" i="8"/>
  <c r="G39" i="7"/>
  <c r="I30" i="7"/>
  <c r="P30" i="7"/>
  <c r="J10" i="7"/>
  <c r="H30" i="7"/>
  <c r="K10" i="7"/>
  <c r="O30" i="7"/>
  <c r="K30" i="8"/>
  <c r="K10" i="8"/>
  <c r="G30" i="8"/>
  <c r="M30" i="8"/>
  <c r="J10" i="8"/>
  <c r="P30" i="8"/>
  <c r="G30" i="7"/>
  <c r="O10" i="7"/>
  <c r="K30" i="7"/>
  <c r="M10" i="7"/>
  <c r="H10" i="8"/>
  <c r="J30" i="8"/>
  <c r="M30" i="7"/>
  <c r="L30" i="7"/>
  <c r="O10" i="8"/>
  <c r="N10" i="8"/>
  <c r="P10" i="7"/>
  <c r="H10" i="7"/>
  <c r="I10" i="7"/>
  <c r="N30" i="7"/>
  <c r="N10" i="7"/>
  <c r="J30" i="7"/>
  <c r="L10" i="7"/>
  <c r="L10" i="8"/>
  <c r="N30" i="8"/>
  <c r="M10" i="8"/>
  <c r="P10" i="8"/>
  <c r="H30" i="8"/>
  <c r="L30" i="8"/>
  <c r="G10" i="8"/>
  <c r="I30" i="8"/>
  <c r="O30" i="8"/>
</calcChain>
</file>

<file path=xl/sharedStrings.xml><?xml version="1.0" encoding="utf-8"?>
<sst xmlns="http://schemas.openxmlformats.org/spreadsheetml/2006/main" count="2357" uniqueCount="140">
  <si>
    <t>LIBSERIE</t>
  </si>
  <si>
    <t>ENERGIE</t>
  </si>
  <si>
    <t>UNITE</t>
  </si>
  <si>
    <t>NIVGEO</t>
  </si>
  <si>
    <t>TYPDONNEE</t>
  </si>
  <si>
    <t>TYPFLUX</t>
  </si>
  <si>
    <t>2011</t>
  </si>
  <si>
    <t>2012</t>
  </si>
  <si>
    <t>2013</t>
  </si>
  <si>
    <t>2014</t>
  </si>
  <si>
    <t>2015</t>
  </si>
  <si>
    <t>2016</t>
  </si>
  <si>
    <t>2017</t>
  </si>
  <si>
    <t>2018</t>
  </si>
  <si>
    <t>2019</t>
  </si>
  <si>
    <t>2020</t>
  </si>
  <si>
    <t>2021</t>
  </si>
  <si>
    <t>Consommation finale de charbon dans le tertiaire</t>
  </si>
  <si>
    <t>Charbon</t>
  </si>
  <si>
    <t>kilotonne</t>
  </si>
  <si>
    <t>France</t>
  </si>
  <si>
    <t>Réelles</t>
  </si>
  <si>
    <t>Tertiaire</t>
  </si>
  <si>
    <t>Consommation finale de charbon dans le résidentiel</t>
  </si>
  <si>
    <t>TWh</t>
  </si>
  <si>
    <t>Résidentiel</t>
  </si>
  <si>
    <t>Consommation finale de chaleur (vendue) dans le résidentiel</t>
  </si>
  <si>
    <t>Chaleur vendue</t>
  </si>
  <si>
    <t>CVC</t>
  </si>
  <si>
    <t>Consommation finale de charbon dans le résidentiel et le tertiaire</t>
  </si>
  <si>
    <t>Résidentiel-Tertiaire</t>
  </si>
  <si>
    <t>Consommation finale d'électricité dans le résidentiel</t>
  </si>
  <si>
    <t>Électricité</t>
  </si>
  <si>
    <t>Consommation d'énergie issue de déchets renouvelables dans le résidentiel</t>
  </si>
  <si>
    <t>EnR et déchets</t>
  </si>
  <si>
    <t>Consommation d'énergie issue de déchets non renouvelables dans le résidentiel</t>
  </si>
  <si>
    <t>Consommation finale de chaleur (vendue) dans le tertiaire</t>
  </si>
  <si>
    <t>Consommation de biomasse solide dans le résidentiel</t>
  </si>
  <si>
    <t>Consommation finale de chaleur (vendue) dans le résidentiel-tertiaire</t>
  </si>
  <si>
    <t>Consommation de chaleur renouvelable issue des pompes du chaleur dans le résidentiel</t>
  </si>
  <si>
    <t>Consommation finale d'énergies renouvelables thermiques et déchets dans le résidentiel</t>
  </si>
  <si>
    <t>Consommation d'énergie solaire thermique dans le résidentiel</t>
  </si>
  <si>
    <t>Consommation finale de gaz naturel dans le résidentiel</t>
  </si>
  <si>
    <t>Gaz naturel</t>
  </si>
  <si>
    <t>Consommation finale d'électricité dans le tertiaire</t>
  </si>
  <si>
    <t>Consommation finale dans le résidentiel, toutes énergies confondues</t>
  </si>
  <si>
    <t>Toutes énergies</t>
  </si>
  <si>
    <t>Consommation finale de produits raffinés dans le résidentiel</t>
  </si>
  <si>
    <t>Pétrole</t>
  </si>
  <si>
    <t>Consommation de fioul domestique par les ménages</t>
  </si>
  <si>
    <t>Consommation de GPL combustible par les ménages</t>
  </si>
  <si>
    <t>Consommation de GPL dans le résidentiel</t>
  </si>
  <si>
    <t>Consommation de fioul domestique dans le résidentiel</t>
  </si>
  <si>
    <t>Consommation finale d'énergies renouvelables thermiques et déchets dans le résidentiel-tertiaire</t>
  </si>
  <si>
    <t>Consommation finale de gaz naturel dans le résidentiel-tertiaire</t>
  </si>
  <si>
    <t>Consommation finale dans le résidentiel-tertiaire, toutes énergies confondues</t>
  </si>
  <si>
    <t>Résidentiel-tertiaire</t>
  </si>
  <si>
    <t>Consommation finale d'énergies renouvelables thermiques et déchets dans le tertiaire</t>
  </si>
  <si>
    <t>Consommation finale de produits raffinés dans le résidentiel-tertiaire</t>
  </si>
  <si>
    <t>Consommation de biomasse solide dans le tertiaire</t>
  </si>
  <si>
    <t>Consommation de chaleur renouvelable issue des pompes du chaleur dans le tertiaire</t>
  </si>
  <si>
    <t>Consommation finale d'électricité dans le tertiaire (sans les non spécifiés)</t>
  </si>
  <si>
    <t>Consommation finale de gaz naturel dans le tertiaire</t>
  </si>
  <si>
    <t>TWh (PCS)</t>
  </si>
  <si>
    <t>Consommation finale d'électricité dans secteur non spécifié</t>
  </si>
  <si>
    <t>Consommation de chaleur géothermique dans le tertiaire</t>
  </si>
  <si>
    <t>Consommation finale de produits raffinés dans le tertiaire</t>
  </si>
  <si>
    <t>Mtep</t>
  </si>
  <si>
    <t>Consommation de GPL dans le tertiaire</t>
  </si>
  <si>
    <t>Consommation de fioul domestique dans le tertiaire</t>
  </si>
  <si>
    <t>Consommation d'énergie issue de déchets renouvelables dans le tertiaire</t>
  </si>
  <si>
    <t>Consommation de biogaz dans le tertiaire</t>
  </si>
  <si>
    <t>Consommation finale dans le tertiaire, toutes énergies confondues</t>
  </si>
  <si>
    <t>Consommation d'énergie solaire thermique dans le tertiaire</t>
  </si>
  <si>
    <t>Consommation d'énergie issue de déchets non renouvelables dans le tertiaire</t>
  </si>
  <si>
    <t>kgCO2eq/kWh</t>
  </si>
  <si>
    <t>x</t>
  </si>
  <si>
    <t>TYPE</t>
  </si>
  <si>
    <t>Energy carriers</t>
  </si>
  <si>
    <t>WHAT</t>
  </si>
  <si>
    <t>SOURCE</t>
  </si>
  <si>
    <t>SDES</t>
  </si>
  <si>
    <t>Emission factors</t>
  </si>
  <si>
    <t>Heating networks</t>
  </si>
  <si>
    <t>FEDENE</t>
  </si>
  <si>
    <t>Electricity</t>
  </si>
  <si>
    <t>COMMENTS</t>
  </si>
  <si>
    <t>ADEME</t>
  </si>
  <si>
    <t>Geothermal</t>
  </si>
  <si>
    <t>It is assumed 0, because the energy that is necessary for the heat pumps are already accounted for in other energy carriers (e.g. electricity, natural gas). The figures in TWh represent the energy produced by heat pumps</t>
  </si>
  <si>
    <t>Average emission factors, with "méthode moyenne"</t>
  </si>
  <si>
    <t>Energy produced by heat pumps</t>
  </si>
  <si>
    <t xml:space="preserve">Solar thermal </t>
  </si>
  <si>
    <t>For life-cycle emission factors, we use the production emission factors</t>
  </si>
  <si>
    <t xml:space="preserve">Energy balance given by the SDES </t>
  </si>
  <si>
    <t>LINK</t>
  </si>
  <si>
    <t>https://www.fedene.fr/wp-content/uploads/sites/2/2021/11/2021-Enquete-reseaux-de-chaleur-et-de-froid-Rapport-Global-2021-version-finale.pdf</t>
  </si>
  <si>
    <t>https://www.statistiques.developpement-durable.gouv.fr/bilan-energetique-de-la-france-pour-2021</t>
  </si>
  <si>
    <t>https://base-empreinte.ademe.fr/</t>
  </si>
  <si>
    <t xml:space="preserve">Energy from waste </t>
  </si>
  <si>
    <t xml:space="preserve">We assume the same emission factors than heating networks </t>
  </si>
  <si>
    <t>MtCo2eq</t>
  </si>
  <si>
    <t>F-Gases</t>
  </si>
  <si>
    <t>Emissions</t>
  </si>
  <si>
    <t>CITEPA</t>
  </si>
  <si>
    <t xml:space="preserve">Given in the SECTEN format </t>
  </si>
  <si>
    <t>https://www.citepa.org/fr/donnees-emissions/</t>
  </si>
  <si>
    <t xml:space="preserve">Oil products </t>
  </si>
  <si>
    <t>The total of GPL + fioul domestique is not equal to the total of oil products. Therefore, we assume it is fioul domestique</t>
  </si>
  <si>
    <t>Remaining</t>
  </si>
  <si>
    <t>Chauffage</t>
  </si>
  <si>
    <t>ECS</t>
  </si>
  <si>
    <t>Eau chaude sanitaire</t>
  </si>
  <si>
    <t>Ventilation &amp; climatisation</t>
  </si>
  <si>
    <t>Froid et lavage</t>
  </si>
  <si>
    <t>TIC</t>
  </si>
  <si>
    <t>Cuisson</t>
  </si>
  <si>
    <t>Eclairage</t>
  </si>
  <si>
    <t>Autres Usages</t>
  </si>
  <si>
    <t>TOTAL</t>
  </si>
  <si>
    <t>UNIT</t>
  </si>
  <si>
    <t>Residentiel</t>
  </si>
  <si>
    <t xml:space="preserve">Non residentiel </t>
  </si>
  <si>
    <t>Autres usages</t>
  </si>
  <si>
    <t>Climatisation</t>
  </si>
  <si>
    <t>chauffage</t>
  </si>
  <si>
    <t>ecs</t>
  </si>
  <si>
    <t>eclairage</t>
  </si>
  <si>
    <t>climatisation</t>
  </si>
  <si>
    <t>autres usages</t>
  </si>
  <si>
    <t>Non residentiel</t>
  </si>
  <si>
    <t>Electricity consumption by usage</t>
  </si>
  <si>
    <t>RTE</t>
  </si>
  <si>
    <t>Electricity consumption</t>
  </si>
  <si>
    <t>Repartition is given by RTE</t>
  </si>
  <si>
    <t>https://rte-futursenergetiques2050.com/trajectoires/trajectoire-de-reference</t>
  </si>
  <si>
    <t>rte_elec_by_usage</t>
  </si>
  <si>
    <t>raw_data_energy_balance</t>
  </si>
  <si>
    <t>-</t>
  </si>
  <si>
    <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</si>
</sst>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sz val="10"/>
      <color theme="1"/>
      <name val="Calibri"/>
      <family val="2"/>
      <scheme val="minor"/>
    </font>
    <font>
      <sz val="11"/>
      <color rgb="FF000000"/>
      <name val="Calibri"/>
      <family val="2"/>
      <scheme val="minor"/>
    </font>
    <font>
      <sz val="11"/>
      <color theme="1"/>
      <name val="Calibri"/>
      <family val="2"/>
      <scheme val="minor"/>
    </font>
    <font>
      <i/>
      <sz val="11"/>
      <color rgb="FF00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29">
    <xf numFmtId="0" fontId="0" fillId="0" borderId="0" xfId="0"/>
    <xf numFmtId="0" fontId="0" fillId="0" borderId="1" xfId="0" applyBorder="1"/>
    <xf numFmtId="0" fontId="1" fillId="0" borderId="1" xfId="0" applyFont="1" applyBorder="1"/>
    <xf numFmtId="0" fontId="0" fillId="2" borderId="1" xfId="0" applyFill="1" applyBorder="1"/>
    <xf numFmtId="0" fontId="2" fillId="3" borderId="1" xfId="0" applyFont="1" applyFill="1" applyBorder="1"/>
    <xf numFmtId="0" fontId="3" fillId="0" borderId="1" xfId="0" applyFont="1" applyBorder="1"/>
    <xf numFmtId="0" fontId="4" fillId="0" borderId="1" xfId="0" applyFont="1" applyBorder="1"/>
    <xf numFmtId="0" fontId="5" fillId="0" borderId="0" xfId="0" applyFont="1"/>
    <xf numFmtId="0" fontId="1" fillId="0" borderId="0" xfId="0" applyFont="1"/>
    <xf numFmtId="0" fontId="0" fillId="0" borderId="0" xfId="0" applyAlignment="1">
      <alignment wrapText="1"/>
    </xf>
    <xf numFmtId="0" fontId="0" fillId="2" borderId="0" xfId="0" applyFill="1"/>
    <xf numFmtId="0" fontId="0" fillId="0" borderId="0" xfId="0" applyFill="1"/>
    <xf numFmtId="0" fontId="2" fillId="4" borderId="0" xfId="0" applyFont="1" applyFill="1"/>
    <xf numFmtId="2" fontId="0" fillId="2" borderId="0" xfId="0" applyNumberFormat="1" applyFill="1"/>
    <xf numFmtId="2" fontId="0" fillId="0" borderId="0" xfId="0" applyNumberFormat="1" applyFill="1"/>
    <xf numFmtId="2" fontId="2" fillId="4" borderId="0" xfId="0" applyNumberFormat="1" applyFont="1" applyFill="1"/>
    <xf numFmtId="2" fontId="0" fillId="0" borderId="0" xfId="0" applyNumberFormat="1"/>
    <xf numFmtId="0" fontId="3" fillId="0" borderId="0" xfId="0" applyFont="1"/>
    <xf numFmtId="0" fontId="3" fillId="0" borderId="2" xfId="0" applyFont="1" applyFill="1" applyBorder="1"/>
    <xf numFmtId="2" fontId="3" fillId="0" borderId="0" xfId="0" applyNumberFormat="1" applyFont="1"/>
    <xf numFmtId="9" fontId="0" fillId="0" borderId="0" xfId="1" applyFont="1"/>
    <xf numFmtId="0" fontId="3" fillId="0" borderId="1" xfId="0" applyFont="1" applyFill="1" applyBorder="1"/>
    <xf numFmtId="0" fontId="3" fillId="0" borderId="0" xfId="0" applyFont="1" applyFill="1"/>
    <xf numFmtId="0" fontId="7" fillId="0" borderId="0" xfId="0" applyFont="1" applyFill="1"/>
    <xf numFmtId="2" fontId="3" fillId="0" borderId="0" xfId="0" applyNumberFormat="1" applyFont="1" applyFill="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86D6-A291-401B-975F-324097CC5C27}">
  <dimension ref="A1:S48"/>
  <sheetViews>
    <sheetView workbookViewId="0">
      <pane xSplit="6" ySplit="1" topLeftCell="H2" activePane="bottomRight" state="frozen"/>
      <selection activeCell="F24" sqref="F24:F29"/>
      <selection pane="topRight" activeCell="F24" sqref="F24:F29"/>
      <selection pane="bottomLeft" activeCell="F24" sqref="F24:F29"/>
      <selection pane="bottomRight" activeCell="O46" sqref="O46"/>
    </sheetView>
  </sheetViews>
  <sheetFormatPr baseColWidth="10" defaultRowHeight="15" x14ac:dyDescent="0.25"/>
  <cols>
    <col min="1" max="1" width="82" bestFit="1" customWidth="1"/>
    <col min="2" max="2" width="15.140625" bestFit="1" customWidth="1"/>
    <col min="3" max="3" width="13.7109375" bestFit="1" customWidth="1"/>
    <col min="6" max="6" width="19.570312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8" x14ac:dyDescent="0.25">
      <c r="A2" s="3" t="s">
        <v>26</v>
      </c>
      <c r="B2" s="1" t="s">
        <v>27</v>
      </c>
      <c r="C2" s="1" t="s">
        <v>101</v>
      </c>
      <c r="D2" s="1" t="s">
        <v>20</v>
      </c>
      <c r="E2" s="1" t="s">
        <v>21</v>
      </c>
      <c r="F2" s="1" t="s">
        <v>25</v>
      </c>
      <c r="G2" s="13">
        <f>twh_energy_balance!G2*life_cycle_emission_factors!G2</f>
        <v>2.6991048973011034</v>
      </c>
      <c r="H2" s="13">
        <f>twh_energy_balance!H2*life_cycle_emission_factors!H2</f>
        <v>2.7380350672579334</v>
      </c>
      <c r="I2" s="13">
        <f>twh_energy_balance!I2*life_cycle_emission_factors!I2</f>
        <v>2.7698551357803174</v>
      </c>
      <c r="J2" s="13">
        <f>twh_energy_balance!J2*life_cycle_emission_factors!J2</f>
        <v>2.2050920980826345</v>
      </c>
      <c r="K2" s="13">
        <f>twh_energy_balance!K2*life_cycle_emission_factors!K2</f>
        <v>2.2324429030168025</v>
      </c>
      <c r="L2" s="13">
        <f>twh_energy_balance!L2*life_cycle_emission_factors!L2</f>
        <v>2.2460484876779896</v>
      </c>
      <c r="M2" s="13">
        <f>twh_energy_balance!M2*life_cycle_emission_factors!M2</f>
        <v>2.0614783412471307</v>
      </c>
      <c r="N2" s="13">
        <f>twh_energy_balance!N2*life_cycle_emission_factors!N2</f>
        <v>2.1030267263128408</v>
      </c>
      <c r="O2" s="13">
        <f>twh_energy_balance!O2*life_cycle_emission_factors!O2</f>
        <v>1.977458615356146</v>
      </c>
      <c r="P2" s="13">
        <f>twh_energy_balance!P2*life_cycle_emission_factors!P2</f>
        <v>1.869438843538509</v>
      </c>
      <c r="Q2" s="11"/>
    </row>
    <row r="3" spans="1:18" x14ac:dyDescent="0.25">
      <c r="A3" s="3" t="s">
        <v>23</v>
      </c>
      <c r="B3" s="1" t="s">
        <v>18</v>
      </c>
      <c r="C3" s="1" t="s">
        <v>101</v>
      </c>
      <c r="D3" s="1" t="s">
        <v>20</v>
      </c>
      <c r="E3" s="1" t="s">
        <v>21</v>
      </c>
      <c r="F3" s="1" t="s">
        <v>25</v>
      </c>
      <c r="G3" s="13">
        <f>twh_energy_balance!G3*life_cycle_emission_factors!G3</f>
        <v>0.17725697028000001</v>
      </c>
      <c r="H3" s="13">
        <f>twh_energy_balance!H3*life_cycle_emission_factors!H3</f>
        <v>0.19747833040000001</v>
      </c>
      <c r="I3" s="13">
        <f>twh_energy_balance!I3*life_cycle_emission_factors!I3</f>
        <v>0.20755831889000001</v>
      </c>
      <c r="J3" s="13">
        <f>twh_energy_balance!J3*life_cycle_emission_factors!J3</f>
        <v>0.15369461354000002</v>
      </c>
      <c r="K3" s="13">
        <f>twh_energy_balance!K3*life_cycle_emission_factors!K3</f>
        <v>0.15907879182000004</v>
      </c>
      <c r="L3" s="13">
        <f>twh_energy_balance!L3*life_cycle_emission_factors!L3</f>
        <v>0.1651644917</v>
      </c>
      <c r="M3" s="13">
        <f>twh_energy_balance!M3*life_cycle_emission_factors!M3</f>
        <v>0.15561529637511004</v>
      </c>
      <c r="N3" s="13">
        <f>twh_energy_balance!N3*life_cycle_emission_factors!N3</f>
        <v>0.11525207607043</v>
      </c>
      <c r="O3" s="13">
        <f>twh_energy_balance!O3*life_cycle_emission_factors!O3</f>
        <v>0.10692256812185003</v>
      </c>
      <c r="P3" s="13">
        <f>twh_energy_balance!P3*life_cycle_emission_factors!P3</f>
        <v>9.076257961485E-2</v>
      </c>
      <c r="Q3" s="11"/>
    </row>
    <row r="4" spans="1:18" x14ac:dyDescent="0.25">
      <c r="A4" s="3" t="s">
        <v>31</v>
      </c>
      <c r="B4" s="1" t="s">
        <v>32</v>
      </c>
      <c r="C4" s="1" t="s">
        <v>101</v>
      </c>
      <c r="D4" s="1" t="s">
        <v>20</v>
      </c>
      <c r="E4" s="1" t="s">
        <v>21</v>
      </c>
      <c r="F4" s="1" t="s">
        <v>25</v>
      </c>
      <c r="G4" s="13">
        <f>SUM(G5:G9)</f>
        <v>11.994123907574236</v>
      </c>
      <c r="H4" s="13">
        <f t="shared" ref="H4:P4" si="0">SUM(H5:H9)</f>
        <v>12.976521460542831</v>
      </c>
      <c r="I4" s="13">
        <f t="shared" si="0"/>
        <v>13.195418609265737</v>
      </c>
      <c r="J4" s="13">
        <f t="shared" si="0"/>
        <v>11.219780734277453</v>
      </c>
      <c r="K4" s="13">
        <f t="shared" si="0"/>
        <v>38.306734953918813</v>
      </c>
      <c r="L4" s="13">
        <f t="shared" si="0"/>
        <v>9.7232994112884441</v>
      </c>
      <c r="M4" s="13">
        <f t="shared" si="0"/>
        <v>9.3807518168818689</v>
      </c>
      <c r="N4" s="13">
        <f t="shared" si="0"/>
        <v>9.608129216218634</v>
      </c>
      <c r="O4" s="13">
        <f t="shared" si="0"/>
        <v>10.075684414306632</v>
      </c>
      <c r="P4" s="13">
        <f t="shared" si="0"/>
        <v>9.8728794224710192</v>
      </c>
      <c r="Q4" s="11"/>
      <c r="R4" s="16"/>
    </row>
    <row r="5" spans="1:18" s="22" customFormat="1" x14ac:dyDescent="0.25">
      <c r="A5" s="21" t="s">
        <v>110</v>
      </c>
      <c r="B5" s="1" t="s">
        <v>32</v>
      </c>
      <c r="C5" s="1" t="s">
        <v>101</v>
      </c>
      <c r="D5" s="1" t="s">
        <v>20</v>
      </c>
      <c r="E5" s="1" t="s">
        <v>21</v>
      </c>
      <c r="F5" s="1" t="s">
        <v>25</v>
      </c>
      <c r="G5" s="24">
        <f>life_cycle_emission_factors!G5*twh_energy_balance!G5</f>
        <v>3.7278950470685746</v>
      </c>
      <c r="H5" s="24">
        <f>life_cycle_emission_factors!H5*twh_energy_balance!H5</f>
        <v>4.0706872632644373</v>
      </c>
      <c r="I5" s="24">
        <f>life_cycle_emission_factors!I5*twh_energy_balance!I5</f>
        <v>4.164901864615385</v>
      </c>
      <c r="J5" s="24">
        <f>life_cycle_emission_factors!J5*twh_energy_balance!J5</f>
        <v>3.593271677048866</v>
      </c>
      <c r="K5" s="24">
        <f>life_cycle_emission_factors!K5*twh_energy_balance!K5</f>
        <v>31.587466454943574</v>
      </c>
      <c r="L5" s="24">
        <f>life_cycle_emission_factors!L5*twh_energy_balance!L5</f>
        <v>3.1634306958945984</v>
      </c>
      <c r="M5" s="24">
        <f>life_cycle_emission_factors!M5*twh_energy_balance!M5</f>
        <v>3.0414057678769422</v>
      </c>
      <c r="N5" s="24">
        <f>life_cycle_emission_factors!N5*twh_energy_balance!N5</f>
        <v>3.0928027003156964</v>
      </c>
      <c r="O5" s="24">
        <f>life_cycle_emission_factors!O5*twh_energy_balance!O5</f>
        <v>3.2320931710424903</v>
      </c>
      <c r="P5" s="24">
        <f>life_cycle_emission_factors!P5*twh_energy_balance!P5</f>
        <v>3.1735981285791723</v>
      </c>
      <c r="Q5" s="24"/>
      <c r="R5" s="24"/>
    </row>
    <row r="6" spans="1:18" s="22" customFormat="1" x14ac:dyDescent="0.25">
      <c r="A6" s="21" t="s">
        <v>111</v>
      </c>
      <c r="B6" s="1" t="s">
        <v>32</v>
      </c>
      <c r="C6" s="1" t="s">
        <v>101</v>
      </c>
      <c r="D6" s="1" t="s">
        <v>20</v>
      </c>
      <c r="E6" s="1" t="s">
        <v>21</v>
      </c>
      <c r="F6" s="1" t="s">
        <v>25</v>
      </c>
      <c r="G6" s="24">
        <f>life_cycle_emission_factors!G6*twh_energy_balance!G6</f>
        <v>1.5851846337000652</v>
      </c>
      <c r="H6" s="24">
        <f>life_cycle_emission_factors!H6*twh_energy_balance!H6</f>
        <v>1.7333277552453381</v>
      </c>
      <c r="I6" s="24">
        <f>life_cycle_emission_factors!I6*twh_energy_balance!I6</f>
        <v>1.7760346181118885</v>
      </c>
      <c r="J6" s="24">
        <f>life_cycle_emission_factors!J6*twh_energy_balance!J6</f>
        <v>1.5136962748307301</v>
      </c>
      <c r="K6" s="24">
        <f>life_cycle_emission_factors!K6*twh_energy_balance!K6</f>
        <v>1.3369955422645767</v>
      </c>
      <c r="L6" s="24">
        <f>life_cycle_emission_factors!L6*twh_energy_balance!L6</f>
        <v>1.3091563041309047</v>
      </c>
      <c r="M6" s="24">
        <f>life_cycle_emission_factors!M6*twh_energy_balance!M6</f>
        <v>1.2694000299403663</v>
      </c>
      <c r="N6" s="24">
        <f>life_cycle_emission_factors!N6*twh_energy_balance!N6</f>
        <v>1.2795820809355845</v>
      </c>
      <c r="O6" s="24">
        <f>life_cycle_emission_factors!O6*twh_energy_balance!O6</f>
        <v>1.3380971876329786</v>
      </c>
      <c r="P6" s="24">
        <f>life_cycle_emission_factors!P6*twh_energy_balance!P6</f>
        <v>1.3335786872333755</v>
      </c>
    </row>
    <row r="7" spans="1:18" s="22" customFormat="1" x14ac:dyDescent="0.25">
      <c r="A7" s="21" t="s">
        <v>117</v>
      </c>
      <c r="B7" s="1" t="s">
        <v>32</v>
      </c>
      <c r="C7" s="1" t="s">
        <v>101</v>
      </c>
      <c r="D7" s="1" t="s">
        <v>20</v>
      </c>
      <c r="E7" s="1" t="s">
        <v>21</v>
      </c>
      <c r="F7" s="1" t="s">
        <v>25</v>
      </c>
      <c r="G7" s="24">
        <f>life_cycle_emission_factors!G7*twh_energy_balance!G7</f>
        <v>0.78889397005289541</v>
      </c>
      <c r="H7" s="24">
        <f>life_cycle_emission_factors!H7*twh_energy_balance!H7</f>
        <v>0.83492935556913195</v>
      </c>
      <c r="I7" s="24">
        <f>life_cycle_emission_factors!I7*twh_energy_balance!I7</f>
        <v>0.83583632517482531</v>
      </c>
      <c r="J7" s="24">
        <f>life_cycle_emission_factors!J7*twh_energy_balance!J7</f>
        <v>0.69388192812128446</v>
      </c>
      <c r="K7" s="24">
        <f>life_cycle_emission_factors!K7*twh_energy_balance!K7</f>
        <v>0.60826945931379306</v>
      </c>
      <c r="L7" s="24">
        <f>life_cycle_emission_factors!L7*twh_energy_balance!L7</f>
        <v>0.5853408705757539</v>
      </c>
      <c r="M7" s="24">
        <f>life_cycle_emission_factors!M7*twh_energy_balance!M7</f>
        <v>0.54311544306759318</v>
      </c>
      <c r="N7" s="24">
        <f>life_cycle_emission_factors!N7*twh_energy_balance!N7</f>
        <v>0.50253334007954964</v>
      </c>
      <c r="O7" s="24">
        <f>life_cycle_emission_factors!O7*twh_energy_balance!O7</f>
        <v>0.4730192299139549</v>
      </c>
      <c r="P7" s="24">
        <f>life_cycle_emission_factors!P7*twh_energy_balance!P7</f>
        <v>0.41159836025721452</v>
      </c>
    </row>
    <row r="8" spans="1:18" s="22" customFormat="1" x14ac:dyDescent="0.25">
      <c r="A8" s="21" t="s">
        <v>124</v>
      </c>
      <c r="B8" s="1" t="s">
        <v>32</v>
      </c>
      <c r="C8" s="1" t="s">
        <v>101</v>
      </c>
      <c r="D8" s="1" t="s">
        <v>20</v>
      </c>
      <c r="E8" s="1" t="s">
        <v>21</v>
      </c>
      <c r="F8" s="1" t="s">
        <v>25</v>
      </c>
      <c r="G8" s="24">
        <f>life_cycle_emission_factors!G8*twh_energy_balance!G8</f>
        <v>0.22631185687273914</v>
      </c>
      <c r="H8" s="24">
        <f>life_cycle_emission_factors!H8*twh_energy_balance!H8</f>
        <v>0.25752062762276529</v>
      </c>
      <c r="I8" s="24">
        <f>life_cycle_emission_factors!I8*twh_energy_balance!I8</f>
        <v>0.27383793671328671</v>
      </c>
      <c r="J8" s="24">
        <f>life_cycle_emission_factors!J8*twh_energy_balance!J8</f>
        <v>0.24829390283324931</v>
      </c>
      <c r="K8" s="24">
        <f>life_cycle_emission_factors!K8*twh_energy_balance!K8</f>
        <v>0.22761903336677114</v>
      </c>
      <c r="L8" s="24">
        <f>life_cycle_emission_factors!L8*twh_energy_balance!L8</f>
        <v>0.24387751532713575</v>
      </c>
      <c r="M8" s="24">
        <f>life_cycle_emission_factors!M8*twh_energy_balance!M8</f>
        <v>0.2633336346147821</v>
      </c>
      <c r="N8" s="24">
        <f>life_cycle_emission_factors!N8*twh_energy_balance!N8</f>
        <v>0.2976238374484052</v>
      </c>
      <c r="O8" s="24">
        <f>life_cycle_emission_factors!O8*twh_energy_balance!O8</f>
        <v>0.34616111969593238</v>
      </c>
      <c r="P8" s="24">
        <f>life_cycle_emission_factors!P8*twh_energy_balance!P8</f>
        <v>0.26170056973400252</v>
      </c>
    </row>
    <row r="9" spans="1:18" s="22" customFormat="1" x14ac:dyDescent="0.25">
      <c r="A9" s="21" t="s">
        <v>123</v>
      </c>
      <c r="B9" s="1" t="s">
        <v>32</v>
      </c>
      <c r="C9" s="1" t="s">
        <v>101</v>
      </c>
      <c r="D9" s="1" t="s">
        <v>20</v>
      </c>
      <c r="E9" s="1" t="s">
        <v>21</v>
      </c>
      <c r="F9" s="1" t="s">
        <v>25</v>
      </c>
      <c r="G9" s="24">
        <f>life_cycle_emission_factors!G9*twh_energy_balance!G9</f>
        <v>5.665838399879962</v>
      </c>
      <c r="H9" s="24">
        <f>life_cycle_emission_factors!H9*twh_energy_balance!H9</f>
        <v>6.080056458841157</v>
      </c>
      <c r="I9" s="24">
        <f>life_cycle_emission_factors!I9*twh_energy_balance!I9</f>
        <v>6.1448078646503506</v>
      </c>
      <c r="J9" s="24">
        <f>life_cycle_emission_factors!J9*twh_energy_balance!J9</f>
        <v>5.1706369514433241</v>
      </c>
      <c r="K9" s="24">
        <f>life_cycle_emission_factors!K9*twh_energy_balance!K9</f>
        <v>4.546384464030095</v>
      </c>
      <c r="L9" s="24">
        <f>life_cycle_emission_factors!L9*twh_energy_balance!L9</f>
        <v>4.421494025360051</v>
      </c>
      <c r="M9" s="24">
        <f>life_cycle_emission_factors!M9*twh_energy_balance!M9</f>
        <v>4.2634969413821846</v>
      </c>
      <c r="N9" s="24">
        <f>life_cycle_emission_factors!N9*twh_energy_balance!N9</f>
        <v>4.4355872574393977</v>
      </c>
      <c r="O9" s="24">
        <f>life_cycle_emission_factors!O9*twh_energy_balance!O9</f>
        <v>4.6863137060212754</v>
      </c>
      <c r="P9" s="24">
        <f>life_cycle_emission_factors!P9*twh_energy_balance!P9</f>
        <v>4.6924036766672534</v>
      </c>
    </row>
    <row r="10" spans="1:18" x14ac:dyDescent="0.25">
      <c r="A10" s="3" t="s">
        <v>40</v>
      </c>
      <c r="B10" s="1" t="s">
        <v>34</v>
      </c>
      <c r="C10" s="1" t="s">
        <v>101</v>
      </c>
      <c r="D10" s="1" t="s">
        <v>20</v>
      </c>
      <c r="E10" s="1" t="s">
        <v>21</v>
      </c>
      <c r="F10" s="1" t="s">
        <v>25</v>
      </c>
      <c r="G10" s="13">
        <f>SUM(G11:G15)</f>
        <v>2.0388087261111112</v>
      </c>
      <c r="H10" s="13">
        <f t="shared" ref="H10:P10" si="1">SUM(H11:H15)</f>
        <v>2.3593394238888892</v>
      </c>
      <c r="I10" s="13">
        <f t="shared" si="1"/>
        <v>2.5887799985000002</v>
      </c>
      <c r="J10" s="13">
        <f t="shared" si="1"/>
        <v>2.1171685332222223</v>
      </c>
      <c r="K10" s="13">
        <f t="shared" si="1"/>
        <v>2.2354080729444443</v>
      </c>
      <c r="L10" s="13">
        <f t="shared" si="1"/>
        <v>2.3859833519444442</v>
      </c>
      <c r="M10" s="13">
        <f t="shared" si="1"/>
        <v>2.2984413947777775</v>
      </c>
      <c r="N10" s="13">
        <f t="shared" si="1"/>
        <v>2.2315745318888887</v>
      </c>
      <c r="O10" s="13">
        <f t="shared" si="1"/>
        <v>2.2545698674999999</v>
      </c>
      <c r="P10" s="13">
        <f t="shared" si="1"/>
        <v>2.0874092616666657</v>
      </c>
      <c r="Q10" s="11"/>
    </row>
    <row r="11" spans="1:18" x14ac:dyDescent="0.25">
      <c r="A11" s="6" t="s">
        <v>33</v>
      </c>
      <c r="B11" s="1" t="s">
        <v>34</v>
      </c>
      <c r="C11" s="1" t="s">
        <v>101</v>
      </c>
      <c r="D11" s="1" t="s">
        <v>20</v>
      </c>
      <c r="E11" s="1" t="s">
        <v>21</v>
      </c>
      <c r="F11" s="1" t="s">
        <v>25</v>
      </c>
      <c r="G11" s="14">
        <f>twh_energy_balance!G11*life_cycle_emission_factors!G11</f>
        <v>0</v>
      </c>
      <c r="H11" s="14">
        <f>twh_energy_balance!H11*life_cycle_emission_factors!H11</f>
        <v>0</v>
      </c>
      <c r="I11" s="14">
        <f>twh_energy_balance!I11*life_cycle_emission_factors!I11</f>
        <v>0</v>
      </c>
      <c r="J11" s="14">
        <f>twh_energy_balance!J11*life_cycle_emission_factors!J11</f>
        <v>0</v>
      </c>
      <c r="K11" s="14">
        <f>twh_energy_balance!K11*life_cycle_emission_factors!K11</f>
        <v>0</v>
      </c>
      <c r="L11" s="14">
        <f>twh_energy_balance!L11*life_cycle_emission_factors!L11</f>
        <v>0</v>
      </c>
      <c r="M11" s="14">
        <f>twh_energy_balance!M11*life_cycle_emission_factors!M11</f>
        <v>0</v>
      </c>
      <c r="N11" s="14">
        <f>twh_energy_balance!N11*life_cycle_emission_factors!N11</f>
        <v>0</v>
      </c>
      <c r="O11" s="14">
        <f>twh_energy_balance!O11*life_cycle_emission_factors!O11</f>
        <v>0</v>
      </c>
      <c r="P11" s="14">
        <f>twh_energy_balance!P11*life_cycle_emission_factors!P11</f>
        <v>0</v>
      </c>
      <c r="Q11" s="11"/>
    </row>
    <row r="12" spans="1:18" x14ac:dyDescent="0.25">
      <c r="A12" s="6" t="s">
        <v>35</v>
      </c>
      <c r="B12" s="1" t="s">
        <v>34</v>
      </c>
      <c r="C12" s="1" t="s">
        <v>101</v>
      </c>
      <c r="D12" s="1" t="s">
        <v>20</v>
      </c>
      <c r="E12" s="1" t="s">
        <v>21</v>
      </c>
      <c r="F12" s="1" t="s">
        <v>25</v>
      </c>
      <c r="G12" s="14">
        <f>twh_energy_balance!G12*life_cycle_emission_factors!G12</f>
        <v>0</v>
      </c>
      <c r="H12" s="14">
        <f>twh_energy_balance!H12*life_cycle_emission_factors!H12</f>
        <v>0</v>
      </c>
      <c r="I12" s="14">
        <f>twh_energy_balance!I12*life_cycle_emission_factors!I12</f>
        <v>0</v>
      </c>
      <c r="J12" s="14">
        <f>twh_energy_balance!J12*life_cycle_emission_factors!J12</f>
        <v>0</v>
      </c>
      <c r="K12" s="14">
        <f>twh_energy_balance!K12*life_cycle_emission_factors!K12</f>
        <v>0</v>
      </c>
      <c r="L12" s="14">
        <f>twh_energy_balance!L12*life_cycle_emission_factors!L12</f>
        <v>0</v>
      </c>
      <c r="M12" s="14">
        <f>twh_energy_balance!M12*life_cycle_emission_factors!M12</f>
        <v>0</v>
      </c>
      <c r="N12" s="14">
        <f>twh_energy_balance!N12*life_cycle_emission_factors!N12</f>
        <v>0</v>
      </c>
      <c r="O12" s="14">
        <f>twh_energy_balance!O12*life_cycle_emission_factors!O12</f>
        <v>0</v>
      </c>
      <c r="P12" s="14">
        <f>twh_energy_balance!P12*life_cycle_emission_factors!P12</f>
        <v>0</v>
      </c>
      <c r="Q12" s="11"/>
    </row>
    <row r="13" spans="1:18" x14ac:dyDescent="0.25">
      <c r="A13" s="6" t="s">
        <v>37</v>
      </c>
      <c r="B13" s="1" t="s">
        <v>34</v>
      </c>
      <c r="C13" s="1" t="s">
        <v>101</v>
      </c>
      <c r="D13" s="1" t="s">
        <v>20</v>
      </c>
      <c r="E13" s="1" t="s">
        <v>21</v>
      </c>
      <c r="F13" s="1" t="s">
        <v>25</v>
      </c>
      <c r="G13" s="14">
        <f>twh_energy_balance!G13*life_cycle_emission_factors!G13</f>
        <v>1.96566884</v>
      </c>
      <c r="H13" s="14">
        <f>twh_energy_balance!H13*life_cycle_emission_factors!H13</f>
        <v>2.2794159600000001</v>
      </c>
      <c r="I13" s="14">
        <f>twh_energy_balance!I13*life_cycle_emission_factors!I13</f>
        <v>2.503395936</v>
      </c>
      <c r="J13" s="14">
        <f>twh_energy_balance!J13*life_cycle_emission_factors!J13</f>
        <v>2.0269329360000001</v>
      </c>
      <c r="K13" s="14">
        <f>twh_energy_balance!K13*life_cycle_emission_factors!K13</f>
        <v>2.1415356160000001</v>
      </c>
      <c r="L13" s="14">
        <f>twh_energy_balance!L13*life_cycle_emission_factors!L13</f>
        <v>2.2889063199999997</v>
      </c>
      <c r="M13" s="14">
        <f>twh_energy_balance!M13*life_cycle_emission_factors!M13</f>
        <v>2.1978093919999999</v>
      </c>
      <c r="N13" s="14">
        <f>twh_energy_balance!N13*life_cycle_emission_factors!N13</f>
        <v>2.1258549679999996</v>
      </c>
      <c r="O13" s="14">
        <f>twh_energy_balance!O13*life_cycle_emission_factors!O13</f>
        <v>2.1453182799999997</v>
      </c>
      <c r="P13" s="14">
        <f>twh_energy_balance!P13*life_cycle_emission_factors!P13</f>
        <v>1.9738655199999993</v>
      </c>
      <c r="Q13" s="11"/>
    </row>
    <row r="14" spans="1:18" x14ac:dyDescent="0.25">
      <c r="A14" s="6" t="s">
        <v>39</v>
      </c>
      <c r="B14" s="1" t="s">
        <v>34</v>
      </c>
      <c r="C14" s="1" t="s">
        <v>101</v>
      </c>
      <c r="D14" s="1" t="s">
        <v>20</v>
      </c>
      <c r="E14" s="1" t="s">
        <v>21</v>
      </c>
      <c r="F14" s="1" t="s">
        <v>25</v>
      </c>
      <c r="G14" s="14">
        <f>twh_energy_balance!G14*life_cycle_emission_factors!G14</f>
        <v>0</v>
      </c>
      <c r="H14" s="14">
        <f>twh_energy_balance!H14*life_cycle_emission_factors!H14</f>
        <v>0</v>
      </c>
      <c r="I14" s="14">
        <f>twh_energy_balance!I14*life_cycle_emission_factors!I14</f>
        <v>0</v>
      </c>
      <c r="J14" s="14">
        <f>twh_energy_balance!J14*life_cycle_emission_factors!J14</f>
        <v>0</v>
      </c>
      <c r="K14" s="14">
        <f>twh_energy_balance!K14*life_cycle_emission_factors!K14</f>
        <v>0</v>
      </c>
      <c r="L14" s="14">
        <f>twh_energy_balance!L14*life_cycle_emission_factors!L14</f>
        <v>0</v>
      </c>
      <c r="M14" s="14">
        <f>twh_energy_balance!M14*life_cycle_emission_factors!M14</f>
        <v>0</v>
      </c>
      <c r="N14" s="14">
        <f>twh_energy_balance!N14*life_cycle_emission_factors!N14</f>
        <v>0</v>
      </c>
      <c r="O14" s="14">
        <f>twh_energy_balance!O14*life_cycle_emission_factors!O14</f>
        <v>0</v>
      </c>
      <c r="P14" s="14">
        <f>twh_energy_balance!P14*life_cycle_emission_factors!P14</f>
        <v>0</v>
      </c>
      <c r="Q14" s="11"/>
    </row>
    <row r="15" spans="1:18" x14ac:dyDescent="0.25">
      <c r="A15" s="6" t="s">
        <v>41</v>
      </c>
      <c r="B15" s="1" t="s">
        <v>34</v>
      </c>
      <c r="C15" s="1" t="s">
        <v>101</v>
      </c>
      <c r="D15" s="1" t="s">
        <v>20</v>
      </c>
      <c r="E15" s="1" t="s">
        <v>21</v>
      </c>
      <c r="F15" s="1" t="s">
        <v>25</v>
      </c>
      <c r="G15" s="14">
        <f>twh_energy_balance!G15*life_cycle_emission_factors!G15</f>
        <v>7.3139886111111108E-2</v>
      </c>
      <c r="H15" s="14">
        <f>twh_energy_balance!H15*life_cycle_emission_factors!H15</f>
        <v>7.9923463888888893E-2</v>
      </c>
      <c r="I15" s="14">
        <f>twh_energy_balance!I15*life_cycle_emission_factors!I15</f>
        <v>8.538406250000001E-2</v>
      </c>
      <c r="J15" s="14">
        <f>twh_energy_balance!J15*life_cycle_emission_factors!J15</f>
        <v>9.0235597222222227E-2</v>
      </c>
      <c r="K15" s="14">
        <f>twh_energy_balance!K15*life_cycle_emission_factors!K15</f>
        <v>9.3872456944444446E-2</v>
      </c>
      <c r="L15" s="14">
        <f>twh_energy_balance!L15*life_cycle_emission_factors!L15</f>
        <v>9.7077031944444447E-2</v>
      </c>
      <c r="M15" s="14">
        <f>twh_energy_balance!M15*life_cycle_emission_factors!M15</f>
        <v>0.10063200277777777</v>
      </c>
      <c r="N15" s="14">
        <f>twh_energy_balance!N15*life_cycle_emission_factors!N15</f>
        <v>0.1057195638888889</v>
      </c>
      <c r="O15" s="14">
        <f>twh_energy_balance!O15*life_cycle_emission_factors!O15</f>
        <v>0.1092515875</v>
      </c>
      <c r="P15" s="14">
        <f>twh_energy_balance!P15*life_cycle_emission_factors!P15</f>
        <v>0.11354374166666667</v>
      </c>
      <c r="Q15" s="11"/>
    </row>
    <row r="16" spans="1:18" x14ac:dyDescent="0.25">
      <c r="A16" s="3" t="s">
        <v>42</v>
      </c>
      <c r="B16" s="1" t="s">
        <v>43</v>
      </c>
      <c r="C16" s="1" t="s">
        <v>101</v>
      </c>
      <c r="D16" s="1" t="s">
        <v>20</v>
      </c>
      <c r="E16" s="1" t="s">
        <v>21</v>
      </c>
      <c r="F16" s="1" t="s">
        <v>25</v>
      </c>
      <c r="G16" s="13">
        <f>twh_energy_balance!G16*life_cycle_emission_factors!G16</f>
        <v>33.518077993750005</v>
      </c>
      <c r="H16" s="13">
        <f>twh_energy_balance!H16*life_cycle_emission_factors!H16</f>
        <v>37.107130218000009</v>
      </c>
      <c r="I16" s="13">
        <f>twh_energy_balance!I16*life_cycle_emission_factors!I16</f>
        <v>38.299964369999998</v>
      </c>
      <c r="J16" s="13">
        <f>twh_energy_balance!J16*life_cycle_emission_factors!J16</f>
        <v>28.6200811175</v>
      </c>
      <c r="K16" s="13">
        <f>twh_energy_balance!K16*life_cycle_emission_factors!K16</f>
        <v>30.817972240749999</v>
      </c>
      <c r="L16" s="13">
        <f>twh_energy_balance!L16*life_cycle_emission_factors!L16</f>
        <v>33.344343430250007</v>
      </c>
      <c r="M16" s="13">
        <f>twh_energy_balance!M16*life_cycle_emission_factors!M16</f>
        <v>32.395185492750002</v>
      </c>
      <c r="N16" s="13">
        <f>twh_energy_balance!N16*life_cycle_emission_factors!N16</f>
        <v>30.487781218750005</v>
      </c>
      <c r="O16" s="13">
        <f>twh_energy_balance!O16*life_cycle_emission_factors!O16</f>
        <v>29.998326315750003</v>
      </c>
      <c r="P16" s="13">
        <f>twh_energy_balance!P16*life_cycle_emission_factors!P16</f>
        <v>28.388577380750007</v>
      </c>
      <c r="Q16" s="11"/>
    </row>
    <row r="17" spans="1:19" x14ac:dyDescent="0.25">
      <c r="A17" s="3" t="s">
        <v>47</v>
      </c>
      <c r="B17" s="1" t="s">
        <v>48</v>
      </c>
      <c r="C17" s="1" t="s">
        <v>101</v>
      </c>
      <c r="D17" s="1" t="s">
        <v>20</v>
      </c>
      <c r="E17" s="1" t="s">
        <v>21</v>
      </c>
      <c r="F17" s="1" t="s">
        <v>25</v>
      </c>
      <c r="G17" s="13">
        <f>SUM(G18:G20)</f>
        <v>23.017622099597006</v>
      </c>
      <c r="H17" s="13">
        <f t="shared" ref="H17:P17" si="2">SUM(H18:H20)</f>
        <v>24.351455255659005</v>
      </c>
      <c r="I17" s="13">
        <f t="shared" si="2"/>
        <v>24.519515238221</v>
      </c>
      <c r="J17" s="13">
        <f t="shared" si="2"/>
        <v>20.300094214005007</v>
      </c>
      <c r="K17" s="13">
        <f t="shared" si="2"/>
        <v>20.373071944144005</v>
      </c>
      <c r="L17" s="13">
        <f t="shared" si="2"/>
        <v>19.066710762380005</v>
      </c>
      <c r="M17" s="13">
        <f t="shared" si="2"/>
        <v>18.954409089652877</v>
      </c>
      <c r="N17" s="13">
        <f t="shared" si="2"/>
        <v>17.055967884839088</v>
      </c>
      <c r="O17" s="13">
        <f t="shared" si="2"/>
        <v>15.957060871863304</v>
      </c>
      <c r="P17" s="13">
        <f t="shared" si="2"/>
        <v>15.269287431358748</v>
      </c>
      <c r="Q17" s="11"/>
    </row>
    <row r="18" spans="1:19" x14ac:dyDescent="0.25">
      <c r="A18" s="6" t="s">
        <v>51</v>
      </c>
      <c r="B18" s="1" t="s">
        <v>48</v>
      </c>
      <c r="C18" s="1" t="s">
        <v>101</v>
      </c>
      <c r="D18" s="1" t="s">
        <v>20</v>
      </c>
      <c r="E18" s="1" t="s">
        <v>21</v>
      </c>
      <c r="F18" s="1" t="s">
        <v>25</v>
      </c>
      <c r="G18" s="14">
        <f>twh_energy_balance!G18*life_cycle_emission_factors!G18</f>
        <v>3.4616812974720004</v>
      </c>
      <c r="H18" s="14">
        <f>twh_energy_balance!H18*life_cycle_emission_factors!H18</f>
        <v>3.4304010447840003</v>
      </c>
      <c r="I18" s="14">
        <f>twh_energy_balance!I18*life_cycle_emission_factors!I18</f>
        <v>3.3991207920960007</v>
      </c>
      <c r="J18" s="14">
        <f>twh_energy_balance!J18*life_cycle_emission_factors!J18</f>
        <v>2.9194902508800009</v>
      </c>
      <c r="K18" s="14">
        <f>twh_energy_balance!K18*life_cycle_emission_factors!K18</f>
        <v>2.9264414181440008</v>
      </c>
      <c r="L18" s="14">
        <f>twh_energy_balance!L18*life_cycle_emission_factors!L18</f>
        <v>2.9194902508800009</v>
      </c>
      <c r="M18" s="14">
        <f>twh_energy_balance!M18*life_cycle_emission_factors!M18</f>
        <v>2.9125390836160006</v>
      </c>
      <c r="N18" s="14">
        <f>twh_energy_balance!N18*life_cycle_emission_factors!N18</f>
        <v>2.8248848644169602</v>
      </c>
      <c r="O18" s="14">
        <f>twh_energy_balance!O18*life_cycle_emission_factors!O18</f>
        <v>2.5785980570861766</v>
      </c>
      <c r="P18" s="14">
        <f>twh_energy_balance!P18*life_cycle_emission_factors!P18</f>
        <v>2.4711364867683687</v>
      </c>
      <c r="Q18" s="11"/>
    </row>
    <row r="19" spans="1:19" x14ac:dyDescent="0.25">
      <c r="A19" s="6" t="s">
        <v>52</v>
      </c>
      <c r="B19" s="1" t="s">
        <v>48</v>
      </c>
      <c r="C19" s="1" t="s">
        <v>101</v>
      </c>
      <c r="D19" s="1" t="s">
        <v>20</v>
      </c>
      <c r="E19" s="1" t="s">
        <v>21</v>
      </c>
      <c r="F19" s="1" t="s">
        <v>25</v>
      </c>
      <c r="G19" s="14">
        <f>twh_energy_balance!G19*life_cycle_emission_factors!G19</f>
        <v>18.771816545625004</v>
      </c>
      <c r="H19" s="14">
        <f>twh_energy_balance!H19*life_cycle_emission_factors!H19</f>
        <v>20.156338970625004</v>
      </c>
      <c r="I19" s="14">
        <f>twh_energy_balance!I19*life_cycle_emission_factors!I19</f>
        <v>20.425551664375003</v>
      </c>
      <c r="J19" s="14">
        <f>twh_energy_balance!J19*life_cycle_emission_factors!J19</f>
        <v>16.856560524375006</v>
      </c>
      <c r="K19" s="14">
        <f>twh_energy_balance!K19*life_cycle_emission_factors!K19</f>
        <v>16.85271462875</v>
      </c>
      <c r="L19" s="14">
        <f>twh_energy_balance!L19*life_cycle_emission_factors!L19</f>
        <v>15.498959368750002</v>
      </c>
      <c r="M19" s="14">
        <f>twh_energy_balance!M19*life_cycle_emission_factors!M19</f>
        <v>15.358672634036878</v>
      </c>
      <c r="N19" s="14">
        <f>twh_energy_balance!N19*life_cycle_emission_factors!N19</f>
        <v>13.594129570539376</v>
      </c>
      <c r="O19" s="14">
        <f>twh_energy_balance!O19*life_cycle_emission_factors!O19</f>
        <v>12.714957830664376</v>
      </c>
      <c r="P19" s="14">
        <f>twh_energy_balance!P19*life_cycle_emission_factors!P19</f>
        <v>12.189200823353126</v>
      </c>
      <c r="Q19" s="11"/>
    </row>
    <row r="20" spans="1:19" x14ac:dyDescent="0.25">
      <c r="A20" s="6" t="s">
        <v>109</v>
      </c>
      <c r="B20" s="1" t="s">
        <v>48</v>
      </c>
      <c r="C20" s="1" t="s">
        <v>101</v>
      </c>
      <c r="D20" s="1" t="s">
        <v>20</v>
      </c>
      <c r="E20" s="1" t="s">
        <v>21</v>
      </c>
      <c r="F20" s="1" t="s">
        <v>25</v>
      </c>
      <c r="G20" s="14">
        <f>twh_energy_balance!G20*life_cycle_emission_factors!G20</f>
        <v>0.78412425649999984</v>
      </c>
      <c r="H20" s="14">
        <f>twh_energy_balance!H20*life_cycle_emission_factors!H20</f>
        <v>0.7647152402499966</v>
      </c>
      <c r="I20" s="14">
        <f>twh_energy_balance!I20*life_cycle_emission_factors!I20</f>
        <v>0.69484278174999792</v>
      </c>
      <c r="J20" s="14">
        <f>twh_energy_balance!J20*life_cycle_emission_factors!J20</f>
        <v>0.52404343874999915</v>
      </c>
      <c r="K20" s="14">
        <f>twh_energy_balance!K20*life_cycle_emission_factors!K20</f>
        <v>0.59391589725000249</v>
      </c>
      <c r="L20" s="14">
        <f>twh_energy_balance!L20*life_cycle_emission_factors!L20</f>
        <v>0.64826114275000268</v>
      </c>
      <c r="M20" s="14">
        <f>twh_energy_balance!M20*life_cycle_emission_factors!M20</f>
        <v>0.68319737199999975</v>
      </c>
      <c r="N20" s="14">
        <f>twh_energy_balance!N20*life_cycle_emission_factors!N20</f>
        <v>0.63695344988275149</v>
      </c>
      <c r="O20" s="14">
        <f>twh_energy_balance!O20*life_cycle_emission_factors!O20</f>
        <v>0.66350498411274939</v>
      </c>
      <c r="P20" s="14">
        <f>twh_energy_balance!P20*life_cycle_emission_factors!P20</f>
        <v>0.60895012123725312</v>
      </c>
      <c r="Q20" s="11"/>
    </row>
    <row r="21" spans="1:19" x14ac:dyDescent="0.25">
      <c r="A21" s="4" t="s">
        <v>45</v>
      </c>
      <c r="B21" s="1" t="s">
        <v>46</v>
      </c>
      <c r="C21" s="1" t="s">
        <v>101</v>
      </c>
      <c r="D21" s="1" t="s">
        <v>20</v>
      </c>
      <c r="E21" s="1" t="s">
        <v>21</v>
      </c>
      <c r="F21" s="1" t="s">
        <v>25</v>
      </c>
      <c r="G21" s="15">
        <f>SUM(G2:G4)+G10+SUM(G16:G17)</f>
        <v>73.444994594613462</v>
      </c>
      <c r="H21" s="15">
        <f t="shared" ref="H21:P21" si="3">SUM(H2:H4)+H10+SUM(H16:H17)</f>
        <v>79.729959755748666</v>
      </c>
      <c r="I21" s="15">
        <f t="shared" si="3"/>
        <v>81.581091670657059</v>
      </c>
      <c r="J21" s="15">
        <f t="shared" si="3"/>
        <v>64.615911310627325</v>
      </c>
      <c r="K21" s="15">
        <f t="shared" si="3"/>
        <v>94.124708906594066</v>
      </c>
      <c r="L21" s="15">
        <f t="shared" si="3"/>
        <v>66.931549935240895</v>
      </c>
      <c r="M21" s="15">
        <f t="shared" si="3"/>
        <v>65.245881431684765</v>
      </c>
      <c r="N21" s="15">
        <f t="shared" si="3"/>
        <v>61.601731654079884</v>
      </c>
      <c r="O21" s="15">
        <f t="shared" si="3"/>
        <v>60.37002265289793</v>
      </c>
      <c r="P21" s="15">
        <f t="shared" si="3"/>
        <v>57.5783549193998</v>
      </c>
      <c r="Q21" s="11"/>
      <c r="S21" s="16"/>
    </row>
    <row r="22" spans="1:19" x14ac:dyDescent="0.25">
      <c r="A22" s="3" t="s">
        <v>36</v>
      </c>
      <c r="B22" s="1" t="s">
        <v>27</v>
      </c>
      <c r="C22" s="1" t="s">
        <v>101</v>
      </c>
      <c r="D22" s="1" t="s">
        <v>20</v>
      </c>
      <c r="E22" s="1" t="s">
        <v>21</v>
      </c>
      <c r="F22" s="1" t="s">
        <v>22</v>
      </c>
      <c r="G22" s="13">
        <f>twh_energy_balance!G22*life_cycle_emission_factors!G22</f>
        <v>1.5895040325180165</v>
      </c>
      <c r="H22" s="13">
        <f>twh_energy_balance!H22*life_cycle_emission_factors!H22</f>
        <v>1.5215427533910921</v>
      </c>
      <c r="I22" s="13">
        <f>twh_energy_balance!I22*life_cycle_emission_factors!I22</f>
        <v>1.5253415668859773</v>
      </c>
      <c r="J22" s="13">
        <f>twh_energy_balance!J22*life_cycle_emission_factors!J22</f>
        <v>1.3875667246774928</v>
      </c>
      <c r="K22" s="13">
        <f>twh_energy_balance!K22*life_cycle_emission_factors!K22</f>
        <v>1.3376658578038458</v>
      </c>
      <c r="L22" s="13">
        <f>twh_energy_balance!L22*life_cycle_emission_factors!L22</f>
        <v>1.3850341086472262</v>
      </c>
      <c r="M22" s="13">
        <f>twh_energy_balance!M22*life_cycle_emission_factors!M22</f>
        <v>1.3326209015521386</v>
      </c>
      <c r="N22" s="13">
        <f>twh_energy_balance!N22*life_cycle_emission_factors!N22</f>
        <v>1.3340615919341399</v>
      </c>
      <c r="O22" s="13">
        <f>twh_energy_balance!O22*life_cycle_emission_factors!O22</f>
        <v>1.2286640346104398</v>
      </c>
      <c r="P22" s="13">
        <f>twh_energy_balance!P22*life_cycle_emission_factors!P22</f>
        <v>1.2297618764065945</v>
      </c>
      <c r="Q22" s="11"/>
    </row>
    <row r="23" spans="1:19" x14ac:dyDescent="0.25">
      <c r="A23" s="3" t="s">
        <v>17</v>
      </c>
      <c r="B23" s="1" t="s">
        <v>18</v>
      </c>
      <c r="C23" s="1" t="s">
        <v>101</v>
      </c>
      <c r="D23" s="1" t="s">
        <v>20</v>
      </c>
      <c r="E23" s="1" t="s">
        <v>21</v>
      </c>
      <c r="F23" s="1" t="s">
        <v>22</v>
      </c>
      <c r="G23" s="13">
        <f>twh_energy_balance!G23*life_cycle_emission_factors!G23</f>
        <v>0.20228375336000001</v>
      </c>
      <c r="H23" s="13">
        <f>twh_energy_balance!H23*life_cycle_emission_factors!H23</f>
        <v>0.22593380030000007</v>
      </c>
      <c r="I23" s="13">
        <f>twh_energy_balance!I23*life_cycle_emission_factors!I23</f>
        <v>0.24318684715000005</v>
      </c>
      <c r="J23" s="13">
        <f>twh_energy_balance!J23*life_cycle_emission_factors!J23</f>
        <v>0.18130387301000001</v>
      </c>
      <c r="K23" s="13">
        <f>twh_energy_balance!K23*life_cycle_emission_factors!K23</f>
        <v>0.18606106635999997</v>
      </c>
      <c r="L23" s="13">
        <f>twh_energy_balance!L23*life_cycle_emission_factors!L23</f>
        <v>0.19289213294000002</v>
      </c>
      <c r="M23" s="13">
        <f>twh_energy_balance!M23*life_cycle_emission_factors!M23</f>
        <v>0.18019497781688004</v>
      </c>
      <c r="N23" s="13">
        <f>twh_energy_balance!N23*life_cycle_emission_factors!N23</f>
        <v>0.15856538762155001</v>
      </c>
      <c r="O23" s="13">
        <f>twh_energy_balance!O23*life_cycle_emission_factors!O23</f>
        <v>0.15243150636115999</v>
      </c>
      <c r="P23" s="13">
        <f>twh_energy_balance!P23*life_cycle_emission_factors!P23</f>
        <v>0.13393108833871001</v>
      </c>
      <c r="Q23" s="11"/>
    </row>
    <row r="24" spans="1:19" x14ac:dyDescent="0.25">
      <c r="A24" s="3" t="s">
        <v>44</v>
      </c>
      <c r="B24" s="1" t="s">
        <v>32</v>
      </c>
      <c r="C24" s="1" t="s">
        <v>101</v>
      </c>
      <c r="D24" s="1" t="s">
        <v>20</v>
      </c>
      <c r="E24" s="1" t="s">
        <v>21</v>
      </c>
      <c r="F24" s="1" t="s">
        <v>22</v>
      </c>
      <c r="G24" s="13">
        <f>SUM(G25:G29)</f>
        <v>10.890824063286509</v>
      </c>
      <c r="H24" s="13">
        <f t="shared" ref="H24:P24" si="4">SUM(H25:H29)</f>
        <v>11.383847860692342</v>
      </c>
      <c r="I24" s="13">
        <f t="shared" si="4"/>
        <v>25.760789243194079</v>
      </c>
      <c r="J24" s="13">
        <f t="shared" si="4"/>
        <v>23.488500220557576</v>
      </c>
      <c r="K24" s="13">
        <f t="shared" si="4"/>
        <v>20.336841118644767</v>
      </c>
      <c r="L24" s="13">
        <f t="shared" si="4"/>
        <v>8.2114758604958986</v>
      </c>
      <c r="M24" s="13">
        <f t="shared" si="4"/>
        <v>8.0046583692107696</v>
      </c>
      <c r="N24" s="13">
        <f t="shared" si="4"/>
        <v>8.1832968852214414</v>
      </c>
      <c r="O24" s="13">
        <f t="shared" si="4"/>
        <v>8.4827500732754775</v>
      </c>
      <c r="P24" s="13">
        <f t="shared" si="4"/>
        <v>7.6648627255987378</v>
      </c>
      <c r="Q24" s="11"/>
    </row>
    <row r="25" spans="1:19" s="22" customFormat="1" x14ac:dyDescent="0.25">
      <c r="A25" s="21" t="s">
        <v>110</v>
      </c>
      <c r="B25" s="1" t="s">
        <v>32</v>
      </c>
      <c r="C25" s="1" t="s">
        <v>101</v>
      </c>
      <c r="D25" s="1" t="s">
        <v>20</v>
      </c>
      <c r="E25" s="1" t="s">
        <v>21</v>
      </c>
      <c r="F25" s="1" t="s">
        <v>22</v>
      </c>
      <c r="G25" s="24">
        <f>life_cycle_emission_factors!G25*twh_energy_balance!G25</f>
        <v>1.5510694385322579</v>
      </c>
      <c r="H25" s="24">
        <f>life_cycle_emission_factors!H25*twh_energy_balance!H25</f>
        <v>1.6417318775212251</v>
      </c>
      <c r="I25" s="24">
        <f>life_cycle_emission_factors!I25*twh_energy_balance!I25</f>
        <v>16.364661934785186</v>
      </c>
      <c r="J25" s="24">
        <f>life_cycle_emission_factors!J25*twh_energy_balance!J25</f>
        <v>14.99343794716196</v>
      </c>
      <c r="K25" s="24">
        <f>life_cycle_emission_factors!K25*twh_energy_balance!K25</f>
        <v>12.976750476414255</v>
      </c>
      <c r="L25" s="24">
        <f>life_cycle_emission_factors!L25*twh_energy_balance!L25</f>
        <v>1.2591106757815065</v>
      </c>
      <c r="M25" s="24">
        <f>life_cycle_emission_factors!M25*twh_energy_balance!M25</f>
        <v>1.2150911226118173</v>
      </c>
      <c r="N25" s="24">
        <f>life_cycle_emission_factors!N25*twh_energy_balance!N25</f>
        <v>1.2452856893463273</v>
      </c>
      <c r="O25" s="24">
        <f>life_cycle_emission_factors!O25*twh_energy_balance!O25</f>
        <v>1.2864498574873573</v>
      </c>
      <c r="P25" s="24">
        <f>life_cycle_emission_factors!P25*twh_energy_balance!P25</f>
        <v>1.1859013633343849</v>
      </c>
      <c r="Q25" s="24"/>
    </row>
    <row r="26" spans="1:19" s="22" customFormat="1" x14ac:dyDescent="0.25">
      <c r="A26" s="21" t="s">
        <v>111</v>
      </c>
      <c r="B26" s="1" t="s">
        <v>32</v>
      </c>
      <c r="C26" s="1" t="s">
        <v>101</v>
      </c>
      <c r="D26" s="1" t="s">
        <v>20</v>
      </c>
      <c r="E26" s="1" t="s">
        <v>21</v>
      </c>
      <c r="F26" s="1" t="s">
        <v>22</v>
      </c>
      <c r="G26" s="24">
        <f>life_cycle_emission_factors!G26*twh_energy_balance!G26</f>
        <v>1.2799698288980936</v>
      </c>
      <c r="H26" s="24">
        <f>life_cycle_emission_factors!H26*twh_energy_balance!H26</f>
        <v>1.3704315901400437</v>
      </c>
      <c r="I26" s="24">
        <f>life_cycle_emission_factors!I26*twh_energy_balance!I26</f>
        <v>1.3830489289955559</v>
      </c>
      <c r="J26" s="24">
        <f>life_cycle_emission_factors!J26*twh_energy_balance!J26</f>
        <v>1.2836328155643386</v>
      </c>
      <c r="K26" s="24">
        <f>life_cycle_emission_factors!K26*twh_energy_balance!K26</f>
        <v>1.1500540850173722</v>
      </c>
      <c r="L26" s="24">
        <f>life_cycle_emission_factors!L26*twh_energy_balance!L26</f>
        <v>1.1028827649422819</v>
      </c>
      <c r="M26" s="24">
        <f>life_cycle_emission_factors!M26*twh_energy_balance!M26</f>
        <v>1.0979788963287958</v>
      </c>
      <c r="N26" s="24">
        <f>life_cycle_emission_factors!N26*twh_energy_balance!N26</f>
        <v>1.1602836144955027</v>
      </c>
      <c r="O26" s="24">
        <f>life_cycle_emission_factors!O26*twh_energy_balance!O26</f>
        <v>1.2361174950091396</v>
      </c>
      <c r="P26" s="24">
        <f>life_cycle_emission_factors!P26*twh_energy_balance!P26</f>
        <v>1.1600815093580441</v>
      </c>
    </row>
    <row r="27" spans="1:19" s="22" customFormat="1" x14ac:dyDescent="0.25">
      <c r="A27" s="21" t="s">
        <v>117</v>
      </c>
      <c r="B27" s="1" t="s">
        <v>32</v>
      </c>
      <c r="C27" s="1" t="s">
        <v>101</v>
      </c>
      <c r="D27" s="1" t="s">
        <v>20</v>
      </c>
      <c r="E27" s="1" t="s">
        <v>21</v>
      </c>
      <c r="F27" s="1" t="s">
        <v>22</v>
      </c>
      <c r="G27" s="24">
        <f>life_cycle_emission_factors!G27*twh_energy_balance!G27</f>
        <v>2.0613518941724336</v>
      </c>
      <c r="H27" s="24">
        <f>life_cycle_emission_factors!H27*twh_energy_balance!H27</f>
        <v>2.1925216938818379</v>
      </c>
      <c r="I27" s="24">
        <f>life_cycle_emission_factors!I27*twh_energy_balance!I27</f>
        <v>2.1941859988000005</v>
      </c>
      <c r="J27" s="24">
        <f>life_cycle_emission_factors!J27*twh_energy_balance!J27</f>
        <v>2.0258966027767458</v>
      </c>
      <c r="K27" s="24">
        <f>life_cycle_emission_factors!K27*twh_energy_balance!K27</f>
        <v>1.7914693847839647</v>
      </c>
      <c r="L27" s="24">
        <f>life_cycle_emission_factors!L27*twh_energy_balance!L27</f>
        <v>1.7200584595105146</v>
      </c>
      <c r="M27" s="24">
        <f>life_cycle_emission_factors!M27*twh_energy_balance!M27</f>
        <v>1.7278487434465222</v>
      </c>
      <c r="N27" s="24">
        <f>life_cycle_emission_factors!N27*twh_energy_balance!N27</f>
        <v>1.7828629457877068</v>
      </c>
      <c r="O27" s="24">
        <f>life_cycle_emission_factors!O27*twh_energy_balance!O27</f>
        <v>1.9453033152932218</v>
      </c>
      <c r="P27" s="24">
        <f>life_cycle_emission_factors!P27*twh_energy_balance!P27</f>
        <v>1.7930454150236592</v>
      </c>
    </row>
    <row r="28" spans="1:19" s="22" customFormat="1" x14ac:dyDescent="0.25">
      <c r="A28" s="21" t="s">
        <v>124</v>
      </c>
      <c r="B28" s="1" t="s">
        <v>32</v>
      </c>
      <c r="C28" s="1" t="s">
        <v>101</v>
      </c>
      <c r="D28" s="1" t="s">
        <v>20</v>
      </c>
      <c r="E28" s="1" t="s">
        <v>21</v>
      </c>
      <c r="F28" s="1" t="s">
        <v>22</v>
      </c>
      <c r="G28" s="24">
        <f>life_cycle_emission_factors!G28*twh_energy_balance!G28</f>
        <v>0.50786636475483871</v>
      </c>
      <c r="H28" s="24">
        <f>life_cycle_emission_factors!H28*twh_energy_balance!H28</f>
        <v>0.52795280757374174</v>
      </c>
      <c r="I28" s="24">
        <f>life_cycle_emission_factors!I28*twh_energy_balance!I28</f>
        <v>0.51864334837333337</v>
      </c>
      <c r="J28" s="24">
        <f>life_cycle_emission_factors!J28*twh_energy_balance!J28</f>
        <v>0.47494331749063895</v>
      </c>
      <c r="K28" s="24">
        <f>life_cycle_emission_factors!K28*twh_energy_balance!K28</f>
        <v>0.40815897540289542</v>
      </c>
      <c r="L28" s="24">
        <f>life_cycle_emission_factors!L28*twh_energy_balance!L28</f>
        <v>0.37942278495615211</v>
      </c>
      <c r="M28" s="24">
        <f>life_cycle_emission_factors!M28*twh_energy_balance!M28</f>
        <v>0.37010309798773372</v>
      </c>
      <c r="N28" s="24">
        <f>life_cycle_emission_factors!N28*twh_energy_balance!N28</f>
        <v>0.3842559548050975</v>
      </c>
      <c r="O28" s="24">
        <f>life_cycle_emission_factors!O28*twh_energy_balance!O28</f>
        <v>0.41265822053488205</v>
      </c>
      <c r="P28" s="24">
        <f>life_cycle_emission_factors!P28*twh_energy_balance!P28</f>
        <v>0.26413760948895898</v>
      </c>
    </row>
    <row r="29" spans="1:19" s="22" customFormat="1" x14ac:dyDescent="0.25">
      <c r="A29" s="21" t="s">
        <v>123</v>
      </c>
      <c r="B29" s="1" t="s">
        <v>32</v>
      </c>
      <c r="C29" s="1" t="s">
        <v>101</v>
      </c>
      <c r="D29" s="1" t="s">
        <v>20</v>
      </c>
      <c r="E29" s="1" t="s">
        <v>21</v>
      </c>
      <c r="F29" s="1" t="s">
        <v>22</v>
      </c>
      <c r="G29" s="24">
        <f>life_cycle_emission_factors!G29*twh_energy_balance!G29</f>
        <v>5.4905665369288847</v>
      </c>
      <c r="H29" s="24">
        <f>life_cycle_emission_factors!H29*twh_energy_balance!H29</f>
        <v>5.6512098915754923</v>
      </c>
      <c r="I29" s="24">
        <f>life_cycle_emission_factors!I29*twh_energy_balance!I29</f>
        <v>5.3002490322400009</v>
      </c>
      <c r="J29" s="24">
        <f>life_cycle_emission_factors!J29*twh_energy_balance!J29</f>
        <v>4.7105895375638935</v>
      </c>
      <c r="K29" s="24">
        <f>life_cycle_emission_factors!K29*twh_energy_balance!K29</f>
        <v>4.0104081970262806</v>
      </c>
      <c r="L29" s="24">
        <f>life_cycle_emission_factors!L29*twh_energy_balance!L29</f>
        <v>3.7500011753054432</v>
      </c>
      <c r="M29" s="24">
        <f>life_cycle_emission_factors!M29*twh_energy_balance!M29</f>
        <v>3.5936365088359015</v>
      </c>
      <c r="N29" s="24">
        <f>life_cycle_emission_factors!N29*twh_energy_balance!N29</f>
        <v>3.6106086807868065</v>
      </c>
      <c r="O29" s="24">
        <f>life_cycle_emission_factors!O29*twh_energy_balance!O29</f>
        <v>3.6022211849508765</v>
      </c>
      <c r="P29" s="24">
        <f>life_cycle_emission_factors!P29*twh_energy_balance!P29</f>
        <v>3.2616968283936907</v>
      </c>
    </row>
    <row r="30" spans="1:19" x14ac:dyDescent="0.25">
      <c r="A30" s="3" t="s">
        <v>57</v>
      </c>
      <c r="B30" s="1" t="s">
        <v>34</v>
      </c>
      <c r="C30" s="1" t="s">
        <v>101</v>
      </c>
      <c r="D30" s="1" t="s">
        <v>20</v>
      </c>
      <c r="E30" s="1" t="s">
        <v>21</v>
      </c>
      <c r="F30" s="1" t="s">
        <v>22</v>
      </c>
      <c r="G30" s="13">
        <f>SUM(G31:G37)</f>
        <v>0.41813873633333332</v>
      </c>
      <c r="H30" s="13">
        <f t="shared" ref="H30:P30" si="5">SUM(H31:H37)</f>
        <v>0.4357528853888889</v>
      </c>
      <c r="I30" s="13">
        <f t="shared" si="5"/>
        <v>0.53187842088888893</v>
      </c>
      <c r="J30" s="13">
        <f t="shared" si="5"/>
        <v>0.45193517388888882</v>
      </c>
      <c r="K30" s="13">
        <f t="shared" si="5"/>
        <v>0.33954455927777777</v>
      </c>
      <c r="L30" s="13">
        <f t="shared" si="5"/>
        <v>0.37624167827777777</v>
      </c>
      <c r="M30" s="13">
        <f t="shared" si="5"/>
        <v>0.41423414572222222</v>
      </c>
      <c r="N30" s="13">
        <f t="shared" si="5"/>
        <v>0.36462578027777776</v>
      </c>
      <c r="O30" s="13">
        <f t="shared" si="5"/>
        <v>0.35977873305555558</v>
      </c>
      <c r="P30" s="13">
        <f t="shared" si="5"/>
        <v>0.40223496466666669</v>
      </c>
      <c r="Q30" s="11"/>
    </row>
    <row r="31" spans="1:19" x14ac:dyDescent="0.25">
      <c r="A31" s="6" t="s">
        <v>65</v>
      </c>
      <c r="B31" s="1" t="s">
        <v>34</v>
      </c>
      <c r="C31" s="1" t="s">
        <v>101</v>
      </c>
      <c r="D31" s="1" t="s">
        <v>20</v>
      </c>
      <c r="E31" s="1" t="s">
        <v>21</v>
      </c>
      <c r="F31" s="1" t="s">
        <v>22</v>
      </c>
      <c r="G31" s="14">
        <f>twh_energy_balance!G31*life_cycle_emission_factors!G31</f>
        <v>9.2934874999999993E-3</v>
      </c>
      <c r="H31" s="14">
        <f>twh_energy_balance!H31*life_cycle_emission_factors!H31</f>
        <v>9.2934874999999993E-3</v>
      </c>
      <c r="I31" s="14">
        <f>twh_energy_balance!I31*life_cycle_emission_factors!I31</f>
        <v>9.2934874999999993E-3</v>
      </c>
      <c r="J31" s="14">
        <f>twh_energy_balance!J31*life_cycle_emission_factors!J31</f>
        <v>8.7518749999999992E-3</v>
      </c>
      <c r="K31" s="14">
        <f>twh_energy_balance!K31*life_cycle_emission_factors!K31</f>
        <v>8.7518749999999992E-3</v>
      </c>
      <c r="L31" s="14">
        <f>twh_energy_balance!L31*life_cycle_emission_factors!L31</f>
        <v>8.7518749999999992E-3</v>
      </c>
      <c r="M31" s="14">
        <f>twh_energy_balance!M31*life_cycle_emission_factors!M31</f>
        <v>8.7518749999999992E-3</v>
      </c>
      <c r="N31" s="14">
        <f>twh_energy_balance!N31*life_cycle_emission_factors!N31</f>
        <v>8.7518749999999992E-3</v>
      </c>
      <c r="O31" s="14">
        <f>twh_energy_balance!O31*life_cycle_emission_factors!O31</f>
        <v>8.7518749999999992E-3</v>
      </c>
      <c r="P31" s="14">
        <f>twh_energy_balance!P31*life_cycle_emission_factors!P31</f>
        <v>8.7518749999999992E-3</v>
      </c>
      <c r="Q31" s="11"/>
    </row>
    <row r="32" spans="1:19" x14ac:dyDescent="0.25">
      <c r="A32" s="6" t="s">
        <v>70</v>
      </c>
      <c r="B32" s="1" t="s">
        <v>34</v>
      </c>
      <c r="C32" s="1" t="s">
        <v>101</v>
      </c>
      <c r="D32" s="1" t="s">
        <v>20</v>
      </c>
      <c r="E32" s="1" t="s">
        <v>21</v>
      </c>
      <c r="F32" s="1" t="s">
        <v>22</v>
      </c>
      <c r="G32" s="14">
        <f>twh_energy_balance!G32*life_cycle_emission_factors!G32</f>
        <v>0.17367023999999998</v>
      </c>
      <c r="H32" s="14">
        <f>twh_energy_balance!H32*life_cycle_emission_factors!H32</f>
        <v>0.16942277777777778</v>
      </c>
      <c r="I32" s="14">
        <f>twh_energy_balance!I32*life_cycle_emission_factors!I32</f>
        <v>0.1993350975</v>
      </c>
      <c r="J32" s="14">
        <f>twh_energy_balance!J32*life_cycle_emission_factors!J32</f>
        <v>0.16007003333333331</v>
      </c>
      <c r="K32" s="14">
        <f>twh_energy_balance!K32*life_cycle_emission_factors!K32</f>
        <v>9.9850033333333324E-2</v>
      </c>
      <c r="L32" s="14">
        <f>twh_energy_balance!L32*life_cycle_emission_factors!L32</f>
        <v>0.11184529500000001</v>
      </c>
      <c r="M32" s="14">
        <f>twh_energy_balance!M32*life_cycle_emission_factors!M32</f>
        <v>0.12464479944444444</v>
      </c>
      <c r="N32" s="14">
        <f>twh_energy_balance!N32*life_cycle_emission_factors!N32</f>
        <v>9.8496930277777769E-2</v>
      </c>
      <c r="O32" s="14">
        <f>twh_energy_balance!O32*life_cycle_emission_factors!O32</f>
        <v>9.3037816666666662E-2</v>
      </c>
      <c r="P32" s="14">
        <f>twh_energy_balance!P32*life_cycle_emission_factors!P32</f>
        <v>0.11271095500000002</v>
      </c>
      <c r="Q32" s="11"/>
    </row>
    <row r="33" spans="1:17" x14ac:dyDescent="0.25">
      <c r="A33" s="6" t="s">
        <v>59</v>
      </c>
      <c r="B33" s="1" t="s">
        <v>34</v>
      </c>
      <c r="C33" s="1" t="s">
        <v>101</v>
      </c>
      <c r="D33" s="1" t="s">
        <v>20</v>
      </c>
      <c r="E33" s="1" t="s">
        <v>21</v>
      </c>
      <c r="F33" s="1" t="s">
        <v>22</v>
      </c>
      <c r="G33" s="14">
        <f>twh_energy_balance!G33*life_cycle_emission_factors!G33</f>
        <v>3.8300127999999996E-2</v>
      </c>
      <c r="H33" s="14">
        <f>twh_energy_balance!H33*life_cycle_emission_factors!H33</f>
        <v>5.5816623999999995E-2</v>
      </c>
      <c r="I33" s="14">
        <f>twh_energy_balance!I33*life_cycle_emission_factors!I33</f>
        <v>8.4538712000000002E-2</v>
      </c>
      <c r="J33" s="14">
        <f>twh_energy_balance!J33*life_cycle_emission_factors!J33</f>
        <v>7.6381919999999992E-2</v>
      </c>
      <c r="K33" s="14">
        <f>twh_energy_balance!K33*life_cycle_emission_factors!K33</f>
        <v>8.2534903999999992E-2</v>
      </c>
      <c r="L33" s="14">
        <f>twh_energy_balance!L33*life_cycle_emission_factors!L33</f>
        <v>8.8714487999999994E-2</v>
      </c>
      <c r="M33" s="14">
        <f>twh_energy_balance!M33*life_cycle_emission_factors!M33</f>
        <v>8.7638976000000007E-2</v>
      </c>
      <c r="N33" s="14">
        <f>twh_energy_balance!N33*life_cycle_emission_factors!N33</f>
        <v>8.5696399999999992E-2</v>
      </c>
      <c r="O33" s="14">
        <f>twh_energy_balance!O33*life_cycle_emission_factors!O33</f>
        <v>8.760364000000001E-2</v>
      </c>
      <c r="P33" s="14">
        <f>twh_energy_balance!P33*life_cycle_emission_factors!P33</f>
        <v>8.2292287999999991E-2</v>
      </c>
      <c r="Q33" s="11"/>
    </row>
    <row r="34" spans="1:17" x14ac:dyDescent="0.25">
      <c r="A34" s="6" t="s">
        <v>71</v>
      </c>
      <c r="B34" s="1" t="s">
        <v>34</v>
      </c>
      <c r="C34" s="1" t="s">
        <v>101</v>
      </c>
      <c r="D34" s="1" t="s">
        <v>20</v>
      </c>
      <c r="E34" s="1" t="s">
        <v>21</v>
      </c>
      <c r="F34" s="1" t="s">
        <v>22</v>
      </c>
      <c r="G34" s="14">
        <f>twh_energy_balance!G34*life_cycle_emission_factors!G34</f>
        <v>1.3830617777777778E-2</v>
      </c>
      <c r="H34" s="14">
        <f>twh_energy_balance!H34*life_cycle_emission_factors!H34</f>
        <v>2.1395171111111107E-2</v>
      </c>
      <c r="I34" s="14">
        <f>twh_energy_balance!I34*life_cycle_emission_factors!I34</f>
        <v>2.5385812222222224E-2</v>
      </c>
      <c r="J34" s="14">
        <f>twh_energy_balance!J34*life_cycle_emission_factors!J34</f>
        <v>3.4025627777777775E-2</v>
      </c>
      <c r="K34" s="14">
        <f>twh_energy_balance!K34*life_cycle_emission_factors!K34</f>
        <v>3.5331902222222218E-2</v>
      </c>
      <c r="L34" s="14">
        <f>twh_energy_balance!L34*life_cycle_emission_factors!L34</f>
        <v>4.1904267777777775E-2</v>
      </c>
      <c r="M34" s="14">
        <f>twh_energy_balance!M34*life_cycle_emission_factors!M34</f>
        <v>5.6114238888888883E-2</v>
      </c>
      <c r="N34" s="14">
        <f>twh_energy_balance!N34*life_cycle_emission_factors!N34</f>
        <v>6.0361179999999993E-2</v>
      </c>
      <c r="O34" s="14">
        <f>twh_energy_balance!O34*life_cycle_emission_factors!O34</f>
        <v>6.4689814444444438E-2</v>
      </c>
      <c r="P34" s="14">
        <f>twh_energy_balance!P34*life_cycle_emission_factors!P34</f>
        <v>7.0384648888888887E-2</v>
      </c>
      <c r="Q34" s="11"/>
    </row>
    <row r="35" spans="1:17" x14ac:dyDescent="0.25">
      <c r="A35" s="6" t="s">
        <v>60</v>
      </c>
      <c r="B35" s="1" t="s">
        <v>34</v>
      </c>
      <c r="C35" s="1" t="s">
        <v>101</v>
      </c>
      <c r="D35" s="1" t="s">
        <v>20</v>
      </c>
      <c r="E35" s="1" t="s">
        <v>21</v>
      </c>
      <c r="F35" s="1" t="s">
        <v>22</v>
      </c>
      <c r="G35" s="14">
        <f>twh_energy_balance!G35*life_cycle_emission_factors!G35</f>
        <v>0</v>
      </c>
      <c r="H35" s="14">
        <f>twh_energy_balance!H35*life_cycle_emission_factors!H35</f>
        <v>0</v>
      </c>
      <c r="I35" s="14">
        <f>twh_energy_balance!I35*life_cycle_emission_factors!I35</f>
        <v>0</v>
      </c>
      <c r="J35" s="14">
        <f>twh_energy_balance!J35*life_cycle_emission_factors!J35</f>
        <v>0</v>
      </c>
      <c r="K35" s="14">
        <f>twh_energy_balance!K35*life_cycle_emission_factors!K35</f>
        <v>0</v>
      </c>
      <c r="L35" s="14">
        <f>twh_energy_balance!L35*life_cycle_emission_factors!L35</f>
        <v>0</v>
      </c>
      <c r="M35" s="14">
        <f>twh_energy_balance!M35*life_cycle_emission_factors!M35</f>
        <v>0</v>
      </c>
      <c r="N35" s="14">
        <f>twh_energy_balance!N35*life_cycle_emission_factors!N35</f>
        <v>0</v>
      </c>
      <c r="O35" s="14">
        <f>twh_energy_balance!O35*life_cycle_emission_factors!O35</f>
        <v>0</v>
      </c>
      <c r="P35" s="14">
        <f>twh_energy_balance!P35*life_cycle_emission_factors!P35</f>
        <v>0</v>
      </c>
      <c r="Q35" s="11"/>
    </row>
    <row r="36" spans="1:17" x14ac:dyDescent="0.25">
      <c r="A36" s="6" t="s">
        <v>73</v>
      </c>
      <c r="B36" s="1" t="s">
        <v>34</v>
      </c>
      <c r="C36" s="1" t="s">
        <v>101</v>
      </c>
      <c r="D36" s="1" t="s">
        <v>20</v>
      </c>
      <c r="E36" s="1" t="s">
        <v>21</v>
      </c>
      <c r="F36" s="1" t="s">
        <v>22</v>
      </c>
      <c r="G36" s="14">
        <f>twh_energy_balance!G36*life_cycle_emission_factors!G36</f>
        <v>3.4632430555555553E-3</v>
      </c>
      <c r="H36" s="14">
        <f>twh_energy_balance!H36*life_cycle_emission_factors!H36</f>
        <v>5.5802694444444453E-3</v>
      </c>
      <c r="I36" s="14">
        <f>twh_energy_balance!I36*life_cycle_emission_factors!I36</f>
        <v>6.4097916666666678E-3</v>
      </c>
      <c r="J36" s="14">
        <f>twh_energy_balance!J36*life_cycle_emission_factors!J36</f>
        <v>6.939044444444444E-3</v>
      </c>
      <c r="K36" s="14">
        <f>twh_energy_balance!K36*life_cycle_emission_factors!K36</f>
        <v>7.4015791666666676E-3</v>
      </c>
      <c r="L36" s="14">
        <f>twh_energy_balance!L36*life_cycle_emission_factors!L36</f>
        <v>7.7449625000000008E-3</v>
      </c>
      <c r="M36" s="14">
        <f>twh_energy_balance!M36*life_cycle_emission_factors!M36</f>
        <v>8.0680263888888906E-3</v>
      </c>
      <c r="N36" s="14">
        <f>twh_energy_balance!N36*life_cycle_emission_factors!N36</f>
        <v>8.4190180555555553E-3</v>
      </c>
      <c r="O36" s="14">
        <f>twh_energy_balance!O36*life_cycle_emission_factors!O36</f>
        <v>8.6803902777777796E-3</v>
      </c>
      <c r="P36" s="14">
        <f>twh_energy_balance!P36*life_cycle_emission_factors!P36</f>
        <v>8.9594694444444442E-3</v>
      </c>
      <c r="Q36" s="11"/>
    </row>
    <row r="37" spans="1:17" x14ac:dyDescent="0.25">
      <c r="A37" s="6" t="s">
        <v>74</v>
      </c>
      <c r="B37" s="1" t="s">
        <v>34</v>
      </c>
      <c r="C37" s="1" t="s">
        <v>101</v>
      </c>
      <c r="D37" s="1" t="s">
        <v>20</v>
      </c>
      <c r="E37" s="1" t="s">
        <v>21</v>
      </c>
      <c r="F37" s="1" t="s">
        <v>22</v>
      </c>
      <c r="G37" s="14">
        <f>twh_energy_balance!G37*life_cycle_emission_factors!G37</f>
        <v>0.17958102000000001</v>
      </c>
      <c r="H37" s="14">
        <f>twh_energy_balance!H37*life_cycle_emission_factors!H37</f>
        <v>0.17424455555555557</v>
      </c>
      <c r="I37" s="14">
        <f>twh_energy_balance!I37*life_cycle_emission_factors!I37</f>
        <v>0.20691552000000002</v>
      </c>
      <c r="J37" s="14">
        <f>twh_energy_balance!J37*life_cycle_emission_factors!J37</f>
        <v>0.16576667333333331</v>
      </c>
      <c r="K37" s="14">
        <f>twh_energy_balance!K37*life_cycle_emission_factors!K37</f>
        <v>0.10567426555555556</v>
      </c>
      <c r="L37" s="14">
        <f>twh_energy_balance!L37*life_cycle_emission_factors!L37</f>
        <v>0.11728079</v>
      </c>
      <c r="M37" s="14">
        <f>twh_energy_balance!M37*life_cycle_emission_factors!M37</f>
        <v>0.12901623000000001</v>
      </c>
      <c r="N37" s="14">
        <f>twh_energy_balance!N37*life_cycle_emission_factors!N37</f>
        <v>0.10290037694444444</v>
      </c>
      <c r="O37" s="14">
        <f>twh_energy_balance!O37*life_cycle_emission_factors!O37</f>
        <v>9.7015196666666678E-2</v>
      </c>
      <c r="P37" s="14">
        <f>twh_energy_balance!P37*life_cycle_emission_factors!P37</f>
        <v>0.11913572833333334</v>
      </c>
      <c r="Q37" s="11"/>
    </row>
    <row r="38" spans="1:17" x14ac:dyDescent="0.25">
      <c r="A38" s="3" t="s">
        <v>62</v>
      </c>
      <c r="B38" s="1" t="s">
        <v>43</v>
      </c>
      <c r="C38" s="1" t="s">
        <v>101</v>
      </c>
      <c r="D38" s="1" t="s">
        <v>20</v>
      </c>
      <c r="E38" s="1" t="s">
        <v>21</v>
      </c>
      <c r="F38" s="1" t="s">
        <v>22</v>
      </c>
      <c r="G38" s="13">
        <f>twh_energy_balance!G38*life_cycle_emission_factors!G38</f>
        <v>13.758087959000001</v>
      </c>
      <c r="H38" s="13">
        <f>twh_energy_balance!H38*life_cycle_emission_factors!H38</f>
        <v>15.726285159750001</v>
      </c>
      <c r="I38" s="13">
        <f>twh_energy_balance!I38*life_cycle_emission_factors!I38</f>
        <v>16.908334711999998</v>
      </c>
      <c r="J38" s="13">
        <f>twh_energy_balance!J38*life_cycle_emission_factors!J38</f>
        <v>14.524030224000002</v>
      </c>
      <c r="K38" s="13">
        <f>twh_energy_balance!K38*life_cycle_emission_factors!K38</f>
        <v>15.441575687500004</v>
      </c>
      <c r="L38" s="13">
        <f>twh_energy_balance!L38*life_cycle_emission_factors!L38</f>
        <v>15.705056119750004</v>
      </c>
      <c r="M38" s="13">
        <f>twh_energy_balance!M38*life_cycle_emission_factors!M38</f>
        <v>16.234231369250004</v>
      </c>
      <c r="N38" s="13">
        <f>twh_energy_balance!N38*life_cycle_emission_factors!N38</f>
        <v>15.995970353250001</v>
      </c>
      <c r="O38" s="13">
        <f>twh_energy_balance!O38*life_cycle_emission_factors!O38</f>
        <v>16.004623422999998</v>
      </c>
      <c r="P38" s="13">
        <f>twh_energy_balance!P38*life_cycle_emission_factors!P38</f>
        <v>14.21398596275</v>
      </c>
      <c r="Q38" s="11"/>
    </row>
    <row r="39" spans="1:17" x14ac:dyDescent="0.25">
      <c r="A39" s="3" t="s">
        <v>66</v>
      </c>
      <c r="B39" s="1" t="s">
        <v>48</v>
      </c>
      <c r="C39" s="1" t="s">
        <v>101</v>
      </c>
      <c r="D39" s="1" t="s">
        <v>20</v>
      </c>
      <c r="E39" s="1" t="s">
        <v>21</v>
      </c>
      <c r="F39" s="1" t="s">
        <v>22</v>
      </c>
      <c r="G39" s="13">
        <f>SUM(G40:G42)</f>
        <v>13.389665083781962</v>
      </c>
      <c r="H39" s="13">
        <f t="shared" ref="H39:P39" si="6">SUM(H40:H42)</f>
        <v>13.473565490430294</v>
      </c>
      <c r="I39" s="13">
        <f t="shared" si="6"/>
        <v>13.753755306227601</v>
      </c>
      <c r="J39" s="13">
        <f t="shared" si="6"/>
        <v>12.291741710210804</v>
      </c>
      <c r="K39" s="13">
        <f t="shared" si="6"/>
        <v>12.566389569695962</v>
      </c>
      <c r="L39" s="13">
        <f t="shared" si="6"/>
        <v>10.962242643912001</v>
      </c>
      <c r="M39" s="13">
        <f t="shared" si="6"/>
        <v>11.303842026403627</v>
      </c>
      <c r="N39" s="13">
        <f t="shared" si="6"/>
        <v>10.707031937325407</v>
      </c>
      <c r="O39" s="13">
        <f t="shared" si="6"/>
        <v>10.498519879915468</v>
      </c>
      <c r="P39" s="13">
        <f t="shared" si="6"/>
        <v>10.519878450908212</v>
      </c>
      <c r="Q39" s="11"/>
    </row>
    <row r="40" spans="1:17" x14ac:dyDescent="0.25">
      <c r="A40" s="6" t="s">
        <v>68</v>
      </c>
      <c r="B40" s="1" t="s">
        <v>48</v>
      </c>
      <c r="C40" s="1" t="s">
        <v>101</v>
      </c>
      <c r="D40" s="1" t="s">
        <v>20</v>
      </c>
      <c r="E40" s="1" t="s">
        <v>21</v>
      </c>
      <c r="F40" s="1" t="s">
        <v>22</v>
      </c>
      <c r="G40" s="14">
        <f>twh_energy_balance!G40*life_cycle_emission_factors!G40</f>
        <v>1.5367466808069603</v>
      </c>
      <c r="H40" s="14">
        <f>twh_energy_balance!H40*life_cycle_emission_factors!H40</f>
        <v>1.2853681434552959</v>
      </c>
      <c r="I40" s="14">
        <f>twh_energy_balance!I40*life_cycle_emission_factors!I40</f>
        <v>1.0967204150776</v>
      </c>
      <c r="J40" s="14">
        <f>twh_energy_balance!J40*life_cycle_emission_factors!J40</f>
        <v>1.0883790143608001</v>
      </c>
      <c r="K40" s="14">
        <f>twh_energy_balance!K40*life_cycle_emission_factors!K40</f>
        <v>1.2070006837209599</v>
      </c>
      <c r="L40" s="14">
        <f>twh_energy_balance!L40*life_cycle_emission_factors!L40</f>
        <v>1.1330402640320001</v>
      </c>
      <c r="M40" s="14">
        <f>twh_energy_balance!M40*life_cycle_emission_factors!M40</f>
        <v>1.2303566057280002</v>
      </c>
      <c r="N40" s="14">
        <f>twh_energy_balance!N40*life_cycle_emission_factors!N40</f>
        <v>0.94340199431918426</v>
      </c>
      <c r="O40" s="14">
        <f>twh_energy_balance!O40*life_cycle_emission_factors!O40</f>
        <v>1.0545859147068641</v>
      </c>
      <c r="P40" s="14">
        <f>twh_energy_balance!P40*life_cycle_emission_factors!P40</f>
        <v>0.8639605792425602</v>
      </c>
      <c r="Q40" s="11"/>
    </row>
    <row r="41" spans="1:17" x14ac:dyDescent="0.25">
      <c r="A41" s="6" t="s">
        <v>69</v>
      </c>
      <c r="B41" s="1" t="s">
        <v>48</v>
      </c>
      <c r="C41" s="1" t="s">
        <v>101</v>
      </c>
      <c r="D41" s="1" t="s">
        <v>20</v>
      </c>
      <c r="E41" s="1" t="s">
        <v>21</v>
      </c>
      <c r="F41" s="1" t="s">
        <v>22</v>
      </c>
      <c r="G41" s="14">
        <f>twh_energy_balance!G41*life_cycle_emission_factors!G41</f>
        <v>9.3378345775000025</v>
      </c>
      <c r="H41" s="14">
        <f>twh_energy_balance!H41*life_cycle_emission_factors!H41</f>
        <v>10.076246537500001</v>
      </c>
      <c r="I41" s="14">
        <f>twh_energy_balance!I41*life_cycle_emission_factors!I41</f>
        <v>10.553137595000003</v>
      </c>
      <c r="J41" s="14">
        <f>twh_energy_balance!J41*life_cycle_emission_factors!J41</f>
        <v>9.1839987525000026</v>
      </c>
      <c r="K41" s="14">
        <f>twh_energy_balance!K41*life_cycle_emission_factors!K41</f>
        <v>9.4878245068750022</v>
      </c>
      <c r="L41" s="14">
        <f>twh_energy_balance!L41*life_cycle_emission_factors!L41</f>
        <v>8.5571177656250015</v>
      </c>
      <c r="M41" s="14">
        <f>twh_energy_balance!M41*life_cycle_emission_factors!M41</f>
        <v>8.8292917990062509</v>
      </c>
      <c r="N41" s="14">
        <f>twh_energy_balance!N41*life_cycle_emission_factors!N41</f>
        <v>6.5805889352775013</v>
      </c>
      <c r="O41" s="14">
        <f>twh_energy_balance!O41*life_cycle_emission_factors!O41</f>
        <v>6.1083860245443766</v>
      </c>
      <c r="P41" s="14">
        <f>twh_energy_balance!P41*life_cycle_emission_factors!P41</f>
        <v>6.3557809524137516</v>
      </c>
      <c r="Q41" s="11"/>
    </row>
    <row r="42" spans="1:17" x14ac:dyDescent="0.25">
      <c r="A42" s="6" t="s">
        <v>109</v>
      </c>
      <c r="B42" s="1" t="s">
        <v>48</v>
      </c>
      <c r="C42" s="1" t="s">
        <v>101</v>
      </c>
      <c r="D42" s="1" t="s">
        <v>20</v>
      </c>
      <c r="E42" s="1" t="s">
        <v>21</v>
      </c>
      <c r="F42" s="1" t="s">
        <v>22</v>
      </c>
      <c r="G42" s="14">
        <f>twh_energy_balance!G42*life_cycle_emission_factors!G42</f>
        <v>2.5150838254749988</v>
      </c>
      <c r="H42" s="14">
        <f>twh_energy_balance!H42*life_cycle_emission_factors!H42</f>
        <v>2.1119508094749979</v>
      </c>
      <c r="I42" s="14">
        <f>twh_energy_balance!I42*life_cycle_emission_factors!I42</f>
        <v>2.1038972961499982</v>
      </c>
      <c r="J42" s="14">
        <f>twh_energy_balance!J42*life_cycle_emission_factors!J42</f>
        <v>2.019363943350001</v>
      </c>
      <c r="K42" s="14">
        <f>twh_energy_balance!K42*life_cycle_emission_factors!K42</f>
        <v>1.8715643791000012</v>
      </c>
      <c r="L42" s="14">
        <f>twh_energy_balance!L42*life_cycle_emission_factors!L42</f>
        <v>1.2720846142549986</v>
      </c>
      <c r="M42" s="14">
        <f>twh_energy_balance!M42*life_cycle_emission_factors!M42</f>
        <v>1.2441936216693763</v>
      </c>
      <c r="N42" s="14">
        <f>twh_energy_balance!N42*life_cycle_emission_factors!N42</f>
        <v>3.1830410077287219</v>
      </c>
      <c r="O42" s="14">
        <f>twh_energy_balance!O42*life_cycle_emission_factors!O42</f>
        <v>3.3355479406642274</v>
      </c>
      <c r="P42" s="14">
        <f>twh_energy_balance!P42*life_cycle_emission_factors!P42</f>
        <v>3.3001369192519001</v>
      </c>
      <c r="Q42" s="11"/>
    </row>
    <row r="43" spans="1:17" x14ac:dyDescent="0.25">
      <c r="A43" s="4" t="s">
        <v>72</v>
      </c>
      <c r="B43" s="1" t="s">
        <v>46</v>
      </c>
      <c r="C43" s="1" t="s">
        <v>101</v>
      </c>
      <c r="D43" s="1" t="s">
        <v>20</v>
      </c>
      <c r="E43" s="1" t="s">
        <v>21</v>
      </c>
      <c r="F43" s="1" t="s">
        <v>22</v>
      </c>
      <c r="G43" s="15">
        <f>SUM(G22:G24)+G30+SUM(G38:G39)</f>
        <v>40.248503628279821</v>
      </c>
      <c r="H43" s="15">
        <f t="shared" ref="H43:P43" si="7">SUM(H22:H24)+H30+SUM(H38:H39)</f>
        <v>42.766927949952617</v>
      </c>
      <c r="I43" s="15">
        <f t="shared" si="7"/>
        <v>58.723286096346548</v>
      </c>
      <c r="J43" s="15">
        <f t="shared" si="7"/>
        <v>52.325077926344761</v>
      </c>
      <c r="K43" s="15">
        <f t="shared" si="7"/>
        <v>50.208077859282355</v>
      </c>
      <c r="L43" s="15">
        <f t="shared" si="7"/>
        <v>36.832942544022906</v>
      </c>
      <c r="M43" s="15">
        <f t="shared" si="7"/>
        <v>37.469781789955647</v>
      </c>
      <c r="N43" s="15">
        <f t="shared" si="7"/>
        <v>36.743551935630322</v>
      </c>
      <c r="O43" s="15">
        <f t="shared" si="7"/>
        <v>36.7267676502181</v>
      </c>
      <c r="P43" s="15">
        <f t="shared" si="7"/>
        <v>34.164655068668921</v>
      </c>
      <c r="Q43" s="11"/>
    </row>
    <row r="44" spans="1:17" x14ac:dyDescent="0.25">
      <c r="A44" s="4" t="s">
        <v>55</v>
      </c>
      <c r="B44" s="1" t="s">
        <v>46</v>
      </c>
      <c r="C44" s="1" t="s">
        <v>101</v>
      </c>
      <c r="D44" s="1" t="s">
        <v>20</v>
      </c>
      <c r="E44" s="1" t="s">
        <v>21</v>
      </c>
      <c r="F44" s="1" t="s">
        <v>30</v>
      </c>
      <c r="G44" s="15">
        <f>G21+G43</f>
        <v>113.69349822289328</v>
      </c>
      <c r="H44" s="15">
        <f t="shared" ref="H44:P44" si="8">H21+H43</f>
        <v>122.49688770570128</v>
      </c>
      <c r="I44" s="15">
        <f t="shared" si="8"/>
        <v>140.30437776700361</v>
      </c>
      <c r="J44" s="15">
        <f t="shared" si="8"/>
        <v>116.94098923697209</v>
      </c>
      <c r="K44" s="15">
        <f t="shared" si="8"/>
        <v>144.33278676587642</v>
      </c>
      <c r="L44" s="15">
        <f t="shared" si="8"/>
        <v>103.76449247926379</v>
      </c>
      <c r="M44" s="15">
        <f t="shared" si="8"/>
        <v>102.71566322164041</v>
      </c>
      <c r="N44" s="15">
        <f t="shared" si="8"/>
        <v>98.345283589710206</v>
      </c>
      <c r="O44" s="15">
        <f t="shared" si="8"/>
        <v>97.096790303116023</v>
      </c>
      <c r="P44" s="15">
        <f t="shared" si="8"/>
        <v>91.743009988068721</v>
      </c>
    </row>
    <row r="45" spans="1:17" x14ac:dyDescent="0.25">
      <c r="A45" s="17" t="s">
        <v>102</v>
      </c>
      <c r="B45" s="18" t="s">
        <v>102</v>
      </c>
      <c r="C45" s="5" t="s">
        <v>101</v>
      </c>
      <c r="D45" s="18" t="s">
        <v>20</v>
      </c>
      <c r="E45" s="18" t="s">
        <v>21</v>
      </c>
      <c r="F45" s="5" t="s">
        <v>25</v>
      </c>
      <c r="G45" s="19">
        <v>1.9514545495016609</v>
      </c>
      <c r="H45" s="19">
        <v>1.9592831099753489</v>
      </c>
      <c r="I45" s="19">
        <v>2.0012025124608344</v>
      </c>
      <c r="J45" s="19">
        <v>2.1363713815289866</v>
      </c>
      <c r="K45" s="19">
        <v>2.2369066428657645</v>
      </c>
      <c r="L45" s="19">
        <v>2.3491111633214432</v>
      </c>
      <c r="M45" s="19">
        <v>2.3669724077728453</v>
      </c>
      <c r="N45" s="19">
        <v>2.1578938015132261</v>
      </c>
      <c r="O45" s="19">
        <v>1.8590579055575289</v>
      </c>
      <c r="P45" s="19">
        <v>1.8206556613608247</v>
      </c>
    </row>
    <row r="46" spans="1:17" x14ac:dyDescent="0.25">
      <c r="A46" s="17" t="s">
        <v>102</v>
      </c>
      <c r="B46" s="18" t="s">
        <v>102</v>
      </c>
      <c r="C46" s="5" t="s">
        <v>101</v>
      </c>
      <c r="D46" s="18" t="s">
        <v>20</v>
      </c>
      <c r="E46" s="18" t="s">
        <v>21</v>
      </c>
      <c r="F46" s="5" t="s">
        <v>22</v>
      </c>
      <c r="G46" s="19">
        <v>8.1943076894442655</v>
      </c>
      <c r="H46" s="19">
        <v>8.2215101933163588</v>
      </c>
      <c r="I46" s="19">
        <v>8.1438703534421588</v>
      </c>
      <c r="J46" s="19">
        <v>8.0247405416306421</v>
      </c>
      <c r="K46" s="19">
        <v>7.8529483754501408</v>
      </c>
      <c r="L46" s="19">
        <v>7.582748330124871</v>
      </c>
      <c r="M46" s="19">
        <v>7.2378520575507226</v>
      </c>
      <c r="N46" s="19">
        <v>6.3208066625048334</v>
      </c>
      <c r="O46" s="19">
        <v>5.3488708613007248</v>
      </c>
      <c r="P46" s="19">
        <v>4.6425990100847709</v>
      </c>
    </row>
    <row r="48" spans="1:17" x14ac:dyDescent="0.25">
      <c r="O48" s="16"/>
      <c r="P48"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AF6E-44B0-4868-8C71-81617AE8DD10}">
  <dimension ref="A1:Q46"/>
  <sheetViews>
    <sheetView tabSelected="1" workbookViewId="0">
      <selection activeCell="C47" sqref="C47"/>
    </sheetView>
  </sheetViews>
  <sheetFormatPr baseColWidth="10" defaultRowHeight="15" x14ac:dyDescent="0.25"/>
  <cols>
    <col min="1" max="1" width="82" bestFit="1" customWidth="1"/>
    <col min="2" max="2" width="15.140625" bestFit="1" customWidth="1"/>
    <col min="3" max="3" width="13.710937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3" t="s">
        <v>26</v>
      </c>
      <c r="B2" s="1" t="s">
        <v>27</v>
      </c>
      <c r="C2" s="1" t="s">
        <v>101</v>
      </c>
      <c r="D2" s="1" t="s">
        <v>20</v>
      </c>
      <c r="E2" s="1" t="s">
        <v>21</v>
      </c>
      <c r="F2" s="1" t="s">
        <v>25</v>
      </c>
      <c r="G2" s="10">
        <f>twh_energy_balance!G2*direct_emission_factors!G2</f>
        <v>2.3617167851384657</v>
      </c>
      <c r="H2" s="10">
        <f>twh_energy_balance!H2*direct_emission_factors!H2</f>
        <v>2.368400333178112</v>
      </c>
      <c r="I2" s="10">
        <f>twh_energy_balance!I2*direct_emission_factors!I2</f>
        <v>2.3741615449545579</v>
      </c>
      <c r="J2" s="10">
        <f>twh_energy_balance!J2*direct_emission_factors!J2</f>
        <v>1.809613623969988</v>
      </c>
      <c r="K2" s="10">
        <f>twh_energy_balance!K2*direct_emission_factors!K2</f>
        <v>1.8921314848739974</v>
      </c>
      <c r="L2" s="10">
        <f>twh_energy_balance!L2*direct_emission_factors!L2</f>
        <v>1.8496869898524619</v>
      </c>
      <c r="M2" s="10">
        <f>twh_energy_balance!M2*direct_emission_factors!M2</f>
        <v>1.6840245604554027</v>
      </c>
      <c r="N2" s="10">
        <f>twh_energy_balance!N2*direct_emission_factors!N2</f>
        <v>1.7059517500160111</v>
      </c>
      <c r="O2" s="10">
        <f>twh_energy_balance!O2*direct_emission_factors!O2</f>
        <v>1.6029399382053606</v>
      </c>
      <c r="P2" s="10">
        <f>twh_energy_balance!P2*direct_emission_factors!P2</f>
        <v>1.4636691720727861</v>
      </c>
      <c r="Q2" s="11"/>
    </row>
    <row r="3" spans="1:17" x14ac:dyDescent="0.25">
      <c r="A3" s="3" t="s">
        <v>23</v>
      </c>
      <c r="B3" s="1" t="s">
        <v>18</v>
      </c>
      <c r="C3" s="1" t="s">
        <v>101</v>
      </c>
      <c r="D3" s="1" t="s">
        <v>20</v>
      </c>
      <c r="E3" s="1" t="s">
        <v>21</v>
      </c>
      <c r="F3" s="1" t="s">
        <v>25</v>
      </c>
      <c r="G3" s="10">
        <f>twh_energy_balance!G3*direct_emission_factors!G3</f>
        <v>0.16221128579999999</v>
      </c>
      <c r="H3" s="10">
        <f>twh_energy_balance!H3*direct_emission_factors!H3</f>
        <v>0.180716244</v>
      </c>
      <c r="I3" s="10">
        <f>twh_energy_balance!I3*direct_emission_factors!I3</f>
        <v>0.18994063664999999</v>
      </c>
      <c r="J3" s="10">
        <f>twh_energy_balance!J3*direct_emission_factors!J3</f>
        <v>0.1406489169</v>
      </c>
      <c r="K3" s="10">
        <f>twh_energy_balance!K3*direct_emission_factors!K3</f>
        <v>0.14557608270000003</v>
      </c>
      <c r="L3" s="10">
        <f>twh_energy_balance!L3*direct_emission_factors!L3</f>
        <v>0.15114522449999998</v>
      </c>
      <c r="M3" s="10">
        <f>twh_energy_balance!M3*direct_emission_factors!M3</f>
        <v>0.14240657095335002</v>
      </c>
      <c r="N3" s="10">
        <f>twh_energy_balance!N3*direct_emission_factors!N3</f>
        <v>0.10546940648355001</v>
      </c>
      <c r="O3" s="10">
        <f>twh_energy_balance!O3*direct_emission_factors!O3</f>
        <v>9.7846912472250011E-2</v>
      </c>
      <c r="P3" s="10">
        <f>twh_energy_balance!P3*direct_emission_factors!P3</f>
        <v>8.3058594077249984E-2</v>
      </c>
      <c r="Q3" s="11"/>
    </row>
    <row r="4" spans="1:17" x14ac:dyDescent="0.25">
      <c r="A4" s="3" t="s">
        <v>31</v>
      </c>
      <c r="B4" s="1" t="s">
        <v>32</v>
      </c>
      <c r="C4" s="1" t="s">
        <v>101</v>
      </c>
      <c r="D4" s="1" t="s">
        <v>20</v>
      </c>
      <c r="E4" s="1" t="s">
        <v>21</v>
      </c>
      <c r="F4" s="1" t="s">
        <v>25</v>
      </c>
      <c r="G4" s="10">
        <f>SUM(G5:G9)</f>
        <v>9.0887643028564753</v>
      </c>
      <c r="H4" s="10">
        <f t="shared" ref="H4:P4" si="0">SUM(H5:H9)</f>
        <v>9.8338308940848229</v>
      </c>
      <c r="I4" s="10">
        <f t="shared" si="0"/>
        <v>9.8753313628321688</v>
      </c>
      <c r="J4" s="10">
        <f t="shared" si="0"/>
        <v>8.3054994293659945</v>
      </c>
      <c r="K4" s="10">
        <f t="shared" si="0"/>
        <v>7.1650191519263329</v>
      </c>
      <c r="L4" s="10">
        <f t="shared" si="0"/>
        <v>6.9664610138845493</v>
      </c>
      <c r="M4" s="10">
        <f t="shared" si="0"/>
        <v>6.6777753683826901</v>
      </c>
      <c r="N4" s="10">
        <f t="shared" si="0"/>
        <v>6.7911446472810484</v>
      </c>
      <c r="O4" s="10">
        <f t="shared" si="0"/>
        <v>28.387750576490614</v>
      </c>
      <c r="P4" s="10">
        <f t="shared" si="0"/>
        <v>6.8599186354765385</v>
      </c>
      <c r="Q4" s="11"/>
    </row>
    <row r="5" spans="1:17" s="22" customFormat="1" x14ac:dyDescent="0.25">
      <c r="A5" s="21" t="s">
        <v>110</v>
      </c>
      <c r="B5" s="1" t="s">
        <v>32</v>
      </c>
      <c r="C5" s="1" t="s">
        <v>101</v>
      </c>
      <c r="D5" s="1" t="s">
        <v>20</v>
      </c>
      <c r="E5" s="1" t="s">
        <v>21</v>
      </c>
      <c r="F5" s="1" t="s">
        <v>25</v>
      </c>
      <c r="G5" s="22">
        <f>direct_emission_factors!G5*twh_energy_balance!G5</f>
        <v>2.8824760839104742</v>
      </c>
      <c r="H5" s="22">
        <f>direct_emission_factors!H5*twh_energy_balance!H5</f>
        <v>3.1475292445975565</v>
      </c>
      <c r="I5" s="22">
        <f>direct_emission_factors!I5*twh_energy_balance!I5</f>
        <v>3.1906288120279722</v>
      </c>
      <c r="J5" s="22">
        <f>direct_emission_factors!J5*twh_energy_balance!J5</f>
        <v>2.7285357360768261</v>
      </c>
      <c r="K5" s="22">
        <f>direct_emission_factors!K5*twh_energy_balance!K5</f>
        <v>2.3592298597053292</v>
      </c>
      <c r="L5" s="22">
        <f>direct_emission_factors!L5*twh_energy_balance!L5</f>
        <v>2.351014491353518</v>
      </c>
      <c r="M5" s="22">
        <f>direct_emission_factors!M5*twh_energy_balance!M5</f>
        <v>2.2415115317488308</v>
      </c>
      <c r="N5" s="22">
        <f>direct_emission_factors!N5*twh_energy_balance!N5</f>
        <v>2.2659696084682923</v>
      </c>
      <c r="O5" s="22">
        <f>direct_emission_factors!O5*twh_energy_balance!O5</f>
        <v>23.620876173309135</v>
      </c>
      <c r="P5" s="22">
        <f>direct_emission_factors!P5*twh_energy_balance!P5</f>
        <v>2.285173832844166</v>
      </c>
    </row>
    <row r="6" spans="1:17" s="22" customFormat="1" x14ac:dyDescent="0.25">
      <c r="A6" s="21" t="s">
        <v>111</v>
      </c>
      <c r="B6" s="1" t="s">
        <v>32</v>
      </c>
      <c r="C6" s="1" t="s">
        <v>101</v>
      </c>
      <c r="D6" s="1" t="s">
        <v>20</v>
      </c>
      <c r="E6" s="1" t="s">
        <v>21</v>
      </c>
      <c r="F6" s="1" t="s">
        <v>25</v>
      </c>
      <c r="G6" s="22">
        <f>direct_emission_factors!G6*twh_energy_balance!G6</f>
        <v>1.1862639974046847</v>
      </c>
      <c r="H6" s="22">
        <f>direct_emission_factors!H6*twh_energy_balance!H6</f>
        <v>1.2971260684948558</v>
      </c>
      <c r="I6" s="22">
        <f>direct_emission_factors!I6*twh_energy_balance!I6</f>
        <v>1.3101894723776226</v>
      </c>
      <c r="J6" s="22">
        <f>direct_emission_factors!J6*twh_energy_balance!J6</f>
        <v>1.1048242925488663</v>
      </c>
      <c r="K6" s="22">
        <f>direct_emission_factors!K6*twh_energy_balance!K6</f>
        <v>0.9553194499626958</v>
      </c>
      <c r="L6" s="22">
        <f>direct_emission_factors!L6*twh_energy_balance!L6</f>
        <v>0.92204019269434689</v>
      </c>
      <c r="M6" s="22">
        <f>direct_emission_factors!M6*twh_energy_balance!M6</f>
        <v>0.88881208677725831</v>
      </c>
      <c r="N6" s="22">
        <f>direct_emission_factors!N6*twh_energy_balance!N6</f>
        <v>0.89004558904014985</v>
      </c>
      <c r="O6" s="22">
        <f>direct_emission_factors!O6*twh_energy_balance!O6</f>
        <v>0.93104577425219015</v>
      </c>
      <c r="P6" s="22">
        <f>direct_emission_factors!P6*twh_energy_balance!P6</f>
        <v>0.91412829671894602</v>
      </c>
    </row>
    <row r="7" spans="1:17" s="22" customFormat="1" x14ac:dyDescent="0.25">
      <c r="A7" s="21" t="s">
        <v>117</v>
      </c>
      <c r="B7" s="1" t="s">
        <v>32</v>
      </c>
      <c r="C7" s="1" t="s">
        <v>101</v>
      </c>
      <c r="D7" s="1" t="s">
        <v>20</v>
      </c>
      <c r="E7" s="1" t="s">
        <v>21</v>
      </c>
      <c r="F7" s="1" t="s">
        <v>25</v>
      </c>
      <c r="G7" s="22">
        <f>direct_emission_factors!G7*twh_energy_balance!G7</f>
        <v>0.59920923002784654</v>
      </c>
      <c r="H7" s="22">
        <f>direct_emission_factors!H7*twh_energy_balance!H7</f>
        <v>0.63417568807717051</v>
      </c>
      <c r="I7" s="22">
        <f>direct_emission_factors!I7*twh_energy_balance!I7</f>
        <v>0.62634282167832178</v>
      </c>
      <c r="J7" s="22">
        <f>direct_emission_factors!J7*twh_energy_balance!J7</f>
        <v>0.51335980047997476</v>
      </c>
      <c r="K7" s="22">
        <f>direct_emission_factors!K7*twh_energy_balance!K7</f>
        <v>0.44131267353103443</v>
      </c>
      <c r="L7" s="22">
        <f>direct_emission_factors!L7*twh_energy_balance!L7</f>
        <v>0.41838456114158296</v>
      </c>
      <c r="M7" s="22">
        <f>direct_emission_factors!M7*twh_energy_balance!M7</f>
        <v>0.38673565170157931</v>
      </c>
      <c r="N7" s="22">
        <f>direct_emission_factors!N7*twh_energy_balance!N7</f>
        <v>0.35438280766078789</v>
      </c>
      <c r="O7" s="22">
        <f>direct_emission_factors!O7*twh_energy_balance!O7</f>
        <v>0.33508652261733413</v>
      </c>
      <c r="P7" s="22">
        <f>direct_emission_factors!P7*twh_energy_balance!P7</f>
        <v>0.28844813086825594</v>
      </c>
    </row>
    <row r="8" spans="1:17" s="22" customFormat="1" x14ac:dyDescent="0.25">
      <c r="A8" s="21" t="s">
        <v>124</v>
      </c>
      <c r="B8" s="1" t="s">
        <v>32</v>
      </c>
      <c r="C8" s="1" t="s">
        <v>101</v>
      </c>
      <c r="D8" s="1" t="s">
        <v>20</v>
      </c>
      <c r="E8" s="1" t="s">
        <v>21</v>
      </c>
      <c r="F8" s="1" t="s">
        <v>25</v>
      </c>
      <c r="G8" s="22">
        <f>direct_emission_factors!G8*twh_energy_balance!G8</f>
        <v>0.16958461042706574</v>
      </c>
      <c r="H8" s="22">
        <f>direct_emission_factors!H8*twh_energy_balance!H8</f>
        <v>0.19297060222919615</v>
      </c>
      <c r="I8" s="22">
        <f>direct_emission_factors!I8*twh_energy_balance!I8</f>
        <v>0.20201159265734267</v>
      </c>
      <c r="J8" s="22">
        <f>direct_emission_factors!J8*twh_energy_balance!J8</f>
        <v>0.18080704261549113</v>
      </c>
      <c r="K8" s="22">
        <f>direct_emission_factors!K8*twh_energy_balance!K8</f>
        <v>0.1617396944200627</v>
      </c>
      <c r="L8" s="22">
        <f>direct_emission_factors!L8*twh_energy_balance!L8</f>
        <v>0.17039870756683423</v>
      </c>
      <c r="M8" s="22">
        <f>direct_emission_factors!M8*twh_energy_balance!M8</f>
        <v>0.1825380876307012</v>
      </c>
      <c r="N8" s="22">
        <f>direct_emission_factors!N8*twh_energy_balance!N8</f>
        <v>0.20508988071444653</v>
      </c>
      <c r="O8" s="22">
        <f>direct_emission_factors!O8*twh_energy_balance!O8</f>
        <v>0.24001290581983728</v>
      </c>
      <c r="P8" s="22">
        <f>direct_emission_factors!P8*twh_energy_balance!P8</f>
        <v>0.15063740111518195</v>
      </c>
    </row>
    <row r="9" spans="1:17" s="22" customFormat="1" x14ac:dyDescent="0.25">
      <c r="A9" s="21" t="s">
        <v>123</v>
      </c>
      <c r="B9" s="1" t="s">
        <v>32</v>
      </c>
      <c r="C9" s="1" t="s">
        <v>101</v>
      </c>
      <c r="D9" s="1" t="s">
        <v>20</v>
      </c>
      <c r="E9" s="1" t="s">
        <v>21</v>
      </c>
      <c r="F9" s="1" t="s">
        <v>25</v>
      </c>
      <c r="G9" s="22">
        <f>direct_emission_factors!G9*twh_energy_balance!G9</f>
        <v>4.2512303810864029</v>
      </c>
      <c r="H9" s="22">
        <f>direct_emission_factors!H9*twh_energy_balance!H9</f>
        <v>4.5620292906860449</v>
      </c>
      <c r="I9" s="22">
        <f>direct_emission_factors!I9*twh_energy_balance!I9</f>
        <v>4.5461586640909095</v>
      </c>
      <c r="J9" s="22">
        <f>direct_emission_factors!J9*twh_energy_balance!J9</f>
        <v>3.7779725576448357</v>
      </c>
      <c r="K9" s="22">
        <f>direct_emission_factors!K9*twh_energy_balance!K9</f>
        <v>3.2474174743072108</v>
      </c>
      <c r="L9" s="22">
        <f>direct_emission_factors!L9*twh_energy_balance!L9</f>
        <v>3.104623061128267</v>
      </c>
      <c r="M9" s="22">
        <f>direct_emission_factors!M9*twh_energy_balance!M9</f>
        <v>2.9781780105243203</v>
      </c>
      <c r="N9" s="22">
        <f>direct_emission_factors!N9*twh_energy_balance!N9</f>
        <v>3.0756567613973722</v>
      </c>
      <c r="O9" s="22">
        <f>direct_emission_factors!O9*twh_energy_balance!O9</f>
        <v>3.2607292004921145</v>
      </c>
      <c r="P9" s="22">
        <f>direct_emission_factors!P9*twh_energy_balance!P9</f>
        <v>3.2215309739299882</v>
      </c>
    </row>
    <row r="10" spans="1:17" x14ac:dyDescent="0.25">
      <c r="A10" s="3" t="s">
        <v>40</v>
      </c>
      <c r="B10" s="1" t="s">
        <v>34</v>
      </c>
      <c r="C10" s="1" t="s">
        <v>101</v>
      </c>
      <c r="D10" s="1" t="s">
        <v>20</v>
      </c>
      <c r="E10" s="1" t="s">
        <v>21</v>
      </c>
      <c r="F10" s="1" t="s">
        <v>25</v>
      </c>
      <c r="G10" s="10">
        <f>SUM(G11:G15)</f>
        <v>0</v>
      </c>
      <c r="H10" s="10">
        <f t="shared" ref="H10:P10" si="1">SUM(H11:H15)</f>
        <v>0</v>
      </c>
      <c r="I10" s="10">
        <f t="shared" si="1"/>
        <v>0</v>
      </c>
      <c r="J10" s="10">
        <f t="shared" si="1"/>
        <v>0</v>
      </c>
      <c r="K10" s="10">
        <f t="shared" si="1"/>
        <v>0</v>
      </c>
      <c r="L10" s="10">
        <f t="shared" si="1"/>
        <v>0</v>
      </c>
      <c r="M10" s="10">
        <f t="shared" si="1"/>
        <v>0</v>
      </c>
      <c r="N10" s="10">
        <f t="shared" si="1"/>
        <v>0</v>
      </c>
      <c r="O10" s="10">
        <f t="shared" si="1"/>
        <v>0</v>
      </c>
      <c r="P10" s="10">
        <f t="shared" si="1"/>
        <v>0</v>
      </c>
      <c r="Q10" s="11"/>
    </row>
    <row r="11" spans="1:17" x14ac:dyDescent="0.25">
      <c r="A11" s="6" t="s">
        <v>33</v>
      </c>
      <c r="B11" s="1" t="s">
        <v>34</v>
      </c>
      <c r="C11" s="1" t="s">
        <v>101</v>
      </c>
      <c r="D11" s="1" t="s">
        <v>20</v>
      </c>
      <c r="E11" s="1" t="s">
        <v>21</v>
      </c>
      <c r="F11" s="1" t="s">
        <v>25</v>
      </c>
      <c r="G11" s="11">
        <f>twh_energy_balance!G11*direct_emission_factors!G11</f>
        <v>0</v>
      </c>
      <c r="H11" s="11">
        <f>twh_energy_balance!H11*direct_emission_factors!H11</f>
        <v>0</v>
      </c>
      <c r="I11" s="11">
        <f>twh_energy_balance!I11*direct_emission_factors!I11</f>
        <v>0</v>
      </c>
      <c r="J11" s="11">
        <f>twh_energy_balance!J11*direct_emission_factors!J11</f>
        <v>0</v>
      </c>
      <c r="K11" s="11">
        <f>twh_energy_balance!K11*direct_emission_factors!K11</f>
        <v>0</v>
      </c>
      <c r="L11" s="11">
        <f>twh_energy_balance!L11*direct_emission_factors!L11</f>
        <v>0</v>
      </c>
      <c r="M11" s="11">
        <f>twh_energy_balance!M11*direct_emission_factors!M11</f>
        <v>0</v>
      </c>
      <c r="N11" s="11">
        <f>twh_energy_balance!N11*direct_emission_factors!N11</f>
        <v>0</v>
      </c>
      <c r="O11" s="11">
        <f>twh_energy_balance!O11*direct_emission_factors!O11</f>
        <v>0</v>
      </c>
      <c r="P11" s="11">
        <f>twh_energy_balance!P11*direct_emission_factors!P11</f>
        <v>0</v>
      </c>
      <c r="Q11" s="11"/>
    </row>
    <row r="12" spans="1:17" x14ac:dyDescent="0.25">
      <c r="A12" s="6" t="s">
        <v>35</v>
      </c>
      <c r="B12" s="1" t="s">
        <v>34</v>
      </c>
      <c r="C12" s="1" t="s">
        <v>101</v>
      </c>
      <c r="D12" s="1" t="s">
        <v>20</v>
      </c>
      <c r="E12" s="1" t="s">
        <v>21</v>
      </c>
      <c r="F12" s="1" t="s">
        <v>25</v>
      </c>
      <c r="G12" s="11">
        <f>twh_energy_balance!G12*direct_emission_factors!G12</f>
        <v>0</v>
      </c>
      <c r="H12" s="11">
        <f>twh_energy_balance!H12*direct_emission_factors!H12</f>
        <v>0</v>
      </c>
      <c r="I12" s="11">
        <f>twh_energy_balance!I12*direct_emission_factors!I12</f>
        <v>0</v>
      </c>
      <c r="J12" s="11">
        <f>twh_energy_balance!J12*direct_emission_factors!J12</f>
        <v>0</v>
      </c>
      <c r="K12" s="11">
        <f>twh_energy_balance!K12*direct_emission_factors!K12</f>
        <v>0</v>
      </c>
      <c r="L12" s="11">
        <f>twh_energy_balance!L12*direct_emission_factors!L12</f>
        <v>0</v>
      </c>
      <c r="M12" s="11">
        <f>twh_energy_balance!M12*direct_emission_factors!M12</f>
        <v>0</v>
      </c>
      <c r="N12" s="11">
        <f>twh_energy_balance!N12*direct_emission_factors!N12</f>
        <v>0</v>
      </c>
      <c r="O12" s="11">
        <f>twh_energy_balance!O12*direct_emission_factors!O12</f>
        <v>0</v>
      </c>
      <c r="P12" s="11">
        <f>twh_energy_balance!P12*direct_emission_factors!P12</f>
        <v>0</v>
      </c>
      <c r="Q12" s="11"/>
    </row>
    <row r="13" spans="1:17" x14ac:dyDescent="0.25">
      <c r="A13" s="6" t="s">
        <v>37</v>
      </c>
      <c r="B13" s="1" t="s">
        <v>34</v>
      </c>
      <c r="C13" s="1" t="s">
        <v>101</v>
      </c>
      <c r="D13" s="1" t="s">
        <v>20</v>
      </c>
      <c r="E13" s="1" t="s">
        <v>21</v>
      </c>
      <c r="F13" s="1" t="s">
        <v>25</v>
      </c>
      <c r="G13" s="11">
        <f>twh_energy_balance!G13*direct_emission_factors!G13</f>
        <v>0</v>
      </c>
      <c r="H13" s="11">
        <f>twh_energy_balance!H13*direct_emission_factors!H13</f>
        <v>0</v>
      </c>
      <c r="I13" s="11">
        <f>twh_energy_balance!I13*direct_emission_factors!I13</f>
        <v>0</v>
      </c>
      <c r="J13" s="11">
        <f>twh_energy_balance!J13*direct_emission_factors!J13</f>
        <v>0</v>
      </c>
      <c r="K13" s="11">
        <f>twh_energy_balance!K13*direct_emission_factors!K13</f>
        <v>0</v>
      </c>
      <c r="L13" s="11">
        <f>twh_energy_balance!L13*direct_emission_factors!L13</f>
        <v>0</v>
      </c>
      <c r="M13" s="11">
        <f>twh_energy_balance!M13*direct_emission_factors!M13</f>
        <v>0</v>
      </c>
      <c r="N13" s="11">
        <f>twh_energy_balance!N13*direct_emission_factors!N13</f>
        <v>0</v>
      </c>
      <c r="O13" s="11">
        <f>twh_energy_balance!O13*direct_emission_factors!O13</f>
        <v>0</v>
      </c>
      <c r="P13" s="11">
        <f>twh_energy_balance!P13*direct_emission_factors!P13</f>
        <v>0</v>
      </c>
      <c r="Q13" s="11"/>
    </row>
    <row r="14" spans="1:17" x14ac:dyDescent="0.25">
      <c r="A14" s="6" t="s">
        <v>39</v>
      </c>
      <c r="B14" s="1" t="s">
        <v>34</v>
      </c>
      <c r="C14" s="1" t="s">
        <v>101</v>
      </c>
      <c r="D14" s="1" t="s">
        <v>20</v>
      </c>
      <c r="E14" s="1" t="s">
        <v>21</v>
      </c>
      <c r="F14" s="1" t="s">
        <v>25</v>
      </c>
      <c r="G14" s="11">
        <f>twh_energy_balance!G14*direct_emission_factors!G14</f>
        <v>0</v>
      </c>
      <c r="H14" s="11">
        <f>twh_energy_balance!H14*direct_emission_factors!H14</f>
        <v>0</v>
      </c>
      <c r="I14" s="11">
        <f>twh_energy_balance!I14*direct_emission_factors!I14</f>
        <v>0</v>
      </c>
      <c r="J14" s="11">
        <f>twh_energy_balance!J14*direct_emission_factors!J14</f>
        <v>0</v>
      </c>
      <c r="K14" s="11">
        <f>twh_energy_balance!K14*direct_emission_factors!K14</f>
        <v>0</v>
      </c>
      <c r="L14" s="11">
        <f>twh_energy_balance!L14*direct_emission_factors!L14</f>
        <v>0</v>
      </c>
      <c r="M14" s="11">
        <f>twh_energy_balance!M14*direct_emission_factors!M14</f>
        <v>0</v>
      </c>
      <c r="N14" s="11">
        <f>twh_energy_balance!N14*direct_emission_factors!N14</f>
        <v>0</v>
      </c>
      <c r="O14" s="11">
        <f>twh_energy_balance!O14*direct_emission_factors!O14</f>
        <v>0</v>
      </c>
      <c r="P14" s="11">
        <f>twh_energy_balance!P14*direct_emission_factors!P14</f>
        <v>0</v>
      </c>
      <c r="Q14" s="11"/>
    </row>
    <row r="15" spans="1:17" x14ac:dyDescent="0.25">
      <c r="A15" s="6" t="s">
        <v>41</v>
      </c>
      <c r="B15" s="1" t="s">
        <v>34</v>
      </c>
      <c r="C15" s="1" t="s">
        <v>101</v>
      </c>
      <c r="D15" s="1" t="s">
        <v>20</v>
      </c>
      <c r="E15" s="1" t="s">
        <v>21</v>
      </c>
      <c r="F15" s="1" t="s">
        <v>25</v>
      </c>
      <c r="G15" s="11">
        <f>twh_energy_balance!G15*direct_emission_factors!G15</f>
        <v>0</v>
      </c>
      <c r="H15" s="11">
        <f>twh_energy_balance!H15*direct_emission_factors!H15</f>
        <v>0</v>
      </c>
      <c r="I15" s="11">
        <f>twh_energy_balance!I15*direct_emission_factors!I15</f>
        <v>0</v>
      </c>
      <c r="J15" s="11">
        <f>twh_energy_balance!J15*direct_emission_factors!J15</f>
        <v>0</v>
      </c>
      <c r="K15" s="11">
        <f>twh_energy_balance!K15*direct_emission_factors!K15</f>
        <v>0</v>
      </c>
      <c r="L15" s="11">
        <f>twh_energy_balance!L15*direct_emission_factors!L15</f>
        <v>0</v>
      </c>
      <c r="M15" s="11">
        <f>twh_energy_balance!M15*direct_emission_factors!M15</f>
        <v>0</v>
      </c>
      <c r="N15" s="11">
        <f>twh_energy_balance!N15*direct_emission_factors!N15</f>
        <v>0</v>
      </c>
      <c r="O15" s="11">
        <f>twh_energy_balance!O15*direct_emission_factors!O15</f>
        <v>0</v>
      </c>
      <c r="P15" s="11">
        <f>twh_energy_balance!P15*direct_emission_factors!P15</f>
        <v>0</v>
      </c>
      <c r="Q15" s="11"/>
    </row>
    <row r="16" spans="1:17" x14ac:dyDescent="0.25">
      <c r="A16" s="3" t="s">
        <v>42</v>
      </c>
      <c r="B16" s="1" t="s">
        <v>43</v>
      </c>
      <c r="C16" s="1" t="s">
        <v>101</v>
      </c>
      <c r="D16" s="1" t="s">
        <v>20</v>
      </c>
      <c r="E16" s="1" t="s">
        <v>21</v>
      </c>
      <c r="F16" s="1" t="s">
        <v>25</v>
      </c>
      <c r="G16" s="10">
        <f>twh_energy_balance!G16*direct_emission_factors!G16</f>
        <v>30.121973175000001</v>
      </c>
      <c r="H16" s="10">
        <f>twh_energy_balance!H16*direct_emission_factors!H16</f>
        <v>33.347376936000003</v>
      </c>
      <c r="I16" s="10">
        <f>twh_energy_balance!I16*direct_emission_factors!I16</f>
        <v>34.419351239999997</v>
      </c>
      <c r="J16" s="10">
        <f>twh_energy_balance!J16*direct_emission_factors!J16</f>
        <v>25.720249109999997</v>
      </c>
      <c r="K16" s="10">
        <f>twh_energy_balance!K16*direct_emission_factors!K16</f>
        <v>27.695446418999996</v>
      </c>
      <c r="L16" s="10">
        <f>twh_energy_balance!L16*direct_emission_factors!L16</f>
        <v>29.965841673000003</v>
      </c>
      <c r="M16" s="10">
        <f>twh_energy_balance!M16*direct_emission_factors!M16</f>
        <v>29.112853922999999</v>
      </c>
      <c r="N16" s="10">
        <f>twh_energy_balance!N16*direct_emission_factors!N16</f>
        <v>27.398710875000003</v>
      </c>
      <c r="O16" s="10">
        <f>twh_energy_balance!O16*direct_emission_factors!O16</f>
        <v>26.958848318999998</v>
      </c>
      <c r="P16" s="10">
        <f>twh_energy_balance!P16*direct_emission_factors!P16</f>
        <v>25.512201699000002</v>
      </c>
      <c r="Q16" s="11"/>
    </row>
    <row r="17" spans="1:17" x14ac:dyDescent="0.25">
      <c r="A17" s="3" t="s">
        <v>47</v>
      </c>
      <c r="B17" s="1" t="s">
        <v>48</v>
      </c>
      <c r="C17" s="1" t="s">
        <v>101</v>
      </c>
      <c r="D17" s="1" t="s">
        <v>20</v>
      </c>
      <c r="E17" s="1" t="s">
        <v>21</v>
      </c>
      <c r="F17" s="1" t="s">
        <v>25</v>
      </c>
      <c r="G17" s="10">
        <f>SUM(G18:G20)</f>
        <v>19.332155436148003</v>
      </c>
      <c r="H17" s="10">
        <f t="shared" ref="H17:P17" si="2">SUM(H18:H20)</f>
        <v>20.447855134091</v>
      </c>
      <c r="I17" s="10">
        <f t="shared" si="2"/>
        <v>20.587892360674001</v>
      </c>
      <c r="J17" s="10">
        <f t="shared" si="2"/>
        <v>17.047115416920004</v>
      </c>
      <c r="K17" s="10">
        <f t="shared" si="2"/>
        <v>17.108329063626005</v>
      </c>
      <c r="L17" s="10">
        <f t="shared" si="2"/>
        <v>16.014868343560003</v>
      </c>
      <c r="M17" s="10">
        <f t="shared" si="2"/>
        <v>15.920743581826404</v>
      </c>
      <c r="N17" s="10">
        <f t="shared" si="2"/>
        <v>14.330168015168384</v>
      </c>
      <c r="O17" s="10">
        <f t="shared" si="2"/>
        <v>13.405616863815855</v>
      </c>
      <c r="P17" s="10">
        <f t="shared" si="2"/>
        <v>12.82788699032929</v>
      </c>
      <c r="Q17" s="11"/>
    </row>
    <row r="18" spans="1:17" x14ac:dyDescent="0.25">
      <c r="A18" s="6" t="s">
        <v>51</v>
      </c>
      <c r="B18" s="1" t="s">
        <v>48</v>
      </c>
      <c r="C18" s="1" t="s">
        <v>101</v>
      </c>
      <c r="D18" s="1" t="s">
        <v>20</v>
      </c>
      <c r="E18" s="1" t="s">
        <v>21</v>
      </c>
      <c r="F18" s="1" t="s">
        <v>25</v>
      </c>
      <c r="G18" s="11">
        <f>twh_energy_balance!G18*direct_emission_factors!G18</f>
        <v>2.9653372879080004</v>
      </c>
      <c r="H18" s="11">
        <f>twh_energy_balance!H18*direct_emission_factors!H18</f>
        <v>2.9385420714510002</v>
      </c>
      <c r="I18" s="11">
        <f>twh_energy_balance!I18*direct_emission_factors!I18</f>
        <v>2.9117468549940004</v>
      </c>
      <c r="J18" s="11">
        <f>twh_energy_balance!J18*direct_emission_factors!J18</f>
        <v>2.5008868693200008</v>
      </c>
      <c r="K18" s="11">
        <f>twh_energy_balance!K18*direct_emission_factors!K18</f>
        <v>2.5068413618660004</v>
      </c>
      <c r="L18" s="11">
        <f>twh_energy_balance!L18*direct_emission_factors!L18</f>
        <v>2.5008868693200008</v>
      </c>
      <c r="M18" s="11">
        <f>twh_energy_balance!M18*direct_emission_factors!M18</f>
        <v>2.4949323767740004</v>
      </c>
      <c r="N18" s="11">
        <f>twh_energy_balance!N18*direct_emission_factors!N18</f>
        <v>2.4198462257689402</v>
      </c>
      <c r="O18" s="11">
        <f>twh_energy_balance!O18*direct_emission_factors!O18</f>
        <v>2.2088726003716146</v>
      </c>
      <c r="P18" s="11">
        <f>twh_energy_balance!P18*direct_emission_factors!P18</f>
        <v>2.1168191228567275</v>
      </c>
      <c r="Q18" s="11"/>
    </row>
    <row r="19" spans="1:17" x14ac:dyDescent="0.25">
      <c r="A19" s="6" t="s">
        <v>52</v>
      </c>
      <c r="B19" s="1" t="s">
        <v>48</v>
      </c>
      <c r="C19" s="1" t="s">
        <v>101</v>
      </c>
      <c r="D19" s="1" t="s">
        <v>20</v>
      </c>
      <c r="E19" s="1" t="s">
        <v>21</v>
      </c>
      <c r="F19" s="1" t="s">
        <v>25</v>
      </c>
      <c r="G19" s="11">
        <f>twh_energy_balance!G19*direct_emission_factors!G19</f>
        <v>15.710566462800003</v>
      </c>
      <c r="H19" s="11">
        <f>twh_energy_balance!H19*direct_emission_factors!H19</f>
        <v>16.869305230800002</v>
      </c>
      <c r="I19" s="11">
        <f>twh_energy_balance!I19*direct_emission_factors!I19</f>
        <v>17.094615546800004</v>
      </c>
      <c r="J19" s="11">
        <f>twh_energy_balance!J19*direct_emission_factors!J19</f>
        <v>14.107644500400005</v>
      </c>
      <c r="K19" s="11">
        <f>twh_energy_balance!K19*direct_emission_factors!K19</f>
        <v>14.104425781600002</v>
      </c>
      <c r="L19" s="11">
        <f>twh_energy_balance!L19*direct_emission_factors!L19</f>
        <v>12.971436764000002</v>
      </c>
      <c r="M19" s="11">
        <f>twh_energy_balance!M19*direct_emission_factors!M19</f>
        <v>12.854027558332403</v>
      </c>
      <c r="N19" s="11">
        <f>twh_energy_balance!N19*direct_emission_factors!N19</f>
        <v>11.377240748266802</v>
      </c>
      <c r="O19" s="11">
        <f>twh_energy_balance!O19*direct_emission_factors!O19</f>
        <v>10.641441630586801</v>
      </c>
      <c r="P19" s="11">
        <f>twh_energy_balance!P19*direct_emission_factors!P19</f>
        <v>10.201423458314</v>
      </c>
      <c r="Q19" s="11"/>
    </row>
    <row r="20" spans="1:17" x14ac:dyDescent="0.25">
      <c r="A20" s="6" t="s">
        <v>109</v>
      </c>
      <c r="B20" s="1" t="s">
        <v>48</v>
      </c>
      <c r="C20" s="1" t="s">
        <v>101</v>
      </c>
      <c r="D20" s="1" t="s">
        <v>20</v>
      </c>
      <c r="E20" s="1" t="s">
        <v>21</v>
      </c>
      <c r="F20" s="1" t="s">
        <v>25</v>
      </c>
      <c r="G20" s="11">
        <f>twh_energy_balance!G20*direct_emission_factors!G20</f>
        <v>0.6562516854399999</v>
      </c>
      <c r="H20" s="11">
        <f>twh_energy_balance!H20*direct_emission_factors!H20</f>
        <v>0.64000783183999721</v>
      </c>
      <c r="I20" s="11">
        <f>twh_energy_balance!I20*direct_emission_factors!I20</f>
        <v>0.58152995887999837</v>
      </c>
      <c r="J20" s="11">
        <f>twh_energy_balance!J20*direct_emission_factors!J20</f>
        <v>0.43858404719999933</v>
      </c>
      <c r="K20" s="11">
        <f>twh_energy_balance!K20*direct_emission_factors!K20</f>
        <v>0.49706192016000206</v>
      </c>
      <c r="L20" s="11">
        <f>twh_energy_balance!L20*direct_emission_factors!L20</f>
        <v>0.54254471024000228</v>
      </c>
      <c r="M20" s="11">
        <f>twh_energy_balance!M20*direct_emission_factors!M20</f>
        <v>0.57178364671999982</v>
      </c>
      <c r="N20" s="11">
        <f>twh_energy_balance!N20*direct_emission_factors!N20</f>
        <v>0.53308104113264121</v>
      </c>
      <c r="O20" s="11">
        <f>twh_energy_balance!O20*direct_emission_factors!O20</f>
        <v>0.55530263285743953</v>
      </c>
      <c r="P20" s="11">
        <f>twh_energy_balance!P20*direct_emission_factors!P20</f>
        <v>0.50964440915856257</v>
      </c>
      <c r="Q20" s="11"/>
    </row>
    <row r="21" spans="1:17" x14ac:dyDescent="0.25">
      <c r="A21" s="4" t="s">
        <v>45</v>
      </c>
      <c r="B21" s="1" t="s">
        <v>46</v>
      </c>
      <c r="C21" s="1" t="s">
        <v>101</v>
      </c>
      <c r="D21" s="1" t="s">
        <v>20</v>
      </c>
      <c r="E21" s="1" t="s">
        <v>21</v>
      </c>
      <c r="F21" s="1" t="s">
        <v>25</v>
      </c>
      <c r="G21" s="12">
        <f>SUM(G2:G4)+G10+SUM(G16:G17)</f>
        <v>61.06682098494295</v>
      </c>
      <c r="H21" s="12">
        <f t="shared" ref="H21:P21" si="3">SUM(H2:H4)+H10+SUM(H16:H17)</f>
        <v>66.178179541353941</v>
      </c>
      <c r="I21" s="12">
        <f t="shared" si="3"/>
        <v>67.446677145110726</v>
      </c>
      <c r="J21" s="12">
        <f t="shared" si="3"/>
        <v>53.023126497155985</v>
      </c>
      <c r="K21" s="12">
        <f t="shared" si="3"/>
        <v>54.006502202126327</v>
      </c>
      <c r="L21" s="12">
        <f t="shared" si="3"/>
        <v>54.948003244797022</v>
      </c>
      <c r="M21" s="12">
        <f t="shared" si="3"/>
        <v>53.537804004617847</v>
      </c>
      <c r="N21" s="12">
        <f t="shared" si="3"/>
        <v>50.331444693948995</v>
      </c>
      <c r="O21" s="12">
        <f t="shared" si="3"/>
        <v>70.453002609984068</v>
      </c>
      <c r="P21" s="12">
        <f t="shared" si="3"/>
        <v>46.746735090955866</v>
      </c>
      <c r="Q21" s="11"/>
    </row>
    <row r="22" spans="1:17" x14ac:dyDescent="0.25">
      <c r="A22" s="3" t="s">
        <v>36</v>
      </c>
      <c r="B22" s="1" t="s">
        <v>27</v>
      </c>
      <c r="C22" s="1" t="s">
        <v>101</v>
      </c>
      <c r="D22" s="1" t="s">
        <v>20</v>
      </c>
      <c r="E22" s="1" t="s">
        <v>21</v>
      </c>
      <c r="F22" s="1" t="s">
        <v>22</v>
      </c>
      <c r="G22" s="10">
        <f>twh_energy_balance!G22*direct_emission_factors!G22</f>
        <v>1.3908160284532645</v>
      </c>
      <c r="H22" s="10">
        <f>twh_energy_balance!H22*direct_emission_factors!H22</f>
        <v>1.3161344816832945</v>
      </c>
      <c r="I22" s="10">
        <f>twh_energy_balance!I22*direct_emission_factors!I22</f>
        <v>1.3074356287594091</v>
      </c>
      <c r="J22" s="10">
        <f>twh_energy_balance!J22*direct_emission_factors!J22</f>
        <v>1.138709649055986</v>
      </c>
      <c r="K22" s="10">
        <f>twh_energy_balance!K22*direct_emission_factors!K22</f>
        <v>1.1337533794800889</v>
      </c>
      <c r="L22" s="10">
        <f>twh_energy_balance!L22*direct_emission_factors!L22</f>
        <v>1.1406163247683041</v>
      </c>
      <c r="M22" s="10">
        <f>twh_energy_balance!M22*direct_emission_factors!M22</f>
        <v>1.0886198914087895</v>
      </c>
      <c r="N22" s="10">
        <f>twh_energy_balance!N22*direct_emission_factors!N22</f>
        <v>1.082175836813708</v>
      </c>
      <c r="O22" s="10">
        <f>twh_energy_balance!O22*direct_emission_factors!O22</f>
        <v>0.99596251290391713</v>
      </c>
      <c r="P22" s="10">
        <f>twh_energy_balance!P22*direct_emission_factors!P22</f>
        <v>0.96283681796175224</v>
      </c>
      <c r="Q22" s="11"/>
    </row>
    <row r="23" spans="1:17" x14ac:dyDescent="0.25">
      <c r="A23" s="3" t="s">
        <v>17</v>
      </c>
      <c r="B23" s="1" t="s">
        <v>18</v>
      </c>
      <c r="C23" s="1" t="s">
        <v>101</v>
      </c>
      <c r="D23" s="1" t="s">
        <v>20</v>
      </c>
      <c r="E23" s="1" t="s">
        <v>21</v>
      </c>
      <c r="F23" s="1" t="s">
        <v>22</v>
      </c>
      <c r="G23" s="10">
        <f>twh_energy_balance!G23*direct_emission_factors!G23</f>
        <v>0.1851137796</v>
      </c>
      <c r="H23" s="10">
        <f>twh_energy_balance!H23*direct_emission_factors!H23</f>
        <v>0.20675639550000005</v>
      </c>
      <c r="I23" s="10">
        <f>twh_energy_balance!I23*direct_emission_factors!I23</f>
        <v>0.22254499275000003</v>
      </c>
      <c r="J23" s="10">
        <f>twh_energy_balance!J23*direct_emission_factors!J23</f>
        <v>0.16591468484999999</v>
      </c>
      <c r="K23" s="10">
        <f>twh_energy_balance!K23*direct_emission_factors!K23</f>
        <v>0.17026808459999998</v>
      </c>
      <c r="L23" s="10">
        <f>twh_energy_balance!L23*direct_emission_factors!L23</f>
        <v>0.1765193259</v>
      </c>
      <c r="M23" s="10">
        <f>twh_energy_balance!M23*direct_emission_factors!M23</f>
        <v>0.16489991338680002</v>
      </c>
      <c r="N23" s="10">
        <f>twh_energy_balance!N23*direct_emission_factors!N23</f>
        <v>0.14510625657674997</v>
      </c>
      <c r="O23" s="10">
        <f>twh_energy_balance!O23*direct_emission_factors!O23</f>
        <v>0.13949302306259997</v>
      </c>
      <c r="P23" s="10">
        <f>twh_energy_balance!P23*direct_emission_factors!P23</f>
        <v>0.12256293229935</v>
      </c>
      <c r="Q23" s="11"/>
    </row>
    <row r="24" spans="1:17" x14ac:dyDescent="0.25">
      <c r="A24" s="3" t="s">
        <v>44</v>
      </c>
      <c r="B24" s="1" t="s">
        <v>32</v>
      </c>
      <c r="C24" s="1" t="s">
        <v>101</v>
      </c>
      <c r="D24" s="1" t="s">
        <v>20</v>
      </c>
      <c r="E24" s="1" t="s">
        <v>21</v>
      </c>
      <c r="F24" s="1" t="s">
        <v>22</v>
      </c>
      <c r="G24" s="10">
        <f>SUM(G25:G29)</f>
        <v>8.2113589681627559</v>
      </c>
      <c r="H24" s="10">
        <f t="shared" ref="H24:P24" si="4">SUM(H25:H29)</f>
        <v>8.5836232319713339</v>
      </c>
      <c r="I24" s="10">
        <f t="shared" si="4"/>
        <v>8.209738163708149</v>
      </c>
      <c r="J24" s="10">
        <f t="shared" si="4"/>
        <v>7.3534920763135965</v>
      </c>
      <c r="K24" s="10">
        <f t="shared" si="4"/>
        <v>6.2344781627398671</v>
      </c>
      <c r="L24" s="10">
        <f t="shared" si="4"/>
        <v>5.8333623176946308</v>
      </c>
      <c r="M24" s="10">
        <f t="shared" si="4"/>
        <v>5.6507737782554983</v>
      </c>
      <c r="N24" s="10">
        <f t="shared" si="4"/>
        <v>5.7317650646919045</v>
      </c>
      <c r="O24" s="10">
        <f t="shared" si="4"/>
        <v>14.423563700634656</v>
      </c>
      <c r="P24" s="10">
        <f t="shared" si="4"/>
        <v>5.2683272966999999</v>
      </c>
      <c r="Q24" s="11"/>
    </row>
    <row r="25" spans="1:17" s="22" customFormat="1" x14ac:dyDescent="0.25">
      <c r="A25" s="21" t="s">
        <v>110</v>
      </c>
      <c r="B25" s="1" t="s">
        <v>32</v>
      </c>
      <c r="C25" s="1" t="s">
        <v>101</v>
      </c>
      <c r="D25" s="1" t="s">
        <v>20</v>
      </c>
      <c r="E25" s="1" t="s">
        <v>21</v>
      </c>
      <c r="F25" s="1" t="s">
        <v>22</v>
      </c>
      <c r="G25" s="22">
        <f>direct_emission_factors!G25*twh_energy_balance!G25</f>
        <v>1.1993150302258062</v>
      </c>
      <c r="H25" s="22">
        <f>direct_emission_factors!H25*twh_energy_balance!H25</f>
        <v>1.269416872899781</v>
      </c>
      <c r="I25" s="22">
        <f>direct_emission_factors!I25*twh_energy_balance!I25</f>
        <v>1.2536564741614813</v>
      </c>
      <c r="J25" s="22">
        <f>direct_emission_factors!J25*twh_energy_balance!J25</f>
        <v>1.1385204048662703</v>
      </c>
      <c r="K25" s="22">
        <f>direct_emission_factors!K25*twh_energy_balance!K25</f>
        <v>0.96921787790645886</v>
      </c>
      <c r="L25" s="22">
        <f>direct_emission_factors!L25*twh_energy_balance!L25</f>
        <v>0.93575226693661451</v>
      </c>
      <c r="M25" s="22">
        <f>direct_emission_factors!M25*twh_energy_balance!M25</f>
        <v>0.89552035188032897</v>
      </c>
      <c r="N25" s="22">
        <f>direct_emission_factors!N25*twh_energy_balance!N25</f>
        <v>0.91236971748350859</v>
      </c>
      <c r="O25" s="22">
        <f>direct_emission_factors!O25*twh_energy_balance!O25</f>
        <v>9.4016698092520947</v>
      </c>
      <c r="P25" s="22">
        <f>direct_emission_factors!P25*twh_energy_balance!P25</f>
        <v>0.85391743189589908</v>
      </c>
    </row>
    <row r="26" spans="1:17" s="22" customFormat="1" x14ac:dyDescent="0.25">
      <c r="A26" s="21" t="s">
        <v>111</v>
      </c>
      <c r="B26" s="1" t="s">
        <v>32</v>
      </c>
      <c r="C26" s="1" t="s">
        <v>101</v>
      </c>
      <c r="D26" s="1" t="s">
        <v>20</v>
      </c>
      <c r="E26" s="1" t="s">
        <v>21</v>
      </c>
      <c r="F26" s="1" t="s">
        <v>22</v>
      </c>
      <c r="G26" s="22">
        <f>direct_emission_factors!G26*twh_energy_balance!G26</f>
        <v>0.95785821632771251</v>
      </c>
      <c r="H26" s="22">
        <f>direct_emission_factors!H26*twh_energy_balance!H26</f>
        <v>1.0255547661312909</v>
      </c>
      <c r="I26" s="22">
        <f>direct_emission_factors!I26*twh_energy_balance!I26</f>
        <v>1.0202819968000001</v>
      </c>
      <c r="J26" s="22">
        <f>direct_emission_factors!J26*twh_energy_balance!J26</f>
        <v>0.93690441136017821</v>
      </c>
      <c r="K26" s="22">
        <f>direct_emission_factors!K26*twh_energy_balance!K26</f>
        <v>0.82174472628775064</v>
      </c>
      <c r="L26" s="22">
        <f>direct_emission_factors!L26*twh_energy_balance!L26</f>
        <v>0.77676151724429532</v>
      </c>
      <c r="M26" s="22">
        <f>direct_emission_factors!M26*twh_energy_balance!M26</f>
        <v>0.76878595483350787</v>
      </c>
      <c r="N26" s="22">
        <f>direct_emission_factors!N26*twh_energy_balance!N26</f>
        <v>0.80706453185262395</v>
      </c>
      <c r="O26" s="22">
        <f>direct_emission_factors!O26*twh_energy_balance!O26</f>
        <v>0.86008847551896439</v>
      </c>
      <c r="P26" s="22">
        <f>direct_emission_factors!P26*twh_energy_balance!P26</f>
        <v>0.79520117137192403</v>
      </c>
    </row>
    <row r="27" spans="1:17" s="22" customFormat="1" x14ac:dyDescent="0.25">
      <c r="A27" s="21" t="s">
        <v>117</v>
      </c>
      <c r="B27" s="1" t="s">
        <v>32</v>
      </c>
      <c r="C27" s="1" t="s">
        <v>101</v>
      </c>
      <c r="D27" s="1" t="s">
        <v>20</v>
      </c>
      <c r="E27" s="1" t="s">
        <v>21</v>
      </c>
      <c r="F27" s="1" t="s">
        <v>22</v>
      </c>
      <c r="G27" s="22">
        <f>direct_emission_factors!G27*twh_energy_balance!G27</f>
        <v>1.5539017467549852</v>
      </c>
      <c r="H27" s="22">
        <f>direct_emission_factors!H27*twh_energy_balance!H27</f>
        <v>1.6527810217910281</v>
      </c>
      <c r="I27" s="22">
        <f>direct_emission_factors!I27*twh_energy_balance!I27</f>
        <v>1.6318714892000004</v>
      </c>
      <c r="J27" s="22">
        <f>direct_emission_factors!J27*twh_energy_balance!J27</f>
        <v>1.4903798784063893</v>
      </c>
      <c r="K27" s="22">
        <f>direct_emission_factors!K27*twh_energy_balance!K27</f>
        <v>1.2889119666102451</v>
      </c>
      <c r="L27" s="22">
        <f>direct_emission_factors!L27*twh_energy_balance!L27</f>
        <v>1.2226199503140942</v>
      </c>
      <c r="M27" s="22">
        <f>direct_emission_factors!M27*twh_energy_balance!M27</f>
        <v>1.2196579365504863</v>
      </c>
      <c r="N27" s="22">
        <f>direct_emission_factors!N27*twh_energy_balance!N27</f>
        <v>1.2439307372191908</v>
      </c>
      <c r="O27" s="22">
        <f>direct_emission_factors!O27*twh_energy_balance!O27</f>
        <v>1.3692668966869763</v>
      </c>
      <c r="P27" s="22">
        <f>direct_emission_factors!P27*twh_energy_balance!P27</f>
        <v>1.2278775002082019</v>
      </c>
    </row>
    <row r="28" spans="1:17" s="22" customFormat="1" x14ac:dyDescent="0.25">
      <c r="A28" s="21" t="s">
        <v>124</v>
      </c>
      <c r="B28" s="1" t="s">
        <v>32</v>
      </c>
      <c r="C28" s="1" t="s">
        <v>101</v>
      </c>
      <c r="D28" s="1" t="s">
        <v>20</v>
      </c>
      <c r="E28" s="1" t="s">
        <v>21</v>
      </c>
      <c r="F28" s="1" t="s">
        <v>22</v>
      </c>
      <c r="G28" s="22">
        <f>direct_emission_factors!G28*twh_energy_balance!G28</f>
        <v>0.38056476936774192</v>
      </c>
      <c r="H28" s="22">
        <f>direct_emission_factors!H28*twh_energy_balance!H28</f>
        <v>0.39561635184945293</v>
      </c>
      <c r="I28" s="22">
        <f>direct_emission_factors!I28*twh_energy_balance!I28</f>
        <v>0.38260574879999998</v>
      </c>
      <c r="J28" s="22">
        <f>direct_emission_factors!J28*twh_energy_balance!J28</f>
        <v>0.34585261927734029</v>
      </c>
      <c r="K28" s="22">
        <f>direct_emission_factors!K28*twh_energy_balance!K28</f>
        <v>0.29002630834521165</v>
      </c>
      <c r="L28" s="22">
        <f>direct_emission_factors!L28*twh_energy_balance!L28</f>
        <v>0.2651050142577181</v>
      </c>
      <c r="M28" s="22">
        <f>direct_emission_factors!M28*twh_energy_balance!M28</f>
        <v>0.25654873837786091</v>
      </c>
      <c r="N28" s="22">
        <f>direct_emission_factors!N28*twh_energy_balance!N28</f>
        <v>0.26478728522023992</v>
      </c>
      <c r="O28" s="22">
        <f>direct_emission_factors!O28*twh_energy_balance!O28</f>
        <v>0.28611907284105109</v>
      </c>
      <c r="P28" s="22">
        <f>direct_emission_factors!P28*twh_energy_balance!P28</f>
        <v>0.15204018497413246</v>
      </c>
    </row>
    <row r="29" spans="1:17" s="22" customFormat="1" x14ac:dyDescent="0.25">
      <c r="A29" s="21" t="s">
        <v>123</v>
      </c>
      <c r="B29" s="1" t="s">
        <v>32</v>
      </c>
      <c r="C29" s="1" t="s">
        <v>101</v>
      </c>
      <c r="D29" s="1" t="s">
        <v>20</v>
      </c>
      <c r="E29" s="1" t="s">
        <v>21</v>
      </c>
      <c r="F29" s="1" t="s">
        <v>22</v>
      </c>
      <c r="G29" s="22">
        <f>direct_emission_factors!G29*twh_energy_balance!G29</f>
        <v>4.1197192054865095</v>
      </c>
      <c r="H29" s="22">
        <f>direct_emission_factors!H29*twh_energy_balance!H29</f>
        <v>4.2402542192997812</v>
      </c>
      <c r="I29" s="22">
        <f>direct_emission_factors!I29*twh_energy_balance!I29</f>
        <v>3.921322454746667</v>
      </c>
      <c r="J29" s="22">
        <f>direct_emission_factors!J29*twh_energy_balance!J29</f>
        <v>3.4418347624034178</v>
      </c>
      <c r="K29" s="22">
        <f>direct_emission_factors!K29*twh_energy_balance!K29</f>
        <v>2.8645772835902004</v>
      </c>
      <c r="L29" s="22">
        <f>direct_emission_factors!L29*twh_energy_balance!L29</f>
        <v>2.6331235689419086</v>
      </c>
      <c r="M29" s="22">
        <f>direct_emission_factors!M29*twh_energy_balance!M29</f>
        <v>2.5102607966133137</v>
      </c>
      <c r="N29" s="22">
        <f>direct_emission_factors!N29*twh_energy_balance!N29</f>
        <v>2.5036127929163419</v>
      </c>
      <c r="O29" s="22">
        <f>direct_emission_factors!O29*twh_energy_balance!O29</f>
        <v>2.5064194463355678</v>
      </c>
      <c r="P29" s="22">
        <f>direct_emission_factors!P29*twh_energy_balance!P29</f>
        <v>2.2392910082498423</v>
      </c>
    </row>
    <row r="30" spans="1:17" x14ac:dyDescent="0.25">
      <c r="A30" s="3" t="s">
        <v>57</v>
      </c>
      <c r="B30" s="1" t="s">
        <v>34</v>
      </c>
      <c r="C30" s="1" t="s">
        <v>101</v>
      </c>
      <c r="D30" s="1" t="s">
        <v>20</v>
      </c>
      <c r="E30" s="1" t="s">
        <v>21</v>
      </c>
      <c r="F30" s="1" t="s">
        <v>22</v>
      </c>
      <c r="G30" s="10">
        <f>SUM(G31:G37)</f>
        <v>0.3225482716111111</v>
      </c>
      <c r="H30" s="10">
        <f t="shared" ref="H30:P30" si="5">SUM(H31:H37)</f>
        <v>0.31808390977777773</v>
      </c>
      <c r="I30" s="10">
        <f t="shared" si="5"/>
        <v>0.37290828688888894</v>
      </c>
      <c r="J30" s="10">
        <f t="shared" si="5"/>
        <v>0.30049625777777772</v>
      </c>
      <c r="K30" s="10">
        <f t="shared" si="5"/>
        <v>0.20856268016666668</v>
      </c>
      <c r="L30" s="10">
        <f t="shared" si="5"/>
        <v>0.2294534941111111</v>
      </c>
      <c r="M30" s="10">
        <f t="shared" si="5"/>
        <v>0.26179990277777776</v>
      </c>
      <c r="N30" s="10">
        <f t="shared" si="5"/>
        <v>0.22208620822222225</v>
      </c>
      <c r="O30" s="10">
        <f t="shared" si="5"/>
        <v>0.21698367122222223</v>
      </c>
      <c r="P30" s="10">
        <f t="shared" si="5"/>
        <v>0.24998843977777779</v>
      </c>
      <c r="Q30" s="11"/>
    </row>
    <row r="31" spans="1:17" x14ac:dyDescent="0.25">
      <c r="A31" s="6" t="s">
        <v>65</v>
      </c>
      <c r="B31" s="1" t="s">
        <v>34</v>
      </c>
      <c r="C31" s="1" t="s">
        <v>101</v>
      </c>
      <c r="D31" s="1" t="s">
        <v>20</v>
      </c>
      <c r="E31" s="1" t="s">
        <v>21</v>
      </c>
      <c r="F31" s="1" t="s">
        <v>22</v>
      </c>
      <c r="G31" s="11">
        <f>twh_energy_balance!G31*direct_emission_factors!G31</f>
        <v>0</v>
      </c>
      <c r="H31" s="11">
        <f>twh_energy_balance!H31*direct_emission_factors!H31</f>
        <v>0</v>
      </c>
      <c r="I31" s="11">
        <f>twh_energy_balance!I31*direct_emission_factors!I31</f>
        <v>0</v>
      </c>
      <c r="J31" s="11">
        <f>twh_energy_balance!J31*direct_emission_factors!J31</f>
        <v>0</v>
      </c>
      <c r="K31" s="11">
        <f>twh_energy_balance!K31*direct_emission_factors!K31</f>
        <v>0</v>
      </c>
      <c r="L31" s="11">
        <f>twh_energy_balance!L31*direct_emission_factors!L31</f>
        <v>0</v>
      </c>
      <c r="M31" s="11">
        <f>twh_energy_balance!M31*direct_emission_factors!M31</f>
        <v>0</v>
      </c>
      <c r="N31" s="11">
        <f>twh_energy_balance!N31*direct_emission_factors!N31</f>
        <v>0</v>
      </c>
      <c r="O31" s="11">
        <f>twh_energy_balance!O31*direct_emission_factors!O31</f>
        <v>0</v>
      </c>
      <c r="P31" s="11">
        <f>twh_energy_balance!P31*direct_emission_factors!P31</f>
        <v>0</v>
      </c>
      <c r="Q31" s="11"/>
    </row>
    <row r="32" spans="1:17" x14ac:dyDescent="0.25">
      <c r="A32" s="6" t="s">
        <v>70</v>
      </c>
      <c r="B32" s="1" t="s">
        <v>34</v>
      </c>
      <c r="C32" s="1" t="s">
        <v>101</v>
      </c>
      <c r="D32" s="1" t="s">
        <v>20</v>
      </c>
      <c r="E32" s="1" t="s">
        <v>21</v>
      </c>
      <c r="F32" s="1" t="s">
        <v>22</v>
      </c>
      <c r="G32" s="11">
        <f>twh_energy_balance!G32*direct_emission_factors!G32</f>
        <v>0.15196145999999999</v>
      </c>
      <c r="H32" s="11">
        <f>twh_energy_balance!H32*direct_emission_factors!H32</f>
        <v>0.14655070277777776</v>
      </c>
      <c r="I32" s="11">
        <f>twh_energy_balance!I32*direct_emission_factors!I32</f>
        <v>0.170858655</v>
      </c>
      <c r="J32" s="11">
        <f>twh_energy_balance!J32*direct_emission_factors!J32</f>
        <v>0.13136182083333331</v>
      </c>
      <c r="K32" s="11">
        <f>twh_energy_balance!K32*direct_emission_factors!K32</f>
        <v>8.4628991666666667E-2</v>
      </c>
      <c r="L32" s="11">
        <f>twh_energy_balance!L32*direct_emission_factors!L32</f>
        <v>9.2107890000000012E-2</v>
      </c>
      <c r="M32" s="11">
        <f>twh_energy_balance!M32*direct_emission_factors!M32</f>
        <v>0.10182251222222223</v>
      </c>
      <c r="N32" s="11">
        <f>twh_energy_balance!N32*direct_emission_factors!N32</f>
        <v>7.9899607777777784E-2</v>
      </c>
      <c r="O32" s="11">
        <f>twh_energy_balance!O32*direct_emission_factors!O32</f>
        <v>7.5417018055555549E-2</v>
      </c>
      <c r="P32" s="11">
        <f>twh_energy_balance!P32*direct_emission_factors!P32</f>
        <v>8.8246561666666681E-2</v>
      </c>
      <c r="Q32" s="11"/>
    </row>
    <row r="33" spans="1:17" x14ac:dyDescent="0.25">
      <c r="A33" s="6" t="s">
        <v>59</v>
      </c>
      <c r="B33" s="1" t="s">
        <v>34</v>
      </c>
      <c r="C33" s="1" t="s">
        <v>101</v>
      </c>
      <c r="D33" s="1" t="s">
        <v>20</v>
      </c>
      <c r="E33" s="1" t="s">
        <v>21</v>
      </c>
      <c r="F33" s="1" t="s">
        <v>22</v>
      </c>
      <c r="G33" s="11">
        <f>twh_energy_balance!G33*direct_emission_factors!G33</f>
        <v>0</v>
      </c>
      <c r="H33" s="11">
        <f>twh_energy_balance!H33*direct_emission_factors!H33</f>
        <v>0</v>
      </c>
      <c r="I33" s="11">
        <f>twh_energy_balance!I33*direct_emission_factors!I33</f>
        <v>0</v>
      </c>
      <c r="J33" s="11">
        <f>twh_energy_balance!J33*direct_emission_factors!J33</f>
        <v>0</v>
      </c>
      <c r="K33" s="11">
        <f>twh_energy_balance!K33*direct_emission_factors!K33</f>
        <v>0</v>
      </c>
      <c r="L33" s="11">
        <f>twh_energy_balance!L33*direct_emission_factors!L33</f>
        <v>0</v>
      </c>
      <c r="M33" s="11">
        <f>twh_energy_balance!M33*direct_emission_factors!M33</f>
        <v>0</v>
      </c>
      <c r="N33" s="11">
        <f>twh_energy_balance!N33*direct_emission_factors!N33</f>
        <v>0</v>
      </c>
      <c r="O33" s="11">
        <f>twh_energy_balance!O33*direct_emission_factors!O33</f>
        <v>0</v>
      </c>
      <c r="P33" s="11">
        <f>twh_energy_balance!P33*direct_emission_factors!P33</f>
        <v>0</v>
      </c>
      <c r="Q33" s="11"/>
    </row>
    <row r="34" spans="1:17" x14ac:dyDescent="0.25">
      <c r="A34" s="6" t="s">
        <v>71</v>
      </c>
      <c r="B34" s="1" t="s">
        <v>34</v>
      </c>
      <c r="C34" s="1" t="s">
        <v>101</v>
      </c>
      <c r="D34" s="1" t="s">
        <v>20</v>
      </c>
      <c r="E34" s="1" t="s">
        <v>21</v>
      </c>
      <c r="F34" s="1" t="s">
        <v>22</v>
      </c>
      <c r="G34" s="11">
        <f>twh_energy_balance!G34*direct_emission_factors!G34</f>
        <v>1.3453419111111111E-2</v>
      </c>
      <c r="H34" s="11">
        <f>twh_energy_balance!H34*direct_emission_factors!H34</f>
        <v>2.0811666444444439E-2</v>
      </c>
      <c r="I34" s="11">
        <f>twh_energy_balance!I34*direct_emission_factors!I34</f>
        <v>2.4693471888888891E-2</v>
      </c>
      <c r="J34" s="11">
        <f>twh_energy_balance!J34*direct_emission_factors!J34</f>
        <v>3.309765611111111E-2</v>
      </c>
      <c r="K34" s="11">
        <f>twh_energy_balance!K34*direct_emission_factors!K34</f>
        <v>3.4368304888888888E-2</v>
      </c>
      <c r="L34" s="11">
        <f>twh_energy_balance!L34*direct_emission_factors!L34</f>
        <v>4.0761424111111104E-2</v>
      </c>
      <c r="M34" s="11">
        <f>twh_energy_balance!M34*direct_emission_factors!M34</f>
        <v>5.4583850555555549E-2</v>
      </c>
      <c r="N34" s="11">
        <f>twh_energy_balance!N34*direct_emission_factors!N34</f>
        <v>5.8714965999999993E-2</v>
      </c>
      <c r="O34" s="11">
        <f>twh_energy_balance!O34*direct_emission_factors!O34</f>
        <v>6.2925546777777772E-2</v>
      </c>
      <c r="P34" s="11">
        <f>twh_energy_balance!P34*direct_emission_factors!P34</f>
        <v>6.846506755555555E-2</v>
      </c>
      <c r="Q34" s="11"/>
    </row>
    <row r="35" spans="1:17" x14ac:dyDescent="0.25">
      <c r="A35" s="6" t="s">
        <v>60</v>
      </c>
      <c r="B35" s="1" t="s">
        <v>34</v>
      </c>
      <c r="C35" s="1" t="s">
        <v>101</v>
      </c>
      <c r="D35" s="1" t="s">
        <v>20</v>
      </c>
      <c r="E35" s="1" t="s">
        <v>21</v>
      </c>
      <c r="F35" s="1" t="s">
        <v>22</v>
      </c>
      <c r="G35" s="11">
        <f>twh_energy_balance!G35*direct_emission_factors!G35</f>
        <v>0</v>
      </c>
      <c r="H35" s="11">
        <f>twh_energy_balance!H35*direct_emission_factors!H35</f>
        <v>0</v>
      </c>
      <c r="I35" s="11">
        <f>twh_energy_balance!I35*direct_emission_factors!I35</f>
        <v>0</v>
      </c>
      <c r="J35" s="11">
        <f>twh_energy_balance!J35*direct_emission_factors!J35</f>
        <v>0</v>
      </c>
      <c r="K35" s="11">
        <f>twh_energy_balance!K35*direct_emission_factors!K35</f>
        <v>0</v>
      </c>
      <c r="L35" s="11">
        <f>twh_energy_balance!L35*direct_emission_factors!L35</f>
        <v>0</v>
      </c>
      <c r="M35" s="11">
        <f>twh_energy_balance!M35*direct_emission_factors!M35</f>
        <v>0</v>
      </c>
      <c r="N35" s="11">
        <f>twh_energy_balance!N35*direct_emission_factors!N35</f>
        <v>0</v>
      </c>
      <c r="O35" s="11">
        <f>twh_energy_balance!O35*direct_emission_factors!O35</f>
        <v>0</v>
      </c>
      <c r="P35" s="11">
        <f>twh_energy_balance!P35*direct_emission_factors!P35</f>
        <v>0</v>
      </c>
      <c r="Q35" s="11"/>
    </row>
    <row r="36" spans="1:17" x14ac:dyDescent="0.25">
      <c r="A36" s="6" t="s">
        <v>73</v>
      </c>
      <c r="B36" s="1" t="s">
        <v>34</v>
      </c>
      <c r="C36" s="1" t="s">
        <v>101</v>
      </c>
      <c r="D36" s="1" t="s">
        <v>20</v>
      </c>
      <c r="E36" s="1" t="s">
        <v>21</v>
      </c>
      <c r="F36" s="1" t="s">
        <v>22</v>
      </c>
      <c r="G36" s="11">
        <f>twh_energy_balance!G36*direct_emission_factors!G36</f>
        <v>0</v>
      </c>
      <c r="H36" s="11">
        <f>twh_energy_balance!H36*direct_emission_factors!H36</f>
        <v>0</v>
      </c>
      <c r="I36" s="11">
        <f>twh_energy_balance!I36*direct_emission_factors!I36</f>
        <v>0</v>
      </c>
      <c r="J36" s="11">
        <f>twh_energy_balance!J36*direct_emission_factors!J36</f>
        <v>0</v>
      </c>
      <c r="K36" s="11">
        <f>twh_energy_balance!K36*direct_emission_factors!K36</f>
        <v>0</v>
      </c>
      <c r="L36" s="11">
        <f>twh_energy_balance!L36*direct_emission_factors!L36</f>
        <v>0</v>
      </c>
      <c r="M36" s="11">
        <f>twh_energy_balance!M36*direct_emission_factors!M36</f>
        <v>0</v>
      </c>
      <c r="N36" s="11">
        <f>twh_energy_balance!N36*direct_emission_factors!N36</f>
        <v>0</v>
      </c>
      <c r="O36" s="11">
        <f>twh_energy_balance!O36*direct_emission_factors!O36</f>
        <v>0</v>
      </c>
      <c r="P36" s="11">
        <f>twh_energy_balance!P36*direct_emission_factors!P36</f>
        <v>0</v>
      </c>
      <c r="Q36" s="11"/>
    </row>
    <row r="37" spans="1:17" x14ac:dyDescent="0.25">
      <c r="A37" s="6" t="s">
        <v>74</v>
      </c>
      <c r="B37" s="1" t="s">
        <v>34</v>
      </c>
      <c r="C37" s="1" t="s">
        <v>101</v>
      </c>
      <c r="D37" s="1" t="s">
        <v>20</v>
      </c>
      <c r="E37" s="1" t="s">
        <v>21</v>
      </c>
      <c r="F37" s="1" t="s">
        <v>22</v>
      </c>
      <c r="G37" s="11">
        <f>twh_energy_balance!G37*direct_emission_factors!G37</f>
        <v>0.1571333925</v>
      </c>
      <c r="H37" s="11">
        <f>twh_energy_balance!H37*direct_emission_factors!H37</f>
        <v>0.15072154055555553</v>
      </c>
      <c r="I37" s="11">
        <f>twh_energy_balance!I37*direct_emission_factors!I37</f>
        <v>0.17735616000000004</v>
      </c>
      <c r="J37" s="11">
        <f>twh_energy_balance!J37*direct_emission_factors!J37</f>
        <v>0.13603678083333332</v>
      </c>
      <c r="K37" s="11">
        <f>twh_energy_balance!K37*direct_emission_factors!K37</f>
        <v>8.9565383611111118E-2</v>
      </c>
      <c r="L37" s="11">
        <f>twh_energy_balance!L37*direct_emission_factors!L37</f>
        <v>9.6584180000000006E-2</v>
      </c>
      <c r="M37" s="11">
        <f>twh_energy_balance!M37*direct_emission_factors!M37</f>
        <v>0.10539354000000001</v>
      </c>
      <c r="N37" s="11">
        <f>twh_energy_balance!N37*direct_emission_factors!N37</f>
        <v>8.3471634444444456E-2</v>
      </c>
      <c r="O37" s="11">
        <f>twh_energy_balance!O37*direct_emission_factors!O37</f>
        <v>7.8641106388888896E-2</v>
      </c>
      <c r="P37" s="11">
        <f>twh_energy_balance!P37*direct_emission_factors!P37</f>
        <v>9.3276810555555575E-2</v>
      </c>
      <c r="Q37" s="11"/>
    </row>
    <row r="38" spans="1:17" x14ac:dyDescent="0.25">
      <c r="A38" s="3" t="s">
        <v>62</v>
      </c>
      <c r="B38" s="1" t="s">
        <v>43</v>
      </c>
      <c r="C38" s="1" t="s">
        <v>101</v>
      </c>
      <c r="D38" s="1" t="s">
        <v>20</v>
      </c>
      <c r="E38" s="1" t="s">
        <v>21</v>
      </c>
      <c r="F38" s="1" t="s">
        <v>22</v>
      </c>
      <c r="G38" s="10">
        <f>twh_energy_balance!G38*direct_emission_factors!G38</f>
        <v>12.364096667999998</v>
      </c>
      <c r="H38" s="10">
        <f>twh_energy_balance!H38*direct_emission_factors!H38</f>
        <v>14.132873006999999</v>
      </c>
      <c r="I38" s="10">
        <f>twh_energy_balance!I38*direct_emission_factors!I38</f>
        <v>15.195155423999998</v>
      </c>
      <c r="J38" s="10">
        <f>twh_energy_balance!J38*direct_emission_factors!J38</f>
        <v>13.052432448000001</v>
      </c>
      <c r="K38" s="10">
        <f>twh_energy_balance!K38*direct_emission_factors!K38</f>
        <v>13.877010750000002</v>
      </c>
      <c r="L38" s="10">
        <f>twh_energy_balance!L38*direct_emission_factors!L38</f>
        <v>14.113794927000002</v>
      </c>
      <c r="M38" s="10">
        <f>twh_energy_balance!M38*direct_emission_factors!M38</f>
        <v>14.589353301000001</v>
      </c>
      <c r="N38" s="10">
        <f>twh_energy_balance!N38*direct_emission_factors!N38</f>
        <v>14.375233268999999</v>
      </c>
      <c r="O38" s="10">
        <f>twh_energy_balance!O38*direct_emission_factors!O38</f>
        <v>14.383009595999999</v>
      </c>
      <c r="P38" s="10">
        <f>twh_energy_balance!P38*direct_emission_factors!P38</f>
        <v>12.773802363</v>
      </c>
      <c r="Q38" s="11"/>
    </row>
    <row r="39" spans="1:17" x14ac:dyDescent="0.25">
      <c r="A39" s="3" t="s">
        <v>66</v>
      </c>
      <c r="B39" s="1" t="s">
        <v>48</v>
      </c>
      <c r="C39" s="1" t="s">
        <v>101</v>
      </c>
      <c r="D39" s="1" t="s">
        <v>20</v>
      </c>
      <c r="E39" s="1" t="s">
        <v>21</v>
      </c>
      <c r="F39" s="1" t="s">
        <v>22</v>
      </c>
      <c r="G39" s="10">
        <f>SUM(G40:G42)</f>
        <v>11.236385266174317</v>
      </c>
      <c r="H39" s="10">
        <f t="shared" ref="H39:P39" si="6">SUM(H40:H42)</f>
        <v>11.301652660427044</v>
      </c>
      <c r="I39" s="10">
        <f t="shared" si="6"/>
        <v>11.532434647269151</v>
      </c>
      <c r="J39" s="10">
        <f t="shared" si="6"/>
        <v>10.308677449685954</v>
      </c>
      <c r="K39" s="10">
        <f t="shared" si="6"/>
        <v>10.540872784103442</v>
      </c>
      <c r="L39" s="10">
        <f t="shared" si="6"/>
        <v>9.1968685844668006</v>
      </c>
      <c r="M39" s="10">
        <f t="shared" si="6"/>
        <v>9.4846775942536024</v>
      </c>
      <c r="N39" s="10">
        <f t="shared" si="6"/>
        <v>8.9795420104433568</v>
      </c>
      <c r="O39" s="10">
        <f t="shared" si="6"/>
        <v>8.8072231772983098</v>
      </c>
      <c r="P39" s="10">
        <f t="shared" si="6"/>
        <v>8.821344374213286</v>
      </c>
      <c r="Q39" s="11"/>
    </row>
    <row r="40" spans="1:17" x14ac:dyDescent="0.25">
      <c r="A40" s="6" t="s">
        <v>68</v>
      </c>
      <c r="B40" s="1" t="s">
        <v>48</v>
      </c>
      <c r="C40" s="1" t="s">
        <v>101</v>
      </c>
      <c r="D40" s="1" t="s">
        <v>20</v>
      </c>
      <c r="E40" s="1" t="s">
        <v>21</v>
      </c>
      <c r="F40" s="1" t="s">
        <v>22</v>
      </c>
      <c r="G40" s="11">
        <f>twh_energy_balance!G40*direct_emission_factors!G40</f>
        <v>1.3164043258383151</v>
      </c>
      <c r="H40" s="11">
        <f>twh_energy_balance!H40*direct_emission_factors!H40</f>
        <v>1.1010690346510439</v>
      </c>
      <c r="I40" s="11">
        <f>twh_energy_balance!I40*direct_emission_factors!I40</f>
        <v>0.93947006144515011</v>
      </c>
      <c r="J40" s="11">
        <f>twh_energy_balance!J40*direct_emission_factors!J40</f>
        <v>0.93232467038995004</v>
      </c>
      <c r="K40" s="11">
        <f>twh_energy_balance!K40*direct_emission_factors!K40</f>
        <v>1.0339380856874398</v>
      </c>
      <c r="L40" s="11">
        <f>twh_energy_balance!L40*direct_emission_factors!L40</f>
        <v>0.97058228499800003</v>
      </c>
      <c r="M40" s="11">
        <f>twh_energy_balance!M40*direct_emission_factors!M40</f>
        <v>1.0539451806420002</v>
      </c>
      <c r="N40" s="11">
        <f>twh_energy_balance!N40*direct_emission_factors!N40</f>
        <v>0.80813479660430121</v>
      </c>
      <c r="O40" s="11">
        <f>twh_energy_balance!O40*direct_emission_factors!O40</f>
        <v>0.90337690487757105</v>
      </c>
      <c r="P40" s="11">
        <f>twh_energy_balance!P40*direct_emission_factors!P40</f>
        <v>0.74008387854234015</v>
      </c>
      <c r="Q40" s="11"/>
    </row>
    <row r="41" spans="1:17" x14ac:dyDescent="0.25">
      <c r="A41" s="6" t="s">
        <v>69</v>
      </c>
      <c r="B41" s="1" t="s">
        <v>48</v>
      </c>
      <c r="C41" s="1" t="s">
        <v>101</v>
      </c>
      <c r="D41" s="1" t="s">
        <v>20</v>
      </c>
      <c r="E41" s="1" t="s">
        <v>21</v>
      </c>
      <c r="F41" s="1" t="s">
        <v>22</v>
      </c>
      <c r="G41" s="11">
        <f>twh_energy_balance!G41*direct_emission_factors!G41</f>
        <v>7.8150492464000019</v>
      </c>
      <c r="H41" s="11">
        <f>twh_energy_balance!H41*direct_emission_factors!H41</f>
        <v>8.4330432560000013</v>
      </c>
      <c r="I41" s="11">
        <f>twh_energy_balance!I41*direct_emission_factors!I41</f>
        <v>8.8321643872000024</v>
      </c>
      <c r="J41" s="11">
        <f>twh_energy_balance!J41*direct_emission_factors!J41</f>
        <v>7.686300494400002</v>
      </c>
      <c r="K41" s="11">
        <f>twh_energy_balance!K41*direct_emission_factors!K41</f>
        <v>7.9405792796000023</v>
      </c>
      <c r="L41" s="11">
        <f>twh_energy_balance!L41*direct_emission_factors!L41</f>
        <v>7.1616493300000021</v>
      </c>
      <c r="M41" s="11">
        <f>twh_energy_balance!M41*direct_emission_factors!M41</f>
        <v>7.3894380594760012</v>
      </c>
      <c r="N41" s="11">
        <f>twh_energy_balance!N41*direct_emission_factors!N41</f>
        <v>5.507446739678401</v>
      </c>
      <c r="O41" s="11">
        <f>twh_energy_balance!O41*direct_emission_factors!O41</f>
        <v>5.1122492266956012</v>
      </c>
      <c r="P41" s="11">
        <f>twh_energy_balance!P41*direct_emission_factors!P41</f>
        <v>5.319299750943201</v>
      </c>
      <c r="Q41" s="11"/>
    </row>
    <row r="42" spans="1:17" x14ac:dyDescent="0.25">
      <c r="A42" s="6" t="s">
        <v>109</v>
      </c>
      <c r="B42" s="1" t="s">
        <v>48</v>
      </c>
      <c r="C42" s="1" t="s">
        <v>101</v>
      </c>
      <c r="D42" s="1" t="s">
        <v>20</v>
      </c>
      <c r="E42" s="1" t="s">
        <v>21</v>
      </c>
      <c r="F42" s="1" t="s">
        <v>22</v>
      </c>
      <c r="G42" s="11">
        <f>twh_energy_balance!G42*direct_emission_factors!G42</f>
        <v>2.104931693935999</v>
      </c>
      <c r="H42" s="11">
        <f>twh_energy_balance!H42*direct_emission_factors!H42</f>
        <v>1.7675403697759984</v>
      </c>
      <c r="I42" s="11">
        <f>twh_energy_balance!I42*direct_emission_factors!I42</f>
        <v>1.7608001986239985</v>
      </c>
      <c r="J42" s="11">
        <f>twh_energy_balance!J42*direct_emission_factors!J42</f>
        <v>1.6900522848960009</v>
      </c>
      <c r="K42" s="11">
        <f>twh_energy_balance!K42*direct_emission_factors!K42</f>
        <v>1.5663554188160012</v>
      </c>
      <c r="L42" s="11">
        <f>twh_energy_balance!L42*direct_emission_factors!L42</f>
        <v>1.0646369694687989</v>
      </c>
      <c r="M42" s="11">
        <f>twh_energy_balance!M42*direct_emission_factors!M42</f>
        <v>1.0412943541356012</v>
      </c>
      <c r="N42" s="11">
        <f>twh_energy_balance!N42*direct_emission_factors!N42</f>
        <v>2.6639604741606533</v>
      </c>
      <c r="O42" s="11">
        <f>twh_energy_balance!O42*direct_emission_factors!O42</f>
        <v>2.7915970457251382</v>
      </c>
      <c r="P42" s="11">
        <f>twh_energy_balance!P42*direct_emission_factors!P42</f>
        <v>2.7619607447277441</v>
      </c>
      <c r="Q42" s="11"/>
    </row>
    <row r="43" spans="1:17" x14ac:dyDescent="0.25">
      <c r="A43" s="4" t="s">
        <v>72</v>
      </c>
      <c r="B43" s="1" t="s">
        <v>46</v>
      </c>
      <c r="C43" s="1" t="s">
        <v>101</v>
      </c>
      <c r="D43" s="1" t="s">
        <v>20</v>
      </c>
      <c r="E43" s="1" t="s">
        <v>21</v>
      </c>
      <c r="F43" s="1" t="s">
        <v>22</v>
      </c>
      <c r="G43" s="12">
        <f>SUM(G22:G24)+G30+SUM(G38:G39)</f>
        <v>33.710318982001446</v>
      </c>
      <c r="H43" s="12">
        <f t="shared" ref="H43:P43" si="7">SUM(H22:H24)+H30+SUM(H38:H39)</f>
        <v>35.859123686359453</v>
      </c>
      <c r="I43" s="12">
        <f t="shared" si="7"/>
        <v>36.840217143375597</v>
      </c>
      <c r="J43" s="12">
        <f t="shared" si="7"/>
        <v>32.319722565683321</v>
      </c>
      <c r="K43" s="12">
        <f t="shared" si="7"/>
        <v>32.164945841090066</v>
      </c>
      <c r="L43" s="12">
        <f t="shared" si="7"/>
        <v>30.69061497394085</v>
      </c>
      <c r="M43" s="12">
        <f t="shared" si="7"/>
        <v>31.240124381082467</v>
      </c>
      <c r="N43" s="12">
        <f t="shared" si="7"/>
        <v>30.535908645747941</v>
      </c>
      <c r="O43" s="12">
        <f t="shared" si="7"/>
        <v>38.966235681121702</v>
      </c>
      <c r="P43" s="12">
        <f t="shared" si="7"/>
        <v>28.198862223952165</v>
      </c>
      <c r="Q43" s="11"/>
    </row>
    <row r="44" spans="1:17" x14ac:dyDescent="0.25">
      <c r="A44" s="4" t="s">
        <v>55</v>
      </c>
      <c r="B44" s="1" t="s">
        <v>46</v>
      </c>
      <c r="C44" s="1" t="s">
        <v>101</v>
      </c>
      <c r="D44" s="1" t="s">
        <v>20</v>
      </c>
      <c r="E44" s="1" t="s">
        <v>21</v>
      </c>
      <c r="F44" s="1" t="s">
        <v>30</v>
      </c>
      <c r="G44" s="12">
        <f>G21+G43</f>
        <v>94.777139966944389</v>
      </c>
      <c r="H44" s="12">
        <f t="shared" ref="H44:P44" si="8">H21+H43</f>
        <v>102.03730322771339</v>
      </c>
      <c r="I44" s="12">
        <f t="shared" si="8"/>
        <v>104.28689428848632</v>
      </c>
      <c r="J44" s="12">
        <f t="shared" si="8"/>
        <v>85.342849062839306</v>
      </c>
      <c r="K44" s="12">
        <f t="shared" si="8"/>
        <v>86.171448043216401</v>
      </c>
      <c r="L44" s="12">
        <f t="shared" si="8"/>
        <v>85.638618218737875</v>
      </c>
      <c r="M44" s="12">
        <f t="shared" si="8"/>
        <v>84.777928385700307</v>
      </c>
      <c r="N44" s="12">
        <f t="shared" si="8"/>
        <v>80.867353339696933</v>
      </c>
      <c r="O44" s="12">
        <f t="shared" si="8"/>
        <v>109.41923829110577</v>
      </c>
      <c r="P44" s="12">
        <f t="shared" si="8"/>
        <v>74.945597314908028</v>
      </c>
    </row>
    <row r="45" spans="1:17" x14ac:dyDescent="0.25">
      <c r="A45" s="17" t="s">
        <v>102</v>
      </c>
      <c r="B45" s="18" t="s">
        <v>102</v>
      </c>
      <c r="C45" s="5" t="s">
        <v>101</v>
      </c>
      <c r="D45" s="18" t="s">
        <v>20</v>
      </c>
      <c r="E45" s="18" t="s">
        <v>21</v>
      </c>
      <c r="F45" s="5" t="s">
        <v>25</v>
      </c>
      <c r="G45" s="19">
        <v>1.9514545495016609</v>
      </c>
      <c r="H45" s="19">
        <v>1.9592831099753489</v>
      </c>
      <c r="I45" s="19">
        <v>2.0012025124608344</v>
      </c>
      <c r="J45" s="19">
        <v>2.1363713815289866</v>
      </c>
      <c r="K45" s="19">
        <v>2.2369066428657645</v>
      </c>
      <c r="L45" s="19">
        <v>2.3491111633214432</v>
      </c>
      <c r="M45" s="19">
        <v>2.3669724077728453</v>
      </c>
      <c r="N45" s="19">
        <v>2.1578938015132261</v>
      </c>
      <c r="O45" s="19">
        <v>1.8590579055575289</v>
      </c>
      <c r="P45" s="19">
        <v>1.8206556613608247</v>
      </c>
    </row>
    <row r="46" spans="1:17" x14ac:dyDescent="0.25">
      <c r="A46" s="17" t="s">
        <v>102</v>
      </c>
      <c r="B46" s="18" t="s">
        <v>102</v>
      </c>
      <c r="C46" s="5" t="s">
        <v>101</v>
      </c>
      <c r="D46" s="18" t="s">
        <v>20</v>
      </c>
      <c r="E46" s="18" t="s">
        <v>21</v>
      </c>
      <c r="F46" s="5" t="s">
        <v>22</v>
      </c>
      <c r="G46" s="19">
        <v>8.1943076894442655</v>
      </c>
      <c r="H46" s="19">
        <v>8.2215101933163588</v>
      </c>
      <c r="I46" s="19">
        <v>8.1438703534421588</v>
      </c>
      <c r="J46" s="19">
        <v>8.0247405416306421</v>
      </c>
      <c r="K46" s="19">
        <v>7.8529483754501408</v>
      </c>
      <c r="L46" s="19">
        <v>7.582748330124871</v>
      </c>
      <c r="M46" s="19">
        <v>7.2378520575507226</v>
      </c>
      <c r="N46" s="19">
        <v>6.3208066625048334</v>
      </c>
      <c r="O46" s="19">
        <v>5.3488708613007248</v>
      </c>
      <c r="P46" s="19">
        <v>4.6425990100847709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23CBC-28F9-4AA1-B21B-84C8D3C25F31}">
  <sheetPr>
    <tabColor theme="9" tint="0.79998168889431442"/>
  </sheetPr>
  <dimension ref="A1:S43"/>
  <sheetViews>
    <sheetView workbookViewId="0">
      <selection activeCell="S21" sqref="S21"/>
    </sheetView>
  </sheetViews>
  <sheetFormatPr baseColWidth="10" defaultRowHeight="15" x14ac:dyDescent="0.25"/>
  <cols>
    <col min="1" max="1" width="82" bestFit="1" customWidth="1"/>
    <col min="2" max="2" width="15.140625" bestFit="1" customWidth="1"/>
    <col min="3" max="3" width="13.710937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v>2022</v>
      </c>
    </row>
    <row r="2" spans="1:18" x14ac:dyDescent="0.25">
      <c r="A2" s="3" t="s">
        <v>26</v>
      </c>
      <c r="B2" s="1" t="s">
        <v>27</v>
      </c>
      <c r="C2" s="1" t="s">
        <v>75</v>
      </c>
      <c r="D2" s="1" t="s">
        <v>20</v>
      </c>
      <c r="E2" s="1" t="s">
        <v>21</v>
      </c>
      <c r="F2" s="1" t="s">
        <v>25</v>
      </c>
      <c r="G2">
        <v>0.216</v>
      </c>
      <c r="H2">
        <v>0.2</v>
      </c>
      <c r="I2">
        <v>0.189</v>
      </c>
      <c r="J2">
        <v>0.184</v>
      </c>
      <c r="K2">
        <v>0.16400000000000001</v>
      </c>
      <c r="L2">
        <v>0.153</v>
      </c>
      <c r="M2">
        <v>0.14199999999999999</v>
      </c>
      <c r="N2">
        <v>0.14299999999999999</v>
      </c>
      <c r="O2">
        <v>0.13200000000000001</v>
      </c>
      <c r="P2">
        <v>0.129</v>
      </c>
      <c r="Q2" s="1"/>
    </row>
    <row r="3" spans="1:18" x14ac:dyDescent="0.25">
      <c r="A3" s="3" t="s">
        <v>23</v>
      </c>
      <c r="B3" s="1" t="s">
        <v>18</v>
      </c>
      <c r="C3" s="1" t="s">
        <v>75</v>
      </c>
      <c r="D3" s="1" t="s">
        <v>20</v>
      </c>
      <c r="E3" s="1" t="s">
        <v>21</v>
      </c>
      <c r="F3" s="1" t="s">
        <v>25</v>
      </c>
      <c r="G3">
        <v>0.377</v>
      </c>
      <c r="H3">
        <v>0.377</v>
      </c>
      <c r="I3">
        <v>0.377</v>
      </c>
      <c r="J3">
        <v>0.377</v>
      </c>
      <c r="K3">
        <v>0.377</v>
      </c>
      <c r="L3">
        <v>0.377</v>
      </c>
      <c r="M3">
        <v>0.377</v>
      </c>
      <c r="N3">
        <v>0.377</v>
      </c>
      <c r="O3">
        <v>0.377</v>
      </c>
      <c r="P3">
        <v>0.377</v>
      </c>
      <c r="Q3">
        <v>0.377</v>
      </c>
    </row>
    <row r="4" spans="1:18" x14ac:dyDescent="0.25">
      <c r="A4" s="3" t="s">
        <v>31</v>
      </c>
      <c r="B4" s="1" t="s">
        <v>32</v>
      </c>
      <c r="C4" s="1" t="s">
        <v>75</v>
      </c>
      <c r="D4" s="1" t="s">
        <v>20</v>
      </c>
      <c r="E4" s="1" t="s">
        <v>21</v>
      </c>
      <c r="F4" s="1" t="s">
        <v>25</v>
      </c>
      <c r="G4">
        <v>7.85E-2</v>
      </c>
      <c r="H4">
        <v>7.85E-2</v>
      </c>
      <c r="I4">
        <v>7.5899999999999995E-2</v>
      </c>
      <c r="J4">
        <v>7.2099999999999997E-2</v>
      </c>
      <c r="K4">
        <v>6.0900000000000003E-2</v>
      </c>
      <c r="L4">
        <v>5.7299999999999997E-2</v>
      </c>
      <c r="M4">
        <v>5.5800000000000002E-2</v>
      </c>
      <c r="N4">
        <v>5.7099999999999998E-2</v>
      </c>
      <c r="O4" s="7">
        <v>6.0699999999999997E-2</v>
      </c>
      <c r="P4">
        <v>5.9900000000000002E-2</v>
      </c>
      <c r="Q4" s="1"/>
    </row>
    <row r="5" spans="1:18" s="22" customFormat="1" x14ac:dyDescent="0.25">
      <c r="A5" s="21" t="s">
        <v>110</v>
      </c>
      <c r="B5" s="1" t="s">
        <v>32</v>
      </c>
      <c r="C5" s="1" t="s">
        <v>75</v>
      </c>
      <c r="D5" s="1" t="s">
        <v>20</v>
      </c>
      <c r="E5" s="1" t="s">
        <v>21</v>
      </c>
      <c r="F5" s="1" t="s">
        <v>25</v>
      </c>
      <c r="G5" s="17">
        <v>9.2600000000000002E-2</v>
      </c>
      <c r="H5" s="17">
        <v>9.2600000000000002E-2</v>
      </c>
      <c r="I5" s="22">
        <v>9.0200000000000002E-2</v>
      </c>
      <c r="J5" s="22">
        <v>8.5599999999999996E-2</v>
      </c>
      <c r="K5" s="22">
        <v>0.72299999999999998</v>
      </c>
      <c r="L5" s="22">
        <v>6.9699999999999998E-2</v>
      </c>
      <c r="M5" s="22">
        <v>6.7299999999999999E-2</v>
      </c>
      <c r="N5" s="22">
        <v>6.9199999999999998E-2</v>
      </c>
      <c r="O5" s="23">
        <v>7.17E-2</v>
      </c>
      <c r="P5" s="22">
        <v>6.93E-2</v>
      </c>
      <c r="Q5" s="21">
        <v>0.65200000000000002</v>
      </c>
      <c r="R5" s="22">
        <v>0.60299999999999998</v>
      </c>
    </row>
    <row r="6" spans="1:18" s="22" customFormat="1" x14ac:dyDescent="0.25">
      <c r="A6" s="21" t="s">
        <v>111</v>
      </c>
      <c r="B6" s="1" t="s">
        <v>32</v>
      </c>
      <c r="C6" s="1" t="s">
        <v>75</v>
      </c>
      <c r="D6" s="1" t="s">
        <v>20</v>
      </c>
      <c r="E6" s="1" t="s">
        <v>21</v>
      </c>
      <c r="F6" s="1" t="s">
        <v>25</v>
      </c>
      <c r="G6" s="22">
        <v>7.5499999999999998E-2</v>
      </c>
      <c r="H6" s="22">
        <v>7.5499999999999998E-2</v>
      </c>
      <c r="I6" s="22">
        <v>7.3200000000000001E-2</v>
      </c>
      <c r="J6" s="22">
        <v>6.9599999999999995E-2</v>
      </c>
      <c r="K6" s="22">
        <v>5.9200000000000003E-2</v>
      </c>
      <c r="L6" s="22">
        <v>5.5800000000000002E-2</v>
      </c>
      <c r="M6" s="22">
        <v>5.4699999999999999E-2</v>
      </c>
      <c r="N6" s="22">
        <v>5.6500000000000002E-2</v>
      </c>
      <c r="O6" s="23">
        <v>5.9499999999999997E-2</v>
      </c>
      <c r="P6" s="22">
        <v>5.8500000000000003E-2</v>
      </c>
      <c r="Q6" s="21">
        <v>5.5300000000000002E-2</v>
      </c>
      <c r="R6" s="22">
        <v>5.1400000000000001E-2</v>
      </c>
    </row>
    <row r="7" spans="1:18" s="22" customFormat="1" x14ac:dyDescent="0.25">
      <c r="A7" s="21" t="s">
        <v>117</v>
      </c>
      <c r="B7" s="1" t="s">
        <v>32</v>
      </c>
      <c r="C7" s="1" t="s">
        <v>75</v>
      </c>
      <c r="D7" s="1" t="s">
        <v>20</v>
      </c>
      <c r="E7" s="1" t="s">
        <v>21</v>
      </c>
      <c r="F7" s="1" t="s">
        <v>25</v>
      </c>
      <c r="G7" s="22">
        <v>8.1100000000000005E-2</v>
      </c>
      <c r="H7" s="22">
        <v>8.1100000000000005E-2</v>
      </c>
      <c r="I7" s="22">
        <v>7.8200000000000006E-2</v>
      </c>
      <c r="J7" s="22">
        <v>7.3800000000000004E-2</v>
      </c>
      <c r="K7" s="22">
        <v>6.2300000000000001E-2</v>
      </c>
      <c r="L7" s="22">
        <v>5.8900000000000001E-2</v>
      </c>
      <c r="M7" s="22">
        <v>5.8000000000000003E-2</v>
      </c>
      <c r="N7" s="22">
        <v>5.9700000000000003E-2</v>
      </c>
      <c r="O7" s="23">
        <v>6.3100000000000003E-2</v>
      </c>
      <c r="P7" s="22">
        <v>6.25E-2</v>
      </c>
      <c r="Q7" s="21">
        <v>5.8900000000000001E-2</v>
      </c>
      <c r="R7" s="22">
        <v>5.33E-2</v>
      </c>
    </row>
    <row r="8" spans="1:18" s="22" customFormat="1" x14ac:dyDescent="0.25">
      <c r="A8" s="21" t="s">
        <v>124</v>
      </c>
      <c r="B8" s="1" t="s">
        <v>32</v>
      </c>
      <c r="C8" s="1" t="s">
        <v>75</v>
      </c>
      <c r="D8" s="1" t="s">
        <v>20</v>
      </c>
      <c r="E8" s="1" t="s">
        <v>21</v>
      </c>
      <c r="F8" s="1" t="s">
        <v>25</v>
      </c>
      <c r="G8" s="22">
        <v>7.5800000000000006E-2</v>
      </c>
      <c r="H8" s="22">
        <v>7.5800000000000006E-2</v>
      </c>
      <c r="I8" s="22">
        <v>7.3200000000000001E-2</v>
      </c>
      <c r="J8" s="22">
        <v>6.88E-2</v>
      </c>
      <c r="K8" s="22">
        <v>5.7700000000000001E-2</v>
      </c>
      <c r="L8" s="22">
        <v>5.4100000000000002E-2</v>
      </c>
      <c r="M8" s="22">
        <v>5.28E-2</v>
      </c>
      <c r="N8" s="22">
        <v>5.5E-2</v>
      </c>
      <c r="O8" s="23">
        <v>5.8700000000000002E-2</v>
      </c>
      <c r="P8" s="22">
        <v>4.1000000000000002E-2</v>
      </c>
      <c r="Q8" s="21">
        <v>4.9099999999999998E-2</v>
      </c>
      <c r="R8" s="22">
        <v>4.4400000000000002E-2</v>
      </c>
    </row>
    <row r="9" spans="1:18" s="22" customFormat="1" x14ac:dyDescent="0.25">
      <c r="A9" s="21" t="s">
        <v>123</v>
      </c>
      <c r="B9" s="1" t="s">
        <v>32</v>
      </c>
      <c r="C9" s="1" t="s">
        <v>75</v>
      </c>
      <c r="D9" s="1" t="s">
        <v>20</v>
      </c>
      <c r="E9" s="1" t="s">
        <v>21</v>
      </c>
      <c r="F9" s="1" t="s">
        <v>25</v>
      </c>
      <c r="G9" s="22">
        <v>7.6499999999999999E-2</v>
      </c>
      <c r="H9" s="22">
        <v>7.6499999999999999E-2</v>
      </c>
      <c r="I9" s="22">
        <v>7.3800000000000004E-2</v>
      </c>
      <c r="J9" s="22">
        <v>6.9800000000000001E-2</v>
      </c>
      <c r="K9" s="22">
        <v>5.8799999999999998E-2</v>
      </c>
      <c r="L9" s="22">
        <v>5.5399999999999998E-2</v>
      </c>
      <c r="M9" s="22">
        <v>5.4399999999999997E-2</v>
      </c>
      <c r="N9" s="22">
        <v>5.6099999999999997E-2</v>
      </c>
      <c r="O9" s="23">
        <v>5.9499999999999997E-2</v>
      </c>
      <c r="P9" s="22">
        <v>5.8700000000000002E-2</v>
      </c>
      <c r="Q9" s="21">
        <v>5.5399999999999998E-2</v>
      </c>
      <c r="R9" s="22">
        <v>5.1299999999999998E-2</v>
      </c>
    </row>
    <row r="10" spans="1:18" x14ac:dyDescent="0.25">
      <c r="A10" s="3" t="s">
        <v>40</v>
      </c>
      <c r="B10" s="1" t="s">
        <v>34</v>
      </c>
      <c r="C10" s="1" t="s">
        <v>75</v>
      </c>
      <c r="D10" s="1" t="s">
        <v>20</v>
      </c>
      <c r="E10" s="1" t="s">
        <v>21</v>
      </c>
      <c r="F10" s="1" t="s">
        <v>25</v>
      </c>
      <c r="G10" s="3" t="s">
        <v>76</v>
      </c>
      <c r="H10" s="3" t="s">
        <v>76</v>
      </c>
      <c r="I10" s="3" t="s">
        <v>76</v>
      </c>
      <c r="J10" s="3" t="s">
        <v>76</v>
      </c>
      <c r="K10" s="3" t="s">
        <v>76</v>
      </c>
      <c r="L10" s="3" t="s">
        <v>76</v>
      </c>
      <c r="M10" s="3" t="s">
        <v>76</v>
      </c>
      <c r="N10" s="3" t="s">
        <v>76</v>
      </c>
      <c r="O10" s="3" t="s">
        <v>76</v>
      </c>
      <c r="P10" s="3" t="s">
        <v>76</v>
      </c>
      <c r="Q10" s="3" t="s">
        <v>76</v>
      </c>
    </row>
    <row r="11" spans="1:18" x14ac:dyDescent="0.25">
      <c r="A11" s="6" t="s">
        <v>33</v>
      </c>
      <c r="B11" s="1" t="s">
        <v>34</v>
      </c>
      <c r="C11" s="1" t="s">
        <v>75</v>
      </c>
      <c r="D11" s="1" t="s">
        <v>20</v>
      </c>
      <c r="E11" s="1" t="s">
        <v>21</v>
      </c>
      <c r="F11" s="1" t="s">
        <v>25</v>
      </c>
      <c r="G11">
        <v>0.216</v>
      </c>
      <c r="H11">
        <v>0.2</v>
      </c>
      <c r="I11">
        <v>0.189</v>
      </c>
      <c r="J11">
        <v>0.184</v>
      </c>
      <c r="K11">
        <v>0.16400000000000001</v>
      </c>
      <c r="L11">
        <v>0.153</v>
      </c>
      <c r="M11">
        <v>0.14199999999999999</v>
      </c>
      <c r="N11">
        <v>0.14299999999999999</v>
      </c>
      <c r="O11">
        <v>0.13200000000000001</v>
      </c>
      <c r="P11">
        <v>0.129</v>
      </c>
      <c r="Q11" s="1"/>
    </row>
    <row r="12" spans="1:18" x14ac:dyDescent="0.25">
      <c r="A12" s="6" t="s">
        <v>35</v>
      </c>
      <c r="B12" s="1" t="s">
        <v>34</v>
      </c>
      <c r="C12" s="1" t="s">
        <v>75</v>
      </c>
      <c r="D12" s="1" t="s">
        <v>20</v>
      </c>
      <c r="E12" s="1" t="s">
        <v>21</v>
      </c>
      <c r="F12" s="1" t="s">
        <v>25</v>
      </c>
      <c r="G12">
        <v>0.216</v>
      </c>
      <c r="H12">
        <v>0.2</v>
      </c>
      <c r="I12">
        <v>0.189</v>
      </c>
      <c r="J12">
        <v>0.184</v>
      </c>
      <c r="K12">
        <v>0.16400000000000001</v>
      </c>
      <c r="L12">
        <v>0.153</v>
      </c>
      <c r="M12">
        <v>0.14199999999999999</v>
      </c>
      <c r="N12">
        <v>0.14299999999999999</v>
      </c>
      <c r="O12">
        <v>0.13200000000000001</v>
      </c>
      <c r="P12">
        <v>0.129</v>
      </c>
      <c r="Q12" s="1"/>
    </row>
    <row r="13" spans="1:18" x14ac:dyDescent="0.25">
      <c r="A13" s="6" t="s">
        <v>37</v>
      </c>
      <c r="B13" s="1" t="s">
        <v>34</v>
      </c>
      <c r="C13" s="1" t="s">
        <v>75</v>
      </c>
      <c r="D13" s="1" t="s">
        <v>20</v>
      </c>
      <c r="E13" s="1" t="s">
        <v>21</v>
      </c>
      <c r="F13" s="1" t="s">
        <v>25</v>
      </c>
      <c r="G13">
        <v>2.8799999999999999E-2</v>
      </c>
      <c r="H13">
        <v>2.8799999999999999E-2</v>
      </c>
      <c r="I13">
        <v>2.8799999999999999E-2</v>
      </c>
      <c r="J13">
        <v>2.8799999999999999E-2</v>
      </c>
      <c r="K13">
        <v>2.8799999999999999E-2</v>
      </c>
      <c r="L13">
        <v>2.8799999999999999E-2</v>
      </c>
      <c r="M13">
        <v>2.8799999999999999E-2</v>
      </c>
      <c r="N13">
        <v>2.8799999999999999E-2</v>
      </c>
      <c r="O13">
        <v>2.8799999999999999E-2</v>
      </c>
      <c r="P13">
        <v>2.8799999999999999E-2</v>
      </c>
      <c r="Q13">
        <v>2.8799999999999999E-2</v>
      </c>
    </row>
    <row r="14" spans="1:18" x14ac:dyDescent="0.25">
      <c r="A14" s="6" t="s">
        <v>39</v>
      </c>
      <c r="B14" s="1" t="s">
        <v>34</v>
      </c>
      <c r="C14" s="1" t="s">
        <v>75</v>
      </c>
      <c r="D14" s="1" t="s">
        <v>20</v>
      </c>
      <c r="E14" s="1" t="s">
        <v>21</v>
      </c>
      <c r="F14" s="1" t="s">
        <v>25</v>
      </c>
      <c r="G14" s="1">
        <v>0</v>
      </c>
      <c r="H14" s="1">
        <v>0</v>
      </c>
      <c r="I14" s="1">
        <v>0</v>
      </c>
      <c r="J14" s="1">
        <v>0</v>
      </c>
      <c r="K14" s="1">
        <v>0</v>
      </c>
      <c r="L14" s="1">
        <v>0</v>
      </c>
      <c r="M14" s="1">
        <v>0</v>
      </c>
      <c r="N14" s="1">
        <v>0</v>
      </c>
      <c r="O14" s="1">
        <v>0</v>
      </c>
      <c r="P14" s="1">
        <v>0</v>
      </c>
      <c r="Q14" s="1">
        <v>0</v>
      </c>
    </row>
    <row r="15" spans="1:18" x14ac:dyDescent="0.25">
      <c r="A15" s="6" t="s">
        <v>41</v>
      </c>
      <c r="B15" s="1" t="s">
        <v>34</v>
      </c>
      <c r="C15" s="1" t="s">
        <v>75</v>
      </c>
      <c r="D15" s="1" t="s">
        <v>20</v>
      </c>
      <c r="E15" s="1" t="s">
        <v>21</v>
      </c>
      <c r="F15" s="1" t="s">
        <v>25</v>
      </c>
      <c r="G15" s="1">
        <v>5.5E-2</v>
      </c>
      <c r="H15" s="1">
        <v>5.5E-2</v>
      </c>
      <c r="I15" s="1">
        <v>5.5E-2</v>
      </c>
      <c r="J15" s="1">
        <v>5.5E-2</v>
      </c>
      <c r="K15" s="1">
        <v>5.5E-2</v>
      </c>
      <c r="L15" s="1">
        <v>5.5E-2</v>
      </c>
      <c r="M15" s="1">
        <v>5.5E-2</v>
      </c>
      <c r="N15" s="1">
        <v>5.5E-2</v>
      </c>
      <c r="O15" s="1">
        <v>5.5E-2</v>
      </c>
      <c r="P15" s="1">
        <v>5.5E-2</v>
      </c>
      <c r="Q15" s="1">
        <v>5.5E-2</v>
      </c>
    </row>
    <row r="16" spans="1:18" x14ac:dyDescent="0.25">
      <c r="A16" s="3" t="s">
        <v>42</v>
      </c>
      <c r="B16" s="1" t="s">
        <v>43</v>
      </c>
      <c r="C16" s="1" t="s">
        <v>75</v>
      </c>
      <c r="D16" s="1" t="s">
        <v>20</v>
      </c>
      <c r="E16" s="1" t="s">
        <v>21</v>
      </c>
      <c r="F16" s="1" t="s">
        <v>25</v>
      </c>
      <c r="G16">
        <v>0.22700000000000001</v>
      </c>
      <c r="H16">
        <v>0.22700000000000001</v>
      </c>
      <c r="I16">
        <v>0.22700000000000001</v>
      </c>
      <c r="J16">
        <v>0.22700000000000001</v>
      </c>
      <c r="K16">
        <v>0.22700000000000001</v>
      </c>
      <c r="L16">
        <v>0.22700000000000001</v>
      </c>
      <c r="M16">
        <v>0.22700000000000001</v>
      </c>
      <c r="N16">
        <v>0.22700000000000001</v>
      </c>
      <c r="O16">
        <v>0.22700000000000001</v>
      </c>
      <c r="P16">
        <v>0.22700000000000001</v>
      </c>
      <c r="Q16">
        <v>0.22700000000000001</v>
      </c>
    </row>
    <row r="17" spans="1:19" x14ac:dyDescent="0.25">
      <c r="A17" s="3" t="s">
        <v>47</v>
      </c>
      <c r="B17" s="1" t="s">
        <v>48</v>
      </c>
      <c r="C17" s="1" t="s">
        <v>75</v>
      </c>
      <c r="D17" s="1" t="s">
        <v>20</v>
      </c>
      <c r="E17" s="1" t="s">
        <v>21</v>
      </c>
      <c r="F17" s="1" t="s">
        <v>25</v>
      </c>
      <c r="G17" s="3"/>
      <c r="H17" s="3"/>
      <c r="I17" s="3"/>
      <c r="J17" s="3"/>
      <c r="K17" s="3"/>
      <c r="L17" s="3"/>
      <c r="M17" s="3"/>
      <c r="N17" s="3"/>
      <c r="O17" s="3"/>
      <c r="P17" s="3"/>
      <c r="Q17" s="3"/>
    </row>
    <row r="18" spans="1:19" x14ac:dyDescent="0.25">
      <c r="A18" s="6" t="s">
        <v>51</v>
      </c>
      <c r="B18" s="1" t="s">
        <v>48</v>
      </c>
      <c r="C18" s="1" t="s">
        <v>75</v>
      </c>
      <c r="D18" s="1" t="s">
        <v>20</v>
      </c>
      <c r="E18" s="1" t="s">
        <v>21</v>
      </c>
      <c r="F18" s="1" t="s">
        <v>25</v>
      </c>
      <c r="G18">
        <v>0.27200000000000002</v>
      </c>
      <c r="H18">
        <v>0.27200000000000002</v>
      </c>
      <c r="I18">
        <v>0.27200000000000002</v>
      </c>
      <c r="J18">
        <v>0.27200000000000002</v>
      </c>
      <c r="K18">
        <v>0.27200000000000002</v>
      </c>
      <c r="L18">
        <v>0.27200000000000002</v>
      </c>
      <c r="M18">
        <v>0.27200000000000002</v>
      </c>
      <c r="N18">
        <v>0.27200000000000002</v>
      </c>
      <c r="O18">
        <v>0.27200000000000002</v>
      </c>
      <c r="P18">
        <v>0.27200000000000002</v>
      </c>
      <c r="Q18">
        <v>0.27200000000000002</v>
      </c>
    </row>
    <row r="19" spans="1:19" x14ac:dyDescent="0.25">
      <c r="A19" s="6" t="s">
        <v>52</v>
      </c>
      <c r="B19" s="1" t="s">
        <v>48</v>
      </c>
      <c r="C19" s="1" t="s">
        <v>75</v>
      </c>
      <c r="D19" s="1" t="s">
        <v>20</v>
      </c>
      <c r="E19" s="1" t="s">
        <v>21</v>
      </c>
      <c r="F19" s="1" t="s">
        <v>25</v>
      </c>
      <c r="G19">
        <v>0.32500000000000001</v>
      </c>
      <c r="H19">
        <v>0.32500000000000001</v>
      </c>
      <c r="I19">
        <v>0.32500000000000001</v>
      </c>
      <c r="J19">
        <v>0.32500000000000001</v>
      </c>
      <c r="K19">
        <v>0.32500000000000001</v>
      </c>
      <c r="L19">
        <v>0.32500000000000001</v>
      </c>
      <c r="M19">
        <v>0.32500000000000001</v>
      </c>
      <c r="N19">
        <v>0.32500000000000001</v>
      </c>
      <c r="O19">
        <v>0.32500000000000001</v>
      </c>
      <c r="P19">
        <v>0.32500000000000001</v>
      </c>
      <c r="Q19">
        <v>0.32500000000000001</v>
      </c>
    </row>
    <row r="20" spans="1:19" x14ac:dyDescent="0.25">
      <c r="A20" s="6" t="s">
        <v>109</v>
      </c>
      <c r="B20" s="1" t="s">
        <v>48</v>
      </c>
      <c r="C20" s="1" t="s">
        <v>75</v>
      </c>
      <c r="D20" s="1" t="s">
        <v>20</v>
      </c>
      <c r="E20" s="1" t="s">
        <v>21</v>
      </c>
      <c r="F20" s="1" t="s">
        <v>25</v>
      </c>
      <c r="G20">
        <v>0.32500000000000001</v>
      </c>
      <c r="H20">
        <v>0.32500000000000001</v>
      </c>
      <c r="I20">
        <v>0.32500000000000001</v>
      </c>
      <c r="J20">
        <v>0.32500000000000001</v>
      </c>
      <c r="K20">
        <v>0.32500000000000001</v>
      </c>
      <c r="L20">
        <v>0.32500000000000001</v>
      </c>
      <c r="M20">
        <v>0.32500000000000001</v>
      </c>
      <c r="N20">
        <v>0.32500000000000001</v>
      </c>
      <c r="O20">
        <v>0.32500000000000001</v>
      </c>
      <c r="P20">
        <v>0.32500000000000001</v>
      </c>
      <c r="Q20">
        <v>0.32500000000000001</v>
      </c>
    </row>
    <row r="21" spans="1:19" x14ac:dyDescent="0.25">
      <c r="A21" s="4" t="s">
        <v>45</v>
      </c>
      <c r="B21" s="1" t="s">
        <v>46</v>
      </c>
      <c r="C21" s="1" t="s">
        <v>75</v>
      </c>
      <c r="D21" s="1" t="s">
        <v>20</v>
      </c>
      <c r="E21" s="1" t="s">
        <v>21</v>
      </c>
      <c r="F21" s="1" t="s">
        <v>25</v>
      </c>
      <c r="G21" s="3"/>
      <c r="H21" s="3"/>
      <c r="I21" s="3"/>
      <c r="J21" s="3"/>
      <c r="K21" s="3"/>
      <c r="L21" s="3"/>
      <c r="M21" s="3"/>
      <c r="N21" s="3"/>
      <c r="O21" s="3"/>
      <c r="P21" s="3"/>
      <c r="Q21" s="3"/>
      <c r="S21">
        <f>P21-P14-P15</f>
        <v>-5.5E-2</v>
      </c>
    </row>
    <row r="22" spans="1:19" x14ac:dyDescent="0.25">
      <c r="A22" s="3" t="s">
        <v>36</v>
      </c>
      <c r="B22" s="1" t="s">
        <v>27</v>
      </c>
      <c r="C22" s="1" t="s">
        <v>75</v>
      </c>
      <c r="D22" s="1" t="s">
        <v>20</v>
      </c>
      <c r="E22" s="1" t="s">
        <v>21</v>
      </c>
      <c r="F22" s="1" t="s">
        <v>22</v>
      </c>
      <c r="G22">
        <v>0.216</v>
      </c>
      <c r="H22">
        <v>0.2</v>
      </c>
      <c r="I22">
        <v>0.189</v>
      </c>
      <c r="J22">
        <v>0.184</v>
      </c>
      <c r="K22">
        <v>0.16400000000000001</v>
      </c>
      <c r="L22">
        <v>0.153</v>
      </c>
      <c r="M22">
        <v>0.14199999999999999</v>
      </c>
      <c r="N22">
        <v>0.14299999999999999</v>
      </c>
      <c r="O22">
        <v>0.13200000000000001</v>
      </c>
      <c r="P22">
        <v>0.129</v>
      </c>
      <c r="Q22">
        <v>0.129</v>
      </c>
    </row>
    <row r="23" spans="1:19" x14ac:dyDescent="0.25">
      <c r="A23" s="3" t="s">
        <v>17</v>
      </c>
      <c r="B23" s="1" t="s">
        <v>18</v>
      </c>
      <c r="C23" s="1" t="s">
        <v>75</v>
      </c>
      <c r="D23" s="1" t="s">
        <v>20</v>
      </c>
      <c r="E23" s="1" t="s">
        <v>21</v>
      </c>
      <c r="F23" s="1" t="s">
        <v>22</v>
      </c>
      <c r="G23">
        <v>0.377</v>
      </c>
      <c r="H23">
        <v>0.377</v>
      </c>
      <c r="I23">
        <v>0.377</v>
      </c>
      <c r="J23">
        <v>0.377</v>
      </c>
      <c r="K23">
        <v>0.377</v>
      </c>
      <c r="L23">
        <v>0.377</v>
      </c>
      <c r="M23">
        <v>0.377</v>
      </c>
      <c r="N23">
        <v>0.377</v>
      </c>
      <c r="O23">
        <v>0.377</v>
      </c>
      <c r="P23">
        <v>0.377</v>
      </c>
      <c r="Q23">
        <v>0.377</v>
      </c>
    </row>
    <row r="24" spans="1:19" x14ac:dyDescent="0.25">
      <c r="A24" s="3" t="s">
        <v>44</v>
      </c>
      <c r="B24" s="1" t="s">
        <v>32</v>
      </c>
      <c r="C24" s="1" t="s">
        <v>75</v>
      </c>
      <c r="D24" s="1" t="s">
        <v>20</v>
      </c>
      <c r="E24" s="1" t="s">
        <v>21</v>
      </c>
      <c r="F24" s="1" t="s">
        <v>22</v>
      </c>
      <c r="G24">
        <v>7.85E-2</v>
      </c>
      <c r="H24">
        <v>7.85E-2</v>
      </c>
      <c r="I24">
        <v>7.5899999999999995E-2</v>
      </c>
      <c r="J24">
        <v>7.2099999999999997E-2</v>
      </c>
      <c r="K24">
        <v>6.0900000000000003E-2</v>
      </c>
      <c r="L24">
        <v>5.7299999999999997E-2</v>
      </c>
      <c r="M24">
        <v>5.5800000000000002E-2</v>
      </c>
      <c r="N24">
        <v>5.7099999999999998E-2</v>
      </c>
      <c r="O24" s="7">
        <v>6.0699999999999997E-2</v>
      </c>
      <c r="P24">
        <v>5.9900000000000002E-2</v>
      </c>
      <c r="Q24" s="1"/>
    </row>
    <row r="25" spans="1:19" s="22" customFormat="1" x14ac:dyDescent="0.25">
      <c r="A25" s="21" t="s">
        <v>110</v>
      </c>
      <c r="B25" s="1" t="s">
        <v>32</v>
      </c>
      <c r="C25" s="1" t="s">
        <v>75</v>
      </c>
      <c r="D25" s="1" t="s">
        <v>20</v>
      </c>
      <c r="E25" s="1" t="s">
        <v>21</v>
      </c>
      <c r="F25" s="1" t="s">
        <v>22</v>
      </c>
      <c r="G25" s="17">
        <v>9.2600000000000002E-2</v>
      </c>
      <c r="H25" s="17">
        <v>9.2600000000000002E-2</v>
      </c>
      <c r="I25" s="22">
        <v>0.90200000000000002</v>
      </c>
      <c r="J25" s="22">
        <v>0.85599999999999998</v>
      </c>
      <c r="K25" s="22">
        <v>0.72299999999999998</v>
      </c>
      <c r="L25" s="22">
        <v>6.9699999999999998E-2</v>
      </c>
      <c r="M25" s="22">
        <v>6.7299999999999999E-2</v>
      </c>
      <c r="N25" s="22">
        <v>6.9199999999999998E-2</v>
      </c>
      <c r="O25" s="23">
        <v>7.17E-2</v>
      </c>
      <c r="P25" s="22">
        <v>6.93E-2</v>
      </c>
      <c r="Q25" s="21">
        <v>0.65200000000000002</v>
      </c>
      <c r="R25" s="22">
        <v>0.60299999999999998</v>
      </c>
    </row>
    <row r="26" spans="1:19" s="22" customFormat="1" x14ac:dyDescent="0.25">
      <c r="A26" s="21" t="s">
        <v>111</v>
      </c>
      <c r="B26" s="1" t="s">
        <v>32</v>
      </c>
      <c r="C26" s="1" t="s">
        <v>75</v>
      </c>
      <c r="D26" s="1" t="s">
        <v>20</v>
      </c>
      <c r="E26" s="1" t="s">
        <v>21</v>
      </c>
      <c r="F26" s="1" t="s">
        <v>22</v>
      </c>
      <c r="G26" s="22">
        <v>7.5499999999999998E-2</v>
      </c>
      <c r="H26" s="22">
        <v>7.5499999999999998E-2</v>
      </c>
      <c r="I26" s="22">
        <v>7.3200000000000001E-2</v>
      </c>
      <c r="J26" s="22">
        <v>6.9599999999999995E-2</v>
      </c>
      <c r="K26" s="22">
        <v>5.9200000000000003E-2</v>
      </c>
      <c r="L26" s="22">
        <v>5.5800000000000002E-2</v>
      </c>
      <c r="M26" s="22">
        <v>5.4699999999999999E-2</v>
      </c>
      <c r="N26" s="22">
        <v>5.6500000000000002E-2</v>
      </c>
      <c r="O26" s="23">
        <v>5.9499999999999997E-2</v>
      </c>
      <c r="P26" s="22">
        <v>5.8500000000000003E-2</v>
      </c>
      <c r="Q26" s="21">
        <v>5.5300000000000002E-2</v>
      </c>
      <c r="R26" s="22">
        <v>5.1400000000000001E-2</v>
      </c>
    </row>
    <row r="27" spans="1:19" s="22" customFormat="1" x14ac:dyDescent="0.25">
      <c r="A27" s="21" t="s">
        <v>117</v>
      </c>
      <c r="B27" s="1" t="s">
        <v>32</v>
      </c>
      <c r="C27" s="1" t="s">
        <v>75</v>
      </c>
      <c r="D27" s="1" t="s">
        <v>20</v>
      </c>
      <c r="E27" s="1" t="s">
        <v>21</v>
      </c>
      <c r="F27" s="1" t="s">
        <v>22</v>
      </c>
      <c r="G27" s="22">
        <v>7.8399999999999997E-2</v>
      </c>
      <c r="H27" s="22">
        <v>7.8399999999999997E-2</v>
      </c>
      <c r="I27" s="22">
        <v>7.5700000000000003E-2</v>
      </c>
      <c r="J27" s="22">
        <v>7.1499999999999994E-2</v>
      </c>
      <c r="K27" s="22">
        <v>6.0600000000000001E-2</v>
      </c>
      <c r="L27" s="22">
        <v>5.74E-2</v>
      </c>
      <c r="M27" s="22">
        <v>5.6099999999999997E-2</v>
      </c>
      <c r="N27" s="22">
        <v>5.6899999999999999E-2</v>
      </c>
      <c r="O27" s="23">
        <v>6.1800000000000001E-2</v>
      </c>
      <c r="P27" s="22">
        <v>6.25E-2</v>
      </c>
      <c r="Q27" s="21">
        <v>5.8099999999999999E-2</v>
      </c>
      <c r="R27" s="22">
        <v>5.2900000000000003E-2</v>
      </c>
    </row>
    <row r="28" spans="1:19" s="22" customFormat="1" x14ac:dyDescent="0.25">
      <c r="A28" s="21" t="s">
        <v>124</v>
      </c>
      <c r="B28" s="1" t="s">
        <v>32</v>
      </c>
      <c r="C28" s="1" t="s">
        <v>75</v>
      </c>
      <c r="D28" s="1" t="s">
        <v>20</v>
      </c>
      <c r="E28" s="1" t="s">
        <v>21</v>
      </c>
      <c r="F28" s="1" t="s">
        <v>22</v>
      </c>
      <c r="G28" s="22">
        <v>7.5800000000000006E-2</v>
      </c>
      <c r="H28" s="22">
        <v>7.5800000000000006E-2</v>
      </c>
      <c r="I28" s="22">
        <v>7.3200000000000001E-2</v>
      </c>
      <c r="J28" s="22">
        <v>6.88E-2</v>
      </c>
      <c r="K28" s="22">
        <v>5.7700000000000001E-2</v>
      </c>
      <c r="L28" s="22">
        <v>5.4100000000000002E-2</v>
      </c>
      <c r="M28" s="22">
        <v>5.28E-2</v>
      </c>
      <c r="N28" s="22">
        <v>5.5E-2</v>
      </c>
      <c r="O28" s="23">
        <v>5.8700000000000002E-2</v>
      </c>
      <c r="P28" s="22">
        <v>4.1000000000000002E-2</v>
      </c>
      <c r="Q28" s="21">
        <v>4.9099999999999998E-2</v>
      </c>
      <c r="R28" s="22">
        <v>4.4400000000000002E-2</v>
      </c>
    </row>
    <row r="29" spans="1:19" s="22" customFormat="1" x14ac:dyDescent="0.25">
      <c r="A29" s="21" t="s">
        <v>123</v>
      </c>
      <c r="B29" s="1" t="s">
        <v>32</v>
      </c>
      <c r="C29" s="1" t="s">
        <v>75</v>
      </c>
      <c r="D29" s="1" t="s">
        <v>20</v>
      </c>
      <c r="E29" s="1" t="s">
        <v>21</v>
      </c>
      <c r="F29" s="1" t="s">
        <v>22</v>
      </c>
      <c r="G29" s="22">
        <v>7.6499999999999999E-2</v>
      </c>
      <c r="H29" s="22">
        <v>7.6499999999999999E-2</v>
      </c>
      <c r="I29" s="22">
        <v>7.3800000000000004E-2</v>
      </c>
      <c r="J29" s="22">
        <v>6.9800000000000001E-2</v>
      </c>
      <c r="K29" s="22">
        <v>5.8799999999999998E-2</v>
      </c>
      <c r="L29" s="22">
        <v>5.5399999999999998E-2</v>
      </c>
      <c r="M29" s="22">
        <v>5.4399999999999997E-2</v>
      </c>
      <c r="N29" s="22">
        <v>5.6099999999999997E-2</v>
      </c>
      <c r="O29" s="23">
        <v>5.9499999999999997E-2</v>
      </c>
      <c r="P29" s="22">
        <v>5.8700000000000002E-2</v>
      </c>
      <c r="Q29" s="21">
        <v>5.5399999999999998E-2</v>
      </c>
      <c r="R29" s="22">
        <v>5.1299999999999998E-2</v>
      </c>
    </row>
    <row r="30" spans="1:19" x14ac:dyDescent="0.25">
      <c r="A30" s="3" t="s">
        <v>57</v>
      </c>
      <c r="B30" s="1" t="s">
        <v>34</v>
      </c>
      <c r="C30" s="1" t="s">
        <v>75</v>
      </c>
      <c r="D30" s="1" t="s">
        <v>20</v>
      </c>
      <c r="E30" s="1" t="s">
        <v>21</v>
      </c>
      <c r="F30" s="1" t="s">
        <v>22</v>
      </c>
      <c r="G30" s="3" t="s">
        <v>76</v>
      </c>
      <c r="H30" s="3" t="s">
        <v>76</v>
      </c>
      <c r="I30" s="3" t="s">
        <v>76</v>
      </c>
      <c r="J30" s="3" t="s">
        <v>76</v>
      </c>
      <c r="K30" s="3" t="s">
        <v>76</v>
      </c>
      <c r="L30" s="3" t="s">
        <v>76</v>
      </c>
      <c r="M30" s="3" t="s">
        <v>76</v>
      </c>
      <c r="N30" s="3" t="s">
        <v>76</v>
      </c>
      <c r="O30" s="3" t="s">
        <v>76</v>
      </c>
      <c r="P30" s="3" t="s">
        <v>76</v>
      </c>
      <c r="Q30" s="3" t="s">
        <v>76</v>
      </c>
    </row>
    <row r="31" spans="1:19" x14ac:dyDescent="0.25">
      <c r="A31" s="6" t="s">
        <v>65</v>
      </c>
      <c r="B31" s="1" t="s">
        <v>34</v>
      </c>
      <c r="C31" s="1" t="s">
        <v>75</v>
      </c>
      <c r="D31" s="1" t="s">
        <v>20</v>
      </c>
      <c r="E31" s="1" t="s">
        <v>21</v>
      </c>
      <c r="F31" s="1" t="s">
        <v>22</v>
      </c>
      <c r="G31">
        <v>4.4999999999999998E-2</v>
      </c>
      <c r="H31">
        <v>4.4999999999999998E-2</v>
      </c>
      <c r="I31">
        <v>4.4999999999999998E-2</v>
      </c>
      <c r="J31">
        <v>4.4999999999999998E-2</v>
      </c>
      <c r="K31">
        <v>4.4999999999999998E-2</v>
      </c>
      <c r="L31">
        <v>4.4999999999999998E-2</v>
      </c>
      <c r="M31">
        <v>4.4999999999999998E-2</v>
      </c>
      <c r="N31">
        <v>4.4999999999999998E-2</v>
      </c>
      <c r="O31">
        <v>4.4999999999999998E-2</v>
      </c>
      <c r="P31">
        <v>4.4999999999999998E-2</v>
      </c>
      <c r="Q31">
        <v>4.4999999999999998E-2</v>
      </c>
    </row>
    <row r="32" spans="1:19" x14ac:dyDescent="0.25">
      <c r="A32" s="6" t="s">
        <v>70</v>
      </c>
      <c r="B32" s="1" t="s">
        <v>34</v>
      </c>
      <c r="C32" s="1" t="s">
        <v>75</v>
      </c>
      <c r="D32" s="1" t="s">
        <v>20</v>
      </c>
      <c r="E32" s="1" t="s">
        <v>21</v>
      </c>
      <c r="F32" s="1" t="s">
        <v>22</v>
      </c>
      <c r="G32">
        <v>0.216</v>
      </c>
      <c r="H32">
        <v>0.2</v>
      </c>
      <c r="I32">
        <v>0.189</v>
      </c>
      <c r="J32">
        <v>0.184</v>
      </c>
      <c r="K32">
        <v>0.16400000000000001</v>
      </c>
      <c r="L32">
        <v>0.153</v>
      </c>
      <c r="M32">
        <v>0.14199999999999999</v>
      </c>
      <c r="N32">
        <v>0.14299999999999999</v>
      </c>
      <c r="O32">
        <v>0.13200000000000001</v>
      </c>
      <c r="P32">
        <v>0.129</v>
      </c>
      <c r="Q32" s="1"/>
    </row>
    <row r="33" spans="1:17" x14ac:dyDescent="0.25">
      <c r="A33" s="6" t="s">
        <v>59</v>
      </c>
      <c r="B33" s="1" t="s">
        <v>34</v>
      </c>
      <c r="C33" s="1" t="s">
        <v>75</v>
      </c>
      <c r="D33" s="1" t="s">
        <v>20</v>
      </c>
      <c r="E33" s="1" t="s">
        <v>21</v>
      </c>
      <c r="F33" s="1" t="s">
        <v>22</v>
      </c>
      <c r="G33" s="1">
        <v>2.8799999999999999E-2</v>
      </c>
      <c r="H33" s="1">
        <v>2.8799999999999999E-2</v>
      </c>
      <c r="I33" s="1">
        <v>2.8799999999999999E-2</v>
      </c>
      <c r="J33" s="1">
        <v>2.8799999999999999E-2</v>
      </c>
      <c r="K33" s="1">
        <v>2.8799999999999999E-2</v>
      </c>
      <c r="L33" s="1">
        <v>2.8799999999999999E-2</v>
      </c>
      <c r="M33" s="1">
        <v>2.8799999999999999E-2</v>
      </c>
      <c r="N33" s="1">
        <v>2.8799999999999999E-2</v>
      </c>
      <c r="O33" s="1">
        <v>2.8799999999999999E-2</v>
      </c>
      <c r="P33" s="1">
        <v>2.8799999999999999E-2</v>
      </c>
      <c r="Q33" s="1">
        <v>2.8799999999999999E-2</v>
      </c>
    </row>
    <row r="34" spans="1:17" x14ac:dyDescent="0.25">
      <c r="A34" s="6" t="s">
        <v>71</v>
      </c>
      <c r="B34" s="1" t="s">
        <v>34</v>
      </c>
      <c r="C34" s="1" t="s">
        <v>75</v>
      </c>
      <c r="D34" s="1" t="s">
        <v>20</v>
      </c>
      <c r="E34" s="1" t="s">
        <v>21</v>
      </c>
      <c r="F34" s="1" t="s">
        <v>22</v>
      </c>
      <c r="G34">
        <v>4.3999999999999997E-2</v>
      </c>
      <c r="H34">
        <v>4.3999999999999997E-2</v>
      </c>
      <c r="I34">
        <v>4.3999999999999997E-2</v>
      </c>
      <c r="J34">
        <v>4.3999999999999997E-2</v>
      </c>
      <c r="K34">
        <v>4.3999999999999997E-2</v>
      </c>
      <c r="L34">
        <v>4.3999999999999997E-2</v>
      </c>
      <c r="M34">
        <v>4.3999999999999997E-2</v>
      </c>
      <c r="N34">
        <v>4.3999999999999997E-2</v>
      </c>
      <c r="O34">
        <v>4.3999999999999997E-2</v>
      </c>
      <c r="P34">
        <v>4.3999999999999997E-2</v>
      </c>
      <c r="Q34">
        <v>4.3999999999999997E-2</v>
      </c>
    </row>
    <row r="35" spans="1:17" x14ac:dyDescent="0.25">
      <c r="A35" s="6" t="s">
        <v>60</v>
      </c>
      <c r="B35" s="1" t="s">
        <v>34</v>
      </c>
      <c r="C35" s="1" t="s">
        <v>75</v>
      </c>
      <c r="D35" s="1" t="s">
        <v>20</v>
      </c>
      <c r="E35" s="1" t="s">
        <v>21</v>
      </c>
      <c r="F35" s="1" t="s">
        <v>22</v>
      </c>
      <c r="G35" s="1">
        <v>0</v>
      </c>
      <c r="H35" s="1">
        <v>0</v>
      </c>
      <c r="I35" s="1">
        <v>0</v>
      </c>
      <c r="J35" s="1">
        <v>0</v>
      </c>
      <c r="K35" s="1">
        <v>0</v>
      </c>
      <c r="L35" s="1">
        <v>0</v>
      </c>
      <c r="M35" s="1">
        <v>0</v>
      </c>
      <c r="N35" s="1">
        <v>0</v>
      </c>
      <c r="O35" s="1">
        <v>0</v>
      </c>
      <c r="P35" s="1">
        <v>0</v>
      </c>
      <c r="Q35" s="1">
        <v>0</v>
      </c>
    </row>
    <row r="36" spans="1:17" x14ac:dyDescent="0.25">
      <c r="A36" s="6" t="s">
        <v>73</v>
      </c>
      <c r="B36" s="1" t="s">
        <v>34</v>
      </c>
      <c r="C36" s="1" t="s">
        <v>75</v>
      </c>
      <c r="D36" s="1" t="s">
        <v>20</v>
      </c>
      <c r="E36" s="1" t="s">
        <v>21</v>
      </c>
      <c r="F36" s="1" t="s">
        <v>22</v>
      </c>
      <c r="G36" s="1">
        <v>5.5E-2</v>
      </c>
      <c r="H36" s="1">
        <v>5.5E-2</v>
      </c>
      <c r="I36" s="1">
        <v>5.5E-2</v>
      </c>
      <c r="J36" s="1">
        <v>5.5E-2</v>
      </c>
      <c r="K36" s="1">
        <v>5.5E-2</v>
      </c>
      <c r="L36" s="1">
        <v>5.5E-2</v>
      </c>
      <c r="M36" s="1">
        <v>5.5E-2</v>
      </c>
      <c r="N36" s="1">
        <v>5.5E-2</v>
      </c>
      <c r="O36" s="1">
        <v>5.5E-2</v>
      </c>
      <c r="P36" s="1">
        <v>5.5E-2</v>
      </c>
      <c r="Q36" s="1">
        <v>5.5E-2</v>
      </c>
    </row>
    <row r="37" spans="1:17" x14ac:dyDescent="0.25">
      <c r="A37" s="6" t="s">
        <v>74</v>
      </c>
      <c r="B37" s="1" t="s">
        <v>34</v>
      </c>
      <c r="C37" s="1" t="s">
        <v>75</v>
      </c>
      <c r="D37" s="1" t="s">
        <v>20</v>
      </c>
      <c r="E37" s="1" t="s">
        <v>21</v>
      </c>
      <c r="F37" s="1" t="s">
        <v>22</v>
      </c>
      <c r="G37">
        <v>0.216</v>
      </c>
      <c r="H37">
        <v>0.2</v>
      </c>
      <c r="I37">
        <v>0.189</v>
      </c>
      <c r="J37">
        <v>0.184</v>
      </c>
      <c r="K37">
        <v>0.16400000000000001</v>
      </c>
      <c r="L37">
        <v>0.153</v>
      </c>
      <c r="M37">
        <v>0.14199999999999999</v>
      </c>
      <c r="N37">
        <v>0.14299999999999999</v>
      </c>
      <c r="O37">
        <v>0.13200000000000001</v>
      </c>
      <c r="P37">
        <v>0.129</v>
      </c>
      <c r="Q37" s="1"/>
    </row>
    <row r="38" spans="1:17" x14ac:dyDescent="0.25">
      <c r="A38" s="3" t="s">
        <v>62</v>
      </c>
      <c r="B38" s="1" t="s">
        <v>43</v>
      </c>
      <c r="C38" s="1" t="s">
        <v>75</v>
      </c>
      <c r="D38" s="1" t="s">
        <v>20</v>
      </c>
      <c r="E38" s="1" t="s">
        <v>21</v>
      </c>
      <c r="F38" s="1" t="s">
        <v>22</v>
      </c>
      <c r="G38">
        <v>0.22700000000000001</v>
      </c>
      <c r="H38">
        <v>0.22700000000000001</v>
      </c>
      <c r="I38">
        <v>0.22700000000000001</v>
      </c>
      <c r="J38">
        <v>0.22700000000000001</v>
      </c>
      <c r="K38">
        <v>0.22700000000000001</v>
      </c>
      <c r="L38">
        <v>0.22700000000000001</v>
      </c>
      <c r="M38">
        <v>0.22700000000000001</v>
      </c>
      <c r="N38">
        <v>0.22700000000000001</v>
      </c>
      <c r="O38">
        <v>0.22700000000000001</v>
      </c>
      <c r="P38">
        <v>0.22700000000000001</v>
      </c>
      <c r="Q38">
        <v>0.22700000000000001</v>
      </c>
    </row>
    <row r="39" spans="1:17" x14ac:dyDescent="0.25">
      <c r="A39" s="3" t="s">
        <v>66</v>
      </c>
      <c r="B39" s="1" t="s">
        <v>48</v>
      </c>
      <c r="C39" s="1" t="s">
        <v>75</v>
      </c>
      <c r="D39" s="1" t="s">
        <v>20</v>
      </c>
      <c r="E39" s="1" t="s">
        <v>21</v>
      </c>
      <c r="F39" s="1" t="s">
        <v>22</v>
      </c>
      <c r="G39" s="3" t="s">
        <v>76</v>
      </c>
      <c r="H39" s="3" t="s">
        <v>76</v>
      </c>
      <c r="I39" s="3" t="s">
        <v>76</v>
      </c>
      <c r="J39" s="3" t="s">
        <v>76</v>
      </c>
      <c r="K39" s="3" t="s">
        <v>76</v>
      </c>
      <c r="L39" s="3" t="s">
        <v>76</v>
      </c>
      <c r="M39" s="3" t="s">
        <v>76</v>
      </c>
      <c r="N39" s="3" t="s">
        <v>76</v>
      </c>
      <c r="O39" s="3" t="s">
        <v>76</v>
      </c>
      <c r="P39" s="3" t="s">
        <v>76</v>
      </c>
      <c r="Q39" s="3" t="s">
        <v>76</v>
      </c>
    </row>
    <row r="40" spans="1:17" x14ac:dyDescent="0.25">
      <c r="A40" s="6" t="s">
        <v>68</v>
      </c>
      <c r="B40" s="1" t="s">
        <v>48</v>
      </c>
      <c r="C40" s="1" t="s">
        <v>75</v>
      </c>
      <c r="D40" s="1" t="s">
        <v>20</v>
      </c>
      <c r="E40" s="1" t="s">
        <v>21</v>
      </c>
      <c r="F40" s="1" t="s">
        <v>22</v>
      </c>
      <c r="G40">
        <v>0.27200000000000002</v>
      </c>
      <c r="H40">
        <v>0.27200000000000002</v>
      </c>
      <c r="I40">
        <v>0.27200000000000002</v>
      </c>
      <c r="J40">
        <v>0.27200000000000002</v>
      </c>
      <c r="K40">
        <v>0.27200000000000002</v>
      </c>
      <c r="L40">
        <v>0.27200000000000002</v>
      </c>
      <c r="M40">
        <v>0.27200000000000002</v>
      </c>
      <c r="N40">
        <v>0.27200000000000002</v>
      </c>
      <c r="O40">
        <v>0.27200000000000002</v>
      </c>
      <c r="P40">
        <v>0.27200000000000002</v>
      </c>
      <c r="Q40">
        <v>0.27200000000000002</v>
      </c>
    </row>
    <row r="41" spans="1:17" x14ac:dyDescent="0.25">
      <c r="A41" s="6" t="s">
        <v>69</v>
      </c>
      <c r="B41" s="1" t="s">
        <v>48</v>
      </c>
      <c r="C41" s="1" t="s">
        <v>75</v>
      </c>
      <c r="D41" s="1" t="s">
        <v>20</v>
      </c>
      <c r="E41" s="1" t="s">
        <v>21</v>
      </c>
      <c r="F41" s="1" t="s">
        <v>22</v>
      </c>
      <c r="G41">
        <v>0.32500000000000001</v>
      </c>
      <c r="H41">
        <v>0.32500000000000001</v>
      </c>
      <c r="I41">
        <v>0.32500000000000001</v>
      </c>
      <c r="J41">
        <v>0.32500000000000001</v>
      </c>
      <c r="K41">
        <v>0.32500000000000001</v>
      </c>
      <c r="L41">
        <v>0.32500000000000001</v>
      </c>
      <c r="M41">
        <v>0.32500000000000001</v>
      </c>
      <c r="N41">
        <v>0.32500000000000001</v>
      </c>
      <c r="O41">
        <v>0.32500000000000001</v>
      </c>
      <c r="P41">
        <v>0.32500000000000001</v>
      </c>
      <c r="Q41">
        <v>0.32500000000000001</v>
      </c>
    </row>
    <row r="42" spans="1:17" x14ac:dyDescent="0.25">
      <c r="A42" s="6" t="s">
        <v>109</v>
      </c>
      <c r="B42" s="1" t="s">
        <v>48</v>
      </c>
      <c r="C42" s="1" t="s">
        <v>75</v>
      </c>
      <c r="D42" s="1" t="s">
        <v>20</v>
      </c>
      <c r="E42" s="1" t="s">
        <v>21</v>
      </c>
      <c r="F42" s="1" t="s">
        <v>22</v>
      </c>
      <c r="G42">
        <v>0.32500000000000001</v>
      </c>
      <c r="H42">
        <v>0.32500000000000001</v>
      </c>
      <c r="I42">
        <v>0.32500000000000001</v>
      </c>
      <c r="J42">
        <v>0.32500000000000001</v>
      </c>
      <c r="K42">
        <v>0.32500000000000001</v>
      </c>
      <c r="L42">
        <v>0.32500000000000001</v>
      </c>
      <c r="M42">
        <v>0.32500000000000001</v>
      </c>
      <c r="N42">
        <v>0.32500000000000001</v>
      </c>
      <c r="O42">
        <v>0.32500000000000001</v>
      </c>
      <c r="P42">
        <v>0.32500000000000001</v>
      </c>
      <c r="Q42">
        <v>0.32500000000000001</v>
      </c>
    </row>
    <row r="43" spans="1:17" x14ac:dyDescent="0.25">
      <c r="A43" s="4" t="s">
        <v>72</v>
      </c>
      <c r="B43" s="1" t="s">
        <v>46</v>
      </c>
      <c r="C43" s="1" t="s">
        <v>75</v>
      </c>
      <c r="D43" s="1" t="s">
        <v>20</v>
      </c>
      <c r="E43" s="1" t="s">
        <v>21</v>
      </c>
      <c r="F43" s="1" t="s">
        <v>22</v>
      </c>
      <c r="G43" s="3" t="s">
        <v>76</v>
      </c>
      <c r="H43" s="3" t="s">
        <v>76</v>
      </c>
      <c r="I43" s="3" t="s">
        <v>76</v>
      </c>
      <c r="J43" s="3" t="s">
        <v>76</v>
      </c>
      <c r="K43" s="3" t="s">
        <v>76</v>
      </c>
      <c r="L43" s="3" t="s">
        <v>76</v>
      </c>
      <c r="M43" s="3" t="s">
        <v>76</v>
      </c>
      <c r="N43" s="3" t="s">
        <v>76</v>
      </c>
      <c r="O43" s="3" t="s">
        <v>76</v>
      </c>
      <c r="P43" s="3" t="s">
        <v>76</v>
      </c>
      <c r="Q43" s="3"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61DA-1345-4D80-94F1-3570BFEB1F80}">
  <sheetPr>
    <tabColor theme="9" tint="0.79998168889431442"/>
  </sheetPr>
  <dimension ref="A1:R43"/>
  <sheetViews>
    <sheetView workbookViewId="0">
      <selection activeCell="S21" sqref="S21"/>
    </sheetView>
  </sheetViews>
  <sheetFormatPr baseColWidth="10" defaultRowHeight="15" x14ac:dyDescent="0.25"/>
  <cols>
    <col min="1" max="1" width="82" bestFit="1" customWidth="1"/>
    <col min="2" max="2" width="15.140625" bestFit="1" customWidth="1"/>
    <col min="3" max="3" width="13.710937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v>2022</v>
      </c>
    </row>
    <row r="2" spans="1:18" x14ac:dyDescent="0.25">
      <c r="A2" s="3" t="s">
        <v>26</v>
      </c>
      <c r="B2" s="1" t="s">
        <v>27</v>
      </c>
      <c r="C2" s="1" t="s">
        <v>75</v>
      </c>
      <c r="D2" s="1" t="s">
        <v>20</v>
      </c>
      <c r="E2" s="1" t="s">
        <v>21</v>
      </c>
      <c r="F2" s="1" t="s">
        <v>25</v>
      </c>
      <c r="G2">
        <v>0.189</v>
      </c>
      <c r="H2">
        <v>0.17299999999999999</v>
      </c>
      <c r="I2">
        <v>0.16200000000000001</v>
      </c>
      <c r="J2">
        <v>0.151</v>
      </c>
      <c r="K2">
        <v>0.13900000000000001</v>
      </c>
      <c r="L2">
        <v>0.126</v>
      </c>
      <c r="M2">
        <v>0.11600000000000001</v>
      </c>
      <c r="N2">
        <v>0.11600000000000001</v>
      </c>
      <c r="O2">
        <v>0.107</v>
      </c>
      <c r="P2">
        <v>0.10100000000000001</v>
      </c>
      <c r="Q2" s="1"/>
    </row>
    <row r="3" spans="1:18" x14ac:dyDescent="0.25">
      <c r="A3" s="3" t="s">
        <v>23</v>
      </c>
      <c r="B3" s="1" t="s">
        <v>18</v>
      </c>
      <c r="C3" s="1" t="s">
        <v>75</v>
      </c>
      <c r="D3" s="1" t="s">
        <v>20</v>
      </c>
      <c r="E3" s="1" t="s">
        <v>21</v>
      </c>
      <c r="F3" s="1" t="s">
        <v>25</v>
      </c>
      <c r="G3">
        <v>0.34499999999999997</v>
      </c>
      <c r="H3">
        <v>0.34499999999999997</v>
      </c>
      <c r="I3">
        <v>0.34499999999999997</v>
      </c>
      <c r="J3">
        <v>0.34499999999999997</v>
      </c>
      <c r="K3">
        <v>0.34499999999999997</v>
      </c>
      <c r="L3">
        <v>0.34499999999999997</v>
      </c>
      <c r="M3">
        <v>0.34499999999999997</v>
      </c>
      <c r="N3">
        <v>0.34499999999999997</v>
      </c>
      <c r="O3">
        <v>0.34499999999999997</v>
      </c>
      <c r="P3">
        <v>0.34499999999999997</v>
      </c>
      <c r="Q3">
        <v>0.34499999999999997</v>
      </c>
    </row>
    <row r="4" spans="1:18" x14ac:dyDescent="0.25">
      <c r="A4" s="3" t="s">
        <v>31</v>
      </c>
      <c r="B4" s="1" t="s">
        <v>32</v>
      </c>
      <c r="C4" s="1" t="s">
        <v>75</v>
      </c>
      <c r="D4" s="1" t="s">
        <v>20</v>
      </c>
      <c r="E4" s="1" t="s">
        <v>21</v>
      </c>
      <c r="F4" s="1" t="s">
        <v>25</v>
      </c>
      <c r="G4">
        <v>5.6899999999999999E-2</v>
      </c>
      <c r="H4">
        <v>5.6899999999999999E-2</v>
      </c>
      <c r="I4">
        <v>5.4899999999999997E-2</v>
      </c>
      <c r="J4">
        <v>5.2200000000000003E-2</v>
      </c>
      <c r="K4">
        <v>4.3400000000000001E-2</v>
      </c>
      <c r="L4">
        <v>4.0500000000000001E-2</v>
      </c>
      <c r="M4">
        <v>3.8899999999999997E-2</v>
      </c>
      <c r="N4">
        <v>3.95E-2</v>
      </c>
      <c r="O4" s="7">
        <v>4.1799999999999997E-2</v>
      </c>
      <c r="P4">
        <v>4.07E-2</v>
      </c>
      <c r="Q4" s="1"/>
    </row>
    <row r="5" spans="1:18" s="22" customFormat="1" x14ac:dyDescent="0.25">
      <c r="A5" s="21" t="s">
        <v>110</v>
      </c>
      <c r="B5" s="1" t="s">
        <v>32</v>
      </c>
      <c r="C5" s="1" t="s">
        <v>75</v>
      </c>
      <c r="D5" s="1" t="s">
        <v>20</v>
      </c>
      <c r="E5" s="1" t="s">
        <v>21</v>
      </c>
      <c r="F5" s="1" t="s">
        <v>25</v>
      </c>
      <c r="G5" s="22">
        <v>7.1599999999999997E-2</v>
      </c>
      <c r="H5">
        <v>7.1599999999999997E-2</v>
      </c>
      <c r="I5" s="22">
        <v>6.9099999999999995E-2</v>
      </c>
      <c r="J5" s="22">
        <v>6.5000000000000002E-2</v>
      </c>
      <c r="K5" s="22">
        <v>5.3999999999999999E-2</v>
      </c>
      <c r="L5" s="22">
        <v>5.1799999999999999E-2</v>
      </c>
      <c r="M5" s="22">
        <v>4.9599999999999998E-2</v>
      </c>
      <c r="N5" s="22">
        <v>5.0700000000000002E-2</v>
      </c>
      <c r="O5" s="23">
        <v>0.52400000000000002</v>
      </c>
      <c r="P5" s="22">
        <v>4.99E-2</v>
      </c>
      <c r="Q5" s="21">
        <v>4.6199999999999998E-2</v>
      </c>
      <c r="R5" s="22">
        <v>4.1599999999999998E-2</v>
      </c>
    </row>
    <row r="6" spans="1:18" s="22" customFormat="1" x14ac:dyDescent="0.25">
      <c r="A6" s="21" t="s">
        <v>111</v>
      </c>
      <c r="B6" s="1" t="s">
        <v>32</v>
      </c>
      <c r="C6" s="1" t="s">
        <v>75</v>
      </c>
      <c r="D6" s="1" t="s">
        <v>20</v>
      </c>
      <c r="E6" s="1" t="s">
        <v>21</v>
      </c>
      <c r="F6" s="1" t="s">
        <v>25</v>
      </c>
      <c r="G6" s="22">
        <v>5.6500000000000002E-2</v>
      </c>
      <c r="H6" s="22">
        <v>5.6500000000000002E-2</v>
      </c>
      <c r="I6" s="22">
        <v>5.3999999999999999E-2</v>
      </c>
      <c r="J6" s="22">
        <v>5.0799999999999998E-2</v>
      </c>
      <c r="K6" s="22">
        <v>4.2299999999999997E-2</v>
      </c>
      <c r="L6" s="22">
        <v>3.9300000000000002E-2</v>
      </c>
      <c r="M6" s="22">
        <v>3.8300000000000001E-2</v>
      </c>
      <c r="N6" s="22">
        <v>3.9300000000000002E-2</v>
      </c>
      <c r="O6" s="23">
        <v>4.1399999999999999E-2</v>
      </c>
      <c r="P6" s="22">
        <v>4.0099999999999997E-2</v>
      </c>
      <c r="Q6" s="21">
        <v>3.7199999999999997E-2</v>
      </c>
      <c r="R6" s="22">
        <v>3.3599999999999998E-2</v>
      </c>
    </row>
    <row r="7" spans="1:18" s="22" customFormat="1" x14ac:dyDescent="0.25">
      <c r="A7" s="21" t="s">
        <v>117</v>
      </c>
      <c r="B7" s="1" t="s">
        <v>32</v>
      </c>
      <c r="C7" s="1" t="s">
        <v>75</v>
      </c>
      <c r="D7" s="1" t="s">
        <v>20</v>
      </c>
      <c r="E7" s="1" t="s">
        <v>21</v>
      </c>
      <c r="F7" s="1" t="s">
        <v>25</v>
      </c>
      <c r="G7" s="22">
        <v>6.1600000000000002E-2</v>
      </c>
      <c r="H7">
        <v>6.1600000000000002E-2</v>
      </c>
      <c r="I7">
        <v>5.8599999999999999E-2</v>
      </c>
      <c r="J7">
        <v>5.4600000000000003E-2</v>
      </c>
      <c r="K7">
        <v>4.5199999999999997E-2</v>
      </c>
      <c r="L7">
        <v>4.2099999999999999E-2</v>
      </c>
      <c r="M7">
        <v>4.1300000000000003E-2</v>
      </c>
      <c r="N7">
        <v>4.2099999999999999E-2</v>
      </c>
      <c r="O7">
        <v>4.4699999999999997E-2</v>
      </c>
      <c r="P7">
        <v>4.3799999999999999E-2</v>
      </c>
      <c r="Q7">
        <v>4.0500000000000001E-2</v>
      </c>
      <c r="R7">
        <v>3.5299999999999998E-2</v>
      </c>
    </row>
    <row r="8" spans="1:18" s="22" customFormat="1" x14ac:dyDescent="0.25">
      <c r="A8" s="21" t="s">
        <v>124</v>
      </c>
      <c r="B8" s="1" t="s">
        <v>32</v>
      </c>
      <c r="C8" s="1" t="s">
        <v>75</v>
      </c>
      <c r="D8" s="1" t="s">
        <v>20</v>
      </c>
      <c r="E8" s="1" t="s">
        <v>21</v>
      </c>
      <c r="F8" s="1" t="s">
        <v>25</v>
      </c>
      <c r="G8">
        <v>5.6800000000000003E-2</v>
      </c>
      <c r="H8">
        <v>5.6800000000000003E-2</v>
      </c>
      <c r="I8">
        <v>5.3999999999999999E-2</v>
      </c>
      <c r="J8">
        <v>5.0099999999999999E-2</v>
      </c>
      <c r="K8">
        <v>4.1000000000000002E-2</v>
      </c>
      <c r="L8">
        <v>3.78E-2</v>
      </c>
      <c r="M8">
        <v>3.6600000000000001E-2</v>
      </c>
      <c r="N8">
        <v>3.7900000000000003E-2</v>
      </c>
      <c r="O8">
        <v>4.07E-2</v>
      </c>
      <c r="P8" s="22">
        <v>2.3599999999999999E-2</v>
      </c>
      <c r="Q8" s="21">
        <v>3.1199999999999999E-2</v>
      </c>
      <c r="R8" s="22">
        <v>2.69E-2</v>
      </c>
    </row>
    <row r="9" spans="1:18" s="22" customFormat="1" x14ac:dyDescent="0.25">
      <c r="A9" s="21" t="s">
        <v>123</v>
      </c>
      <c r="B9" s="1" t="s">
        <v>32</v>
      </c>
      <c r="C9" s="1" t="s">
        <v>75</v>
      </c>
      <c r="D9" s="1" t="s">
        <v>20</v>
      </c>
      <c r="E9" s="1" t="s">
        <v>21</v>
      </c>
      <c r="F9" s="1" t="s">
        <v>25</v>
      </c>
      <c r="G9" s="22">
        <v>5.74E-2</v>
      </c>
      <c r="H9">
        <v>5.74E-2</v>
      </c>
      <c r="I9">
        <v>5.4600000000000003E-2</v>
      </c>
      <c r="J9">
        <v>5.0999999999999997E-2</v>
      </c>
      <c r="K9">
        <v>4.2000000000000003E-2</v>
      </c>
      <c r="L9">
        <v>3.8899999999999997E-2</v>
      </c>
      <c r="M9">
        <v>3.7999999999999999E-2</v>
      </c>
      <c r="N9">
        <v>3.8899999999999997E-2</v>
      </c>
      <c r="O9">
        <v>4.1399999999999999E-2</v>
      </c>
      <c r="P9">
        <v>4.0300000000000002E-2</v>
      </c>
      <c r="Q9">
        <v>3.73E-2</v>
      </c>
      <c r="R9">
        <v>3.3500000000000002E-2</v>
      </c>
    </row>
    <row r="10" spans="1:18" x14ac:dyDescent="0.25">
      <c r="A10" s="3" t="s">
        <v>40</v>
      </c>
      <c r="B10" s="1" t="s">
        <v>34</v>
      </c>
      <c r="C10" s="1" t="s">
        <v>75</v>
      </c>
      <c r="D10" s="1" t="s">
        <v>20</v>
      </c>
      <c r="E10" s="1" t="s">
        <v>21</v>
      </c>
      <c r="F10" s="1" t="s">
        <v>25</v>
      </c>
      <c r="G10" s="3" t="s">
        <v>76</v>
      </c>
      <c r="H10" s="3" t="s">
        <v>76</v>
      </c>
      <c r="I10" s="3" t="s">
        <v>76</v>
      </c>
      <c r="J10" s="3" t="s">
        <v>76</v>
      </c>
      <c r="K10" s="3" t="s">
        <v>76</v>
      </c>
      <c r="L10" s="3" t="s">
        <v>76</v>
      </c>
      <c r="M10" s="3" t="s">
        <v>76</v>
      </c>
      <c r="N10" s="3" t="s">
        <v>76</v>
      </c>
      <c r="O10" s="3" t="s">
        <v>76</v>
      </c>
      <c r="P10" s="3" t="s">
        <v>76</v>
      </c>
      <c r="Q10" s="3" t="s">
        <v>76</v>
      </c>
    </row>
    <row r="11" spans="1:18" x14ac:dyDescent="0.25">
      <c r="A11" s="6" t="s">
        <v>33</v>
      </c>
      <c r="B11" s="1" t="s">
        <v>34</v>
      </c>
      <c r="C11" s="1" t="s">
        <v>75</v>
      </c>
      <c r="D11" s="1" t="s">
        <v>20</v>
      </c>
      <c r="E11" s="1" t="s">
        <v>21</v>
      </c>
      <c r="F11" s="1" t="s">
        <v>25</v>
      </c>
      <c r="G11">
        <v>0.189</v>
      </c>
      <c r="H11">
        <v>0.17299999999999999</v>
      </c>
      <c r="I11">
        <v>0.16200000000000001</v>
      </c>
      <c r="J11">
        <v>0.151</v>
      </c>
      <c r="K11">
        <v>0.13900000000000001</v>
      </c>
      <c r="L11">
        <v>0.126</v>
      </c>
      <c r="M11">
        <v>0.11600000000000001</v>
      </c>
      <c r="N11">
        <v>0.11600000000000001</v>
      </c>
      <c r="O11">
        <v>0.107</v>
      </c>
      <c r="P11">
        <v>0.10100000000000001</v>
      </c>
      <c r="Q11" s="1"/>
    </row>
    <row r="12" spans="1:18" x14ac:dyDescent="0.25">
      <c r="A12" s="6" t="s">
        <v>35</v>
      </c>
      <c r="B12" s="1" t="s">
        <v>34</v>
      </c>
      <c r="C12" s="1" t="s">
        <v>75</v>
      </c>
      <c r="D12" s="1" t="s">
        <v>20</v>
      </c>
      <c r="E12" s="1" t="s">
        <v>21</v>
      </c>
      <c r="F12" s="1" t="s">
        <v>25</v>
      </c>
      <c r="G12">
        <v>0.189</v>
      </c>
      <c r="H12">
        <v>0.17299999999999999</v>
      </c>
      <c r="I12">
        <v>0.16200000000000001</v>
      </c>
      <c r="J12">
        <v>0.151</v>
      </c>
      <c r="K12">
        <v>0.13900000000000001</v>
      </c>
      <c r="L12">
        <v>0.126</v>
      </c>
      <c r="M12">
        <v>0.11600000000000001</v>
      </c>
      <c r="N12">
        <v>0.11600000000000001</v>
      </c>
      <c r="O12">
        <v>0.107</v>
      </c>
      <c r="P12">
        <v>0.10100000000000001</v>
      </c>
      <c r="Q12" s="1"/>
    </row>
    <row r="13" spans="1:18" x14ac:dyDescent="0.25">
      <c r="A13" s="6" t="s">
        <v>37</v>
      </c>
      <c r="B13" s="1" t="s">
        <v>34</v>
      </c>
      <c r="C13" s="1" t="s">
        <v>75</v>
      </c>
      <c r="D13" s="1" t="s">
        <v>20</v>
      </c>
      <c r="E13" s="1" t="s">
        <v>21</v>
      </c>
      <c r="F13" s="1" t="s">
        <v>25</v>
      </c>
      <c r="G13">
        <v>0</v>
      </c>
      <c r="H13">
        <v>0</v>
      </c>
      <c r="I13">
        <v>0</v>
      </c>
      <c r="J13">
        <v>0</v>
      </c>
      <c r="K13">
        <v>0</v>
      </c>
      <c r="L13">
        <v>0</v>
      </c>
      <c r="M13">
        <v>0</v>
      </c>
      <c r="N13">
        <v>0</v>
      </c>
      <c r="O13">
        <v>0</v>
      </c>
      <c r="P13">
        <v>0</v>
      </c>
      <c r="Q13">
        <v>0</v>
      </c>
    </row>
    <row r="14" spans="1:18" x14ac:dyDescent="0.25">
      <c r="A14" s="6" t="s">
        <v>39</v>
      </c>
      <c r="B14" s="1" t="s">
        <v>34</v>
      </c>
      <c r="C14" s="1" t="s">
        <v>75</v>
      </c>
      <c r="D14" s="1" t="s">
        <v>20</v>
      </c>
      <c r="E14" s="1" t="s">
        <v>21</v>
      </c>
      <c r="F14" s="1" t="s">
        <v>25</v>
      </c>
      <c r="G14" s="1">
        <v>0</v>
      </c>
      <c r="H14" s="1">
        <v>0</v>
      </c>
      <c r="I14" s="1">
        <v>0</v>
      </c>
      <c r="J14" s="1">
        <v>0</v>
      </c>
      <c r="K14" s="1">
        <v>0</v>
      </c>
      <c r="L14" s="1">
        <v>0</v>
      </c>
      <c r="M14" s="1">
        <v>0</v>
      </c>
      <c r="N14" s="1">
        <v>0</v>
      </c>
      <c r="O14" s="1">
        <v>0</v>
      </c>
      <c r="P14" s="1">
        <v>0</v>
      </c>
      <c r="Q14" s="1">
        <v>0</v>
      </c>
    </row>
    <row r="15" spans="1:18" x14ac:dyDescent="0.25">
      <c r="A15" s="6" t="s">
        <v>41</v>
      </c>
      <c r="B15" s="1" t="s">
        <v>34</v>
      </c>
      <c r="C15" s="1" t="s">
        <v>75</v>
      </c>
      <c r="D15" s="1" t="s">
        <v>20</v>
      </c>
      <c r="E15" s="1" t="s">
        <v>21</v>
      </c>
      <c r="F15" s="1" t="s">
        <v>25</v>
      </c>
      <c r="G15" s="1">
        <v>0</v>
      </c>
      <c r="H15" s="1">
        <v>0</v>
      </c>
      <c r="I15" s="1">
        <v>0</v>
      </c>
      <c r="J15" s="1">
        <v>0</v>
      </c>
      <c r="K15" s="1">
        <v>0</v>
      </c>
      <c r="L15" s="1">
        <v>0</v>
      </c>
      <c r="M15" s="1">
        <v>0</v>
      </c>
      <c r="N15" s="1">
        <v>0</v>
      </c>
      <c r="O15" s="1">
        <v>0</v>
      </c>
      <c r="P15" s="1">
        <v>0</v>
      </c>
      <c r="Q15" s="1">
        <v>0</v>
      </c>
    </row>
    <row r="16" spans="1:18" x14ac:dyDescent="0.25">
      <c r="A16" s="3" t="s">
        <v>42</v>
      </c>
      <c r="B16" s="1" t="s">
        <v>43</v>
      </c>
      <c r="C16" s="1" t="s">
        <v>75</v>
      </c>
      <c r="D16" s="1" t="s">
        <v>20</v>
      </c>
      <c r="E16" s="1" t="s">
        <v>21</v>
      </c>
      <c r="F16" s="1" t="s">
        <v>25</v>
      </c>
      <c r="G16">
        <v>0.20399999999999999</v>
      </c>
      <c r="H16">
        <v>0.20399999999999999</v>
      </c>
      <c r="I16">
        <v>0.20399999999999999</v>
      </c>
      <c r="J16">
        <v>0.20399999999999999</v>
      </c>
      <c r="K16">
        <v>0.20399999999999999</v>
      </c>
      <c r="L16">
        <v>0.20399999999999999</v>
      </c>
      <c r="M16">
        <v>0.20399999999999999</v>
      </c>
      <c r="N16">
        <v>0.20399999999999999</v>
      </c>
      <c r="O16">
        <v>0.20399999999999999</v>
      </c>
      <c r="P16">
        <v>0.20399999999999999</v>
      </c>
      <c r="Q16">
        <v>0.20399999999999999</v>
      </c>
    </row>
    <row r="17" spans="1:18" x14ac:dyDescent="0.25">
      <c r="A17" s="3" t="s">
        <v>47</v>
      </c>
      <c r="B17" s="1" t="s">
        <v>48</v>
      </c>
      <c r="C17" s="1" t="s">
        <v>75</v>
      </c>
      <c r="D17" s="1" t="s">
        <v>20</v>
      </c>
      <c r="E17" s="1" t="s">
        <v>21</v>
      </c>
      <c r="F17" s="1" t="s">
        <v>25</v>
      </c>
      <c r="G17" s="3" t="s">
        <v>76</v>
      </c>
      <c r="H17" s="3" t="s">
        <v>76</v>
      </c>
      <c r="I17" s="3" t="s">
        <v>76</v>
      </c>
      <c r="J17" s="3" t="s">
        <v>76</v>
      </c>
      <c r="K17" s="3" t="s">
        <v>76</v>
      </c>
      <c r="L17" s="3" t="s">
        <v>76</v>
      </c>
      <c r="M17" s="3" t="s">
        <v>76</v>
      </c>
      <c r="N17" s="3" t="s">
        <v>76</v>
      </c>
      <c r="O17" s="3" t="s">
        <v>76</v>
      </c>
      <c r="P17" s="3" t="s">
        <v>76</v>
      </c>
      <c r="Q17" s="3"/>
    </row>
    <row r="18" spans="1:18" x14ac:dyDescent="0.25">
      <c r="A18" s="6" t="s">
        <v>51</v>
      </c>
      <c r="B18" s="1" t="s">
        <v>48</v>
      </c>
      <c r="C18" s="1" t="s">
        <v>75</v>
      </c>
      <c r="D18" s="1" t="s">
        <v>20</v>
      </c>
      <c r="E18" s="1" t="s">
        <v>21</v>
      </c>
      <c r="F18" s="1" t="s">
        <v>25</v>
      </c>
      <c r="G18">
        <v>0.23300000000000001</v>
      </c>
      <c r="H18">
        <v>0.23300000000000001</v>
      </c>
      <c r="I18">
        <v>0.23300000000000001</v>
      </c>
      <c r="J18">
        <v>0.23300000000000001</v>
      </c>
      <c r="K18">
        <v>0.23300000000000001</v>
      </c>
      <c r="L18">
        <v>0.23300000000000001</v>
      </c>
      <c r="M18">
        <v>0.23300000000000001</v>
      </c>
      <c r="N18">
        <v>0.23300000000000001</v>
      </c>
      <c r="O18">
        <v>0.23300000000000001</v>
      </c>
      <c r="P18">
        <v>0.23300000000000001</v>
      </c>
      <c r="Q18">
        <v>0.23300000000000001</v>
      </c>
    </row>
    <row r="19" spans="1:18" x14ac:dyDescent="0.25">
      <c r="A19" s="6" t="s">
        <v>52</v>
      </c>
      <c r="B19" s="1" t="s">
        <v>48</v>
      </c>
      <c r="C19" s="1" t="s">
        <v>75</v>
      </c>
      <c r="D19" s="1" t="s">
        <v>20</v>
      </c>
      <c r="E19" s="1" t="s">
        <v>21</v>
      </c>
      <c r="F19" s="1" t="s">
        <v>25</v>
      </c>
      <c r="G19">
        <v>0.27200000000000002</v>
      </c>
      <c r="H19">
        <v>0.27200000000000002</v>
      </c>
      <c r="I19">
        <v>0.27200000000000002</v>
      </c>
      <c r="J19">
        <v>0.27200000000000002</v>
      </c>
      <c r="K19">
        <v>0.27200000000000002</v>
      </c>
      <c r="L19">
        <v>0.27200000000000002</v>
      </c>
      <c r="M19">
        <v>0.27200000000000002</v>
      </c>
      <c r="N19">
        <v>0.27200000000000002</v>
      </c>
      <c r="O19">
        <v>0.27200000000000002</v>
      </c>
      <c r="P19">
        <v>0.27200000000000002</v>
      </c>
      <c r="Q19">
        <v>0.27200000000000002</v>
      </c>
    </row>
    <row r="20" spans="1:18" x14ac:dyDescent="0.25">
      <c r="A20" s="6" t="s">
        <v>109</v>
      </c>
      <c r="B20" s="1" t="s">
        <v>48</v>
      </c>
      <c r="C20" s="1" t="s">
        <v>75</v>
      </c>
      <c r="D20" s="1" t="s">
        <v>20</v>
      </c>
      <c r="E20" s="1" t="s">
        <v>21</v>
      </c>
      <c r="F20" s="1" t="s">
        <v>25</v>
      </c>
      <c r="G20">
        <v>0.27200000000000002</v>
      </c>
      <c r="H20">
        <v>0.27200000000000002</v>
      </c>
      <c r="I20">
        <v>0.27200000000000002</v>
      </c>
      <c r="J20">
        <v>0.27200000000000002</v>
      </c>
      <c r="K20">
        <v>0.27200000000000002</v>
      </c>
      <c r="L20">
        <v>0.27200000000000002</v>
      </c>
      <c r="M20">
        <v>0.27200000000000002</v>
      </c>
      <c r="N20">
        <v>0.27200000000000002</v>
      </c>
      <c r="O20">
        <v>0.27200000000000002</v>
      </c>
      <c r="P20">
        <v>0.27200000000000002</v>
      </c>
      <c r="Q20">
        <v>0.27200000000000002</v>
      </c>
    </row>
    <row r="21" spans="1:18" x14ac:dyDescent="0.25">
      <c r="A21" s="4" t="s">
        <v>45</v>
      </c>
      <c r="B21" s="1" t="s">
        <v>46</v>
      </c>
      <c r="C21" s="1" t="s">
        <v>75</v>
      </c>
      <c r="D21" s="1" t="s">
        <v>20</v>
      </c>
      <c r="E21" s="1" t="s">
        <v>21</v>
      </c>
      <c r="F21" s="1" t="s">
        <v>25</v>
      </c>
      <c r="G21" s="3" t="s">
        <v>76</v>
      </c>
      <c r="H21" s="3" t="s">
        <v>76</v>
      </c>
      <c r="I21" s="3" t="s">
        <v>76</v>
      </c>
      <c r="J21" s="3" t="s">
        <v>76</v>
      </c>
      <c r="K21" s="3" t="s">
        <v>76</v>
      </c>
      <c r="L21" s="3" t="s">
        <v>76</v>
      </c>
      <c r="M21" s="3" t="s">
        <v>76</v>
      </c>
      <c r="N21" s="3" t="s">
        <v>76</v>
      </c>
      <c r="O21" s="3" t="s">
        <v>76</v>
      </c>
      <c r="P21" s="3" t="s">
        <v>76</v>
      </c>
      <c r="Q21" s="3" t="s">
        <v>76</v>
      </c>
    </row>
    <row r="22" spans="1:18" x14ac:dyDescent="0.25">
      <c r="A22" s="3" t="s">
        <v>36</v>
      </c>
      <c r="B22" s="1" t="s">
        <v>27</v>
      </c>
      <c r="C22" s="1" t="s">
        <v>75</v>
      </c>
      <c r="D22" s="1" t="s">
        <v>20</v>
      </c>
      <c r="E22" s="1" t="s">
        <v>21</v>
      </c>
      <c r="F22" s="1" t="s">
        <v>22</v>
      </c>
      <c r="G22">
        <v>0.189</v>
      </c>
      <c r="H22">
        <v>0.17299999999999999</v>
      </c>
      <c r="I22">
        <v>0.16200000000000001</v>
      </c>
      <c r="J22">
        <v>0.151</v>
      </c>
      <c r="K22">
        <v>0.13900000000000001</v>
      </c>
      <c r="L22">
        <v>0.126</v>
      </c>
      <c r="M22">
        <v>0.11600000000000001</v>
      </c>
      <c r="N22">
        <v>0.11600000000000001</v>
      </c>
      <c r="O22">
        <v>0.107</v>
      </c>
      <c r="P22">
        <v>0.10100000000000001</v>
      </c>
      <c r="Q22" s="1"/>
    </row>
    <row r="23" spans="1:18" x14ac:dyDescent="0.25">
      <c r="A23" s="3" t="s">
        <v>17</v>
      </c>
      <c r="B23" s="1" t="s">
        <v>18</v>
      </c>
      <c r="C23" s="1" t="s">
        <v>75</v>
      </c>
      <c r="D23" s="1" t="s">
        <v>20</v>
      </c>
      <c r="E23" s="1" t="s">
        <v>21</v>
      </c>
      <c r="F23" s="1" t="s">
        <v>22</v>
      </c>
      <c r="G23">
        <v>0.34499999999999997</v>
      </c>
      <c r="H23">
        <v>0.34499999999999997</v>
      </c>
      <c r="I23">
        <v>0.34499999999999997</v>
      </c>
      <c r="J23">
        <v>0.34499999999999997</v>
      </c>
      <c r="K23">
        <v>0.34499999999999997</v>
      </c>
      <c r="L23">
        <v>0.34499999999999997</v>
      </c>
      <c r="M23">
        <v>0.34499999999999997</v>
      </c>
      <c r="N23">
        <v>0.34499999999999997</v>
      </c>
      <c r="O23">
        <v>0.34499999999999997</v>
      </c>
      <c r="P23">
        <v>0.34499999999999997</v>
      </c>
      <c r="Q23">
        <v>0.34499999999999997</v>
      </c>
    </row>
    <row r="24" spans="1:18" x14ac:dyDescent="0.25">
      <c r="A24" s="3" t="s">
        <v>44</v>
      </c>
      <c r="B24" s="1" t="s">
        <v>32</v>
      </c>
      <c r="C24" s="1" t="s">
        <v>75</v>
      </c>
      <c r="D24" s="1" t="s">
        <v>20</v>
      </c>
      <c r="E24" s="1" t="s">
        <v>21</v>
      </c>
      <c r="F24" s="1" t="s">
        <v>22</v>
      </c>
      <c r="G24">
        <v>5.6899999999999999E-2</v>
      </c>
      <c r="H24">
        <v>5.6899999999999999E-2</v>
      </c>
      <c r="I24">
        <v>5.4899999999999997E-2</v>
      </c>
      <c r="J24">
        <v>5.2200000000000003E-2</v>
      </c>
      <c r="K24">
        <v>4.3400000000000001E-2</v>
      </c>
      <c r="L24">
        <v>4.0500000000000001E-2</v>
      </c>
      <c r="M24">
        <v>3.8899999999999997E-2</v>
      </c>
      <c r="N24">
        <v>3.95E-2</v>
      </c>
      <c r="O24" s="7">
        <v>4.1799999999999997E-2</v>
      </c>
      <c r="P24">
        <v>4.07E-2</v>
      </c>
      <c r="Q24" s="1"/>
    </row>
    <row r="25" spans="1:18" s="22" customFormat="1" x14ac:dyDescent="0.25">
      <c r="A25" s="21" t="s">
        <v>110</v>
      </c>
      <c r="B25" s="1" t="s">
        <v>32</v>
      </c>
      <c r="C25" s="1" t="s">
        <v>75</v>
      </c>
      <c r="D25" s="1" t="s">
        <v>20</v>
      </c>
      <c r="E25" s="1" t="s">
        <v>21</v>
      </c>
      <c r="F25" s="1" t="s">
        <v>22</v>
      </c>
      <c r="G25" s="22">
        <v>7.1599999999999997E-2</v>
      </c>
      <c r="H25">
        <v>7.1599999999999997E-2</v>
      </c>
      <c r="I25" s="22">
        <v>6.9099999999999995E-2</v>
      </c>
      <c r="J25" s="22">
        <v>6.5000000000000002E-2</v>
      </c>
      <c r="K25" s="22">
        <v>5.3999999999999999E-2</v>
      </c>
      <c r="L25" s="22">
        <v>5.1799999999999999E-2</v>
      </c>
      <c r="M25" s="22">
        <v>4.9599999999999998E-2</v>
      </c>
      <c r="N25" s="22">
        <v>5.0700000000000002E-2</v>
      </c>
      <c r="O25" s="23">
        <v>0.52400000000000002</v>
      </c>
      <c r="P25" s="22">
        <v>4.99E-2</v>
      </c>
      <c r="Q25" s="21">
        <v>4.6199999999999998E-2</v>
      </c>
      <c r="R25" s="22">
        <v>4.1599999999999998E-2</v>
      </c>
    </row>
    <row r="26" spans="1:18" s="22" customFormat="1" x14ac:dyDescent="0.25">
      <c r="A26" s="21" t="s">
        <v>111</v>
      </c>
      <c r="B26" s="1" t="s">
        <v>32</v>
      </c>
      <c r="C26" s="1" t="s">
        <v>75</v>
      </c>
      <c r="D26" s="1" t="s">
        <v>20</v>
      </c>
      <c r="E26" s="1" t="s">
        <v>21</v>
      </c>
      <c r="F26" s="1" t="s">
        <v>22</v>
      </c>
      <c r="G26" s="22">
        <v>5.6500000000000002E-2</v>
      </c>
      <c r="H26" s="22">
        <v>5.6500000000000002E-2</v>
      </c>
      <c r="I26" s="22">
        <v>5.3999999999999999E-2</v>
      </c>
      <c r="J26" s="22">
        <v>5.0799999999999998E-2</v>
      </c>
      <c r="K26" s="22">
        <v>4.2299999999999997E-2</v>
      </c>
      <c r="L26" s="22">
        <v>3.9300000000000002E-2</v>
      </c>
      <c r="M26" s="22">
        <v>3.8300000000000001E-2</v>
      </c>
      <c r="N26" s="22">
        <v>3.9300000000000002E-2</v>
      </c>
      <c r="O26" s="23">
        <v>4.1399999999999999E-2</v>
      </c>
      <c r="P26" s="22">
        <v>4.0099999999999997E-2</v>
      </c>
      <c r="Q26" s="21">
        <v>3.7199999999999997E-2</v>
      </c>
      <c r="R26" s="22">
        <v>3.3599999999999998E-2</v>
      </c>
    </row>
    <row r="27" spans="1:18" s="22" customFormat="1" x14ac:dyDescent="0.25">
      <c r="A27" s="21" t="s">
        <v>117</v>
      </c>
      <c r="B27" s="1" t="s">
        <v>32</v>
      </c>
      <c r="C27" s="1" t="s">
        <v>75</v>
      </c>
      <c r="D27" s="1" t="s">
        <v>20</v>
      </c>
      <c r="E27" s="1" t="s">
        <v>21</v>
      </c>
      <c r="F27" s="1" t="s">
        <v>22</v>
      </c>
      <c r="G27">
        <v>5.91E-2</v>
      </c>
      <c r="H27">
        <v>5.91E-2</v>
      </c>
      <c r="I27">
        <v>5.6300000000000003E-2</v>
      </c>
      <c r="J27">
        <v>5.2600000000000001E-2</v>
      </c>
      <c r="K27">
        <v>4.36E-2</v>
      </c>
      <c r="L27">
        <v>4.0800000000000003E-2</v>
      </c>
      <c r="M27">
        <v>3.9600000000000003E-2</v>
      </c>
      <c r="N27">
        <v>3.9699999999999999E-2</v>
      </c>
      <c r="O27">
        <v>4.3499999999999997E-2</v>
      </c>
      <c r="P27">
        <v>4.2799999999999998E-2</v>
      </c>
      <c r="Q27">
        <v>3.9800000000000002E-2</v>
      </c>
      <c r="R27">
        <v>3.49E-2</v>
      </c>
    </row>
    <row r="28" spans="1:18" s="22" customFormat="1" x14ac:dyDescent="0.25">
      <c r="A28" s="21" t="s">
        <v>124</v>
      </c>
      <c r="B28" s="1" t="s">
        <v>32</v>
      </c>
      <c r="C28" s="1" t="s">
        <v>75</v>
      </c>
      <c r="D28" s="1" t="s">
        <v>20</v>
      </c>
      <c r="E28" s="1" t="s">
        <v>21</v>
      </c>
      <c r="F28" s="1" t="s">
        <v>22</v>
      </c>
      <c r="G28">
        <v>5.6800000000000003E-2</v>
      </c>
      <c r="H28">
        <v>5.6800000000000003E-2</v>
      </c>
      <c r="I28">
        <v>5.3999999999999999E-2</v>
      </c>
      <c r="J28">
        <v>5.0099999999999999E-2</v>
      </c>
      <c r="K28">
        <v>4.1000000000000002E-2</v>
      </c>
      <c r="L28">
        <v>3.78E-2</v>
      </c>
      <c r="M28">
        <v>3.6600000000000001E-2</v>
      </c>
      <c r="N28">
        <v>3.7900000000000003E-2</v>
      </c>
      <c r="O28">
        <v>4.07E-2</v>
      </c>
      <c r="P28" s="22">
        <v>2.3599999999999999E-2</v>
      </c>
      <c r="Q28" s="21">
        <v>3.1199999999999999E-2</v>
      </c>
      <c r="R28" s="22">
        <v>2.69E-2</v>
      </c>
    </row>
    <row r="29" spans="1:18" s="22" customFormat="1" x14ac:dyDescent="0.25">
      <c r="A29" s="21" t="s">
        <v>123</v>
      </c>
      <c r="B29" s="1" t="s">
        <v>32</v>
      </c>
      <c r="C29" s="1" t="s">
        <v>75</v>
      </c>
      <c r="D29" s="1" t="s">
        <v>20</v>
      </c>
      <c r="E29" s="1" t="s">
        <v>21</v>
      </c>
      <c r="F29" s="1" t="s">
        <v>22</v>
      </c>
      <c r="G29" s="22">
        <v>5.74E-2</v>
      </c>
      <c r="H29">
        <v>5.74E-2</v>
      </c>
      <c r="I29">
        <v>5.4600000000000003E-2</v>
      </c>
      <c r="J29">
        <v>5.0999999999999997E-2</v>
      </c>
      <c r="K29">
        <v>4.2000000000000003E-2</v>
      </c>
      <c r="L29">
        <v>3.8899999999999997E-2</v>
      </c>
      <c r="M29">
        <v>3.7999999999999999E-2</v>
      </c>
      <c r="N29">
        <v>3.8899999999999997E-2</v>
      </c>
      <c r="O29">
        <v>4.1399999999999999E-2</v>
      </c>
      <c r="P29">
        <v>4.0300000000000002E-2</v>
      </c>
      <c r="Q29">
        <v>3.73E-2</v>
      </c>
      <c r="R29">
        <v>3.3500000000000002E-2</v>
      </c>
    </row>
    <row r="30" spans="1:18" x14ac:dyDescent="0.25">
      <c r="A30" s="3" t="s">
        <v>57</v>
      </c>
      <c r="B30" s="1" t="s">
        <v>34</v>
      </c>
      <c r="C30" s="1" t="s">
        <v>75</v>
      </c>
      <c r="D30" s="1" t="s">
        <v>20</v>
      </c>
      <c r="E30" s="1" t="s">
        <v>21</v>
      </c>
      <c r="F30" s="1" t="s">
        <v>22</v>
      </c>
      <c r="G30" s="3" t="s">
        <v>76</v>
      </c>
      <c r="H30" s="3" t="s">
        <v>76</v>
      </c>
      <c r="I30" s="3" t="s">
        <v>76</v>
      </c>
      <c r="J30" s="3" t="s">
        <v>76</v>
      </c>
      <c r="K30" s="3" t="s">
        <v>76</v>
      </c>
      <c r="L30" s="3" t="s">
        <v>76</v>
      </c>
      <c r="M30" s="3" t="s">
        <v>76</v>
      </c>
      <c r="N30" s="3" t="s">
        <v>76</v>
      </c>
      <c r="O30" s="3" t="s">
        <v>76</v>
      </c>
      <c r="P30" s="3" t="s">
        <v>76</v>
      </c>
      <c r="Q30" s="3" t="s">
        <v>76</v>
      </c>
    </row>
    <row r="31" spans="1:18" x14ac:dyDescent="0.25">
      <c r="A31" s="6" t="s">
        <v>65</v>
      </c>
      <c r="B31" s="1" t="s">
        <v>34</v>
      </c>
      <c r="C31" s="1" t="s">
        <v>75</v>
      </c>
      <c r="D31" s="1" t="s">
        <v>20</v>
      </c>
      <c r="E31" s="1" t="s">
        <v>21</v>
      </c>
      <c r="F31" s="1" t="s">
        <v>22</v>
      </c>
      <c r="G31" s="1">
        <v>0</v>
      </c>
      <c r="H31" s="1">
        <v>0</v>
      </c>
      <c r="I31" s="1">
        <v>0</v>
      </c>
      <c r="J31" s="1">
        <v>0</v>
      </c>
      <c r="K31" s="1">
        <v>0</v>
      </c>
      <c r="L31" s="1">
        <v>0</v>
      </c>
      <c r="M31" s="1">
        <v>0</v>
      </c>
      <c r="N31" s="1">
        <v>0</v>
      </c>
      <c r="O31" s="1">
        <v>0</v>
      </c>
      <c r="P31" s="1">
        <v>0</v>
      </c>
      <c r="Q31" s="1">
        <v>0</v>
      </c>
    </row>
    <row r="32" spans="1:18" x14ac:dyDescent="0.25">
      <c r="A32" s="6" t="s">
        <v>70</v>
      </c>
      <c r="B32" s="1" t="s">
        <v>34</v>
      </c>
      <c r="C32" s="1" t="s">
        <v>75</v>
      </c>
      <c r="D32" s="1" t="s">
        <v>20</v>
      </c>
      <c r="E32" s="1" t="s">
        <v>21</v>
      </c>
      <c r="F32" s="1" t="s">
        <v>22</v>
      </c>
      <c r="G32">
        <v>0.189</v>
      </c>
      <c r="H32">
        <v>0.17299999999999999</v>
      </c>
      <c r="I32">
        <v>0.16200000000000001</v>
      </c>
      <c r="J32">
        <v>0.151</v>
      </c>
      <c r="K32">
        <v>0.13900000000000001</v>
      </c>
      <c r="L32">
        <v>0.126</v>
      </c>
      <c r="M32">
        <v>0.11600000000000001</v>
      </c>
      <c r="N32">
        <v>0.11600000000000001</v>
      </c>
      <c r="O32">
        <v>0.107</v>
      </c>
      <c r="P32">
        <v>0.10100000000000001</v>
      </c>
      <c r="Q32" s="1"/>
    </row>
    <row r="33" spans="1:17" x14ac:dyDescent="0.25">
      <c r="A33" s="6" t="s">
        <v>59</v>
      </c>
      <c r="B33" s="1" t="s">
        <v>34</v>
      </c>
      <c r="C33" s="1" t="s">
        <v>75</v>
      </c>
      <c r="D33" s="1" t="s">
        <v>20</v>
      </c>
      <c r="E33" s="1" t="s">
        <v>21</v>
      </c>
      <c r="F33" s="1" t="s">
        <v>22</v>
      </c>
      <c r="G33" s="1">
        <v>0</v>
      </c>
      <c r="H33" s="1">
        <v>0</v>
      </c>
      <c r="I33" s="1">
        <v>0</v>
      </c>
      <c r="J33" s="1">
        <v>0</v>
      </c>
      <c r="K33" s="1">
        <v>0</v>
      </c>
      <c r="L33" s="1">
        <v>0</v>
      </c>
      <c r="M33" s="1">
        <v>0</v>
      </c>
      <c r="N33" s="1">
        <v>0</v>
      </c>
      <c r="O33" s="1">
        <v>0</v>
      </c>
      <c r="P33" s="1">
        <v>0</v>
      </c>
      <c r="Q33" s="1">
        <v>0</v>
      </c>
    </row>
    <row r="34" spans="1:17" x14ac:dyDescent="0.25">
      <c r="A34" s="6" t="s">
        <v>71</v>
      </c>
      <c r="B34" s="1" t="s">
        <v>34</v>
      </c>
      <c r="C34" s="1" t="s">
        <v>75</v>
      </c>
      <c r="D34" s="1" t="s">
        <v>20</v>
      </c>
      <c r="E34" s="1" t="s">
        <v>21</v>
      </c>
      <c r="F34" s="1" t="s">
        <v>22</v>
      </c>
      <c r="G34">
        <v>4.2799999999999998E-2</v>
      </c>
      <c r="H34">
        <v>4.2799999999999998E-2</v>
      </c>
      <c r="I34">
        <v>4.2799999999999998E-2</v>
      </c>
      <c r="J34">
        <v>4.2799999999999998E-2</v>
      </c>
      <c r="K34">
        <v>4.2799999999999998E-2</v>
      </c>
      <c r="L34">
        <v>4.2799999999999998E-2</v>
      </c>
      <c r="M34">
        <v>4.2799999999999998E-2</v>
      </c>
      <c r="N34">
        <v>4.2799999999999998E-2</v>
      </c>
      <c r="O34">
        <v>4.2799999999999998E-2</v>
      </c>
      <c r="P34">
        <v>4.2799999999999998E-2</v>
      </c>
      <c r="Q34">
        <v>4.2799999999999998E-2</v>
      </c>
    </row>
    <row r="35" spans="1:17" x14ac:dyDescent="0.25">
      <c r="A35" s="6" t="s">
        <v>60</v>
      </c>
      <c r="B35" s="1" t="s">
        <v>34</v>
      </c>
      <c r="C35" s="1" t="s">
        <v>75</v>
      </c>
      <c r="D35" s="1" t="s">
        <v>20</v>
      </c>
      <c r="E35" s="1" t="s">
        <v>21</v>
      </c>
      <c r="F35" s="1" t="s">
        <v>22</v>
      </c>
      <c r="G35" s="1">
        <v>0</v>
      </c>
      <c r="H35" s="1">
        <v>0</v>
      </c>
      <c r="I35" s="1">
        <v>0</v>
      </c>
      <c r="J35" s="1">
        <v>0</v>
      </c>
      <c r="K35" s="1">
        <v>0</v>
      </c>
      <c r="L35" s="1">
        <v>0</v>
      </c>
      <c r="M35" s="1">
        <v>0</v>
      </c>
      <c r="N35" s="1">
        <v>0</v>
      </c>
      <c r="O35" s="1">
        <v>0</v>
      </c>
      <c r="P35" s="1">
        <v>0</v>
      </c>
      <c r="Q35" s="1">
        <v>0</v>
      </c>
    </row>
    <row r="36" spans="1:17" x14ac:dyDescent="0.25">
      <c r="A36" s="6" t="s">
        <v>73</v>
      </c>
      <c r="B36" s="1" t="s">
        <v>34</v>
      </c>
      <c r="C36" s="1" t="s">
        <v>75</v>
      </c>
      <c r="D36" s="1" t="s">
        <v>20</v>
      </c>
      <c r="E36" s="1" t="s">
        <v>21</v>
      </c>
      <c r="F36" s="1" t="s">
        <v>22</v>
      </c>
      <c r="G36" s="1">
        <v>0</v>
      </c>
      <c r="H36" s="1">
        <v>0</v>
      </c>
      <c r="I36" s="1">
        <v>0</v>
      </c>
      <c r="J36" s="1">
        <v>0</v>
      </c>
      <c r="K36" s="1">
        <v>0</v>
      </c>
      <c r="L36" s="1">
        <v>0</v>
      </c>
      <c r="M36" s="1">
        <v>0</v>
      </c>
      <c r="N36" s="1">
        <v>0</v>
      </c>
      <c r="O36" s="1">
        <v>0</v>
      </c>
      <c r="P36" s="1">
        <v>0</v>
      </c>
      <c r="Q36" s="1">
        <v>0</v>
      </c>
    </row>
    <row r="37" spans="1:17" x14ac:dyDescent="0.25">
      <c r="A37" s="6" t="s">
        <v>74</v>
      </c>
      <c r="B37" s="1" t="s">
        <v>34</v>
      </c>
      <c r="C37" s="1" t="s">
        <v>75</v>
      </c>
      <c r="D37" s="1" t="s">
        <v>20</v>
      </c>
      <c r="E37" s="1" t="s">
        <v>21</v>
      </c>
      <c r="F37" s="1" t="s">
        <v>22</v>
      </c>
      <c r="G37">
        <v>0.189</v>
      </c>
      <c r="H37">
        <v>0.17299999999999999</v>
      </c>
      <c r="I37">
        <v>0.16200000000000001</v>
      </c>
      <c r="J37">
        <v>0.151</v>
      </c>
      <c r="K37">
        <v>0.13900000000000001</v>
      </c>
      <c r="L37">
        <v>0.126</v>
      </c>
      <c r="M37">
        <v>0.11600000000000001</v>
      </c>
      <c r="N37">
        <v>0.11600000000000001</v>
      </c>
      <c r="O37">
        <v>0.107</v>
      </c>
      <c r="P37">
        <v>0.10100000000000001</v>
      </c>
      <c r="Q37" s="1"/>
    </row>
    <row r="38" spans="1:17" x14ac:dyDescent="0.25">
      <c r="A38" s="3" t="s">
        <v>62</v>
      </c>
      <c r="B38" s="1" t="s">
        <v>43</v>
      </c>
      <c r="C38" s="1" t="s">
        <v>75</v>
      </c>
      <c r="D38" s="1" t="s">
        <v>20</v>
      </c>
      <c r="E38" s="1" t="s">
        <v>21</v>
      </c>
      <c r="F38" s="1" t="s">
        <v>22</v>
      </c>
      <c r="G38">
        <v>0.20399999999999999</v>
      </c>
      <c r="H38">
        <v>0.20399999999999999</v>
      </c>
      <c r="I38">
        <v>0.20399999999999999</v>
      </c>
      <c r="J38">
        <v>0.20399999999999999</v>
      </c>
      <c r="K38">
        <v>0.20399999999999999</v>
      </c>
      <c r="L38">
        <v>0.20399999999999999</v>
      </c>
      <c r="M38">
        <v>0.20399999999999999</v>
      </c>
      <c r="N38">
        <v>0.20399999999999999</v>
      </c>
      <c r="O38">
        <v>0.20399999999999999</v>
      </c>
      <c r="P38">
        <v>0.20399999999999999</v>
      </c>
      <c r="Q38">
        <v>0.20399999999999999</v>
      </c>
    </row>
    <row r="39" spans="1:17" x14ac:dyDescent="0.25">
      <c r="A39" s="3" t="s">
        <v>66</v>
      </c>
      <c r="B39" s="1" t="s">
        <v>48</v>
      </c>
      <c r="C39" s="1" t="s">
        <v>75</v>
      </c>
      <c r="D39" s="1" t="s">
        <v>20</v>
      </c>
      <c r="E39" s="1" t="s">
        <v>21</v>
      </c>
      <c r="F39" s="1" t="s">
        <v>22</v>
      </c>
      <c r="G39" s="3" t="s">
        <v>76</v>
      </c>
      <c r="H39" s="3" t="s">
        <v>76</v>
      </c>
      <c r="I39" s="3" t="s">
        <v>76</v>
      </c>
      <c r="J39" s="3" t="s">
        <v>76</v>
      </c>
      <c r="K39" s="3" t="s">
        <v>76</v>
      </c>
      <c r="L39" s="3" t="s">
        <v>76</v>
      </c>
      <c r="M39" s="3" t="s">
        <v>76</v>
      </c>
      <c r="N39" s="3" t="s">
        <v>76</v>
      </c>
      <c r="O39" s="3" t="s">
        <v>76</v>
      </c>
      <c r="P39" s="3" t="s">
        <v>76</v>
      </c>
      <c r="Q39" s="3" t="s">
        <v>76</v>
      </c>
    </row>
    <row r="40" spans="1:17" x14ac:dyDescent="0.25">
      <c r="A40" s="6" t="s">
        <v>68</v>
      </c>
      <c r="B40" s="1" t="s">
        <v>48</v>
      </c>
      <c r="C40" s="1" t="s">
        <v>75</v>
      </c>
      <c r="D40" s="1" t="s">
        <v>20</v>
      </c>
      <c r="E40" s="1" t="s">
        <v>21</v>
      </c>
      <c r="F40" s="1" t="s">
        <v>22</v>
      </c>
      <c r="G40">
        <v>0.23300000000000001</v>
      </c>
      <c r="H40">
        <v>0.23300000000000001</v>
      </c>
      <c r="I40">
        <v>0.23300000000000001</v>
      </c>
      <c r="J40">
        <v>0.23300000000000001</v>
      </c>
      <c r="K40">
        <v>0.23300000000000001</v>
      </c>
      <c r="L40">
        <v>0.23300000000000001</v>
      </c>
      <c r="M40">
        <v>0.23300000000000001</v>
      </c>
      <c r="N40">
        <v>0.23300000000000001</v>
      </c>
      <c r="O40">
        <v>0.23300000000000001</v>
      </c>
      <c r="P40">
        <v>0.23300000000000001</v>
      </c>
      <c r="Q40">
        <v>0.23300000000000001</v>
      </c>
    </row>
    <row r="41" spans="1:17" x14ac:dyDescent="0.25">
      <c r="A41" s="6" t="s">
        <v>69</v>
      </c>
      <c r="B41" s="1" t="s">
        <v>48</v>
      </c>
      <c r="C41" s="1" t="s">
        <v>75</v>
      </c>
      <c r="D41" s="1" t="s">
        <v>20</v>
      </c>
      <c r="E41" s="1" t="s">
        <v>21</v>
      </c>
      <c r="F41" s="1" t="s">
        <v>22</v>
      </c>
      <c r="G41">
        <v>0.27200000000000002</v>
      </c>
      <c r="H41">
        <v>0.27200000000000002</v>
      </c>
      <c r="I41">
        <v>0.27200000000000002</v>
      </c>
      <c r="J41">
        <v>0.27200000000000002</v>
      </c>
      <c r="K41">
        <v>0.27200000000000002</v>
      </c>
      <c r="L41">
        <v>0.27200000000000002</v>
      </c>
      <c r="M41">
        <v>0.27200000000000002</v>
      </c>
      <c r="N41">
        <v>0.27200000000000002</v>
      </c>
      <c r="O41">
        <v>0.27200000000000002</v>
      </c>
      <c r="P41">
        <v>0.27200000000000002</v>
      </c>
      <c r="Q41">
        <v>0.27200000000000002</v>
      </c>
    </row>
    <row r="42" spans="1:17" x14ac:dyDescent="0.25">
      <c r="A42" s="6" t="s">
        <v>109</v>
      </c>
      <c r="B42" s="1" t="s">
        <v>48</v>
      </c>
      <c r="C42" s="1" t="s">
        <v>75</v>
      </c>
      <c r="D42" s="1" t="s">
        <v>20</v>
      </c>
      <c r="E42" s="1" t="s">
        <v>21</v>
      </c>
      <c r="F42" s="1" t="s">
        <v>22</v>
      </c>
      <c r="G42">
        <v>0.27200000000000002</v>
      </c>
      <c r="H42">
        <v>0.27200000000000002</v>
      </c>
      <c r="I42">
        <v>0.27200000000000002</v>
      </c>
      <c r="J42">
        <v>0.27200000000000002</v>
      </c>
      <c r="K42">
        <v>0.27200000000000002</v>
      </c>
      <c r="L42">
        <v>0.27200000000000002</v>
      </c>
      <c r="M42">
        <v>0.27200000000000002</v>
      </c>
      <c r="N42">
        <v>0.27200000000000002</v>
      </c>
      <c r="O42">
        <v>0.27200000000000002</v>
      </c>
      <c r="P42">
        <v>0.27200000000000002</v>
      </c>
      <c r="Q42">
        <v>0.27200000000000002</v>
      </c>
    </row>
    <row r="43" spans="1:17" x14ac:dyDescent="0.25">
      <c r="A43" s="4" t="s">
        <v>72</v>
      </c>
      <c r="B43" s="1" t="s">
        <v>46</v>
      </c>
      <c r="C43" s="1" t="s">
        <v>75</v>
      </c>
      <c r="D43" s="1" t="s">
        <v>20</v>
      </c>
      <c r="E43" s="1" t="s">
        <v>21</v>
      </c>
      <c r="F43" s="1" t="s">
        <v>22</v>
      </c>
      <c r="G43" s="3" t="s">
        <v>76</v>
      </c>
      <c r="H43" s="3" t="s">
        <v>76</v>
      </c>
      <c r="I43" s="3" t="s">
        <v>76</v>
      </c>
      <c r="J43" s="3" t="s">
        <v>76</v>
      </c>
      <c r="K43" s="3" t="s">
        <v>76</v>
      </c>
      <c r="L43" s="3" t="s">
        <v>76</v>
      </c>
      <c r="M43" s="3" t="s">
        <v>76</v>
      </c>
      <c r="N43" s="3" t="s">
        <v>76</v>
      </c>
      <c r="O43" s="3" t="s">
        <v>76</v>
      </c>
      <c r="P43" s="3" t="s">
        <v>76</v>
      </c>
      <c r="Q43" s="3"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A6A6-31FD-4EE9-A7F1-73996F64F770}">
  <sheetPr>
    <tabColor theme="5" tint="-0.499984740745262"/>
  </sheetPr>
  <dimension ref="A1:Q44"/>
  <sheetViews>
    <sheetView workbookViewId="0">
      <selection activeCell="S21" sqref="S21"/>
    </sheetView>
  </sheetViews>
  <sheetFormatPr baseColWidth="10" defaultRowHeight="15" x14ac:dyDescent="0.25"/>
  <cols>
    <col min="1" max="1" width="82" bestFit="1" customWidth="1"/>
    <col min="2" max="2" width="15.140625" bestFit="1" customWidth="1"/>
    <col min="3" max="3" width="8.7109375" bestFit="1" customWidth="1"/>
    <col min="4" max="4" width="10.42578125" bestFit="1" customWidth="1"/>
    <col min="5" max="5" width="14.140625" bestFit="1" customWidth="1"/>
    <col min="6" max="6" width="11.140625" bestFit="1" customWidth="1"/>
    <col min="19" max="19" width="12"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3" t="s">
        <v>26</v>
      </c>
      <c r="B2" s="1" t="s">
        <v>27</v>
      </c>
      <c r="C2" s="1" t="s">
        <v>24</v>
      </c>
      <c r="D2" s="1" t="s">
        <v>20</v>
      </c>
      <c r="E2" s="1" t="s">
        <v>21</v>
      </c>
      <c r="F2" s="1" t="s">
        <v>25</v>
      </c>
      <c r="G2" s="10">
        <v>12.495856006023628</v>
      </c>
      <c r="H2" s="10">
        <v>13.690175336289666</v>
      </c>
      <c r="I2" s="10">
        <v>14.655318178731838</v>
      </c>
      <c r="J2" s="10">
        <v>11.98419618523171</v>
      </c>
      <c r="K2" s="10">
        <v>13.61245672571221</v>
      </c>
      <c r="L2" s="10">
        <v>14.68005547501954</v>
      </c>
      <c r="M2" s="10">
        <v>14.517453107374161</v>
      </c>
      <c r="N2" s="10">
        <v>14.706480603586302</v>
      </c>
      <c r="O2" s="10">
        <v>14.980747086031409</v>
      </c>
      <c r="P2" s="10">
        <v>14.491773980918675</v>
      </c>
      <c r="Q2" s="10">
        <v>17.049854444444446</v>
      </c>
    </row>
    <row r="3" spans="1:17" x14ac:dyDescent="0.25">
      <c r="A3" s="3" t="s">
        <v>23</v>
      </c>
      <c r="B3" s="1" t="s">
        <v>18</v>
      </c>
      <c r="C3" s="1" t="s">
        <v>24</v>
      </c>
      <c r="D3" s="1" t="s">
        <v>20</v>
      </c>
      <c r="E3" s="1" t="s">
        <v>21</v>
      </c>
      <c r="F3" s="1" t="s">
        <v>25</v>
      </c>
      <c r="G3" s="10">
        <v>0.47017764000000001</v>
      </c>
      <c r="H3" s="10">
        <v>0.52381520000000004</v>
      </c>
      <c r="I3" s="10">
        <v>0.55055257000000002</v>
      </c>
      <c r="J3" s="10">
        <v>0.40767802000000003</v>
      </c>
      <c r="K3" s="10">
        <v>0.42195966000000007</v>
      </c>
      <c r="L3" s="10">
        <v>0.43810209999999999</v>
      </c>
      <c r="M3" s="10">
        <v>0.41277266943000007</v>
      </c>
      <c r="N3" s="10">
        <v>0.30570842459000003</v>
      </c>
      <c r="O3" s="10">
        <v>0.28361423905000005</v>
      </c>
      <c r="P3" s="10">
        <v>0.24074954804999998</v>
      </c>
      <c r="Q3" s="10">
        <v>0.30392462681999999</v>
      </c>
    </row>
    <row r="4" spans="1:17" x14ac:dyDescent="0.25">
      <c r="A4" s="3" t="s">
        <v>31</v>
      </c>
      <c r="B4" s="1" t="s">
        <v>32</v>
      </c>
      <c r="C4" s="1" t="s">
        <v>24</v>
      </c>
      <c r="D4" s="1" t="s">
        <v>20</v>
      </c>
      <c r="E4" s="1" t="s">
        <v>21</v>
      </c>
      <c r="F4" s="1" t="s">
        <v>25</v>
      </c>
      <c r="G4" s="10">
        <v>148.03018299999999</v>
      </c>
      <c r="H4" s="10">
        <v>160.08818100000002</v>
      </c>
      <c r="I4" s="10">
        <v>168.12922500000002</v>
      </c>
      <c r="J4" s="10">
        <v>150.81499299999999</v>
      </c>
      <c r="K4" s="10">
        <v>157.301715</v>
      </c>
      <c r="L4" s="10">
        <v>163.10410200000001</v>
      </c>
      <c r="M4" s="10">
        <v>161.12289100000001</v>
      </c>
      <c r="N4" s="10">
        <v>160.23586399999999</v>
      </c>
      <c r="O4" s="10">
        <v>159.72207699999998</v>
      </c>
      <c r="P4" s="10">
        <v>161.49853200000001</v>
      </c>
      <c r="Q4" s="10">
        <v>169.77617499999999</v>
      </c>
    </row>
    <row r="5" spans="1:17" s="22" customFormat="1" x14ac:dyDescent="0.25">
      <c r="A5" s="21" t="s">
        <v>110</v>
      </c>
      <c r="B5" s="1" t="s">
        <v>32</v>
      </c>
      <c r="C5" s="1" t="s">
        <v>24</v>
      </c>
      <c r="D5" s="1" t="s">
        <v>20</v>
      </c>
      <c r="E5" s="1" t="s">
        <v>21</v>
      </c>
      <c r="F5" s="1" t="s">
        <v>25</v>
      </c>
      <c r="G5" s="22">
        <f>G4*rte_elec_by_usage!Q25</f>
        <v>40.258045864671431</v>
      </c>
      <c r="H5" s="22">
        <f>H4*rte_elec_by_usage!R25</f>
        <v>43.959905650803861</v>
      </c>
      <c r="I5" s="22">
        <f>I4*rte_elec_by_usage!S25</f>
        <v>46.17407832167833</v>
      </c>
      <c r="J5" s="22">
        <f>J4*rte_elec_by_usage!T25</f>
        <v>41.977472862720397</v>
      </c>
      <c r="K5" s="22">
        <f>K4*rte_elec_by_usage!U25</f>
        <v>43.689441846394985</v>
      </c>
      <c r="L5" s="22">
        <f>L4*rte_elec_by_usage!V25</f>
        <v>45.386380141959805</v>
      </c>
      <c r="M5" s="22">
        <f>M4*rte_elec_by_usage!W25</f>
        <v>45.191764753000626</v>
      </c>
      <c r="N5" s="22">
        <f>N4*rte_elec_by_usage!X25</f>
        <v>44.693680640400238</v>
      </c>
      <c r="O5" s="22">
        <f>O4*rte_elec_by_usage!Y25</f>
        <v>45.078007964330411</v>
      </c>
      <c r="P5" s="22">
        <f>P4*rte_elec_by_usage!Z25</f>
        <v>45.795066790464247</v>
      </c>
      <c r="Q5" s="22">
        <f>Q4*rte_elec_by_usage!AA25</f>
        <v>49.063261266709091</v>
      </c>
    </row>
    <row r="6" spans="1:17" s="22" customFormat="1" x14ac:dyDescent="0.25">
      <c r="A6" s="21" t="s">
        <v>111</v>
      </c>
      <c r="B6" s="1" t="s">
        <v>32</v>
      </c>
      <c r="C6" s="1" t="s">
        <v>24</v>
      </c>
      <c r="D6" s="1" t="s">
        <v>20</v>
      </c>
      <c r="E6" s="1" t="s">
        <v>21</v>
      </c>
      <c r="F6" s="1" t="s">
        <v>25</v>
      </c>
      <c r="G6" s="22">
        <f>G4*rte_elec_by_usage!Q26</f>
        <v>20.995822962914772</v>
      </c>
      <c r="H6" s="22">
        <f>H4*rte_elec_by_usage!R26</f>
        <v>22.957983513183287</v>
      </c>
      <c r="I6" s="22">
        <f>I4*rte_elec_by_usage!S26</f>
        <v>24.26276800699301</v>
      </c>
      <c r="J6" s="22">
        <f>J4*rte_elec_by_usage!T26</f>
        <v>21.748509695843826</v>
      </c>
      <c r="K6" s="22">
        <f>K4*rte_elec_by_usage!U26</f>
        <v>22.584384159874606</v>
      </c>
      <c r="L6" s="22">
        <f>L4*rte_elec_by_usage!V26</f>
        <v>23.461582511306535</v>
      </c>
      <c r="M6" s="22">
        <f>M4*rte_elec_by_usage!W26</f>
        <v>23.206581900189512</v>
      </c>
      <c r="N6" s="22">
        <f>N4*rte_elec_by_usage!X26</f>
        <v>22.647470459036892</v>
      </c>
      <c r="O6" s="22">
        <f>O4*rte_elec_by_usage!Y26</f>
        <v>22.489028363579472</v>
      </c>
      <c r="P6" s="22">
        <f>P4*rte_elec_by_usage!Z26</f>
        <v>22.796216875784193</v>
      </c>
      <c r="Q6" s="22">
        <f>Q4*rte_elec_by_usage!AA26</f>
        <v>24.31549291852323</v>
      </c>
    </row>
    <row r="7" spans="1:17" s="22" customFormat="1" x14ac:dyDescent="0.25">
      <c r="A7" s="21" t="s">
        <v>117</v>
      </c>
      <c r="B7" s="1" t="s">
        <v>32</v>
      </c>
      <c r="C7" s="1" t="s">
        <v>24</v>
      </c>
      <c r="D7" s="1" t="s">
        <v>20</v>
      </c>
      <c r="E7" s="1" t="s">
        <v>21</v>
      </c>
      <c r="F7" s="1" t="s">
        <v>25</v>
      </c>
      <c r="G7" s="22">
        <f>G4*rte_elec_by_usage!Q27</f>
        <v>9.7274225653871191</v>
      </c>
      <c r="H7" s="22">
        <f>H4*rte_elec_by_usage!R27</f>
        <v>10.295059871382637</v>
      </c>
      <c r="I7" s="22">
        <f>I4*rte_elec_by_usage!S27</f>
        <v>10.688444055944057</v>
      </c>
      <c r="J7" s="22">
        <f>J4*rte_elec_by_usage!T27</f>
        <v>9.4021941479848845</v>
      </c>
      <c r="K7" s="22">
        <f>K4*rte_elec_by_usage!U27</f>
        <v>9.763554724137931</v>
      </c>
      <c r="L7" s="22">
        <f>L4*rte_elec_by_usage!V27</f>
        <v>9.9378755615577905</v>
      </c>
      <c r="M7" s="22">
        <f>M4*rte_elec_by_usage!W27</f>
        <v>9.3640593632343645</v>
      </c>
      <c r="N7" s="22">
        <f>N4*rte_elec_by_usage!X27</f>
        <v>8.4176438874296409</v>
      </c>
      <c r="O7" s="22">
        <f>O4*rte_elec_by_usage!Y27</f>
        <v>7.4963427878598239</v>
      </c>
      <c r="P7" s="22">
        <f>P4*rte_elec_by_usage!Z27</f>
        <v>6.5855737641154324</v>
      </c>
      <c r="Q7" s="22">
        <f>Q4*rte_elec_by_usage!AA27</f>
        <v>5.9437871578612338</v>
      </c>
    </row>
    <row r="8" spans="1:17" s="22" customFormat="1" x14ac:dyDescent="0.25">
      <c r="A8" s="21" t="s">
        <v>124</v>
      </c>
      <c r="B8" s="1" t="s">
        <v>32</v>
      </c>
      <c r="C8" s="1" t="s">
        <v>24</v>
      </c>
      <c r="D8" s="1" t="s">
        <v>20</v>
      </c>
      <c r="E8" s="1" t="s">
        <v>21</v>
      </c>
      <c r="F8" s="1" t="s">
        <v>25</v>
      </c>
      <c r="G8" s="22">
        <f>G4*rte_elec_by_usage!Q28</f>
        <v>2.9856445497722839</v>
      </c>
      <c r="H8" s="22">
        <f>H4*rte_elec_by_usage!R28</f>
        <v>3.39736975755627</v>
      </c>
      <c r="I8" s="22">
        <f>I4*rte_elec_by_usage!S28</f>
        <v>3.7409554195804198</v>
      </c>
      <c r="J8" s="22">
        <f>J4*rte_elec_by_usage!T28</f>
        <v>3.6089230062972284</v>
      </c>
      <c r="K8" s="22">
        <f>K4*rte_elec_by_usage!U28</f>
        <v>3.9448705956112851</v>
      </c>
      <c r="L8" s="22">
        <f>L4*rte_elec_by_usage!V28</f>
        <v>4.507902316582916</v>
      </c>
      <c r="M8" s="22">
        <f>M4*rte_elec_by_usage!W28</f>
        <v>4.9873794434617817</v>
      </c>
      <c r="N8" s="22">
        <f>N4*rte_elec_by_usage!X28</f>
        <v>5.411342499061913</v>
      </c>
      <c r="O8" s="22">
        <f>O4*rte_elec_by_usage!Y28</f>
        <v>5.8971229931163949</v>
      </c>
      <c r="P8" s="22">
        <f>P4*rte_elec_by_usage!Z28</f>
        <v>6.3829407252195738</v>
      </c>
      <c r="Q8" s="22">
        <f>Q4*rte_elec_by_usage!AA28</f>
        <v>7.13254458943348</v>
      </c>
    </row>
    <row r="9" spans="1:17" s="22" customFormat="1" x14ac:dyDescent="0.25">
      <c r="A9" s="21" t="s">
        <v>123</v>
      </c>
      <c r="B9" s="1" t="s">
        <v>32</v>
      </c>
      <c r="C9" s="1" t="s">
        <v>24</v>
      </c>
      <c r="D9" s="1" t="s">
        <v>20</v>
      </c>
      <c r="E9" s="1" t="s">
        <v>21</v>
      </c>
      <c r="F9" s="1" t="s">
        <v>25</v>
      </c>
      <c r="G9" s="22">
        <f>G4*rte_elec_by_usage!Q29</f>
        <v>74.063247057254401</v>
      </c>
      <c r="H9" s="22">
        <f>H4*rte_elec_by_usage!R29</f>
        <v>79.477862207073954</v>
      </c>
      <c r="I9" s="22">
        <f>I4*rte_elec_by_usage!S29</f>
        <v>83.262979195804206</v>
      </c>
      <c r="J9" s="22">
        <f>J4*rte_elec_by_usage!T29</f>
        <v>74.077893287153643</v>
      </c>
      <c r="K9" s="22">
        <f>K4*rte_elec_by_usage!U29</f>
        <v>77.319463673981204</v>
      </c>
      <c r="L9" s="22">
        <f>L4*rte_elec_by_usage!V29</f>
        <v>79.810361468592987</v>
      </c>
      <c r="M9" s="22">
        <f>M4*rte_elec_by_usage!W29</f>
        <v>78.373105540113698</v>
      </c>
      <c r="N9" s="22">
        <f>N4*rte_elec_by_usage!X29</f>
        <v>79.065726514071272</v>
      </c>
      <c r="O9" s="22">
        <f>O4*rte_elec_by_usage!Y29</f>
        <v>78.761574891113881</v>
      </c>
      <c r="P9" s="22">
        <f>P4*rte_elec_by_usage!Z29</f>
        <v>79.938733844416575</v>
      </c>
      <c r="Q9" s="22">
        <f>Q4*rte_elec_by_usage!AA29</f>
        <v>83.32108906747294</v>
      </c>
    </row>
    <row r="10" spans="1:17" x14ac:dyDescent="0.25">
      <c r="A10" s="3" t="s">
        <v>40</v>
      </c>
      <c r="B10" s="1" t="s">
        <v>34</v>
      </c>
      <c r="C10" s="1" t="s">
        <v>24</v>
      </c>
      <c r="D10" s="1" t="s">
        <v>20</v>
      </c>
      <c r="E10" s="1" t="s">
        <v>21</v>
      </c>
      <c r="F10" s="1" t="s">
        <v>25</v>
      </c>
      <c r="G10" s="10">
        <v>79.969860277777784</v>
      </c>
      <c r="H10" s="10">
        <v>93.779501666666675</v>
      </c>
      <c r="I10" s="10">
        <v>104.04887916666667</v>
      </c>
      <c r="J10" s="10">
        <v>85.999867500000008</v>
      </c>
      <c r="K10" s="10">
        <v>92.62487722222221</v>
      </c>
      <c r="L10" s="10">
        <v>101.11403194444445</v>
      </c>
      <c r="M10" s="10">
        <v>99.39235444444445</v>
      </c>
      <c r="N10" s="10">
        <v>98.753521388888899</v>
      </c>
      <c r="O10" s="10">
        <v>103.14166222222219</v>
      </c>
      <c r="P10" s="10">
        <v>98.701291944444449</v>
      </c>
      <c r="Q10" s="10">
        <v>117.97169777777776</v>
      </c>
    </row>
    <row r="11" spans="1:17" x14ac:dyDescent="0.25">
      <c r="A11" s="6" t="s">
        <v>33</v>
      </c>
      <c r="B11" s="1" t="s">
        <v>34</v>
      </c>
      <c r="C11" s="1" t="s">
        <v>24</v>
      </c>
      <c r="D11" s="1" t="s">
        <v>20</v>
      </c>
      <c r="E11" s="1" t="s">
        <v>21</v>
      </c>
      <c r="F11" s="1" t="s">
        <v>25</v>
      </c>
      <c r="G11" s="11">
        <v>0</v>
      </c>
      <c r="H11" s="11">
        <v>0</v>
      </c>
      <c r="I11" s="11">
        <v>0</v>
      </c>
      <c r="J11" s="11">
        <v>0</v>
      </c>
      <c r="K11" s="11">
        <v>0</v>
      </c>
      <c r="L11" s="11">
        <v>0</v>
      </c>
      <c r="M11" s="11">
        <v>0</v>
      </c>
      <c r="N11" s="11">
        <v>0</v>
      </c>
      <c r="O11" s="11">
        <v>0</v>
      </c>
      <c r="P11" s="11">
        <v>0</v>
      </c>
      <c r="Q11" s="11">
        <v>0</v>
      </c>
    </row>
    <row r="12" spans="1:17" x14ac:dyDescent="0.25">
      <c r="A12" s="6" t="s">
        <v>35</v>
      </c>
      <c r="B12" s="1" t="s">
        <v>34</v>
      </c>
      <c r="C12" s="1" t="s">
        <v>24</v>
      </c>
      <c r="D12" s="1" t="s">
        <v>20</v>
      </c>
      <c r="E12" s="1" t="s">
        <v>21</v>
      </c>
      <c r="F12" s="1" t="s">
        <v>25</v>
      </c>
      <c r="G12" s="11">
        <v>0</v>
      </c>
      <c r="H12" s="11">
        <v>0</v>
      </c>
      <c r="I12" s="11">
        <v>0</v>
      </c>
      <c r="J12" s="11">
        <v>0</v>
      </c>
      <c r="K12" s="11">
        <v>0</v>
      </c>
      <c r="L12" s="11">
        <v>0</v>
      </c>
      <c r="M12" s="11">
        <v>0</v>
      </c>
      <c r="N12" s="11">
        <v>0</v>
      </c>
      <c r="O12" s="11">
        <v>0</v>
      </c>
      <c r="P12" s="11">
        <v>0</v>
      </c>
      <c r="Q12" s="11">
        <v>0</v>
      </c>
    </row>
    <row r="13" spans="1:17" x14ac:dyDescent="0.25">
      <c r="A13" s="6" t="s">
        <v>37</v>
      </c>
      <c r="B13" s="1" t="s">
        <v>34</v>
      </c>
      <c r="C13" s="1" t="s">
        <v>24</v>
      </c>
      <c r="D13" s="1" t="s">
        <v>20</v>
      </c>
      <c r="E13" s="1" t="s">
        <v>21</v>
      </c>
      <c r="F13" s="1" t="s">
        <v>25</v>
      </c>
      <c r="G13" s="11">
        <v>68.252390277777778</v>
      </c>
      <c r="H13" s="11">
        <v>79.146387500000003</v>
      </c>
      <c r="I13" s="11">
        <v>86.923470000000009</v>
      </c>
      <c r="J13" s="11">
        <v>70.379615833333332</v>
      </c>
      <c r="K13" s="11">
        <v>74.358875555555557</v>
      </c>
      <c r="L13" s="11">
        <v>79.475913888888883</v>
      </c>
      <c r="M13" s="11">
        <v>76.312826111111107</v>
      </c>
      <c r="N13" s="11">
        <v>73.814408611111105</v>
      </c>
      <c r="O13" s="11">
        <v>74.490218055555545</v>
      </c>
      <c r="P13" s="11">
        <v>68.536997222222197</v>
      </c>
      <c r="Q13" s="11">
        <v>78.60324944444443</v>
      </c>
    </row>
    <row r="14" spans="1:17" x14ac:dyDescent="0.25">
      <c r="A14" s="6" t="s">
        <v>39</v>
      </c>
      <c r="B14" s="1" t="s">
        <v>34</v>
      </c>
      <c r="C14" s="1" t="s">
        <v>24</v>
      </c>
      <c r="D14" s="1" t="s">
        <v>20</v>
      </c>
      <c r="E14" s="1" t="s">
        <v>21</v>
      </c>
      <c r="F14" s="1" t="s">
        <v>25</v>
      </c>
      <c r="G14" s="11">
        <v>10.387653888888888</v>
      </c>
      <c r="H14" s="11">
        <v>13.179960277777779</v>
      </c>
      <c r="I14" s="11">
        <v>15.572971666666668</v>
      </c>
      <c r="J14" s="11">
        <v>13.979604444444448</v>
      </c>
      <c r="K14" s="11">
        <v>16.559229722222224</v>
      </c>
      <c r="L14" s="11">
        <v>19.873081111111112</v>
      </c>
      <c r="M14" s="11">
        <v>21.249855555555555</v>
      </c>
      <c r="N14" s="11">
        <v>23.016938888888888</v>
      </c>
      <c r="O14" s="11">
        <v>26.665051666666663</v>
      </c>
      <c r="P14" s="11">
        <v>28.099863055555552</v>
      </c>
      <c r="Q14" s="11">
        <v>37.229244444444447</v>
      </c>
    </row>
    <row r="15" spans="1:17" x14ac:dyDescent="0.25">
      <c r="A15" s="6" t="s">
        <v>41</v>
      </c>
      <c r="B15" s="1" t="s">
        <v>34</v>
      </c>
      <c r="C15" s="1" t="s">
        <v>24</v>
      </c>
      <c r="D15" s="1" t="s">
        <v>20</v>
      </c>
      <c r="E15" s="1" t="s">
        <v>21</v>
      </c>
      <c r="F15" s="1" t="s">
        <v>25</v>
      </c>
      <c r="G15" s="11">
        <v>1.3298161111111111</v>
      </c>
      <c r="H15" s="11">
        <v>1.4531538888888891</v>
      </c>
      <c r="I15" s="11">
        <v>1.5524375000000001</v>
      </c>
      <c r="J15" s="11">
        <v>1.6406472222222224</v>
      </c>
      <c r="K15" s="11">
        <v>1.7067719444444445</v>
      </c>
      <c r="L15" s="11">
        <v>1.7650369444444445</v>
      </c>
      <c r="M15" s="11">
        <v>1.8296727777777777</v>
      </c>
      <c r="N15" s="11">
        <v>1.9221738888888891</v>
      </c>
      <c r="O15" s="11">
        <v>1.9863925</v>
      </c>
      <c r="P15" s="11">
        <v>2.0644316666666667</v>
      </c>
      <c r="Q15" s="11">
        <v>2.1392038888888889</v>
      </c>
    </row>
    <row r="16" spans="1:17" x14ac:dyDescent="0.25">
      <c r="A16" s="3" t="s">
        <v>42</v>
      </c>
      <c r="B16" s="1" t="s">
        <v>43</v>
      </c>
      <c r="C16" s="1" t="s">
        <v>24</v>
      </c>
      <c r="D16" s="1" t="s">
        <v>20</v>
      </c>
      <c r="E16" s="1" t="s">
        <v>21</v>
      </c>
      <c r="F16" s="1" t="s">
        <v>25</v>
      </c>
      <c r="G16" s="10">
        <v>147.65673125000001</v>
      </c>
      <c r="H16" s="10">
        <v>163.46753400000003</v>
      </c>
      <c r="I16" s="10">
        <v>168.72230999999999</v>
      </c>
      <c r="J16" s="10">
        <v>126.07965249999999</v>
      </c>
      <c r="K16" s="10">
        <v>135.76199224999999</v>
      </c>
      <c r="L16" s="10">
        <v>146.89138075000002</v>
      </c>
      <c r="M16" s="10">
        <v>142.71006825000001</v>
      </c>
      <c r="N16" s="10">
        <v>134.30740625000001</v>
      </c>
      <c r="O16" s="10">
        <v>132.15121725</v>
      </c>
      <c r="P16" s="10">
        <v>125.05981225000002</v>
      </c>
      <c r="Q16" s="10">
        <v>137.47295825</v>
      </c>
    </row>
    <row r="17" spans="1:17" x14ac:dyDescent="0.25">
      <c r="A17" s="3" t="s">
        <v>47</v>
      </c>
      <c r="B17" s="1" t="s">
        <v>48</v>
      </c>
      <c r="C17" s="1" t="s">
        <v>24</v>
      </c>
      <c r="D17" s="1" t="s">
        <v>20</v>
      </c>
      <c r="E17" s="1" t="s">
        <v>21</v>
      </c>
      <c r="F17" s="1" t="s">
        <v>25</v>
      </c>
      <c r="G17" s="10">
        <v>72.898895021000001</v>
      </c>
      <c r="H17" s="10">
        <v>76.984243042000003</v>
      </c>
      <c r="I17" s="10">
        <v>77.482596683000011</v>
      </c>
      <c r="J17" s="10">
        <v>64.212201465000007</v>
      </c>
      <c r="K17" s="10">
        <v>64.440915882000013</v>
      </c>
      <c r="L17" s="10">
        <v>60.417175460000017</v>
      </c>
      <c r="M17" s="10">
        <v>60.067464296575011</v>
      </c>
      <c r="N17" s="10">
        <v>54.173553874325002</v>
      </c>
      <c r="O17" s="10">
        <v>50.644640884303001</v>
      </c>
      <c r="P17" s="10">
        <v>48.463986596474008</v>
      </c>
      <c r="Q17" s="10">
        <v>48.342168114954006</v>
      </c>
    </row>
    <row r="18" spans="1:17" x14ac:dyDescent="0.25">
      <c r="A18" s="6" t="s">
        <v>51</v>
      </c>
      <c r="B18" s="1" t="s">
        <v>48</v>
      </c>
      <c r="C18" s="1" t="s">
        <v>24</v>
      </c>
      <c r="D18" s="1" t="s">
        <v>20</v>
      </c>
      <c r="E18" s="1" t="s">
        <v>21</v>
      </c>
      <c r="F18" s="1" t="s">
        <v>25</v>
      </c>
      <c r="G18" s="11">
        <v>12.726769476000001</v>
      </c>
      <c r="H18" s="11">
        <v>12.611768547</v>
      </c>
      <c r="I18" s="11">
        <v>12.496767618000002</v>
      </c>
      <c r="J18" s="11">
        <v>10.733420040000002</v>
      </c>
      <c r="K18" s="11">
        <v>10.758975802000002</v>
      </c>
      <c r="L18" s="11">
        <v>10.733420040000002</v>
      </c>
      <c r="M18" s="11">
        <v>10.707864278000001</v>
      </c>
      <c r="N18" s="11">
        <v>10.38560611918</v>
      </c>
      <c r="O18" s="11">
        <v>9.4801399157580022</v>
      </c>
      <c r="P18" s="11">
        <v>9.0850606131190013</v>
      </c>
      <c r="Q18" s="11">
        <v>10.371282114579</v>
      </c>
    </row>
    <row r="19" spans="1:17" x14ac:dyDescent="0.25">
      <c r="A19" s="6" t="s">
        <v>52</v>
      </c>
      <c r="B19" s="1" t="s">
        <v>48</v>
      </c>
      <c r="C19" s="1" t="s">
        <v>24</v>
      </c>
      <c r="D19" s="1" t="s">
        <v>20</v>
      </c>
      <c r="E19" s="1" t="s">
        <v>21</v>
      </c>
      <c r="F19" s="1" t="s">
        <v>25</v>
      </c>
      <c r="G19" s="11">
        <v>57.759435525000008</v>
      </c>
      <c r="H19" s="11">
        <v>62.019504525000009</v>
      </c>
      <c r="I19" s="11">
        <v>62.847851275000011</v>
      </c>
      <c r="J19" s="11">
        <v>51.866340075000011</v>
      </c>
      <c r="K19" s="11">
        <v>51.854506550000004</v>
      </c>
      <c r="L19" s="11">
        <v>47.689105750000003</v>
      </c>
      <c r="M19" s="11">
        <v>47.257454258575009</v>
      </c>
      <c r="N19" s="11">
        <v>41.828090986275001</v>
      </c>
      <c r="O19" s="11">
        <v>39.122947171275001</v>
      </c>
      <c r="P19" s="11">
        <v>37.505233302625001</v>
      </c>
      <c r="Q19" s="11">
        <v>35.92368268637501</v>
      </c>
    </row>
    <row r="20" spans="1:17" x14ac:dyDescent="0.25">
      <c r="A20" s="6" t="s">
        <v>109</v>
      </c>
      <c r="B20" s="1" t="s">
        <v>48</v>
      </c>
      <c r="C20" s="1" t="s">
        <v>24</v>
      </c>
      <c r="D20" s="1" t="s">
        <v>20</v>
      </c>
      <c r="E20" s="1" t="s">
        <v>21</v>
      </c>
      <c r="F20" s="1" t="s">
        <v>25</v>
      </c>
      <c r="G20" s="11">
        <f>G17-(G18+G19)</f>
        <v>2.4126900199999994</v>
      </c>
      <c r="H20" s="11">
        <f t="shared" ref="H20:Q20" si="0">H17-(H18+H19)</f>
        <v>2.3529699699999895</v>
      </c>
      <c r="I20" s="11">
        <f t="shared" si="0"/>
        <v>2.1379777899999937</v>
      </c>
      <c r="J20" s="11">
        <f t="shared" si="0"/>
        <v>1.6124413499999974</v>
      </c>
      <c r="K20" s="11">
        <f t="shared" si="0"/>
        <v>1.8274335300000075</v>
      </c>
      <c r="L20" s="11">
        <f t="shared" si="0"/>
        <v>1.9946496700000083</v>
      </c>
      <c r="M20" s="11">
        <f t="shared" si="0"/>
        <v>2.1021457599999991</v>
      </c>
      <c r="N20" s="11">
        <f t="shared" si="0"/>
        <v>1.9598567688700044</v>
      </c>
      <c r="O20" s="11">
        <f t="shared" si="0"/>
        <v>2.041553797269998</v>
      </c>
      <c r="P20" s="11">
        <f t="shared" si="0"/>
        <v>1.8736926807300094</v>
      </c>
      <c r="Q20" s="11">
        <f t="shared" si="0"/>
        <v>2.0472033140000008</v>
      </c>
    </row>
    <row r="21" spans="1:17" x14ac:dyDescent="0.25">
      <c r="A21" s="4" t="s">
        <v>45</v>
      </c>
      <c r="B21" s="1" t="s">
        <v>46</v>
      </c>
      <c r="C21" s="1" t="s">
        <v>24</v>
      </c>
      <c r="D21" s="1" t="s">
        <v>20</v>
      </c>
      <c r="E21" s="1" t="s">
        <v>21</v>
      </c>
      <c r="F21" s="1" t="s">
        <v>25</v>
      </c>
      <c r="G21" s="12">
        <v>461.52170319480098</v>
      </c>
      <c r="H21" s="12">
        <v>508.53345024495644</v>
      </c>
      <c r="I21" s="12">
        <v>533.58888159839853</v>
      </c>
      <c r="J21" s="12">
        <v>439.4985886702317</v>
      </c>
      <c r="K21" s="12">
        <v>464.16391673993445</v>
      </c>
      <c r="L21" s="12">
        <v>486.64484772946412</v>
      </c>
      <c r="M21" s="12">
        <v>478.22300376782368</v>
      </c>
      <c r="N21" s="12">
        <v>462.48253454139024</v>
      </c>
      <c r="O21" s="12">
        <v>460.92395868160662</v>
      </c>
      <c r="P21" s="12">
        <v>448.45614631988724</v>
      </c>
      <c r="Q21" s="12">
        <v>490.91677821399622</v>
      </c>
    </row>
    <row r="22" spans="1:17" x14ac:dyDescent="0.25">
      <c r="A22" s="3" t="s">
        <v>36</v>
      </c>
      <c r="B22" s="1" t="s">
        <v>27</v>
      </c>
      <c r="C22" s="1" t="s">
        <v>24</v>
      </c>
      <c r="D22" s="1" t="s">
        <v>20</v>
      </c>
      <c r="E22" s="1" t="s">
        <v>21</v>
      </c>
      <c r="F22" s="1" t="s">
        <v>22</v>
      </c>
      <c r="G22" s="10">
        <v>7.3588149653611881</v>
      </c>
      <c r="H22" s="10">
        <v>7.6077137669554604</v>
      </c>
      <c r="I22" s="10">
        <v>8.0705903009840068</v>
      </c>
      <c r="J22" s="10">
        <v>7.5411235036820266</v>
      </c>
      <c r="K22" s="10">
        <v>8.1564991329502785</v>
      </c>
      <c r="L22" s="10">
        <v>9.0525105140341591</v>
      </c>
      <c r="M22" s="10">
        <v>9.3846542362826675</v>
      </c>
      <c r="N22" s="10">
        <v>9.3291020414974817</v>
      </c>
      <c r="O22" s="10">
        <v>9.3080608682609078</v>
      </c>
      <c r="P22" s="10">
        <v>9.5330378016015072</v>
      </c>
      <c r="Q22" s="10">
        <v>10.601388055555557</v>
      </c>
    </row>
    <row r="23" spans="1:17" x14ac:dyDescent="0.25">
      <c r="A23" s="3" t="s">
        <v>17</v>
      </c>
      <c r="B23" s="1" t="s">
        <v>18</v>
      </c>
      <c r="C23" s="1" t="s">
        <v>24</v>
      </c>
      <c r="D23" s="1" t="s">
        <v>20</v>
      </c>
      <c r="E23" s="1" t="s">
        <v>21</v>
      </c>
      <c r="F23" s="1" t="s">
        <v>22</v>
      </c>
      <c r="G23" s="10">
        <v>0.53656168000000004</v>
      </c>
      <c r="H23" s="10">
        <v>0.59929390000000016</v>
      </c>
      <c r="I23" s="10">
        <v>0.6450579500000001</v>
      </c>
      <c r="J23" s="10">
        <v>0.48091212999999999</v>
      </c>
      <c r="K23" s="10">
        <v>0.49353067999999994</v>
      </c>
      <c r="L23" s="10">
        <v>0.51165022000000004</v>
      </c>
      <c r="M23" s="10">
        <v>0.47797076344000011</v>
      </c>
      <c r="N23" s="10">
        <v>0.42059784514999998</v>
      </c>
      <c r="O23" s="10">
        <v>0.40432760307999993</v>
      </c>
      <c r="P23" s="10">
        <v>0.35525487623000002</v>
      </c>
      <c r="Q23" s="10">
        <v>0.42171975636000003</v>
      </c>
    </row>
    <row r="24" spans="1:17" x14ac:dyDescent="0.25">
      <c r="A24" s="3" t="s">
        <v>44</v>
      </c>
      <c r="B24" s="1" t="s">
        <v>32</v>
      </c>
      <c r="C24" s="1" t="s">
        <v>24</v>
      </c>
      <c r="D24" s="1" t="s">
        <v>20</v>
      </c>
      <c r="E24" s="1" t="s">
        <v>21</v>
      </c>
      <c r="F24" s="1" t="s">
        <v>22</v>
      </c>
      <c r="G24" s="10">
        <v>138.46840199999997</v>
      </c>
      <c r="H24" s="10">
        <v>144.68363699999998</v>
      </c>
      <c r="I24" s="10">
        <v>144.92642000000001</v>
      </c>
      <c r="J24" s="10">
        <v>138.683119</v>
      </c>
      <c r="K24" s="10">
        <v>142.21530300000001</v>
      </c>
      <c r="L24" s="10">
        <v>142.498727</v>
      </c>
      <c r="M24" s="10">
        <v>141.99605199999999</v>
      </c>
      <c r="N24" s="10">
        <v>141.21141700000001</v>
      </c>
      <c r="O24" s="10">
        <v>137.76608700000003</v>
      </c>
      <c r="P24" s="10">
        <v>127.639668</v>
      </c>
      <c r="Q24" s="10">
        <v>133.36982899999998</v>
      </c>
    </row>
    <row r="25" spans="1:17" s="22" customFormat="1" x14ac:dyDescent="0.25">
      <c r="A25" s="21" t="s">
        <v>110</v>
      </c>
      <c r="B25" s="1" t="s">
        <v>32</v>
      </c>
      <c r="C25" s="1" t="s">
        <v>24</v>
      </c>
      <c r="D25" s="1" t="s">
        <v>20</v>
      </c>
      <c r="E25" s="1" t="s">
        <v>21</v>
      </c>
      <c r="F25" s="1" t="s">
        <v>22</v>
      </c>
      <c r="G25" s="22">
        <f>G24*rte_elec_by_usage!Q33</f>
        <v>16.750209919354837</v>
      </c>
      <c r="H25" s="22">
        <f>H24*rte_elec_by_usage!R33</f>
        <v>17.729285934354483</v>
      </c>
      <c r="I25" s="22">
        <f>I24*rte_elec_by_usage!S33</f>
        <v>18.142640725925926</v>
      </c>
      <c r="J25" s="22">
        <f>J24*rte_elec_by_usage!T33</f>
        <v>17.515698536404159</v>
      </c>
      <c r="K25" s="22">
        <f>K24*rte_elec_by_usage!U33</f>
        <v>17.948479220489979</v>
      </c>
      <c r="L25" s="22">
        <f>L24*rte_elec_by_usage!V33</f>
        <v>18.064715577926922</v>
      </c>
      <c r="M25" s="22">
        <f>M24*rte_elec_by_usage!W33</f>
        <v>18.054845804038891</v>
      </c>
      <c r="N25" s="22">
        <f>N24*rte_elec_by_usage!X33</f>
        <v>17.995457938530741</v>
      </c>
      <c r="O25" s="22">
        <f>O24*rte_elec_by_usage!Y33</f>
        <v>17.942117956587968</v>
      </c>
      <c r="P25" s="22">
        <f>P24*rte_elec_by_usage!Z33</f>
        <v>17.112573785488959</v>
      </c>
      <c r="Q25" s="22">
        <f>Q24*rte_elec_by_usage!AA33</f>
        <v>17.516313947004605</v>
      </c>
    </row>
    <row r="26" spans="1:17" s="22" customFormat="1" x14ac:dyDescent="0.25">
      <c r="A26" s="21" t="s">
        <v>111</v>
      </c>
      <c r="B26" s="1" t="s">
        <v>32</v>
      </c>
      <c r="C26" s="1" t="s">
        <v>24</v>
      </c>
      <c r="D26" s="1" t="s">
        <v>20</v>
      </c>
      <c r="E26" s="1" t="s">
        <v>21</v>
      </c>
      <c r="F26" s="1" t="s">
        <v>22</v>
      </c>
      <c r="G26" s="22">
        <f>G24*rte_elec_by_usage!Q34</f>
        <v>16.953242766862168</v>
      </c>
      <c r="H26" s="22">
        <f>H24*rte_elec_by_usage!R34</f>
        <v>18.151411789934354</v>
      </c>
      <c r="I26" s="22">
        <f>I24*rte_elec_by_usage!S34</f>
        <v>18.894111051851855</v>
      </c>
      <c r="J26" s="22">
        <f>J24*rte_elec_by_usage!T34</f>
        <v>18.443000223625557</v>
      </c>
      <c r="K26" s="22">
        <f>K24*rte_elec_by_usage!U34</f>
        <v>19.426589273942096</v>
      </c>
      <c r="L26" s="22">
        <f>L24*rte_elec_by_usage!V34</f>
        <v>19.764924102908278</v>
      </c>
      <c r="M26" s="22">
        <f>M24*rte_elec_by_usage!W34</f>
        <v>20.072740335078535</v>
      </c>
      <c r="N26" s="22">
        <f>N24*rte_elec_by_usage!X34</f>
        <v>20.53599317691155</v>
      </c>
      <c r="O26" s="22">
        <f>O24*rte_elec_by_usage!Y34</f>
        <v>20.775083949733439</v>
      </c>
      <c r="P26" s="22">
        <f>P24*rte_elec_by_usage!Z34</f>
        <v>19.830453151419555</v>
      </c>
      <c r="Q26" s="22">
        <f>Q24*rte_elec_by_usage!AA34</f>
        <v>20.794220650537628</v>
      </c>
    </row>
    <row r="27" spans="1:17" s="22" customFormat="1" x14ac:dyDescent="0.25">
      <c r="A27" s="21" t="s">
        <v>117</v>
      </c>
      <c r="B27" s="1" t="s">
        <v>32</v>
      </c>
      <c r="C27" s="1" t="s">
        <v>24</v>
      </c>
      <c r="D27" s="1" t="s">
        <v>20</v>
      </c>
      <c r="E27" s="1" t="s">
        <v>21</v>
      </c>
      <c r="F27" s="1" t="s">
        <v>22</v>
      </c>
      <c r="G27" s="22">
        <f>G24*rte_elec_by_usage!Q35</f>
        <v>26.29275375219941</v>
      </c>
      <c r="H27" s="22">
        <f>H24*rte_elec_by_usage!R35</f>
        <v>27.965837932166298</v>
      </c>
      <c r="I27" s="22">
        <f>I24*rte_elec_by_usage!S35</f>
        <v>28.985284000000004</v>
      </c>
      <c r="J27" s="22">
        <f>J24*rte_elec_by_usage!T35</f>
        <v>28.334218220653788</v>
      </c>
      <c r="K27" s="22">
        <f>K24*rte_elec_by_usage!U35</f>
        <v>29.56220106904232</v>
      </c>
      <c r="L27" s="22">
        <f>L24*rte_elec_by_usage!V35</f>
        <v>29.966175252796422</v>
      </c>
      <c r="M27" s="22">
        <f>M24*rte_elec_by_usage!W35</f>
        <v>30.799442842183996</v>
      </c>
      <c r="N27" s="22">
        <f>N24*rte_elec_by_usage!X35</f>
        <v>31.333267940029994</v>
      </c>
      <c r="O27" s="22">
        <f>O24*rte_elec_by_usage!Y35</f>
        <v>31.47739992383854</v>
      </c>
      <c r="P27" s="22">
        <f>P24*rte_elec_by_usage!Z35</f>
        <v>28.688726640378547</v>
      </c>
      <c r="Q27" s="22">
        <f>Q24*rte_elec_by_usage!AA35</f>
        <v>30.935244514592927</v>
      </c>
    </row>
    <row r="28" spans="1:17" s="22" customFormat="1" x14ac:dyDescent="0.25">
      <c r="A28" s="21" t="s">
        <v>124</v>
      </c>
      <c r="B28" s="1" t="s">
        <v>32</v>
      </c>
      <c r="C28" s="1" t="s">
        <v>24</v>
      </c>
      <c r="D28" s="1" t="s">
        <v>20</v>
      </c>
      <c r="E28" s="1" t="s">
        <v>21</v>
      </c>
      <c r="F28" s="1" t="s">
        <v>22</v>
      </c>
      <c r="G28" s="22">
        <f>G24*rte_elec_by_usage!Q36</f>
        <v>6.7000839677419348</v>
      </c>
      <c r="H28" s="22">
        <f>H24*rte_elec_by_usage!R36</f>
        <v>6.9650766170678331</v>
      </c>
      <c r="I28" s="22">
        <f>I24*rte_elec_by_usage!S36</f>
        <v>7.0852916444444443</v>
      </c>
      <c r="J28" s="22">
        <f>J24*rte_elec_by_usage!T36</f>
        <v>6.9032458937592871</v>
      </c>
      <c r="K28" s="22">
        <f>K24*rte_elec_by_usage!U36</f>
        <v>7.0738123986636987</v>
      </c>
      <c r="L28" s="22">
        <f>L24*rte_elec_by_usage!V36</f>
        <v>7.0133601655480984</v>
      </c>
      <c r="M28" s="22">
        <f>M24*rte_elec_by_usage!W36</f>
        <v>7.0095283709798055</v>
      </c>
      <c r="N28" s="22">
        <f>N24*rte_elec_by_usage!X36</f>
        <v>6.9864719055472273</v>
      </c>
      <c r="O28" s="22">
        <f>O24*rte_elec_by_usage!Y36</f>
        <v>7.0299526496572744</v>
      </c>
      <c r="P28" s="22">
        <f>P24*rte_elec_by_usage!Z36</f>
        <v>6.4423807192429017</v>
      </c>
      <c r="Q28" s="22">
        <f>Q24*rte_elec_by_usage!AA36</f>
        <v>6.8631171605222718</v>
      </c>
    </row>
    <row r="29" spans="1:17" s="22" customFormat="1" x14ac:dyDescent="0.25">
      <c r="A29" s="21" t="s">
        <v>123</v>
      </c>
      <c r="B29" s="1" t="s">
        <v>32</v>
      </c>
      <c r="C29" s="1" t="s">
        <v>24</v>
      </c>
      <c r="D29" s="1" t="s">
        <v>20</v>
      </c>
      <c r="E29" s="1" t="s">
        <v>21</v>
      </c>
      <c r="F29" s="1" t="s">
        <v>22</v>
      </c>
      <c r="G29" s="22">
        <f>G24*rte_elec_by_usage!Q37</f>
        <v>71.772111593841629</v>
      </c>
      <c r="H29" s="22">
        <f>H24*rte_elec_by_usage!R37</f>
        <v>73.872024726477022</v>
      </c>
      <c r="I29" s="22">
        <f>I24*rte_elec_by_usage!S37</f>
        <v>71.819092577777781</v>
      </c>
      <c r="J29" s="22">
        <f>J24*rte_elec_by_usage!T37</f>
        <v>67.486956125557214</v>
      </c>
      <c r="K29" s="22">
        <f>K24*rte_elec_by_usage!U37</f>
        <v>68.204221037861913</v>
      </c>
      <c r="L29" s="22">
        <f>L24*rte_elec_by_usage!V37</f>
        <v>67.689551900820277</v>
      </c>
      <c r="M29" s="22">
        <f>M24*rte_elec_by_usage!W37</f>
        <v>66.059494647718779</v>
      </c>
      <c r="N29" s="22">
        <f>N24*rte_elec_by_usage!X37</f>
        <v>64.360226038980514</v>
      </c>
      <c r="O29" s="22">
        <f>O24*rte_elec_by_usage!Y37</f>
        <v>60.541532520182798</v>
      </c>
      <c r="P29" s="22">
        <f>P24*rte_elec_by_usage!Z37</f>
        <v>55.565533703470024</v>
      </c>
      <c r="Q29" s="22">
        <f>Q24*rte_elec_by_usage!AA37</f>
        <v>57.260932727342535</v>
      </c>
    </row>
    <row r="30" spans="1:17" x14ac:dyDescent="0.25">
      <c r="A30" s="3" t="s">
        <v>57</v>
      </c>
      <c r="B30" s="1" t="s">
        <v>34</v>
      </c>
      <c r="C30" s="1" t="s">
        <v>24</v>
      </c>
      <c r="D30" s="1" t="s">
        <v>20</v>
      </c>
      <c r="E30" s="1" t="s">
        <v>21</v>
      </c>
      <c r="F30" s="1" t="s">
        <v>22</v>
      </c>
      <c r="G30" s="10">
        <v>6.5972519444444426</v>
      </c>
      <c r="H30" s="10">
        <v>8.1748872222222211</v>
      </c>
      <c r="I30" s="10">
        <v>10.300221944444445</v>
      </c>
      <c r="J30" s="10">
        <v>9.3192475000000012</v>
      </c>
      <c r="K30" s="10">
        <v>9.4634223008306666</v>
      </c>
      <c r="L30" s="10">
        <v>10.721571624481983</v>
      </c>
      <c r="M30" s="10">
        <v>11.437952066924735</v>
      </c>
      <c r="N30" s="10">
        <v>10.998413440311644</v>
      </c>
      <c r="O30" s="10">
        <v>11.474464380852645</v>
      </c>
      <c r="P30" s="10">
        <v>11.563795672487979</v>
      </c>
      <c r="Q30" s="10">
        <v>13.62740276421523</v>
      </c>
    </row>
    <row r="31" spans="1:17" x14ac:dyDescent="0.25">
      <c r="A31" s="6" t="s">
        <v>65</v>
      </c>
      <c r="B31" s="1" t="s">
        <v>34</v>
      </c>
      <c r="C31" s="1" t="s">
        <v>24</v>
      </c>
      <c r="D31" s="1" t="s">
        <v>20</v>
      </c>
      <c r="E31" s="1" t="s">
        <v>21</v>
      </c>
      <c r="F31" s="1" t="s">
        <v>22</v>
      </c>
      <c r="G31" s="11">
        <v>0.20652194444444444</v>
      </c>
      <c r="H31" s="11">
        <v>0.20652194444444444</v>
      </c>
      <c r="I31" s="11">
        <v>0.20652194444444444</v>
      </c>
      <c r="J31" s="11">
        <v>0.19448611111111111</v>
      </c>
      <c r="K31" s="11">
        <v>0.19448611111111111</v>
      </c>
      <c r="L31" s="11">
        <v>0.19448611111111111</v>
      </c>
      <c r="M31" s="11">
        <v>0.19448611111111111</v>
      </c>
      <c r="N31" s="11">
        <v>0.19448611111111111</v>
      </c>
      <c r="O31" s="11">
        <v>0.19448611111111111</v>
      </c>
      <c r="P31" s="11">
        <v>0.19448611111111111</v>
      </c>
      <c r="Q31" s="11">
        <v>0.19448611111111111</v>
      </c>
    </row>
    <row r="32" spans="1:17" x14ac:dyDescent="0.25">
      <c r="A32" s="6" t="s">
        <v>70</v>
      </c>
      <c r="B32" s="1" t="s">
        <v>34</v>
      </c>
      <c r="C32" s="1" t="s">
        <v>24</v>
      </c>
      <c r="D32" s="1" t="s">
        <v>20</v>
      </c>
      <c r="E32" s="1" t="s">
        <v>21</v>
      </c>
      <c r="F32" s="1" t="s">
        <v>22</v>
      </c>
      <c r="G32" s="11">
        <v>0.80402888888888879</v>
      </c>
      <c r="H32" s="11">
        <v>0.84711388888888883</v>
      </c>
      <c r="I32" s="11">
        <v>1.0546830555555555</v>
      </c>
      <c r="J32" s="11">
        <v>0.8699458333333332</v>
      </c>
      <c r="K32" s="11">
        <v>0.60884166666666661</v>
      </c>
      <c r="L32" s="11">
        <v>0.73101500000000008</v>
      </c>
      <c r="M32" s="11">
        <v>0.87778027777777778</v>
      </c>
      <c r="N32" s="11">
        <v>0.68878972222222223</v>
      </c>
      <c r="O32" s="11">
        <v>0.70483194444444441</v>
      </c>
      <c r="P32" s="11">
        <v>0.87372833333333344</v>
      </c>
      <c r="Q32" s="11">
        <v>1.2221977777777777</v>
      </c>
    </row>
    <row r="33" spans="1:17" x14ac:dyDescent="0.25">
      <c r="A33" s="6" t="s">
        <v>59</v>
      </c>
      <c r="B33" s="1" t="s">
        <v>34</v>
      </c>
      <c r="C33" s="1" t="s">
        <v>24</v>
      </c>
      <c r="D33" s="1" t="s">
        <v>20</v>
      </c>
      <c r="E33" s="1" t="s">
        <v>21</v>
      </c>
      <c r="F33" s="1" t="s">
        <v>22</v>
      </c>
      <c r="G33" s="11">
        <v>1.3298655555555554</v>
      </c>
      <c r="H33" s="11">
        <v>1.9380772222222222</v>
      </c>
      <c r="I33" s="11">
        <v>2.9353719444444448</v>
      </c>
      <c r="J33" s="11">
        <v>2.6521499999999998</v>
      </c>
      <c r="K33" s="11">
        <v>2.8657952777777775</v>
      </c>
      <c r="L33" s="11">
        <v>3.0803641666666666</v>
      </c>
      <c r="M33" s="11">
        <v>3.0430200000000003</v>
      </c>
      <c r="N33" s="11">
        <v>2.9755694444444445</v>
      </c>
      <c r="O33" s="11">
        <v>3.0417930555555559</v>
      </c>
      <c r="P33" s="11">
        <v>2.8573711111111111</v>
      </c>
      <c r="Q33" s="11">
        <v>3.518470555555556</v>
      </c>
    </row>
    <row r="34" spans="1:17" x14ac:dyDescent="0.25">
      <c r="A34" s="6" t="s">
        <v>71</v>
      </c>
      <c r="B34" s="1" t="s">
        <v>34</v>
      </c>
      <c r="C34" s="1" t="s">
        <v>24</v>
      </c>
      <c r="D34" s="1" t="s">
        <v>20</v>
      </c>
      <c r="E34" s="1" t="s">
        <v>21</v>
      </c>
      <c r="F34" s="1" t="s">
        <v>22</v>
      </c>
      <c r="G34" s="11">
        <v>0.31433222222222224</v>
      </c>
      <c r="H34" s="11">
        <v>0.48625388888888882</v>
      </c>
      <c r="I34" s="11">
        <v>0.57695027777777785</v>
      </c>
      <c r="J34" s="11">
        <v>0.77330972222222216</v>
      </c>
      <c r="K34" s="11">
        <v>0.80299777777777781</v>
      </c>
      <c r="L34" s="11">
        <v>0.95236972222222216</v>
      </c>
      <c r="M34" s="11">
        <v>1.275323611111111</v>
      </c>
      <c r="N34" s="11">
        <v>1.371845</v>
      </c>
      <c r="O34" s="11">
        <v>1.4702230555555555</v>
      </c>
      <c r="P34" s="11">
        <v>1.5996511111111111</v>
      </c>
      <c r="Q34" s="11">
        <v>1.6026680555555555</v>
      </c>
    </row>
    <row r="35" spans="1:17" x14ac:dyDescent="0.25">
      <c r="A35" s="6" t="s">
        <v>60</v>
      </c>
      <c r="B35" s="1" t="s">
        <v>34</v>
      </c>
      <c r="C35" s="1" t="s">
        <v>24</v>
      </c>
      <c r="D35" s="1" t="s">
        <v>20</v>
      </c>
      <c r="E35" s="1" t="s">
        <v>21</v>
      </c>
      <c r="F35" s="1" t="s">
        <v>22</v>
      </c>
      <c r="G35" s="11">
        <v>3.0481416666666661</v>
      </c>
      <c r="H35" s="11">
        <v>3.7242380555555554</v>
      </c>
      <c r="I35" s="11">
        <v>4.3153619444444447</v>
      </c>
      <c r="J35" s="11">
        <v>3.8022855555555561</v>
      </c>
      <c r="K35" s="11">
        <v>4.2122247222222224</v>
      </c>
      <c r="L35" s="11">
        <v>4.7251222222222218</v>
      </c>
      <c r="M35" s="11">
        <v>4.7034313888888892</v>
      </c>
      <c r="N35" s="11">
        <v>4.5575774999999998</v>
      </c>
      <c r="O35" s="11">
        <v>4.7799836111111107</v>
      </c>
      <c r="P35" s="11">
        <v>4.5554955555555559</v>
      </c>
      <c r="Q35" s="11">
        <v>5.4113150000000001</v>
      </c>
    </row>
    <row r="36" spans="1:17" x14ac:dyDescent="0.25">
      <c r="A36" s="6" t="s">
        <v>73</v>
      </c>
      <c r="B36" s="1" t="s">
        <v>34</v>
      </c>
      <c r="C36" s="1" t="s">
        <v>24</v>
      </c>
      <c r="D36" s="1" t="s">
        <v>20</v>
      </c>
      <c r="E36" s="1" t="s">
        <v>21</v>
      </c>
      <c r="F36" s="1" t="s">
        <v>22</v>
      </c>
      <c r="G36" s="11">
        <v>6.2968055555555555E-2</v>
      </c>
      <c r="H36" s="11">
        <v>0.10145944444444446</v>
      </c>
      <c r="I36" s="11">
        <v>0.11654166666666668</v>
      </c>
      <c r="J36" s="11">
        <v>0.12616444444444444</v>
      </c>
      <c r="K36" s="11">
        <v>0.13457416666666669</v>
      </c>
      <c r="L36" s="11">
        <v>0.14081750000000001</v>
      </c>
      <c r="M36" s="11">
        <v>0.14669138888888891</v>
      </c>
      <c r="N36" s="11">
        <v>0.15307305555555556</v>
      </c>
      <c r="O36" s="11">
        <v>0.1578252777777778</v>
      </c>
      <c r="P36" s="11">
        <v>0.16289944444444443</v>
      </c>
      <c r="Q36" s="11">
        <v>0.165855</v>
      </c>
    </row>
    <row r="37" spans="1:17" x14ac:dyDescent="0.25">
      <c r="A37" s="6" t="s">
        <v>74</v>
      </c>
      <c r="B37" s="1" t="s">
        <v>34</v>
      </c>
      <c r="C37" s="1" t="s">
        <v>24</v>
      </c>
      <c r="D37" s="1" t="s">
        <v>20</v>
      </c>
      <c r="E37" s="1" t="s">
        <v>21</v>
      </c>
      <c r="F37" s="1" t="s">
        <v>22</v>
      </c>
      <c r="G37" s="11">
        <v>0.8313936111111111</v>
      </c>
      <c r="H37" s="11">
        <v>0.87122277777777779</v>
      </c>
      <c r="I37" s="11">
        <v>1.0947911111111113</v>
      </c>
      <c r="J37" s="11">
        <v>0.90090583333333318</v>
      </c>
      <c r="K37" s="11">
        <v>0.64435527777777779</v>
      </c>
      <c r="L37" s="11">
        <v>0.76654111111111112</v>
      </c>
      <c r="M37" s="11">
        <v>0.90856500000000007</v>
      </c>
      <c r="N37" s="11">
        <v>0.71958305555555557</v>
      </c>
      <c r="O37" s="11">
        <v>0.73496361111111119</v>
      </c>
      <c r="P37" s="11">
        <v>0.92353277777777787</v>
      </c>
      <c r="Q37" s="11">
        <v>1.3097002777777778</v>
      </c>
    </row>
    <row r="38" spans="1:17" x14ac:dyDescent="0.25">
      <c r="A38" s="3" t="s">
        <v>62</v>
      </c>
      <c r="B38" s="1" t="s">
        <v>43</v>
      </c>
      <c r="C38" s="1" t="s">
        <v>24</v>
      </c>
      <c r="D38" s="1" t="s">
        <v>20</v>
      </c>
      <c r="E38" s="1" t="s">
        <v>21</v>
      </c>
      <c r="F38" s="1" t="s">
        <v>22</v>
      </c>
      <c r="G38" s="10">
        <v>60.608317</v>
      </c>
      <c r="H38" s="10">
        <v>69.278789250000003</v>
      </c>
      <c r="I38" s="10">
        <v>74.486055999999991</v>
      </c>
      <c r="J38" s="10">
        <v>63.982512000000007</v>
      </c>
      <c r="K38" s="10">
        <v>68.024562500000016</v>
      </c>
      <c r="L38" s="10">
        <v>69.185269250000019</v>
      </c>
      <c r="M38" s="10">
        <v>71.516437750000009</v>
      </c>
      <c r="N38" s="10">
        <v>70.466829750000002</v>
      </c>
      <c r="O38" s="10">
        <v>70.504948999999996</v>
      </c>
      <c r="P38" s="10">
        <v>62.61667825</v>
      </c>
      <c r="Q38" s="10">
        <v>75.02500775</v>
      </c>
    </row>
    <row r="39" spans="1:17" x14ac:dyDescent="0.25">
      <c r="A39" s="3" t="s">
        <v>66</v>
      </c>
      <c r="B39" s="1" t="s">
        <v>48</v>
      </c>
      <c r="C39" s="1" t="s">
        <v>24</v>
      </c>
      <c r="D39" s="1" t="s">
        <v>20</v>
      </c>
      <c r="E39" s="1" t="s">
        <v>21</v>
      </c>
      <c r="F39" s="1" t="s">
        <v>22</v>
      </c>
      <c r="G39" s="10">
        <v>42.120322136555004</v>
      </c>
      <c r="H39" s="10">
        <v>42.227763857467998</v>
      </c>
      <c r="I39" s="10">
        <v>42.976783091550004</v>
      </c>
      <c r="J39" s="10">
        <v>38.473278653150004</v>
      </c>
      <c r="K39" s="10">
        <v>39.389468316680009</v>
      </c>
      <c r="L39" s="10">
        <v>34.409288836400002</v>
      </c>
      <c r="M39" s="10">
        <v>35.518709629925006</v>
      </c>
      <c r="N39" s="10">
        <v>33.510327971169993</v>
      </c>
      <c r="O39" s="10">
        <v>32.93541245267501</v>
      </c>
      <c r="P39" s="10">
        <v>32.886842187182005</v>
      </c>
      <c r="Q39" s="10">
        <v>31.687498104564003</v>
      </c>
    </row>
    <row r="40" spans="1:17" x14ac:dyDescent="0.25">
      <c r="A40" s="6" t="s">
        <v>68</v>
      </c>
      <c r="B40" s="1" t="s">
        <v>48</v>
      </c>
      <c r="C40" s="1" t="s">
        <v>24</v>
      </c>
      <c r="D40" s="1" t="s">
        <v>20</v>
      </c>
      <c r="E40" s="1" t="s">
        <v>21</v>
      </c>
      <c r="F40" s="1" t="s">
        <v>22</v>
      </c>
      <c r="G40" s="11">
        <v>5.6498039735550005</v>
      </c>
      <c r="H40" s="11">
        <v>4.725618174467999</v>
      </c>
      <c r="I40" s="11">
        <v>4.03206034955</v>
      </c>
      <c r="J40" s="11">
        <v>4.0013934351499998</v>
      </c>
      <c r="K40" s="11">
        <v>4.4375025136799993</v>
      </c>
      <c r="L40" s="11">
        <v>4.1655892059999999</v>
      </c>
      <c r="M40" s="11">
        <v>4.5233698740000001</v>
      </c>
      <c r="N40" s="11">
        <v>3.4683896849970006</v>
      </c>
      <c r="O40" s="11">
        <v>3.8771540981869999</v>
      </c>
      <c r="P40" s="11">
        <v>3.1763256589800006</v>
      </c>
      <c r="Q40" s="11">
        <v>3.4233093208290004</v>
      </c>
    </row>
    <row r="41" spans="1:17" x14ac:dyDescent="0.25">
      <c r="A41" s="6" t="s">
        <v>69</v>
      </c>
      <c r="B41" s="1" t="s">
        <v>48</v>
      </c>
      <c r="C41" s="1" t="s">
        <v>24</v>
      </c>
      <c r="D41" s="1" t="s">
        <v>20</v>
      </c>
      <c r="E41" s="1" t="s">
        <v>21</v>
      </c>
      <c r="F41" s="1" t="s">
        <v>22</v>
      </c>
      <c r="G41" s="11">
        <v>28.731798700000006</v>
      </c>
      <c r="H41" s="11">
        <v>31.003835500000005</v>
      </c>
      <c r="I41" s="11">
        <v>32.471192600000009</v>
      </c>
      <c r="J41" s="11">
        <v>28.258457700000005</v>
      </c>
      <c r="K41" s="11">
        <v>29.193306175000007</v>
      </c>
      <c r="L41" s="11">
        <v>26.329593125000006</v>
      </c>
      <c r="M41" s="11">
        <v>27.167051689250002</v>
      </c>
      <c r="N41" s="11">
        <v>20.247965954700003</v>
      </c>
      <c r="O41" s="11">
        <v>18.795033921675003</v>
      </c>
      <c r="P41" s="11">
        <v>19.556249084350004</v>
      </c>
      <c r="Q41" s="11">
        <v>19.334039151900004</v>
      </c>
    </row>
    <row r="42" spans="1:17" x14ac:dyDescent="0.25">
      <c r="A42" s="6" t="s">
        <v>109</v>
      </c>
      <c r="B42" s="1" t="s">
        <v>48</v>
      </c>
      <c r="C42" s="1" t="s">
        <v>24</v>
      </c>
      <c r="D42" s="1" t="s">
        <v>20</v>
      </c>
      <c r="E42" s="1" t="s">
        <v>21</v>
      </c>
      <c r="F42" s="1" t="s">
        <v>22</v>
      </c>
      <c r="G42" s="11">
        <f>G39-(G40+G41)</f>
        <v>7.7387194629999954</v>
      </c>
      <c r="H42" s="11">
        <f t="shared" ref="H42:Q42" si="1">H39-(H40+H41)</f>
        <v>6.4983101829999939</v>
      </c>
      <c r="I42" s="11">
        <f t="shared" si="1"/>
        <v>6.4735301419999942</v>
      </c>
      <c r="J42" s="11">
        <f t="shared" si="1"/>
        <v>6.2134275180000031</v>
      </c>
      <c r="K42" s="11">
        <f t="shared" si="1"/>
        <v>5.7586596280000037</v>
      </c>
      <c r="L42" s="11">
        <f t="shared" si="1"/>
        <v>3.9141065053999959</v>
      </c>
      <c r="M42" s="11">
        <f t="shared" si="1"/>
        <v>3.8282880666750039</v>
      </c>
      <c r="N42" s="11">
        <f t="shared" si="1"/>
        <v>9.7939723314729896</v>
      </c>
      <c r="O42" s="11">
        <f t="shared" si="1"/>
        <v>10.263224432813008</v>
      </c>
      <c r="P42" s="11">
        <f t="shared" si="1"/>
        <v>10.154267443852</v>
      </c>
      <c r="Q42" s="11">
        <f t="shared" si="1"/>
        <v>8.9301496318349969</v>
      </c>
    </row>
    <row r="43" spans="1:17" x14ac:dyDescent="0.25">
      <c r="A43" s="4" t="s">
        <v>72</v>
      </c>
      <c r="B43" s="1" t="s">
        <v>46</v>
      </c>
      <c r="C43" s="1" t="s">
        <v>24</v>
      </c>
      <c r="D43" s="1" t="s">
        <v>20</v>
      </c>
      <c r="E43" s="1" t="s">
        <v>21</v>
      </c>
      <c r="F43" s="1" t="s">
        <v>22</v>
      </c>
      <c r="G43" s="12">
        <v>255.68966972636099</v>
      </c>
      <c r="H43" s="12">
        <v>272.57208499664569</v>
      </c>
      <c r="I43" s="12">
        <v>281.40512928697848</v>
      </c>
      <c r="J43" s="12">
        <v>258.48019278683205</v>
      </c>
      <c r="K43" s="12">
        <v>267.74278593046097</v>
      </c>
      <c r="L43" s="12">
        <v>266.37901744491614</v>
      </c>
      <c r="M43" s="12">
        <v>270.33177644657241</v>
      </c>
      <c r="N43" s="12">
        <v>265.93668804812916</v>
      </c>
      <c r="O43" s="12">
        <v>262.3933013048686</v>
      </c>
      <c r="P43" s="12">
        <v>244.59527678750149</v>
      </c>
      <c r="Q43" s="12">
        <v>264.73284543069479</v>
      </c>
    </row>
    <row r="44" spans="1:17" x14ac:dyDescent="0.25">
      <c r="A44" s="4" t="s">
        <v>55</v>
      </c>
      <c r="B44" s="1" t="s">
        <v>46</v>
      </c>
      <c r="C44" s="1" t="s">
        <v>101</v>
      </c>
      <c r="D44" s="1" t="s">
        <v>20</v>
      </c>
      <c r="E44" s="1" t="s">
        <v>21</v>
      </c>
      <c r="F44" s="1" t="s">
        <v>30</v>
      </c>
      <c r="G44" s="12">
        <f t="shared" ref="G44:Q44" si="2">G21+G43</f>
        <v>717.21137292116191</v>
      </c>
      <c r="H44" s="12">
        <f t="shared" si="2"/>
        <v>781.10553524160218</v>
      </c>
      <c r="I44" s="12">
        <f t="shared" si="2"/>
        <v>814.99401088537707</v>
      </c>
      <c r="J44" s="12">
        <f t="shared" si="2"/>
        <v>697.97878145706375</v>
      </c>
      <c r="K44" s="12">
        <f t="shared" si="2"/>
        <v>731.90670267039536</v>
      </c>
      <c r="L44" s="12">
        <f t="shared" si="2"/>
        <v>753.02386517438026</v>
      </c>
      <c r="M44" s="12">
        <f t="shared" si="2"/>
        <v>748.55478021439603</v>
      </c>
      <c r="N44" s="12">
        <f t="shared" si="2"/>
        <v>728.41922258951945</v>
      </c>
      <c r="O44" s="12">
        <f t="shared" si="2"/>
        <v>723.31725998647516</v>
      </c>
      <c r="P44" s="12">
        <f t="shared" si="2"/>
        <v>693.0514231073887</v>
      </c>
      <c r="Q44" s="12">
        <f t="shared" si="2"/>
        <v>755.64962364469102</v>
      </c>
    </row>
  </sheetData>
  <autoFilter ref="A1:Q1" xr:uid="{7DD5A6A6-31FD-4EE9-A7F1-73996F64F770}">
    <sortState xmlns:xlrd2="http://schemas.microsoft.com/office/spreadsheetml/2017/richdata2" ref="A2:Q35">
      <sortCondition ref="F1"/>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9359-889D-4F6D-899A-3D4C879201C8}">
  <dimension ref="A1:AA38"/>
  <sheetViews>
    <sheetView topLeftCell="C14" workbookViewId="0">
      <selection activeCell="Q33" sqref="Q33:AA38"/>
    </sheetView>
  </sheetViews>
  <sheetFormatPr baseColWidth="10" defaultRowHeight="15" x14ac:dyDescent="0.25"/>
  <cols>
    <col min="2" max="2" width="22.7109375" bestFit="1" customWidth="1"/>
  </cols>
  <sheetData>
    <row r="1" spans="1:27" x14ac:dyDescent="0.25">
      <c r="B1" s="8" t="s">
        <v>77</v>
      </c>
      <c r="C1" s="8" t="s">
        <v>120</v>
      </c>
      <c r="D1" s="8" t="s">
        <v>6</v>
      </c>
      <c r="E1" s="8" t="s">
        <v>7</v>
      </c>
      <c r="F1" s="8" t="s">
        <v>8</v>
      </c>
      <c r="G1" s="8" t="s">
        <v>9</v>
      </c>
      <c r="H1" s="8" t="s">
        <v>10</v>
      </c>
      <c r="I1" s="8" t="s">
        <v>11</v>
      </c>
      <c r="J1" s="8" t="s">
        <v>12</v>
      </c>
      <c r="K1" s="8" t="s">
        <v>13</v>
      </c>
      <c r="L1" s="8" t="s">
        <v>14</v>
      </c>
      <c r="M1" s="8" t="s">
        <v>15</v>
      </c>
      <c r="N1" s="8" t="s">
        <v>16</v>
      </c>
      <c r="Q1" s="8" t="s">
        <v>6</v>
      </c>
      <c r="R1" s="8" t="s">
        <v>7</v>
      </c>
      <c r="S1" s="8" t="s">
        <v>8</v>
      </c>
      <c r="T1" s="8" t="s">
        <v>9</v>
      </c>
      <c r="U1" s="8" t="s">
        <v>10</v>
      </c>
      <c r="V1" s="8" t="s">
        <v>11</v>
      </c>
      <c r="W1" s="8" t="s">
        <v>12</v>
      </c>
      <c r="X1" s="8" t="s">
        <v>13</v>
      </c>
      <c r="Y1" s="8" t="s">
        <v>14</v>
      </c>
      <c r="Z1" s="8" t="s">
        <v>15</v>
      </c>
      <c r="AA1" s="8" t="s">
        <v>16</v>
      </c>
    </row>
    <row r="2" spans="1:27" x14ac:dyDescent="0.25">
      <c r="A2" s="27" t="s">
        <v>121</v>
      </c>
      <c r="B2" t="s">
        <v>110</v>
      </c>
      <c r="C2" t="s">
        <v>24</v>
      </c>
      <c r="D2">
        <v>41.8</v>
      </c>
      <c r="E2">
        <v>42.7</v>
      </c>
      <c r="F2">
        <v>43.2</v>
      </c>
      <c r="G2">
        <v>44.2</v>
      </c>
      <c r="H2">
        <v>44.3</v>
      </c>
      <c r="I2">
        <v>44.3</v>
      </c>
      <c r="J2">
        <v>44.4</v>
      </c>
      <c r="K2">
        <v>44.6</v>
      </c>
      <c r="L2">
        <v>45.1</v>
      </c>
      <c r="M2">
        <v>45.2</v>
      </c>
      <c r="N2">
        <v>45.4</v>
      </c>
      <c r="Q2" s="20">
        <f>D2/$D$10</f>
        <v>0.27195836044242028</v>
      </c>
      <c r="R2" s="20">
        <f>E2/$E$10</f>
        <v>0.27459807073954989</v>
      </c>
      <c r="S2" s="20">
        <f>F2/$F$10</f>
        <v>0.27463445645263829</v>
      </c>
      <c r="T2" s="20">
        <f>G2/$G$10</f>
        <v>0.27833753148614615</v>
      </c>
      <c r="U2" s="20">
        <f>H2/$H$10</f>
        <v>0.27774294670846394</v>
      </c>
      <c r="V2" s="20">
        <f>I2/$I$10</f>
        <v>0.27826633165829145</v>
      </c>
      <c r="W2" s="20">
        <f>J2/$J$10</f>
        <v>0.2804801010739103</v>
      </c>
      <c r="X2" s="20">
        <f>K2/$K$10</f>
        <v>0.27892432770481551</v>
      </c>
      <c r="Y2" s="20">
        <f>L2/$L$10</f>
        <v>0.28222778473091364</v>
      </c>
      <c r="Z2" s="20">
        <f>M2/$M$10</f>
        <v>0.28356336260978671</v>
      </c>
      <c r="AA2" s="20">
        <f>N2/$N$10</f>
        <v>0.28898790579248884</v>
      </c>
    </row>
    <row r="3" spans="1:27" x14ac:dyDescent="0.25">
      <c r="A3" s="27"/>
      <c r="B3" t="s">
        <v>112</v>
      </c>
      <c r="C3" t="s">
        <v>24</v>
      </c>
      <c r="D3">
        <v>21.8</v>
      </c>
      <c r="E3">
        <v>22.3</v>
      </c>
      <c r="F3">
        <v>22.7</v>
      </c>
      <c r="G3">
        <v>22.9</v>
      </c>
      <c r="H3">
        <v>22.9</v>
      </c>
      <c r="I3">
        <v>22.9</v>
      </c>
      <c r="J3">
        <v>22.8</v>
      </c>
      <c r="K3">
        <v>22.6</v>
      </c>
      <c r="L3">
        <v>22.5</v>
      </c>
      <c r="M3">
        <v>22.5</v>
      </c>
      <c r="N3">
        <v>22.5</v>
      </c>
      <c r="Q3" s="20">
        <f t="shared" ref="Q3:Q10" si="0">D3/$D$10</f>
        <v>0.14183474300585558</v>
      </c>
      <c r="R3" s="20">
        <f t="shared" ref="R3:R10" si="1">E3/$E$10</f>
        <v>0.14340836012861741</v>
      </c>
      <c r="S3" s="20">
        <f t="shared" ref="S3:S10" si="2">F3/$F$10</f>
        <v>0.14431023521932612</v>
      </c>
      <c r="T3" s="20">
        <f t="shared" ref="T3:T10" si="3">G3/$G$10</f>
        <v>0.14420654911838793</v>
      </c>
      <c r="U3" s="20">
        <f t="shared" ref="U3:U10" si="4">H3/$H$10</f>
        <v>0.14357366771159874</v>
      </c>
      <c r="V3" s="20">
        <f t="shared" ref="V3:V10" si="5">I3/$I$10</f>
        <v>0.14384422110552764</v>
      </c>
      <c r="W3" s="20">
        <f t="shared" ref="W3:W10" si="6">J3/$J$10</f>
        <v>0.14403032217308909</v>
      </c>
      <c r="X3" s="20">
        <f t="shared" ref="X3:X10" si="7">K3/$K$10</f>
        <v>0.14133833646028768</v>
      </c>
      <c r="Y3" s="20">
        <f t="shared" ref="Y3:Y10" si="8">L3/$L$10</f>
        <v>0.14080100125156444</v>
      </c>
      <c r="Z3" s="20">
        <f t="shared" ref="Z3:Z10" si="9">M3/$M$10</f>
        <v>0.1411543287327478</v>
      </c>
      <c r="AA3" s="20">
        <f t="shared" ref="AA3:AA10" si="10">N3/$N$10</f>
        <v>0.14322087842138764</v>
      </c>
    </row>
    <row r="4" spans="1:27" x14ac:dyDescent="0.25">
      <c r="A4" s="27"/>
      <c r="B4" t="s">
        <v>113</v>
      </c>
      <c r="C4" t="s">
        <v>24</v>
      </c>
      <c r="D4">
        <v>3.1</v>
      </c>
      <c r="E4">
        <v>3.3</v>
      </c>
      <c r="F4">
        <v>3.5</v>
      </c>
      <c r="G4">
        <v>3.8</v>
      </c>
      <c r="H4">
        <v>4</v>
      </c>
      <c r="I4">
        <v>4.4000000000000004</v>
      </c>
      <c r="J4">
        <v>4.9000000000000004</v>
      </c>
      <c r="K4">
        <v>5.4</v>
      </c>
      <c r="L4">
        <v>5.9</v>
      </c>
      <c r="M4">
        <v>6.3</v>
      </c>
      <c r="N4">
        <v>6.6</v>
      </c>
      <c r="Q4" s="20">
        <f t="shared" si="0"/>
        <v>2.0169160702667537E-2</v>
      </c>
      <c r="R4" s="20">
        <f t="shared" si="1"/>
        <v>2.122186495176849E-2</v>
      </c>
      <c r="S4" s="20">
        <f t="shared" si="2"/>
        <v>2.225047679593134E-2</v>
      </c>
      <c r="T4" s="20">
        <f t="shared" si="3"/>
        <v>2.3929471032745592E-2</v>
      </c>
      <c r="U4" s="20">
        <f t="shared" si="4"/>
        <v>2.5078369905956112E-2</v>
      </c>
      <c r="V4" s="20">
        <f t="shared" si="5"/>
        <v>2.7638190954773875E-2</v>
      </c>
      <c r="W4" s="20">
        <f t="shared" si="6"/>
        <v>3.0953885028427042E-2</v>
      </c>
      <c r="X4" s="20">
        <f t="shared" si="7"/>
        <v>3.3771106941838651E-2</v>
      </c>
      <c r="Y4" s="20">
        <f t="shared" si="8"/>
        <v>3.6921151439299124E-2</v>
      </c>
      <c r="Z4" s="20">
        <f t="shared" si="9"/>
        <v>3.9523212045169384E-2</v>
      </c>
      <c r="AA4" s="20">
        <f t="shared" si="10"/>
        <v>4.2011457670273714E-2</v>
      </c>
    </row>
    <row r="5" spans="1:27" x14ac:dyDescent="0.25">
      <c r="A5" s="27"/>
      <c r="B5" t="s">
        <v>114</v>
      </c>
      <c r="C5" t="s">
        <v>24</v>
      </c>
      <c r="D5">
        <v>28.3</v>
      </c>
      <c r="E5">
        <v>27.9</v>
      </c>
      <c r="F5">
        <v>27.3</v>
      </c>
      <c r="G5">
        <v>26.8</v>
      </c>
      <c r="H5">
        <v>26.3</v>
      </c>
      <c r="I5">
        <v>25.8</v>
      </c>
      <c r="J5">
        <v>25.4</v>
      </c>
      <c r="K5">
        <v>24.9</v>
      </c>
      <c r="L5">
        <v>24.4</v>
      </c>
      <c r="M5">
        <v>23.9</v>
      </c>
      <c r="N5">
        <v>23.7</v>
      </c>
      <c r="Q5" s="20">
        <f t="shared" si="0"/>
        <v>0.18412491867273911</v>
      </c>
      <c r="R5" s="20">
        <f t="shared" si="1"/>
        <v>0.1794212218649518</v>
      </c>
      <c r="S5" s="20">
        <f t="shared" si="2"/>
        <v>0.17355371900826447</v>
      </c>
      <c r="T5" s="20">
        <f t="shared" si="3"/>
        <v>0.16876574307304787</v>
      </c>
      <c r="U5" s="20">
        <f t="shared" si="4"/>
        <v>0.16489028213166146</v>
      </c>
      <c r="V5" s="20">
        <f t="shared" si="5"/>
        <v>0.1620603015075377</v>
      </c>
      <c r="W5" s="20">
        <f t="shared" si="6"/>
        <v>0.16045483259633608</v>
      </c>
      <c r="X5" s="20">
        <f t="shared" si="7"/>
        <v>0.15572232645403375</v>
      </c>
      <c r="Y5" s="20">
        <f t="shared" si="8"/>
        <v>0.15269086357947431</v>
      </c>
      <c r="Z5" s="20">
        <f t="shared" si="9"/>
        <v>0.14993726474278543</v>
      </c>
      <c r="AA5" s="20">
        <f t="shared" si="10"/>
        <v>0.15085932527052834</v>
      </c>
    </row>
    <row r="6" spans="1:27" x14ac:dyDescent="0.25">
      <c r="A6" s="27"/>
      <c r="B6" t="s">
        <v>115</v>
      </c>
      <c r="C6" t="s">
        <v>24</v>
      </c>
      <c r="D6">
        <v>18.600000000000001</v>
      </c>
      <c r="E6">
        <v>18.899999999999999</v>
      </c>
      <c r="F6">
        <v>19.100000000000001</v>
      </c>
      <c r="G6">
        <v>19.2</v>
      </c>
      <c r="H6">
        <v>19.3</v>
      </c>
      <c r="I6">
        <v>19.7</v>
      </c>
      <c r="J6">
        <v>19.600000000000001</v>
      </c>
      <c r="K6">
        <v>19.5</v>
      </c>
      <c r="L6">
        <v>19.2</v>
      </c>
      <c r="M6">
        <v>19.5</v>
      </c>
      <c r="N6">
        <v>18</v>
      </c>
      <c r="Q6" s="20">
        <f t="shared" si="0"/>
        <v>0.12101496421600522</v>
      </c>
      <c r="R6" s="20">
        <f t="shared" si="1"/>
        <v>0.12154340836012863</v>
      </c>
      <c r="S6" s="20">
        <f t="shared" si="2"/>
        <v>0.12142403051493961</v>
      </c>
      <c r="T6" s="20">
        <f t="shared" si="3"/>
        <v>0.12090680100755669</v>
      </c>
      <c r="U6" s="20">
        <f t="shared" si="4"/>
        <v>0.12100313479623825</v>
      </c>
      <c r="V6" s="20">
        <f t="shared" si="5"/>
        <v>0.12374371859296483</v>
      </c>
      <c r="W6" s="20">
        <f t="shared" si="6"/>
        <v>0.12381554011370817</v>
      </c>
      <c r="X6" s="20">
        <f t="shared" si="7"/>
        <v>0.12195121951219512</v>
      </c>
      <c r="Y6" s="20">
        <f t="shared" si="8"/>
        <v>0.12015018773466832</v>
      </c>
      <c r="Z6" s="20">
        <f t="shared" si="9"/>
        <v>0.12233375156838143</v>
      </c>
      <c r="AA6" s="20">
        <f t="shared" si="10"/>
        <v>0.11457670273711013</v>
      </c>
    </row>
    <row r="7" spans="1:27" x14ac:dyDescent="0.25">
      <c r="A7" s="27"/>
      <c r="B7" t="s">
        <v>116</v>
      </c>
      <c r="C7" t="s">
        <v>24</v>
      </c>
      <c r="D7">
        <v>10.9</v>
      </c>
      <c r="E7">
        <v>11.3</v>
      </c>
      <c r="F7">
        <v>11.6</v>
      </c>
      <c r="G7">
        <v>11.8</v>
      </c>
      <c r="H7">
        <v>12</v>
      </c>
      <c r="I7">
        <v>12.3</v>
      </c>
      <c r="J7">
        <v>12.5</v>
      </c>
      <c r="K7">
        <v>12.5</v>
      </c>
      <c r="L7">
        <v>12.6</v>
      </c>
      <c r="M7">
        <v>12.9</v>
      </c>
      <c r="N7">
        <v>12.7</v>
      </c>
      <c r="Q7" s="20">
        <f t="shared" si="0"/>
        <v>7.091737150292779E-2</v>
      </c>
      <c r="R7" s="20">
        <f t="shared" si="1"/>
        <v>7.2668810289389082E-2</v>
      </c>
      <c r="S7" s="20">
        <f t="shared" si="2"/>
        <v>7.3744437380801012E-2</v>
      </c>
      <c r="T7" s="20">
        <f t="shared" si="3"/>
        <v>7.4307304785894215E-2</v>
      </c>
      <c r="U7" s="20">
        <f t="shared" si="4"/>
        <v>7.5235109717868343E-2</v>
      </c>
      <c r="V7" s="20">
        <f t="shared" si="5"/>
        <v>7.7261306532663332E-2</v>
      </c>
      <c r="W7" s="20">
        <f t="shared" si="6"/>
        <v>7.896399241945673E-2</v>
      </c>
      <c r="X7" s="20">
        <f t="shared" si="7"/>
        <v>7.8173858661663542E-2</v>
      </c>
      <c r="Y7" s="20">
        <f t="shared" si="8"/>
        <v>7.8848560700876091E-2</v>
      </c>
      <c r="Z7" s="20">
        <f t="shared" si="9"/>
        <v>8.0928481806775407E-2</v>
      </c>
      <c r="AA7" s="20">
        <f t="shared" si="10"/>
        <v>8.0840229153405468E-2</v>
      </c>
    </row>
    <row r="8" spans="1:27" x14ac:dyDescent="0.25">
      <c r="A8" s="27"/>
      <c r="B8" t="s">
        <v>117</v>
      </c>
      <c r="C8" t="s">
        <v>24</v>
      </c>
      <c r="D8">
        <v>10.1</v>
      </c>
      <c r="E8">
        <v>10</v>
      </c>
      <c r="F8">
        <v>10</v>
      </c>
      <c r="G8">
        <v>9.9</v>
      </c>
      <c r="H8">
        <v>9.9</v>
      </c>
      <c r="I8">
        <v>9.6999999999999993</v>
      </c>
      <c r="J8">
        <v>9.1999999999999993</v>
      </c>
      <c r="K8">
        <v>8.4</v>
      </c>
      <c r="L8">
        <v>7.5</v>
      </c>
      <c r="M8">
        <v>6.5</v>
      </c>
      <c r="N8">
        <v>5.5</v>
      </c>
      <c r="Q8" s="20">
        <f t="shared" si="0"/>
        <v>6.5712426805465199E-2</v>
      </c>
      <c r="R8" s="20">
        <f t="shared" si="1"/>
        <v>6.4308681672025733E-2</v>
      </c>
      <c r="S8" s="20">
        <f t="shared" si="2"/>
        <v>6.3572790845518118E-2</v>
      </c>
      <c r="T8" s="20">
        <f t="shared" si="3"/>
        <v>6.234256926952142E-2</v>
      </c>
      <c r="U8" s="20">
        <f t="shared" si="4"/>
        <v>6.2068965517241378E-2</v>
      </c>
      <c r="V8" s="20">
        <f t="shared" si="5"/>
        <v>6.092964824120603E-2</v>
      </c>
      <c r="W8" s="20">
        <f t="shared" si="6"/>
        <v>5.8117498420720157E-2</v>
      </c>
      <c r="X8" s="20">
        <f t="shared" si="7"/>
        <v>5.2532833020637902E-2</v>
      </c>
      <c r="Y8" s="20">
        <f t="shared" si="8"/>
        <v>4.6933667083854817E-2</v>
      </c>
      <c r="Z8" s="20">
        <f t="shared" si="9"/>
        <v>4.0777917189460472E-2</v>
      </c>
      <c r="AA8" s="20">
        <f t="shared" si="10"/>
        <v>3.5009548058561428E-2</v>
      </c>
    </row>
    <row r="9" spans="1:27" x14ac:dyDescent="0.25">
      <c r="A9" s="27"/>
      <c r="B9" t="s">
        <v>118</v>
      </c>
      <c r="C9" t="s">
        <v>24</v>
      </c>
      <c r="D9">
        <v>19.100000000000001</v>
      </c>
      <c r="E9">
        <v>19.100000000000001</v>
      </c>
      <c r="F9">
        <v>19.899999999999999</v>
      </c>
      <c r="G9">
        <v>20.2</v>
      </c>
      <c r="H9">
        <v>20.8</v>
      </c>
      <c r="I9">
        <v>20.100000000000001</v>
      </c>
      <c r="J9">
        <v>19.5</v>
      </c>
      <c r="K9">
        <v>22</v>
      </c>
      <c r="L9">
        <v>22.6</v>
      </c>
      <c r="M9">
        <v>22.6</v>
      </c>
      <c r="N9">
        <v>22.7</v>
      </c>
      <c r="Q9" s="20">
        <f t="shared" si="0"/>
        <v>0.12426805465191934</v>
      </c>
      <c r="R9" s="20">
        <f t="shared" si="1"/>
        <v>0.12282958199356916</v>
      </c>
      <c r="S9" s="20">
        <f t="shared" si="2"/>
        <v>0.12650985378258103</v>
      </c>
      <c r="T9" s="20">
        <f t="shared" si="3"/>
        <v>0.12720403022670027</v>
      </c>
      <c r="U9" s="20">
        <f t="shared" si="4"/>
        <v>0.13040752351097179</v>
      </c>
      <c r="V9" s="20">
        <f t="shared" si="5"/>
        <v>0.12625628140703518</v>
      </c>
      <c r="W9" s="20">
        <f t="shared" si="6"/>
        <v>0.12318382817435251</v>
      </c>
      <c r="X9" s="20">
        <f t="shared" si="7"/>
        <v>0.13758599124452783</v>
      </c>
      <c r="Y9" s="20">
        <f t="shared" si="8"/>
        <v>0.14142678347934917</v>
      </c>
      <c r="Z9" s="20">
        <f t="shared" si="9"/>
        <v>0.14178168130489335</v>
      </c>
      <c r="AA9" s="20">
        <f t="shared" si="10"/>
        <v>0.14449395289624442</v>
      </c>
    </row>
    <row r="10" spans="1:27" x14ac:dyDescent="0.25">
      <c r="A10" s="27"/>
      <c r="B10" s="8" t="s">
        <v>119</v>
      </c>
      <c r="C10" s="8" t="s">
        <v>24</v>
      </c>
      <c r="D10" s="8">
        <f t="shared" ref="D10:N10" si="11">SUM(D2:D9)</f>
        <v>153.69999999999999</v>
      </c>
      <c r="E10" s="8">
        <f t="shared" si="11"/>
        <v>155.49999999999997</v>
      </c>
      <c r="F10" s="8">
        <f t="shared" si="11"/>
        <v>157.30000000000001</v>
      </c>
      <c r="G10" s="8">
        <f t="shared" si="11"/>
        <v>158.79999999999998</v>
      </c>
      <c r="H10" s="8">
        <f t="shared" si="11"/>
        <v>159.5</v>
      </c>
      <c r="I10" s="8">
        <f t="shared" si="11"/>
        <v>159.19999999999999</v>
      </c>
      <c r="J10" s="8">
        <f t="shared" si="11"/>
        <v>158.29999999999998</v>
      </c>
      <c r="K10" s="8">
        <f t="shared" si="11"/>
        <v>159.9</v>
      </c>
      <c r="L10" s="8">
        <f t="shared" si="11"/>
        <v>159.80000000000001</v>
      </c>
      <c r="M10" s="8">
        <f t="shared" si="11"/>
        <v>159.4</v>
      </c>
      <c r="N10" s="8">
        <f t="shared" si="11"/>
        <v>157.1</v>
      </c>
      <c r="Q10" s="20">
        <f t="shared" si="0"/>
        <v>1</v>
      </c>
      <c r="R10" s="20">
        <f t="shared" si="1"/>
        <v>1</v>
      </c>
      <c r="S10" s="20">
        <f t="shared" si="2"/>
        <v>1</v>
      </c>
      <c r="T10" s="20">
        <f t="shared" si="3"/>
        <v>1</v>
      </c>
      <c r="U10" s="20">
        <f t="shared" si="4"/>
        <v>1</v>
      </c>
      <c r="V10" s="20">
        <f t="shared" si="5"/>
        <v>1</v>
      </c>
      <c r="W10" s="20">
        <f t="shared" si="6"/>
        <v>1</v>
      </c>
      <c r="X10" s="20">
        <f t="shared" si="7"/>
        <v>1</v>
      </c>
      <c r="Y10" s="20">
        <f t="shared" si="8"/>
        <v>1</v>
      </c>
      <c r="Z10" s="20">
        <f t="shared" si="9"/>
        <v>1</v>
      </c>
      <c r="AA10" s="20">
        <f t="shared" si="10"/>
        <v>1</v>
      </c>
    </row>
    <row r="11" spans="1:27" x14ac:dyDescent="0.25">
      <c r="A11" s="8"/>
    </row>
    <row r="12" spans="1:27" x14ac:dyDescent="0.25">
      <c r="A12" s="26" t="s">
        <v>122</v>
      </c>
      <c r="B12" s="8" t="s">
        <v>77</v>
      </c>
      <c r="C12" s="8" t="s">
        <v>120</v>
      </c>
      <c r="D12" s="8" t="s">
        <v>6</v>
      </c>
      <c r="E12" s="8" t="s">
        <v>7</v>
      </c>
      <c r="F12" s="8" t="s">
        <v>8</v>
      </c>
      <c r="G12" s="8" t="s">
        <v>9</v>
      </c>
      <c r="H12" s="8" t="s">
        <v>10</v>
      </c>
      <c r="I12" s="8" t="s">
        <v>11</v>
      </c>
      <c r="J12" s="8" t="s">
        <v>12</v>
      </c>
      <c r="K12" s="8" t="s">
        <v>13</v>
      </c>
      <c r="L12" s="8" t="s">
        <v>14</v>
      </c>
      <c r="M12" s="8" t="s">
        <v>15</v>
      </c>
      <c r="N12" s="8" t="s">
        <v>16</v>
      </c>
      <c r="Q12" s="8" t="s">
        <v>6</v>
      </c>
      <c r="R12" s="8" t="s">
        <v>7</v>
      </c>
      <c r="S12" s="8" t="s">
        <v>8</v>
      </c>
      <c r="T12" s="8" t="s">
        <v>9</v>
      </c>
      <c r="U12" s="8" t="s">
        <v>10</v>
      </c>
      <c r="V12" s="8" t="s">
        <v>11</v>
      </c>
      <c r="W12" s="8" t="s">
        <v>12</v>
      </c>
      <c r="X12" s="8" t="s">
        <v>13</v>
      </c>
      <c r="Y12" s="8" t="s">
        <v>14</v>
      </c>
      <c r="Z12" s="8" t="s">
        <v>15</v>
      </c>
      <c r="AA12" s="8" t="s">
        <v>16</v>
      </c>
    </row>
    <row r="13" spans="1:27" x14ac:dyDescent="0.25">
      <c r="A13" s="26"/>
      <c r="B13" t="s">
        <v>110</v>
      </c>
      <c r="C13" t="s">
        <v>24</v>
      </c>
      <c r="D13">
        <v>16.5</v>
      </c>
      <c r="E13">
        <v>16.8</v>
      </c>
      <c r="F13">
        <v>16.899999999999999</v>
      </c>
      <c r="G13">
        <v>17</v>
      </c>
      <c r="H13">
        <v>17</v>
      </c>
      <c r="I13">
        <v>17</v>
      </c>
      <c r="J13">
        <v>17</v>
      </c>
      <c r="K13">
        <v>17</v>
      </c>
      <c r="L13">
        <v>17.100000000000001</v>
      </c>
      <c r="M13">
        <v>17</v>
      </c>
      <c r="N13">
        <v>17.100000000000001</v>
      </c>
      <c r="Q13" s="20">
        <f>D13/$D$21</f>
        <v>0.12096774193548389</v>
      </c>
      <c r="R13" s="20">
        <f>E13/$E$21</f>
        <v>0.12253829321663021</v>
      </c>
      <c r="S13" s="20">
        <f>F13/$F$21</f>
        <v>0.12518518518518518</v>
      </c>
      <c r="T13" s="20">
        <f>G13/$G$21</f>
        <v>0.1263001485884101</v>
      </c>
      <c r="U13" s="20">
        <f>H13/$H$21</f>
        <v>0.12620638455827765</v>
      </c>
      <c r="V13" s="20">
        <f>I13/$I$21</f>
        <v>0.12677106636838181</v>
      </c>
      <c r="W13" s="20">
        <f>J13/$J$21</f>
        <v>0.12715033657442035</v>
      </c>
      <c r="X13" s="20">
        <f>K13/$K$21</f>
        <v>0.12743628185907049</v>
      </c>
      <c r="Y13" s="20">
        <f>L13/$L$21</f>
        <v>0.13023610053313023</v>
      </c>
      <c r="Z13" s="20">
        <f>M13/$M$21</f>
        <v>0.13406940063091483</v>
      </c>
      <c r="AA13" s="20">
        <f>N13/$N$21</f>
        <v>0.1313364055299539</v>
      </c>
    </row>
    <row r="14" spans="1:27" x14ac:dyDescent="0.25">
      <c r="A14" s="26"/>
      <c r="B14" t="s">
        <v>112</v>
      </c>
      <c r="C14" t="s">
        <v>24</v>
      </c>
      <c r="D14">
        <v>16.7</v>
      </c>
      <c r="E14">
        <v>17.2</v>
      </c>
      <c r="F14">
        <v>17.600000000000001</v>
      </c>
      <c r="G14">
        <v>17.899999999999999</v>
      </c>
      <c r="H14">
        <v>18.399999999999999</v>
      </c>
      <c r="I14">
        <v>18.600000000000001</v>
      </c>
      <c r="J14">
        <v>18.899999999999999</v>
      </c>
      <c r="K14">
        <v>19.399999999999999</v>
      </c>
      <c r="L14">
        <v>19.8</v>
      </c>
      <c r="M14">
        <v>19.7</v>
      </c>
      <c r="N14">
        <v>20.3</v>
      </c>
      <c r="Q14" s="20">
        <f t="shared" ref="Q14:Q21" si="12">D14/$D$21</f>
        <v>0.12243401759530793</v>
      </c>
      <c r="R14" s="20">
        <f t="shared" ref="R14:R21" si="13">E14/$E$21</f>
        <v>0.12545587162654998</v>
      </c>
      <c r="S14" s="20">
        <f t="shared" ref="S14:S21" si="14">F14/$F$21</f>
        <v>0.13037037037037039</v>
      </c>
      <c r="T14" s="20">
        <f t="shared" ref="T14:T21" si="15">G14/$G$21</f>
        <v>0.13298662704309064</v>
      </c>
      <c r="U14" s="20">
        <f t="shared" ref="U14:U21" si="16">H14/$H$21</f>
        <v>0.13659985152190052</v>
      </c>
      <c r="V14" s="20">
        <f t="shared" ref="V14:V21" si="17">I14/$I$21</f>
        <v>0.13870246085011187</v>
      </c>
      <c r="W14" s="20">
        <f t="shared" ref="W14:W21" si="18">J14/$J$21</f>
        <v>0.14136125654450263</v>
      </c>
      <c r="X14" s="20">
        <f t="shared" ref="X14:X21" si="19">K14/$K$21</f>
        <v>0.14542728635682162</v>
      </c>
      <c r="Y14" s="20">
        <f t="shared" ref="Y14:Y21" si="20">L14/$L$21</f>
        <v>0.1507996953541508</v>
      </c>
      <c r="Z14" s="20">
        <f t="shared" ref="Z14:Z21" si="21">M14/$M$21</f>
        <v>0.15536277602523657</v>
      </c>
      <c r="AA14" s="20">
        <f t="shared" ref="AA14:AA21" si="22">N14/$N$21</f>
        <v>0.15591397849462363</v>
      </c>
    </row>
    <row r="15" spans="1:27" x14ac:dyDescent="0.25">
      <c r="A15" s="26"/>
      <c r="B15" t="s">
        <v>113</v>
      </c>
      <c r="C15" t="s">
        <v>24</v>
      </c>
      <c r="D15">
        <v>6.6</v>
      </c>
      <c r="E15">
        <v>6.6</v>
      </c>
      <c r="F15">
        <v>6.6</v>
      </c>
      <c r="G15">
        <v>6.7</v>
      </c>
      <c r="H15">
        <v>6.7</v>
      </c>
      <c r="I15">
        <v>6.6</v>
      </c>
      <c r="J15">
        <v>6.6</v>
      </c>
      <c r="K15">
        <v>6.6</v>
      </c>
      <c r="L15">
        <v>6.7</v>
      </c>
      <c r="M15">
        <v>6.4</v>
      </c>
      <c r="N15">
        <v>6.7</v>
      </c>
      <c r="Q15" s="20">
        <f t="shared" si="12"/>
        <v>4.8387096774193554E-2</v>
      </c>
      <c r="R15" s="20">
        <f t="shared" si="13"/>
        <v>4.8140043763676151E-2</v>
      </c>
      <c r="S15" s="20">
        <f t="shared" si="14"/>
        <v>4.8888888888888885E-2</v>
      </c>
      <c r="T15" s="20">
        <f t="shared" si="15"/>
        <v>4.9777117384843986E-2</v>
      </c>
      <c r="U15" s="20">
        <f t="shared" si="16"/>
        <v>4.9740163325909435E-2</v>
      </c>
      <c r="V15" s="20">
        <f t="shared" si="17"/>
        <v>4.9217002237136466E-2</v>
      </c>
      <c r="W15" s="20">
        <f t="shared" si="18"/>
        <v>4.93642483171279E-2</v>
      </c>
      <c r="X15" s="20">
        <f t="shared" si="19"/>
        <v>4.9475262368815595E-2</v>
      </c>
      <c r="Y15" s="20">
        <f t="shared" si="20"/>
        <v>5.1028179741051026E-2</v>
      </c>
      <c r="Z15" s="20">
        <f t="shared" si="21"/>
        <v>5.0473186119873815E-2</v>
      </c>
      <c r="AA15" s="20">
        <f t="shared" si="22"/>
        <v>5.1459293394777263E-2</v>
      </c>
    </row>
    <row r="16" spans="1:27" x14ac:dyDescent="0.25">
      <c r="A16" s="26"/>
      <c r="B16" t="s">
        <v>114</v>
      </c>
      <c r="C16" t="s">
        <v>24</v>
      </c>
      <c r="D16">
        <v>4.5999999999999996</v>
      </c>
      <c r="E16">
        <v>4.5</v>
      </c>
      <c r="F16">
        <v>4.4000000000000004</v>
      </c>
      <c r="G16">
        <v>4.3</v>
      </c>
      <c r="H16">
        <v>4.3</v>
      </c>
      <c r="I16">
        <v>4.3</v>
      </c>
      <c r="J16">
        <v>4.2</v>
      </c>
      <c r="K16">
        <v>4.3</v>
      </c>
      <c r="L16">
        <v>4.3</v>
      </c>
      <c r="M16">
        <v>4.0999999999999996</v>
      </c>
      <c r="N16">
        <v>4.5</v>
      </c>
      <c r="Q16" s="20">
        <f t="shared" si="12"/>
        <v>3.3724340175953084E-2</v>
      </c>
      <c r="R16" s="20">
        <f t="shared" si="13"/>
        <v>3.2822757111597378E-2</v>
      </c>
      <c r="S16" s="20">
        <f t="shared" si="14"/>
        <v>3.2592592592592597E-2</v>
      </c>
      <c r="T16" s="20">
        <f t="shared" si="15"/>
        <v>3.1946508172362553E-2</v>
      </c>
      <c r="U16" s="20">
        <f t="shared" si="16"/>
        <v>3.1922791388270234E-2</v>
      </c>
      <c r="V16" s="20">
        <f t="shared" si="17"/>
        <v>3.2065622669649518E-2</v>
      </c>
      <c r="W16" s="20">
        <f t="shared" si="18"/>
        <v>3.1413612565445032E-2</v>
      </c>
      <c r="X16" s="20">
        <f t="shared" si="19"/>
        <v>3.2233883058470768E-2</v>
      </c>
      <c r="Y16" s="20">
        <f t="shared" si="20"/>
        <v>3.2749428789032746E-2</v>
      </c>
      <c r="Z16" s="20">
        <f t="shared" si="21"/>
        <v>3.2334384858044157E-2</v>
      </c>
      <c r="AA16" s="20">
        <f t="shared" si="22"/>
        <v>3.4562211981566816E-2</v>
      </c>
    </row>
    <row r="17" spans="1:27" x14ac:dyDescent="0.25">
      <c r="A17" s="26"/>
      <c r="B17" t="s">
        <v>115</v>
      </c>
      <c r="C17" t="s">
        <v>24</v>
      </c>
      <c r="D17">
        <v>10.3</v>
      </c>
      <c r="E17">
        <v>10.3</v>
      </c>
      <c r="F17">
        <v>10.199999999999999</v>
      </c>
      <c r="G17">
        <v>10.4</v>
      </c>
      <c r="H17">
        <v>10.199999999999999</v>
      </c>
      <c r="I17">
        <v>9.9</v>
      </c>
      <c r="J17">
        <v>9.8000000000000007</v>
      </c>
      <c r="K17">
        <v>9.6</v>
      </c>
      <c r="L17">
        <v>9.5</v>
      </c>
      <c r="M17">
        <v>9.1</v>
      </c>
      <c r="N17">
        <v>9.1999999999999993</v>
      </c>
      <c r="Q17" s="20">
        <f t="shared" si="12"/>
        <v>7.5513196480938433E-2</v>
      </c>
      <c r="R17" s="20">
        <f t="shared" si="13"/>
        <v>7.5127644055433998E-2</v>
      </c>
      <c r="S17" s="20">
        <f t="shared" si="14"/>
        <v>7.5555555555555556E-2</v>
      </c>
      <c r="T17" s="20">
        <f t="shared" si="15"/>
        <v>7.7265973254086184E-2</v>
      </c>
      <c r="U17" s="20">
        <f t="shared" si="16"/>
        <v>7.5723830734966593E-2</v>
      </c>
      <c r="V17" s="20">
        <f t="shared" si="17"/>
        <v>7.3825503355704702E-2</v>
      </c>
      <c r="W17" s="20">
        <f t="shared" si="18"/>
        <v>7.3298429319371736E-2</v>
      </c>
      <c r="X17" s="20">
        <f t="shared" si="19"/>
        <v>7.1964017991004506E-2</v>
      </c>
      <c r="Y17" s="20">
        <f t="shared" si="20"/>
        <v>7.235338918507235E-2</v>
      </c>
      <c r="Z17" s="20">
        <f t="shared" si="21"/>
        <v>7.1766561514195568E-2</v>
      </c>
      <c r="AA17" s="20">
        <f t="shared" si="22"/>
        <v>7.066052227342548E-2</v>
      </c>
    </row>
    <row r="18" spans="1:27" x14ac:dyDescent="0.25">
      <c r="A18" s="26"/>
      <c r="B18" t="s">
        <v>116</v>
      </c>
      <c r="C18" t="s">
        <v>24</v>
      </c>
      <c r="D18">
        <v>23.5</v>
      </c>
      <c r="E18">
        <v>23.1</v>
      </c>
      <c r="F18">
        <v>22.6</v>
      </c>
      <c r="G18">
        <v>22.3</v>
      </c>
      <c r="H18">
        <v>21.7</v>
      </c>
      <c r="I18">
        <v>20.9</v>
      </c>
      <c r="J18">
        <v>20.6</v>
      </c>
      <c r="K18">
        <v>20.2</v>
      </c>
      <c r="L18">
        <v>19.7</v>
      </c>
      <c r="M18">
        <v>18.3</v>
      </c>
      <c r="N18">
        <v>17.8</v>
      </c>
      <c r="Q18" s="20">
        <f t="shared" si="12"/>
        <v>0.17228739002932555</v>
      </c>
      <c r="R18" s="20">
        <f t="shared" si="13"/>
        <v>0.16849015317286653</v>
      </c>
      <c r="S18" s="20">
        <f t="shared" si="14"/>
        <v>0.16740740740740742</v>
      </c>
      <c r="T18" s="20">
        <f t="shared" si="15"/>
        <v>0.16567607726597328</v>
      </c>
      <c r="U18" s="20">
        <f t="shared" si="16"/>
        <v>0.16109873793615442</v>
      </c>
      <c r="V18" s="20">
        <f t="shared" si="17"/>
        <v>0.15585384041759881</v>
      </c>
      <c r="W18" s="20">
        <f t="shared" si="18"/>
        <v>0.15407629020194469</v>
      </c>
      <c r="X18" s="20">
        <f t="shared" si="19"/>
        <v>0.15142428785607198</v>
      </c>
      <c r="Y18" s="20">
        <f t="shared" si="20"/>
        <v>0.15003808073115002</v>
      </c>
      <c r="Z18" s="20">
        <f t="shared" si="21"/>
        <v>0.14432176656151419</v>
      </c>
      <c r="AA18" s="20">
        <f t="shared" si="22"/>
        <v>0.1367127496159754</v>
      </c>
    </row>
    <row r="19" spans="1:27" x14ac:dyDescent="0.25">
      <c r="A19" s="26"/>
      <c r="B19" t="s">
        <v>117</v>
      </c>
      <c r="C19" t="s">
        <v>24</v>
      </c>
      <c r="D19">
        <v>25.9</v>
      </c>
      <c r="E19">
        <v>26.5</v>
      </c>
      <c r="F19">
        <v>27</v>
      </c>
      <c r="G19">
        <v>27.5</v>
      </c>
      <c r="H19">
        <v>28</v>
      </c>
      <c r="I19">
        <v>28.2</v>
      </c>
      <c r="J19">
        <v>29</v>
      </c>
      <c r="K19">
        <v>29.6</v>
      </c>
      <c r="L19">
        <v>30</v>
      </c>
      <c r="M19">
        <v>28.5</v>
      </c>
      <c r="N19">
        <v>30.2</v>
      </c>
      <c r="Q19" s="20">
        <f t="shared" si="12"/>
        <v>0.1898826979472141</v>
      </c>
      <c r="R19" s="20">
        <f t="shared" si="13"/>
        <v>0.19328956965718455</v>
      </c>
      <c r="S19" s="20">
        <f t="shared" si="14"/>
        <v>0.2</v>
      </c>
      <c r="T19" s="20">
        <f t="shared" si="15"/>
        <v>0.20430906389301634</v>
      </c>
      <c r="U19" s="20">
        <f t="shared" si="16"/>
        <v>0.20786933927245732</v>
      </c>
      <c r="V19" s="20">
        <f t="shared" si="17"/>
        <v>0.21029082774049218</v>
      </c>
      <c r="W19" s="20">
        <f t="shared" si="18"/>
        <v>0.21690351533283472</v>
      </c>
      <c r="X19" s="20">
        <f t="shared" si="19"/>
        <v>0.22188905547226392</v>
      </c>
      <c r="Y19" s="20">
        <f t="shared" si="20"/>
        <v>0.22848438690022846</v>
      </c>
      <c r="Z19" s="20">
        <f t="shared" si="21"/>
        <v>0.22476340694006308</v>
      </c>
      <c r="AA19" s="20">
        <f t="shared" si="22"/>
        <v>0.23195084485407064</v>
      </c>
    </row>
    <row r="20" spans="1:27" x14ac:dyDescent="0.25">
      <c r="A20" s="26"/>
      <c r="B20" t="s">
        <v>118</v>
      </c>
      <c r="C20" t="s">
        <v>24</v>
      </c>
      <c r="D20">
        <v>32.299999999999997</v>
      </c>
      <c r="E20">
        <v>32.1</v>
      </c>
      <c r="F20">
        <v>29.7</v>
      </c>
      <c r="G20">
        <v>28.5</v>
      </c>
      <c r="H20">
        <v>28.4</v>
      </c>
      <c r="I20">
        <v>28.6</v>
      </c>
      <c r="J20">
        <v>27.6</v>
      </c>
      <c r="K20">
        <v>26.7</v>
      </c>
      <c r="L20">
        <v>24.2</v>
      </c>
      <c r="M20">
        <v>23.7</v>
      </c>
      <c r="N20">
        <v>24.4</v>
      </c>
      <c r="Q20" s="20">
        <f t="shared" si="12"/>
        <v>0.23680351906158359</v>
      </c>
      <c r="R20" s="20">
        <f t="shared" si="13"/>
        <v>0.23413566739606129</v>
      </c>
      <c r="S20" s="20">
        <f t="shared" si="14"/>
        <v>0.22</v>
      </c>
      <c r="T20" s="20">
        <f t="shared" si="15"/>
        <v>0.21173848439821694</v>
      </c>
      <c r="U20" s="20">
        <f t="shared" si="16"/>
        <v>0.21083890126206387</v>
      </c>
      <c r="V20" s="20">
        <f t="shared" si="17"/>
        <v>0.2132736763609247</v>
      </c>
      <c r="W20" s="20">
        <f t="shared" si="18"/>
        <v>0.20643231114435306</v>
      </c>
      <c r="X20" s="20">
        <f t="shared" si="19"/>
        <v>0.20014992503748127</v>
      </c>
      <c r="Y20" s="20">
        <f t="shared" si="20"/>
        <v>0.18431073876618428</v>
      </c>
      <c r="Z20" s="20">
        <f t="shared" si="21"/>
        <v>0.1869085173501577</v>
      </c>
      <c r="AA20" s="20">
        <f t="shared" si="22"/>
        <v>0.18740399385560672</v>
      </c>
    </row>
    <row r="21" spans="1:27" x14ac:dyDescent="0.25">
      <c r="A21" s="26"/>
      <c r="B21" s="8" t="s">
        <v>119</v>
      </c>
      <c r="C21" s="8" t="s">
        <v>24</v>
      </c>
      <c r="D21" s="8">
        <f>SUM(D13:D20)</f>
        <v>136.39999999999998</v>
      </c>
      <c r="E21" s="8">
        <f t="shared" ref="E21:N21" si="23">SUM(E13:E20)</f>
        <v>137.1</v>
      </c>
      <c r="F21" s="8">
        <f t="shared" si="23"/>
        <v>135</v>
      </c>
      <c r="G21" s="8">
        <f t="shared" si="23"/>
        <v>134.6</v>
      </c>
      <c r="H21" s="8">
        <f t="shared" si="23"/>
        <v>134.69999999999999</v>
      </c>
      <c r="I21" s="8">
        <f t="shared" si="23"/>
        <v>134.1</v>
      </c>
      <c r="J21" s="8">
        <f t="shared" si="23"/>
        <v>133.69999999999999</v>
      </c>
      <c r="K21" s="8">
        <f t="shared" si="23"/>
        <v>133.39999999999998</v>
      </c>
      <c r="L21" s="8">
        <f t="shared" si="23"/>
        <v>131.30000000000001</v>
      </c>
      <c r="M21" s="8">
        <f t="shared" si="23"/>
        <v>126.80000000000001</v>
      </c>
      <c r="N21" s="8">
        <f t="shared" si="23"/>
        <v>130.20000000000002</v>
      </c>
      <c r="Q21" s="20">
        <f t="shared" si="12"/>
        <v>1</v>
      </c>
      <c r="R21" s="20">
        <f t="shared" si="13"/>
        <v>1</v>
      </c>
      <c r="S21" s="20">
        <f t="shared" si="14"/>
        <v>1</v>
      </c>
      <c r="T21" s="20">
        <f t="shared" si="15"/>
        <v>1</v>
      </c>
      <c r="U21" s="20">
        <f t="shared" si="16"/>
        <v>1</v>
      </c>
      <c r="V21" s="20">
        <f t="shared" si="17"/>
        <v>1</v>
      </c>
      <c r="W21" s="20">
        <f t="shared" si="18"/>
        <v>1</v>
      </c>
      <c r="X21" s="20">
        <f t="shared" si="19"/>
        <v>1</v>
      </c>
      <c r="Y21" s="20">
        <f t="shared" si="20"/>
        <v>1</v>
      </c>
      <c r="Z21" s="20">
        <f t="shared" si="21"/>
        <v>1</v>
      </c>
      <c r="AA21" s="20">
        <f t="shared" si="22"/>
        <v>1</v>
      </c>
    </row>
    <row r="24" spans="1:27" x14ac:dyDescent="0.25">
      <c r="A24" s="27" t="s">
        <v>121</v>
      </c>
      <c r="B24" s="8" t="s">
        <v>77</v>
      </c>
      <c r="C24" s="8" t="s">
        <v>120</v>
      </c>
      <c r="D24" s="8" t="s">
        <v>6</v>
      </c>
      <c r="E24" s="8" t="s">
        <v>7</v>
      </c>
      <c r="F24" s="8" t="s">
        <v>8</v>
      </c>
      <c r="G24" s="8" t="s">
        <v>9</v>
      </c>
      <c r="H24" s="8" t="s">
        <v>10</v>
      </c>
      <c r="I24" s="8" t="s">
        <v>11</v>
      </c>
      <c r="J24" s="8" t="s">
        <v>12</v>
      </c>
      <c r="K24" s="8" t="s">
        <v>13</v>
      </c>
      <c r="L24" s="8" t="s">
        <v>14</v>
      </c>
      <c r="M24" s="8" t="s">
        <v>15</v>
      </c>
      <c r="N24" s="8" t="s">
        <v>16</v>
      </c>
      <c r="Q24" s="8" t="s">
        <v>6</v>
      </c>
      <c r="R24" s="8" t="s">
        <v>7</v>
      </c>
      <c r="S24" s="8" t="s">
        <v>8</v>
      </c>
      <c r="T24" s="8" t="s">
        <v>9</v>
      </c>
      <c r="U24" s="8" t="s">
        <v>10</v>
      </c>
      <c r="V24" s="8" t="s">
        <v>11</v>
      </c>
      <c r="W24" s="8" t="s">
        <v>12</v>
      </c>
      <c r="X24" s="8" t="s">
        <v>13</v>
      </c>
      <c r="Y24" s="8" t="s">
        <v>14</v>
      </c>
      <c r="Z24" s="8" t="s">
        <v>15</v>
      </c>
      <c r="AA24" s="8" t="s">
        <v>16</v>
      </c>
    </row>
    <row r="25" spans="1:27" x14ac:dyDescent="0.25">
      <c r="A25" s="27"/>
      <c r="B25" t="s">
        <v>125</v>
      </c>
      <c r="C25" t="s">
        <v>24</v>
      </c>
      <c r="D25">
        <f>D2</f>
        <v>41.8</v>
      </c>
      <c r="E25">
        <f t="shared" ref="E25:N25" si="24">E2</f>
        <v>42.7</v>
      </c>
      <c r="F25">
        <f t="shared" si="24"/>
        <v>43.2</v>
      </c>
      <c r="G25">
        <f t="shared" si="24"/>
        <v>44.2</v>
      </c>
      <c r="H25">
        <f t="shared" si="24"/>
        <v>44.3</v>
      </c>
      <c r="I25">
        <f t="shared" si="24"/>
        <v>44.3</v>
      </c>
      <c r="J25">
        <f t="shared" si="24"/>
        <v>44.4</v>
      </c>
      <c r="K25">
        <f t="shared" si="24"/>
        <v>44.6</v>
      </c>
      <c r="L25">
        <f t="shared" si="24"/>
        <v>45.1</v>
      </c>
      <c r="M25">
        <f t="shared" si="24"/>
        <v>45.2</v>
      </c>
      <c r="N25">
        <f t="shared" si="24"/>
        <v>45.4</v>
      </c>
      <c r="Q25" s="20">
        <f>D25/$D$30</f>
        <v>0.27195836044242028</v>
      </c>
      <c r="R25" s="20">
        <f>E25/$E$30</f>
        <v>0.27459807073954984</v>
      </c>
      <c r="S25" s="20">
        <f>F25/$F$30</f>
        <v>0.27463445645263829</v>
      </c>
      <c r="T25" s="20">
        <f>G25/$G$30</f>
        <v>0.27833753148614609</v>
      </c>
      <c r="U25" s="20">
        <f>H25/$H$30</f>
        <v>0.27774294670846394</v>
      </c>
      <c r="V25" s="20">
        <f>I25/$I$30</f>
        <v>0.27826633165829145</v>
      </c>
      <c r="W25" s="20">
        <f>J25/$J$30</f>
        <v>0.28048010107391025</v>
      </c>
      <c r="X25" s="20">
        <f>K25/$K$30</f>
        <v>0.27892432770481546</v>
      </c>
      <c r="Y25" s="20">
        <f>L25/$L$30</f>
        <v>0.28222778473091364</v>
      </c>
      <c r="Z25" s="20">
        <f>M25/$M$30</f>
        <v>0.28356336260978671</v>
      </c>
      <c r="AA25" s="20">
        <f>N25/$N$30</f>
        <v>0.28898790579248879</v>
      </c>
    </row>
    <row r="26" spans="1:27" x14ac:dyDescent="0.25">
      <c r="A26" s="27"/>
      <c r="B26" t="s">
        <v>126</v>
      </c>
      <c r="C26" t="s">
        <v>24</v>
      </c>
      <c r="D26">
        <f>D3</f>
        <v>21.8</v>
      </c>
      <c r="E26">
        <f t="shared" ref="E26:N26" si="25">E3</f>
        <v>22.3</v>
      </c>
      <c r="F26">
        <f t="shared" si="25"/>
        <v>22.7</v>
      </c>
      <c r="G26">
        <f t="shared" si="25"/>
        <v>22.9</v>
      </c>
      <c r="H26">
        <f t="shared" si="25"/>
        <v>22.9</v>
      </c>
      <c r="I26">
        <f t="shared" si="25"/>
        <v>22.9</v>
      </c>
      <c r="J26">
        <f t="shared" si="25"/>
        <v>22.8</v>
      </c>
      <c r="K26">
        <f t="shared" si="25"/>
        <v>22.6</v>
      </c>
      <c r="L26">
        <f t="shared" si="25"/>
        <v>22.5</v>
      </c>
      <c r="M26">
        <f t="shared" si="25"/>
        <v>22.5</v>
      </c>
      <c r="N26">
        <f t="shared" si="25"/>
        <v>22.5</v>
      </c>
      <c r="Q26" s="20">
        <f t="shared" ref="Q26:Q30" si="26">D26/$D$30</f>
        <v>0.14183474300585558</v>
      </c>
      <c r="R26" s="20">
        <f t="shared" ref="R26:R30" si="27">E26/$E$30</f>
        <v>0.14340836012861738</v>
      </c>
      <c r="S26" s="20">
        <f t="shared" ref="S26:S30" si="28">F26/$F$30</f>
        <v>0.14431023521932612</v>
      </c>
      <c r="T26" s="20">
        <f t="shared" ref="T26:T30" si="29">G26/$G$30</f>
        <v>0.1442065491183879</v>
      </c>
      <c r="U26" s="20">
        <f t="shared" ref="U26:U30" si="30">H26/$H$30</f>
        <v>0.14357366771159874</v>
      </c>
      <c r="V26" s="20">
        <f t="shared" ref="V26:V30" si="31">I26/$I$30</f>
        <v>0.14384422110552764</v>
      </c>
      <c r="W26" s="20">
        <f t="shared" ref="W26:W30" si="32">J26/$J$30</f>
        <v>0.14403032217308906</v>
      </c>
      <c r="X26" s="20">
        <f t="shared" ref="X26:X30" si="33">K26/$K$30</f>
        <v>0.14133833646028765</v>
      </c>
      <c r="Y26" s="20">
        <f t="shared" ref="Y26:Y30" si="34">L26/$L$30</f>
        <v>0.14080100125156444</v>
      </c>
      <c r="Z26" s="20">
        <f t="shared" ref="Z26:Z30" si="35">M26/$M$30</f>
        <v>0.1411543287327478</v>
      </c>
      <c r="AA26" s="20">
        <f t="shared" ref="AA26:AA30" si="36">N26/$N$30</f>
        <v>0.14322087842138764</v>
      </c>
    </row>
    <row r="27" spans="1:27" x14ac:dyDescent="0.25">
      <c r="A27" s="27"/>
      <c r="B27" t="s">
        <v>127</v>
      </c>
      <c r="C27" t="s">
        <v>24</v>
      </c>
      <c r="D27">
        <f>D8</f>
        <v>10.1</v>
      </c>
      <c r="E27">
        <f t="shared" ref="E27:N27" si="37">E8</f>
        <v>10</v>
      </c>
      <c r="F27">
        <f t="shared" si="37"/>
        <v>10</v>
      </c>
      <c r="G27">
        <f t="shared" si="37"/>
        <v>9.9</v>
      </c>
      <c r="H27">
        <f t="shared" si="37"/>
        <v>9.9</v>
      </c>
      <c r="I27">
        <f t="shared" si="37"/>
        <v>9.6999999999999993</v>
      </c>
      <c r="J27">
        <f t="shared" si="37"/>
        <v>9.1999999999999993</v>
      </c>
      <c r="K27">
        <f t="shared" si="37"/>
        <v>8.4</v>
      </c>
      <c r="L27">
        <f t="shared" si="37"/>
        <v>7.5</v>
      </c>
      <c r="M27">
        <f t="shared" si="37"/>
        <v>6.5</v>
      </c>
      <c r="N27">
        <f t="shared" si="37"/>
        <v>5.5</v>
      </c>
      <c r="Q27" s="20">
        <f t="shared" si="26"/>
        <v>6.5712426805465199E-2</v>
      </c>
      <c r="R27" s="20">
        <f t="shared" si="27"/>
        <v>6.4308681672025719E-2</v>
      </c>
      <c r="S27" s="20">
        <f t="shared" si="28"/>
        <v>6.3572790845518118E-2</v>
      </c>
      <c r="T27" s="20">
        <f t="shared" si="29"/>
        <v>6.2342569269521406E-2</v>
      </c>
      <c r="U27" s="20">
        <f t="shared" si="30"/>
        <v>6.2068965517241378E-2</v>
      </c>
      <c r="V27" s="20">
        <f t="shared" si="31"/>
        <v>6.092964824120603E-2</v>
      </c>
      <c r="W27" s="20">
        <f t="shared" si="32"/>
        <v>5.8117498420720143E-2</v>
      </c>
      <c r="X27" s="20">
        <f t="shared" si="33"/>
        <v>5.2532833020637888E-2</v>
      </c>
      <c r="Y27" s="20">
        <f t="shared" si="34"/>
        <v>4.6933667083854817E-2</v>
      </c>
      <c r="Z27" s="20">
        <f t="shared" si="35"/>
        <v>4.0777917189460472E-2</v>
      </c>
      <c r="AA27" s="20">
        <f t="shared" si="36"/>
        <v>3.5009548058561421E-2</v>
      </c>
    </row>
    <row r="28" spans="1:27" x14ac:dyDescent="0.25">
      <c r="A28" s="27"/>
      <c r="B28" t="s">
        <v>128</v>
      </c>
      <c r="C28" t="s">
        <v>24</v>
      </c>
      <c r="D28">
        <f>D4</f>
        <v>3.1</v>
      </c>
      <c r="E28">
        <f t="shared" ref="E28:N28" si="38">E4</f>
        <v>3.3</v>
      </c>
      <c r="F28">
        <f t="shared" si="38"/>
        <v>3.5</v>
      </c>
      <c r="G28">
        <f t="shared" si="38"/>
        <v>3.8</v>
      </c>
      <c r="H28">
        <f t="shared" si="38"/>
        <v>4</v>
      </c>
      <c r="I28">
        <f t="shared" si="38"/>
        <v>4.4000000000000004</v>
      </c>
      <c r="J28">
        <f t="shared" si="38"/>
        <v>4.9000000000000004</v>
      </c>
      <c r="K28">
        <f t="shared" si="38"/>
        <v>5.4</v>
      </c>
      <c r="L28">
        <f t="shared" si="38"/>
        <v>5.9</v>
      </c>
      <c r="M28">
        <f t="shared" si="38"/>
        <v>6.3</v>
      </c>
      <c r="N28">
        <f t="shared" si="38"/>
        <v>6.6</v>
      </c>
      <c r="Q28" s="20">
        <f t="shared" si="26"/>
        <v>2.0169160702667537E-2</v>
      </c>
      <c r="R28" s="20">
        <f t="shared" si="27"/>
        <v>2.1221864951768487E-2</v>
      </c>
      <c r="S28" s="20">
        <f t="shared" si="28"/>
        <v>2.225047679593134E-2</v>
      </c>
      <c r="T28" s="20">
        <f t="shared" si="29"/>
        <v>2.3929471032745588E-2</v>
      </c>
      <c r="U28" s="20">
        <f t="shared" si="30"/>
        <v>2.5078369905956112E-2</v>
      </c>
      <c r="V28" s="20">
        <f t="shared" si="31"/>
        <v>2.7638190954773875E-2</v>
      </c>
      <c r="W28" s="20">
        <f t="shared" si="32"/>
        <v>3.0953885028427039E-2</v>
      </c>
      <c r="X28" s="20">
        <f t="shared" si="33"/>
        <v>3.3771106941838644E-2</v>
      </c>
      <c r="Y28" s="20">
        <f t="shared" si="34"/>
        <v>3.6921151439299124E-2</v>
      </c>
      <c r="Z28" s="20">
        <f t="shared" si="35"/>
        <v>3.9523212045169384E-2</v>
      </c>
      <c r="AA28" s="20">
        <f t="shared" si="36"/>
        <v>4.20114576702737E-2</v>
      </c>
    </row>
    <row r="29" spans="1:27" x14ac:dyDescent="0.25">
      <c r="A29" s="27"/>
      <c r="B29" t="s">
        <v>129</v>
      </c>
      <c r="C29" t="s">
        <v>24</v>
      </c>
      <c r="D29">
        <f>D5+D6+D7+D9</f>
        <v>76.900000000000006</v>
      </c>
      <c r="E29">
        <f t="shared" ref="E29:N29" si="39">E5+E6+E7+E9</f>
        <v>77.199999999999989</v>
      </c>
      <c r="F29">
        <f t="shared" si="39"/>
        <v>77.900000000000006</v>
      </c>
      <c r="G29">
        <f t="shared" si="39"/>
        <v>78</v>
      </c>
      <c r="H29">
        <f t="shared" si="39"/>
        <v>78.400000000000006</v>
      </c>
      <c r="I29">
        <f t="shared" si="39"/>
        <v>77.900000000000006</v>
      </c>
      <c r="J29">
        <f t="shared" si="39"/>
        <v>77</v>
      </c>
      <c r="K29">
        <f t="shared" si="39"/>
        <v>78.900000000000006</v>
      </c>
      <c r="L29">
        <f t="shared" si="39"/>
        <v>78.8</v>
      </c>
      <c r="M29">
        <f t="shared" si="39"/>
        <v>78.900000000000006</v>
      </c>
      <c r="N29">
        <f t="shared" si="39"/>
        <v>77.100000000000009</v>
      </c>
      <c r="Q29" s="20">
        <f t="shared" si="26"/>
        <v>0.50032530904359152</v>
      </c>
      <c r="R29" s="20">
        <f t="shared" si="27"/>
        <v>0.49646302250803853</v>
      </c>
      <c r="S29" s="20">
        <f t="shared" si="28"/>
        <v>0.49523204068658616</v>
      </c>
      <c r="T29" s="20">
        <f t="shared" si="29"/>
        <v>0.49118387909319894</v>
      </c>
      <c r="U29" s="20">
        <f t="shared" si="30"/>
        <v>0.49153605015673985</v>
      </c>
      <c r="V29" s="20">
        <f t="shared" si="31"/>
        <v>0.48932160804020108</v>
      </c>
      <c r="W29" s="20">
        <f t="shared" si="32"/>
        <v>0.48641819330385339</v>
      </c>
      <c r="X29" s="20">
        <f t="shared" si="33"/>
        <v>0.49343339587242019</v>
      </c>
      <c r="Y29" s="20">
        <f t="shared" si="34"/>
        <v>0.49311639549436792</v>
      </c>
      <c r="Z29" s="20">
        <f t="shared" si="35"/>
        <v>0.49498117942283565</v>
      </c>
      <c r="AA29" s="20">
        <f t="shared" si="36"/>
        <v>0.49077021005728833</v>
      </c>
    </row>
    <row r="30" spans="1:27" x14ac:dyDescent="0.25">
      <c r="A30" s="27"/>
      <c r="B30" s="8" t="s">
        <v>119</v>
      </c>
      <c r="C30" s="8" t="s">
        <v>24</v>
      </c>
      <c r="D30" s="8">
        <f>SUM(D25:D29)</f>
        <v>153.69999999999999</v>
      </c>
      <c r="E30" s="8">
        <f t="shared" ref="E30:N30" si="40">SUM(E25:E29)</f>
        <v>155.5</v>
      </c>
      <c r="F30" s="8">
        <f t="shared" si="40"/>
        <v>157.30000000000001</v>
      </c>
      <c r="G30" s="8">
        <f t="shared" si="40"/>
        <v>158.80000000000001</v>
      </c>
      <c r="H30" s="8">
        <f t="shared" si="40"/>
        <v>159.5</v>
      </c>
      <c r="I30" s="8">
        <f t="shared" si="40"/>
        <v>159.19999999999999</v>
      </c>
      <c r="J30" s="8">
        <f t="shared" si="40"/>
        <v>158.30000000000001</v>
      </c>
      <c r="K30" s="8">
        <f t="shared" si="40"/>
        <v>159.90000000000003</v>
      </c>
      <c r="L30" s="8">
        <f t="shared" si="40"/>
        <v>159.80000000000001</v>
      </c>
      <c r="M30" s="8">
        <f t="shared" si="40"/>
        <v>159.4</v>
      </c>
      <c r="N30" s="8">
        <f t="shared" si="40"/>
        <v>157.10000000000002</v>
      </c>
      <c r="Q30" s="20">
        <f t="shared" si="26"/>
        <v>1</v>
      </c>
      <c r="R30" s="20">
        <f t="shared" si="27"/>
        <v>1</v>
      </c>
      <c r="S30" s="20">
        <f t="shared" si="28"/>
        <v>1</v>
      </c>
      <c r="T30" s="20">
        <f t="shared" si="29"/>
        <v>1</v>
      </c>
      <c r="U30" s="20">
        <f t="shared" si="30"/>
        <v>1</v>
      </c>
      <c r="V30" s="20">
        <f t="shared" si="31"/>
        <v>1</v>
      </c>
      <c r="W30" s="20">
        <f t="shared" si="32"/>
        <v>1</v>
      </c>
      <c r="X30" s="20">
        <f t="shared" si="33"/>
        <v>1</v>
      </c>
      <c r="Y30" s="20">
        <f t="shared" si="34"/>
        <v>1</v>
      </c>
      <c r="Z30" s="20">
        <f t="shared" si="35"/>
        <v>1</v>
      </c>
      <c r="AA30" s="20">
        <f t="shared" si="36"/>
        <v>1</v>
      </c>
    </row>
    <row r="31" spans="1:27" x14ac:dyDescent="0.25">
      <c r="A31" s="25"/>
    </row>
    <row r="32" spans="1:27" x14ac:dyDescent="0.25">
      <c r="A32" s="26" t="s">
        <v>130</v>
      </c>
      <c r="B32" s="8" t="s">
        <v>77</v>
      </c>
      <c r="C32" s="8" t="s">
        <v>120</v>
      </c>
      <c r="D32" s="8" t="s">
        <v>6</v>
      </c>
      <c r="E32" s="8" t="s">
        <v>7</v>
      </c>
      <c r="F32" s="8" t="s">
        <v>8</v>
      </c>
      <c r="G32" s="8" t="s">
        <v>9</v>
      </c>
      <c r="H32" s="8" t="s">
        <v>10</v>
      </c>
      <c r="I32" s="8" t="s">
        <v>11</v>
      </c>
      <c r="J32" s="8" t="s">
        <v>12</v>
      </c>
      <c r="K32" s="8" t="s">
        <v>13</v>
      </c>
      <c r="L32" s="8" t="s">
        <v>14</v>
      </c>
      <c r="M32" s="8" t="s">
        <v>15</v>
      </c>
      <c r="N32" s="8" t="s">
        <v>16</v>
      </c>
      <c r="Q32" s="8" t="s">
        <v>6</v>
      </c>
      <c r="R32" s="8" t="s">
        <v>7</v>
      </c>
      <c r="S32" s="8" t="s">
        <v>8</v>
      </c>
      <c r="T32" s="8" t="s">
        <v>9</v>
      </c>
      <c r="U32" s="8" t="s">
        <v>10</v>
      </c>
      <c r="V32" s="8" t="s">
        <v>11</v>
      </c>
      <c r="W32" s="8" t="s">
        <v>12</v>
      </c>
      <c r="X32" s="8" t="s">
        <v>13</v>
      </c>
      <c r="Y32" s="8" t="s">
        <v>14</v>
      </c>
      <c r="Z32" s="8" t="s">
        <v>15</v>
      </c>
      <c r="AA32" s="8" t="s">
        <v>16</v>
      </c>
    </row>
    <row r="33" spans="1:27" ht="14.45" customHeight="1" x14ac:dyDescent="0.25">
      <c r="A33" s="26"/>
      <c r="B33" t="s">
        <v>125</v>
      </c>
      <c r="C33" t="s">
        <v>24</v>
      </c>
      <c r="D33">
        <f>D13</f>
        <v>16.5</v>
      </c>
      <c r="E33">
        <f t="shared" ref="E33:N33" si="41">E13</f>
        <v>16.8</v>
      </c>
      <c r="F33">
        <f t="shared" si="41"/>
        <v>16.899999999999999</v>
      </c>
      <c r="G33">
        <f t="shared" si="41"/>
        <v>17</v>
      </c>
      <c r="H33">
        <f t="shared" si="41"/>
        <v>17</v>
      </c>
      <c r="I33">
        <f t="shared" si="41"/>
        <v>17</v>
      </c>
      <c r="J33">
        <f t="shared" si="41"/>
        <v>17</v>
      </c>
      <c r="K33">
        <f t="shared" si="41"/>
        <v>17</v>
      </c>
      <c r="L33">
        <f t="shared" si="41"/>
        <v>17.100000000000001</v>
      </c>
      <c r="M33">
        <f t="shared" si="41"/>
        <v>17</v>
      </c>
      <c r="N33">
        <f t="shared" si="41"/>
        <v>17.100000000000001</v>
      </c>
      <c r="Q33" s="20">
        <f>D33/$D$38</f>
        <v>0.12096774193548389</v>
      </c>
      <c r="R33" s="20">
        <f>E33/$E$38</f>
        <v>0.12253829321663021</v>
      </c>
      <c r="S33" s="20">
        <f>F33/$F$38</f>
        <v>0.12518518518518518</v>
      </c>
      <c r="T33" s="20">
        <f>G33/$G$38</f>
        <v>0.1263001485884101</v>
      </c>
      <c r="U33" s="20">
        <f>H33/$H$38</f>
        <v>0.12620638455827765</v>
      </c>
      <c r="V33" s="20">
        <f>I33/$I$38</f>
        <v>0.12677106636838181</v>
      </c>
      <c r="W33" s="20">
        <f>J33/$J$38</f>
        <v>0.12715033657442035</v>
      </c>
      <c r="X33" s="20">
        <f>K33/$K$38</f>
        <v>0.12743628185907049</v>
      </c>
      <c r="Y33" s="20">
        <f>L33/$L$38</f>
        <v>0.13023610053313023</v>
      </c>
      <c r="Z33" s="20">
        <f>M33/$M$38</f>
        <v>0.13406940063091483</v>
      </c>
      <c r="AA33" s="20">
        <f>N33/$N$38</f>
        <v>0.1313364055299539</v>
      </c>
    </row>
    <row r="34" spans="1:27" x14ac:dyDescent="0.25">
      <c r="A34" s="26"/>
      <c r="B34" t="s">
        <v>126</v>
      </c>
      <c r="C34" t="s">
        <v>24</v>
      </c>
      <c r="D34">
        <f>D14</f>
        <v>16.7</v>
      </c>
      <c r="E34">
        <f t="shared" ref="E34:N34" si="42">E14</f>
        <v>17.2</v>
      </c>
      <c r="F34">
        <f t="shared" si="42"/>
        <v>17.600000000000001</v>
      </c>
      <c r="G34">
        <f t="shared" si="42"/>
        <v>17.899999999999999</v>
      </c>
      <c r="H34">
        <f t="shared" si="42"/>
        <v>18.399999999999999</v>
      </c>
      <c r="I34">
        <f t="shared" si="42"/>
        <v>18.600000000000001</v>
      </c>
      <c r="J34">
        <f t="shared" si="42"/>
        <v>18.899999999999999</v>
      </c>
      <c r="K34">
        <f t="shared" si="42"/>
        <v>19.399999999999999</v>
      </c>
      <c r="L34">
        <f t="shared" si="42"/>
        <v>19.8</v>
      </c>
      <c r="M34">
        <f t="shared" si="42"/>
        <v>19.7</v>
      </c>
      <c r="N34">
        <f t="shared" si="42"/>
        <v>20.3</v>
      </c>
      <c r="Q34" s="20">
        <f t="shared" ref="Q34:Q38" si="43">D34/$D$38</f>
        <v>0.12243401759530793</v>
      </c>
      <c r="R34" s="20">
        <f t="shared" ref="R34:R38" si="44">E34/$E$38</f>
        <v>0.12545587162654998</v>
      </c>
      <c r="S34" s="20">
        <f t="shared" ref="S34:S38" si="45">F34/$F$38</f>
        <v>0.13037037037037039</v>
      </c>
      <c r="T34" s="20">
        <f t="shared" ref="T34:T38" si="46">G34/$G$38</f>
        <v>0.13298662704309064</v>
      </c>
      <c r="U34" s="20">
        <f t="shared" ref="U34:U38" si="47">H34/$H$38</f>
        <v>0.13659985152190052</v>
      </c>
      <c r="V34" s="20">
        <f t="shared" ref="V34:V38" si="48">I34/$I$38</f>
        <v>0.13870246085011187</v>
      </c>
      <c r="W34" s="20">
        <f t="shared" ref="W34:W38" si="49">J34/$J$38</f>
        <v>0.14136125654450263</v>
      </c>
      <c r="X34" s="20">
        <f t="shared" ref="X34:X38" si="50">K34/$K$38</f>
        <v>0.14542728635682162</v>
      </c>
      <c r="Y34" s="20">
        <f t="shared" ref="Y34:Y38" si="51">L34/$L$38</f>
        <v>0.1507996953541508</v>
      </c>
      <c r="Z34" s="20">
        <f t="shared" ref="Z34:Z38" si="52">M34/$M$38</f>
        <v>0.15536277602523657</v>
      </c>
      <c r="AA34" s="20">
        <f t="shared" ref="AA34:AA38" si="53">N34/$N$38</f>
        <v>0.15591397849462363</v>
      </c>
    </row>
    <row r="35" spans="1:27" x14ac:dyDescent="0.25">
      <c r="A35" s="26"/>
      <c r="B35" t="s">
        <v>127</v>
      </c>
      <c r="C35" t="s">
        <v>24</v>
      </c>
      <c r="D35">
        <f>D19</f>
        <v>25.9</v>
      </c>
      <c r="E35">
        <f t="shared" ref="E35:N35" si="54">E19</f>
        <v>26.5</v>
      </c>
      <c r="F35">
        <f t="shared" si="54"/>
        <v>27</v>
      </c>
      <c r="G35">
        <f t="shared" si="54"/>
        <v>27.5</v>
      </c>
      <c r="H35">
        <f t="shared" si="54"/>
        <v>28</v>
      </c>
      <c r="I35">
        <f t="shared" si="54"/>
        <v>28.2</v>
      </c>
      <c r="J35">
        <f t="shared" si="54"/>
        <v>29</v>
      </c>
      <c r="K35">
        <f t="shared" si="54"/>
        <v>29.6</v>
      </c>
      <c r="L35">
        <f t="shared" si="54"/>
        <v>30</v>
      </c>
      <c r="M35">
        <f t="shared" si="54"/>
        <v>28.5</v>
      </c>
      <c r="N35">
        <f t="shared" si="54"/>
        <v>30.2</v>
      </c>
      <c r="Q35" s="20">
        <f t="shared" si="43"/>
        <v>0.1898826979472141</v>
      </c>
      <c r="R35" s="20">
        <f t="shared" si="44"/>
        <v>0.19328956965718455</v>
      </c>
      <c r="S35" s="20">
        <f t="shared" si="45"/>
        <v>0.2</v>
      </c>
      <c r="T35" s="20">
        <f t="shared" si="46"/>
        <v>0.20430906389301634</v>
      </c>
      <c r="U35" s="20">
        <f t="shared" si="47"/>
        <v>0.20786933927245732</v>
      </c>
      <c r="V35" s="20">
        <f t="shared" si="48"/>
        <v>0.21029082774049218</v>
      </c>
      <c r="W35" s="20">
        <f t="shared" si="49"/>
        <v>0.21690351533283472</v>
      </c>
      <c r="X35" s="20">
        <f t="shared" si="50"/>
        <v>0.22188905547226392</v>
      </c>
      <c r="Y35" s="20">
        <f t="shared" si="51"/>
        <v>0.22848438690022846</v>
      </c>
      <c r="Z35" s="20">
        <f t="shared" si="52"/>
        <v>0.22476340694006308</v>
      </c>
      <c r="AA35" s="20">
        <f t="shared" si="53"/>
        <v>0.23195084485407064</v>
      </c>
    </row>
    <row r="36" spans="1:27" x14ac:dyDescent="0.25">
      <c r="A36" s="26"/>
      <c r="B36" t="s">
        <v>128</v>
      </c>
      <c r="C36" t="s">
        <v>24</v>
      </c>
      <c r="D36">
        <f>D15</f>
        <v>6.6</v>
      </c>
      <c r="E36">
        <f t="shared" ref="E36:N36" si="55">E15</f>
        <v>6.6</v>
      </c>
      <c r="F36">
        <f t="shared" si="55"/>
        <v>6.6</v>
      </c>
      <c r="G36">
        <f t="shared" si="55"/>
        <v>6.7</v>
      </c>
      <c r="H36">
        <f t="shared" si="55"/>
        <v>6.7</v>
      </c>
      <c r="I36">
        <f t="shared" si="55"/>
        <v>6.6</v>
      </c>
      <c r="J36">
        <f t="shared" si="55"/>
        <v>6.6</v>
      </c>
      <c r="K36">
        <f t="shared" si="55"/>
        <v>6.6</v>
      </c>
      <c r="L36">
        <f t="shared" si="55"/>
        <v>6.7</v>
      </c>
      <c r="M36">
        <f t="shared" si="55"/>
        <v>6.4</v>
      </c>
      <c r="N36">
        <f t="shared" si="55"/>
        <v>6.7</v>
      </c>
      <c r="Q36" s="20">
        <f t="shared" si="43"/>
        <v>4.8387096774193554E-2</v>
      </c>
      <c r="R36" s="20">
        <f t="shared" si="44"/>
        <v>4.8140043763676151E-2</v>
      </c>
      <c r="S36" s="20">
        <f t="shared" si="45"/>
        <v>4.8888888888888885E-2</v>
      </c>
      <c r="T36" s="20">
        <f t="shared" si="46"/>
        <v>4.9777117384843986E-2</v>
      </c>
      <c r="U36" s="20">
        <f t="shared" si="47"/>
        <v>4.9740163325909435E-2</v>
      </c>
      <c r="V36" s="20">
        <f t="shared" si="48"/>
        <v>4.9217002237136466E-2</v>
      </c>
      <c r="W36" s="20">
        <f t="shared" si="49"/>
        <v>4.93642483171279E-2</v>
      </c>
      <c r="X36" s="20">
        <f t="shared" si="50"/>
        <v>4.9475262368815595E-2</v>
      </c>
      <c r="Y36" s="20">
        <f t="shared" si="51"/>
        <v>5.1028179741051026E-2</v>
      </c>
      <c r="Z36" s="20">
        <f t="shared" si="52"/>
        <v>5.0473186119873815E-2</v>
      </c>
      <c r="AA36" s="20">
        <f t="shared" si="53"/>
        <v>5.1459293394777263E-2</v>
      </c>
    </row>
    <row r="37" spans="1:27" x14ac:dyDescent="0.25">
      <c r="A37" s="26"/>
      <c r="B37" t="s">
        <v>129</v>
      </c>
      <c r="C37" t="s">
        <v>24</v>
      </c>
      <c r="D37">
        <f>D16+D17+D18+D20</f>
        <v>70.699999999999989</v>
      </c>
      <c r="E37">
        <f t="shared" ref="E37:N37" si="56">E16+E17+E18+E20</f>
        <v>70</v>
      </c>
      <c r="F37">
        <f t="shared" si="56"/>
        <v>66.900000000000006</v>
      </c>
      <c r="G37">
        <f t="shared" si="56"/>
        <v>65.5</v>
      </c>
      <c r="H37">
        <f t="shared" si="56"/>
        <v>64.599999999999994</v>
      </c>
      <c r="I37">
        <f t="shared" si="56"/>
        <v>63.699999999999996</v>
      </c>
      <c r="J37">
        <f t="shared" si="56"/>
        <v>62.2</v>
      </c>
      <c r="K37">
        <f t="shared" si="56"/>
        <v>60.8</v>
      </c>
      <c r="L37">
        <f t="shared" si="56"/>
        <v>57.7</v>
      </c>
      <c r="M37">
        <f t="shared" si="56"/>
        <v>55.2</v>
      </c>
      <c r="N37">
        <f t="shared" si="56"/>
        <v>55.9</v>
      </c>
      <c r="Q37" s="20">
        <f t="shared" si="43"/>
        <v>0.51832844574780057</v>
      </c>
      <c r="R37" s="20">
        <f t="shared" si="44"/>
        <v>0.51057622173595918</v>
      </c>
      <c r="S37" s="20">
        <f t="shared" si="45"/>
        <v>0.49555555555555558</v>
      </c>
      <c r="T37" s="20">
        <f t="shared" si="46"/>
        <v>0.48662704309063898</v>
      </c>
      <c r="U37" s="20">
        <f t="shared" si="47"/>
        <v>0.4795842613214551</v>
      </c>
      <c r="V37" s="20">
        <f t="shared" si="48"/>
        <v>0.47501864280387768</v>
      </c>
      <c r="W37" s="20">
        <f t="shared" si="49"/>
        <v>0.46522064323111451</v>
      </c>
      <c r="X37" s="20">
        <f t="shared" si="50"/>
        <v>0.45577211394302852</v>
      </c>
      <c r="Y37" s="20">
        <f t="shared" si="51"/>
        <v>0.43945163747143945</v>
      </c>
      <c r="Z37" s="20">
        <f t="shared" si="52"/>
        <v>0.43533123028391163</v>
      </c>
      <c r="AA37" s="20">
        <f t="shared" si="53"/>
        <v>0.42933947772657444</v>
      </c>
    </row>
    <row r="38" spans="1:27" x14ac:dyDescent="0.25">
      <c r="A38" s="26"/>
      <c r="B38" s="8" t="s">
        <v>119</v>
      </c>
      <c r="C38" t="s">
        <v>24</v>
      </c>
      <c r="D38">
        <f>SUM(D33:D37)</f>
        <v>136.39999999999998</v>
      </c>
      <c r="E38">
        <f t="shared" ref="E38:N38" si="57">SUM(E33:E37)</f>
        <v>137.1</v>
      </c>
      <c r="F38">
        <f t="shared" si="57"/>
        <v>135</v>
      </c>
      <c r="G38">
        <f t="shared" si="57"/>
        <v>134.6</v>
      </c>
      <c r="H38">
        <f t="shared" si="57"/>
        <v>134.69999999999999</v>
      </c>
      <c r="I38">
        <f t="shared" si="57"/>
        <v>134.1</v>
      </c>
      <c r="J38">
        <f t="shared" si="57"/>
        <v>133.69999999999999</v>
      </c>
      <c r="K38">
        <f t="shared" si="57"/>
        <v>133.39999999999998</v>
      </c>
      <c r="L38">
        <f t="shared" si="57"/>
        <v>131.30000000000001</v>
      </c>
      <c r="M38">
        <f t="shared" si="57"/>
        <v>126.80000000000001</v>
      </c>
      <c r="N38">
        <f t="shared" si="57"/>
        <v>130.20000000000002</v>
      </c>
      <c r="Q38" s="20">
        <f t="shared" si="43"/>
        <v>1</v>
      </c>
      <c r="R38" s="20">
        <f t="shared" si="44"/>
        <v>1</v>
      </c>
      <c r="S38" s="20">
        <f t="shared" si="45"/>
        <v>1</v>
      </c>
      <c r="T38" s="20">
        <f t="shared" si="46"/>
        <v>1</v>
      </c>
      <c r="U38" s="20">
        <f t="shared" si="47"/>
        <v>1</v>
      </c>
      <c r="V38" s="20">
        <f t="shared" si="48"/>
        <v>1</v>
      </c>
      <c r="W38" s="20">
        <f t="shared" si="49"/>
        <v>1</v>
      </c>
      <c r="X38" s="20">
        <f t="shared" si="50"/>
        <v>1</v>
      </c>
      <c r="Y38" s="20">
        <f t="shared" si="51"/>
        <v>1</v>
      </c>
      <c r="Z38" s="20">
        <f t="shared" si="52"/>
        <v>1</v>
      </c>
      <c r="AA38" s="20">
        <f t="shared" si="53"/>
        <v>1</v>
      </c>
    </row>
  </sheetData>
  <mergeCells count="4">
    <mergeCell ref="A32:A38"/>
    <mergeCell ref="A12:A21"/>
    <mergeCell ref="A2:A10"/>
    <mergeCell ref="A24:A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CA28-FC58-4689-889B-56868A7381BB}">
  <sheetPr filterMode="1"/>
  <dimension ref="A1:S105"/>
  <sheetViews>
    <sheetView workbookViewId="0">
      <selection activeCell="F24" sqref="F24:F29"/>
    </sheetView>
  </sheetViews>
  <sheetFormatPr baseColWidth="10" defaultRowHeight="15" x14ac:dyDescent="0.25"/>
  <cols>
    <col min="1" max="1" width="90.28515625" bestFit="1" customWidth="1"/>
    <col min="2" max="2" width="15.140625" bestFit="1" customWidth="1"/>
    <col min="3" max="3" width="10.140625" bestFit="1" customWidth="1"/>
    <col min="4" max="4" width="10.42578125" bestFit="1" customWidth="1"/>
    <col min="5" max="5" width="14.140625" bestFit="1" customWidth="1"/>
    <col min="6" max="6" width="19.57031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idden="1" x14ac:dyDescent="0.25">
      <c r="A2" s="1" t="s">
        <v>17</v>
      </c>
      <c r="B2" s="1" t="s">
        <v>18</v>
      </c>
      <c r="C2" s="1" t="s">
        <v>19</v>
      </c>
      <c r="D2" s="1" t="s">
        <v>20</v>
      </c>
      <c r="E2" s="1" t="s">
        <v>21</v>
      </c>
      <c r="F2" s="1" t="s">
        <v>22</v>
      </c>
      <c r="G2" s="1">
        <v>67</v>
      </c>
      <c r="H2" s="1">
        <v>74</v>
      </c>
      <c r="I2" s="1">
        <v>78</v>
      </c>
      <c r="J2" s="1">
        <v>61</v>
      </c>
      <c r="K2" s="1">
        <v>63</v>
      </c>
      <c r="L2" s="1">
        <v>67</v>
      </c>
      <c r="M2" s="1">
        <v>63.256000000000007</v>
      </c>
      <c r="N2" s="1">
        <v>55.473999999999997</v>
      </c>
      <c r="O2" s="1">
        <v>53.686</v>
      </c>
      <c r="P2" s="1">
        <v>47.680999999999997</v>
      </c>
      <c r="Q2" s="1">
        <v>56.218000000000004</v>
      </c>
    </row>
    <row r="3" spans="1:17" hidden="1" x14ac:dyDescent="0.25">
      <c r="A3" s="1" t="s">
        <v>23</v>
      </c>
      <c r="B3" s="1" t="s">
        <v>18</v>
      </c>
      <c r="C3" s="1" t="s">
        <v>24</v>
      </c>
      <c r="D3" s="1" t="s">
        <v>20</v>
      </c>
      <c r="E3" s="1" t="s">
        <v>21</v>
      </c>
      <c r="F3" s="1" t="s">
        <v>25</v>
      </c>
      <c r="G3" s="1">
        <v>0.47017764000000001</v>
      </c>
      <c r="H3" s="1">
        <v>0.52381520000000004</v>
      </c>
      <c r="I3" s="1">
        <v>0.55055257000000002</v>
      </c>
      <c r="J3" s="1">
        <v>0.40767802000000003</v>
      </c>
      <c r="K3" s="1">
        <v>0.42195966000000007</v>
      </c>
      <c r="L3" s="1">
        <v>0.43810209999999999</v>
      </c>
      <c r="M3" s="1">
        <v>0.41277266943000007</v>
      </c>
      <c r="N3" s="1">
        <v>0.30570842459000003</v>
      </c>
      <c r="O3" s="1">
        <v>0.28361423905000005</v>
      </c>
      <c r="P3" s="1">
        <v>0.24074954804999998</v>
      </c>
      <c r="Q3" s="1">
        <v>0.30392462681999999</v>
      </c>
    </row>
    <row r="4" spans="1:17" hidden="1" x14ac:dyDescent="0.25">
      <c r="A4" s="1" t="s">
        <v>23</v>
      </c>
      <c r="B4" s="1" t="s">
        <v>18</v>
      </c>
      <c r="C4" s="1" t="s">
        <v>19</v>
      </c>
      <c r="D4" s="1" t="s">
        <v>20</v>
      </c>
      <c r="E4" s="1" t="s">
        <v>21</v>
      </c>
      <c r="F4" s="1" t="s">
        <v>25</v>
      </c>
      <c r="G4" s="1">
        <v>57</v>
      </c>
      <c r="H4" s="1">
        <v>63</v>
      </c>
      <c r="I4" s="1">
        <v>65</v>
      </c>
      <c r="J4" s="1">
        <v>50</v>
      </c>
      <c r="K4" s="1">
        <v>52</v>
      </c>
      <c r="L4" s="1">
        <v>55</v>
      </c>
      <c r="M4" s="1">
        <v>52.048999999999999</v>
      </c>
      <c r="N4" s="1">
        <v>39.192999999999998</v>
      </c>
      <c r="O4" s="1">
        <v>36.716000000000001</v>
      </c>
      <c r="P4" s="1">
        <v>31.641999999999999</v>
      </c>
      <c r="Q4" s="1">
        <v>39.379999999999995</v>
      </c>
    </row>
    <row r="5" spans="1:17" s="22" customFormat="1" x14ac:dyDescent="0.25">
      <c r="A5" s="21" t="s">
        <v>110</v>
      </c>
      <c r="B5" s="1" t="s">
        <v>18</v>
      </c>
      <c r="C5" s="1" t="s">
        <v>19</v>
      </c>
      <c r="D5" s="1" t="s">
        <v>20</v>
      </c>
      <c r="E5" s="1" t="s">
        <v>21</v>
      </c>
      <c r="F5" s="1" t="s">
        <v>25</v>
      </c>
      <c r="G5" s="21"/>
      <c r="H5" s="21"/>
      <c r="I5" s="21"/>
      <c r="J5" s="21"/>
      <c r="K5" s="21"/>
      <c r="L5" s="21"/>
      <c r="M5" s="21"/>
      <c r="N5" s="21"/>
      <c r="O5" s="21"/>
      <c r="P5" s="21"/>
      <c r="Q5" s="21"/>
    </row>
    <row r="6" spans="1:17" s="22" customFormat="1" x14ac:dyDescent="0.25">
      <c r="A6" s="21" t="s">
        <v>111</v>
      </c>
      <c r="B6" s="1" t="s">
        <v>18</v>
      </c>
      <c r="C6" s="1" t="s">
        <v>19</v>
      </c>
      <c r="D6" s="1" t="s">
        <v>20</v>
      </c>
      <c r="E6" s="1" t="s">
        <v>21</v>
      </c>
      <c r="F6" s="1" t="s">
        <v>25</v>
      </c>
      <c r="G6" s="21"/>
      <c r="H6" s="21"/>
      <c r="I6" s="21"/>
      <c r="J6" s="21"/>
      <c r="K6" s="21"/>
      <c r="L6" s="21"/>
      <c r="M6" s="21"/>
      <c r="N6" s="21"/>
      <c r="O6" s="21"/>
      <c r="P6" s="21"/>
      <c r="Q6" s="21"/>
    </row>
    <row r="7" spans="1:17" s="22" customFormat="1" x14ac:dyDescent="0.25">
      <c r="A7" s="21" t="s">
        <v>117</v>
      </c>
      <c r="B7" s="1" t="s">
        <v>18</v>
      </c>
      <c r="C7" s="1" t="s">
        <v>19</v>
      </c>
      <c r="D7" s="1" t="s">
        <v>20</v>
      </c>
      <c r="E7" s="1" t="s">
        <v>21</v>
      </c>
      <c r="F7" s="1" t="s">
        <v>25</v>
      </c>
      <c r="G7" s="21"/>
      <c r="H7" s="21"/>
      <c r="I7" s="21"/>
      <c r="J7" s="21"/>
      <c r="K7" s="21"/>
      <c r="L7" s="21"/>
      <c r="M7" s="21"/>
      <c r="N7" s="21"/>
      <c r="O7" s="21"/>
      <c r="P7" s="21"/>
      <c r="Q7" s="21"/>
    </row>
    <row r="8" spans="1:17" s="22" customFormat="1" x14ac:dyDescent="0.25">
      <c r="A8" s="21" t="s">
        <v>124</v>
      </c>
      <c r="B8" s="1" t="s">
        <v>18</v>
      </c>
      <c r="C8" s="1" t="s">
        <v>19</v>
      </c>
      <c r="D8" s="1" t="s">
        <v>20</v>
      </c>
      <c r="E8" s="1" t="s">
        <v>21</v>
      </c>
      <c r="F8" s="1" t="s">
        <v>25</v>
      </c>
      <c r="G8" s="21"/>
      <c r="H8" s="21"/>
      <c r="I8" s="21"/>
      <c r="J8" s="21"/>
      <c r="K8" s="21"/>
      <c r="L8" s="21"/>
      <c r="M8" s="21"/>
      <c r="N8" s="21"/>
      <c r="O8" s="21"/>
      <c r="P8" s="21"/>
      <c r="Q8" s="21"/>
    </row>
    <row r="9" spans="1:17" s="22" customFormat="1" x14ac:dyDescent="0.25">
      <c r="A9" s="21" t="s">
        <v>123</v>
      </c>
      <c r="B9" s="1" t="s">
        <v>18</v>
      </c>
      <c r="C9" s="1" t="s">
        <v>19</v>
      </c>
      <c r="D9" s="1" t="s">
        <v>20</v>
      </c>
      <c r="E9" s="1" t="s">
        <v>21</v>
      </c>
      <c r="F9" s="1" t="s">
        <v>25</v>
      </c>
      <c r="G9" s="21"/>
      <c r="H9" s="21"/>
      <c r="I9" s="21"/>
      <c r="J9" s="21"/>
      <c r="K9" s="21"/>
      <c r="L9" s="21"/>
      <c r="M9" s="21"/>
      <c r="N9" s="21"/>
      <c r="O9" s="21"/>
      <c r="P9" s="21"/>
      <c r="Q9" s="21"/>
    </row>
    <row r="10" spans="1:17" hidden="1" x14ac:dyDescent="0.25">
      <c r="A10" s="1" t="s">
        <v>26</v>
      </c>
      <c r="B10" s="1" t="s">
        <v>27</v>
      </c>
      <c r="C10" s="1" t="s">
        <v>24</v>
      </c>
      <c r="D10" s="1" t="s">
        <v>20</v>
      </c>
      <c r="E10" s="1" t="s">
        <v>21</v>
      </c>
      <c r="F10" s="1" t="s">
        <v>25</v>
      </c>
      <c r="G10" s="1">
        <v>12.495856006023628</v>
      </c>
      <c r="H10" s="1">
        <v>13.690175336289666</v>
      </c>
      <c r="I10" s="1">
        <v>14.655318178731838</v>
      </c>
      <c r="J10" s="1">
        <v>11.98419618523171</v>
      </c>
      <c r="K10" s="1">
        <v>13.61245672571221</v>
      </c>
      <c r="L10" s="1">
        <v>14.68005547501954</v>
      </c>
      <c r="M10" s="1">
        <v>14.517453107374161</v>
      </c>
      <c r="N10" s="1">
        <v>14.706480603586302</v>
      </c>
      <c r="O10" s="1">
        <v>14.980747086031409</v>
      </c>
      <c r="P10" s="1">
        <v>14.491773980918675</v>
      </c>
      <c r="Q10" s="1">
        <v>17.049854444444446</v>
      </c>
    </row>
    <row r="11" spans="1:17" hidden="1" x14ac:dyDescent="0.25">
      <c r="A11" s="1" t="s">
        <v>23</v>
      </c>
      <c r="B11" s="1" t="s">
        <v>18</v>
      </c>
      <c r="C11" s="1" t="s">
        <v>19</v>
      </c>
      <c r="D11" s="1" t="s">
        <v>20</v>
      </c>
      <c r="E11" s="1" t="s">
        <v>28</v>
      </c>
      <c r="F11" s="1" t="s">
        <v>25</v>
      </c>
      <c r="G11" s="1">
        <v>57</v>
      </c>
      <c r="H11" s="1">
        <v>63</v>
      </c>
      <c r="I11" s="1">
        <v>65</v>
      </c>
      <c r="J11" s="1">
        <v>50</v>
      </c>
      <c r="K11" s="1">
        <v>52</v>
      </c>
      <c r="L11" s="1">
        <v>55</v>
      </c>
      <c r="M11" s="1">
        <v>52.048999999999999</v>
      </c>
      <c r="N11" s="1">
        <v>39.192999999999998</v>
      </c>
      <c r="O11" s="1">
        <v>36.716000000000001</v>
      </c>
      <c r="P11" s="1">
        <v>31.641999999999999</v>
      </c>
      <c r="Q11" s="1">
        <v>39.379999999999995</v>
      </c>
    </row>
    <row r="12" spans="1:17" hidden="1" x14ac:dyDescent="0.25">
      <c r="A12" s="1" t="s">
        <v>23</v>
      </c>
      <c r="B12" s="1" t="s">
        <v>18</v>
      </c>
      <c r="C12" s="1" t="s">
        <v>24</v>
      </c>
      <c r="D12" s="1" t="s">
        <v>20</v>
      </c>
      <c r="E12" s="1" t="s">
        <v>28</v>
      </c>
      <c r="F12" s="1" t="s">
        <v>25</v>
      </c>
      <c r="G12" s="1">
        <v>0.47017764000000001</v>
      </c>
      <c r="H12" s="1">
        <v>0.52381520000000004</v>
      </c>
      <c r="I12" s="1">
        <v>0.55055257000000002</v>
      </c>
      <c r="J12" s="1">
        <v>0.40767802000000003</v>
      </c>
      <c r="K12" s="1">
        <v>0.42195966000000007</v>
      </c>
      <c r="L12" s="1">
        <v>0.43810209999999999</v>
      </c>
      <c r="M12" s="1">
        <v>0.41277266943000007</v>
      </c>
      <c r="N12" s="1">
        <v>0.30570842459000003</v>
      </c>
      <c r="O12" s="1">
        <v>0.28361423905000005</v>
      </c>
      <c r="P12" s="1">
        <v>0.24074954804999998</v>
      </c>
      <c r="Q12" s="1">
        <v>0.30392462681999999</v>
      </c>
    </row>
    <row r="13" spans="1:17" hidden="1" x14ac:dyDescent="0.25">
      <c r="A13" s="1" t="s">
        <v>17</v>
      </c>
      <c r="B13" s="1" t="s">
        <v>18</v>
      </c>
      <c r="C13" s="1" t="s">
        <v>19</v>
      </c>
      <c r="D13" s="1" t="s">
        <v>20</v>
      </c>
      <c r="E13" s="1" t="s">
        <v>28</v>
      </c>
      <c r="F13" s="1" t="s">
        <v>22</v>
      </c>
      <c r="G13" s="1">
        <v>67</v>
      </c>
      <c r="H13" s="1">
        <v>74</v>
      </c>
      <c r="I13" s="1">
        <v>78</v>
      </c>
      <c r="J13" s="1">
        <v>61</v>
      </c>
      <c r="K13" s="1">
        <v>63</v>
      </c>
      <c r="L13" s="1">
        <v>67</v>
      </c>
      <c r="M13" s="1">
        <v>63.256000000000007</v>
      </c>
      <c r="N13" s="1">
        <v>55.473999999999997</v>
      </c>
      <c r="O13" s="1">
        <v>53.686</v>
      </c>
      <c r="P13" s="1">
        <v>47.680999999999997</v>
      </c>
      <c r="Q13" s="1">
        <v>56.218000000000004</v>
      </c>
    </row>
    <row r="14" spans="1:17" hidden="1" x14ac:dyDescent="0.25">
      <c r="A14" s="1" t="s">
        <v>17</v>
      </c>
      <c r="B14" s="1" t="s">
        <v>18</v>
      </c>
      <c r="C14" s="1" t="s">
        <v>24</v>
      </c>
      <c r="D14" s="1" t="s">
        <v>20</v>
      </c>
      <c r="E14" s="1" t="s">
        <v>28</v>
      </c>
      <c r="F14" s="1" t="s">
        <v>22</v>
      </c>
      <c r="G14" s="1">
        <v>0.53656168000000004</v>
      </c>
      <c r="H14" s="1">
        <v>0.59929390000000016</v>
      </c>
      <c r="I14" s="1">
        <v>0.6450579500000001</v>
      </c>
      <c r="J14" s="1">
        <v>0.48091212999999999</v>
      </c>
      <c r="K14" s="1">
        <v>0.49353067999999994</v>
      </c>
      <c r="L14" s="1">
        <v>0.51165022000000004</v>
      </c>
      <c r="M14" s="1">
        <v>0.47797076344000011</v>
      </c>
      <c r="N14" s="1">
        <v>0.42059784514999998</v>
      </c>
      <c r="O14" s="1">
        <v>0.40432760307999993</v>
      </c>
      <c r="P14" s="1">
        <v>0.35525487623000002</v>
      </c>
      <c r="Q14" s="1">
        <v>0.42171975636000003</v>
      </c>
    </row>
    <row r="15" spans="1:17" hidden="1" x14ac:dyDescent="0.25">
      <c r="A15" s="1" t="s">
        <v>29</v>
      </c>
      <c r="B15" s="1" t="s">
        <v>18</v>
      </c>
      <c r="C15" s="1" t="s">
        <v>19</v>
      </c>
      <c r="D15" s="1" t="s">
        <v>20</v>
      </c>
      <c r="E15" s="1" t="s">
        <v>21</v>
      </c>
      <c r="F15" s="1" t="s">
        <v>30</v>
      </c>
      <c r="G15" s="1">
        <v>124</v>
      </c>
      <c r="H15" s="1">
        <v>137</v>
      </c>
      <c r="I15" s="1">
        <v>143</v>
      </c>
      <c r="J15" s="1">
        <v>111</v>
      </c>
      <c r="K15" s="1">
        <v>115</v>
      </c>
      <c r="L15" s="1">
        <v>122</v>
      </c>
      <c r="M15" s="1">
        <v>115.30500000000001</v>
      </c>
      <c r="N15" s="1">
        <v>94.667000000000002</v>
      </c>
      <c r="O15" s="1">
        <v>90.402000000000001</v>
      </c>
      <c r="P15" s="1">
        <v>79.322999999999993</v>
      </c>
      <c r="Q15" s="1">
        <v>95.597999999999999</v>
      </c>
    </row>
    <row r="16" spans="1:17" x14ac:dyDescent="0.25">
      <c r="A16" s="1" t="s">
        <v>31</v>
      </c>
      <c r="B16" s="1" t="s">
        <v>32</v>
      </c>
      <c r="C16" s="1" t="s">
        <v>24</v>
      </c>
      <c r="D16" s="1" t="s">
        <v>20</v>
      </c>
      <c r="E16" s="1" t="s">
        <v>21</v>
      </c>
      <c r="F16" s="1" t="s">
        <v>25</v>
      </c>
      <c r="G16" s="1">
        <v>148.03018299999999</v>
      </c>
      <c r="H16" s="1">
        <v>160.08818100000002</v>
      </c>
      <c r="I16" s="1">
        <v>168.12922500000002</v>
      </c>
      <c r="J16" s="1">
        <v>150.81499299999999</v>
      </c>
      <c r="K16" s="1">
        <v>157.301715</v>
      </c>
      <c r="L16" s="1">
        <v>163.10410200000001</v>
      </c>
      <c r="M16" s="1">
        <v>161.12289100000001</v>
      </c>
      <c r="N16" s="1">
        <v>160.23586399999999</v>
      </c>
      <c r="O16" s="1">
        <v>159.72207699999998</v>
      </c>
      <c r="P16" s="1">
        <v>161.49853200000001</v>
      </c>
      <c r="Q16" s="1">
        <v>169.77617499999999</v>
      </c>
    </row>
    <row r="17" spans="1:19" hidden="1" x14ac:dyDescent="0.25">
      <c r="A17" s="1" t="s">
        <v>29</v>
      </c>
      <c r="B17" s="1" t="s">
        <v>18</v>
      </c>
      <c r="C17" s="1" t="s">
        <v>19</v>
      </c>
      <c r="D17" s="1" t="s">
        <v>20</v>
      </c>
      <c r="E17" s="1" t="s">
        <v>28</v>
      </c>
      <c r="F17" s="1" t="s">
        <v>30</v>
      </c>
      <c r="G17" s="1">
        <v>124</v>
      </c>
      <c r="H17" s="1">
        <v>137</v>
      </c>
      <c r="I17" s="1">
        <v>143</v>
      </c>
      <c r="J17" s="1">
        <v>111</v>
      </c>
      <c r="K17" s="1">
        <v>115</v>
      </c>
      <c r="L17" s="1">
        <v>122</v>
      </c>
      <c r="M17" s="1">
        <v>115.30500000000001</v>
      </c>
      <c r="N17" s="1">
        <v>94.667000000000002</v>
      </c>
      <c r="O17" s="1">
        <v>90.402000000000001</v>
      </c>
      <c r="P17" s="1">
        <v>79.322999999999993</v>
      </c>
      <c r="Q17" s="1">
        <v>95.597999999999999</v>
      </c>
    </row>
    <row r="18" spans="1:19" hidden="1" x14ac:dyDescent="0.25">
      <c r="A18" s="1" t="s">
        <v>29</v>
      </c>
      <c r="B18" s="1" t="s">
        <v>18</v>
      </c>
      <c r="C18" s="1" t="s">
        <v>24</v>
      </c>
      <c r="D18" s="1" t="s">
        <v>20</v>
      </c>
      <c r="E18" s="1" t="s">
        <v>28</v>
      </c>
      <c r="F18" s="1" t="s">
        <v>30</v>
      </c>
      <c r="G18" s="1">
        <v>1.0067393200000001</v>
      </c>
      <c r="H18" s="1">
        <v>1.1231091000000002</v>
      </c>
      <c r="I18" s="1">
        <v>1.1956105200000002</v>
      </c>
      <c r="J18" s="1">
        <v>0.88859015000000008</v>
      </c>
      <c r="K18" s="1">
        <v>0.91549034000000007</v>
      </c>
      <c r="L18" s="1">
        <v>0.94975231999999987</v>
      </c>
      <c r="M18" s="1">
        <v>0.89074343287000013</v>
      </c>
      <c r="N18" s="1">
        <v>0.72630626974000001</v>
      </c>
      <c r="O18" s="1">
        <v>0.68794184212999998</v>
      </c>
      <c r="P18" s="1">
        <v>0.59600442428000011</v>
      </c>
      <c r="Q18" s="1">
        <v>0.72564438318000002</v>
      </c>
    </row>
    <row r="19" spans="1:19" hidden="1" x14ac:dyDescent="0.25">
      <c r="A19" s="1" t="s">
        <v>33</v>
      </c>
      <c r="B19" s="1" t="s">
        <v>34</v>
      </c>
      <c r="C19" s="1" t="s">
        <v>24</v>
      </c>
      <c r="D19" s="1" t="s">
        <v>20</v>
      </c>
      <c r="E19" s="1" t="s">
        <v>21</v>
      </c>
      <c r="F19" s="1" t="s">
        <v>25</v>
      </c>
      <c r="G19" s="1">
        <v>0</v>
      </c>
      <c r="H19" s="1">
        <v>0</v>
      </c>
      <c r="I19" s="1">
        <v>0</v>
      </c>
      <c r="J19" s="1">
        <v>0</v>
      </c>
      <c r="K19" s="1">
        <v>0</v>
      </c>
      <c r="L19" s="1">
        <v>0</v>
      </c>
      <c r="M19" s="1">
        <v>0</v>
      </c>
      <c r="N19" s="1">
        <v>0</v>
      </c>
      <c r="O19" s="1">
        <v>0</v>
      </c>
      <c r="P19" s="1">
        <v>0</v>
      </c>
      <c r="Q19" s="1">
        <v>0</v>
      </c>
    </row>
    <row r="20" spans="1:19" hidden="1" x14ac:dyDescent="0.25">
      <c r="A20" s="1" t="s">
        <v>35</v>
      </c>
      <c r="B20" s="1" t="s">
        <v>34</v>
      </c>
      <c r="C20" s="1" t="s">
        <v>24</v>
      </c>
      <c r="D20" s="1" t="s">
        <v>20</v>
      </c>
      <c r="E20" s="1" t="s">
        <v>21</v>
      </c>
      <c r="F20" s="1" t="s">
        <v>25</v>
      </c>
      <c r="G20" s="1">
        <v>0</v>
      </c>
      <c r="H20" s="1">
        <v>0</v>
      </c>
      <c r="I20" s="1">
        <v>0</v>
      </c>
      <c r="J20" s="1">
        <v>0</v>
      </c>
      <c r="K20" s="1">
        <v>0</v>
      </c>
      <c r="L20" s="1">
        <v>0</v>
      </c>
      <c r="M20" s="1">
        <v>0</v>
      </c>
      <c r="N20" s="1">
        <v>0</v>
      </c>
      <c r="O20" s="1">
        <v>0</v>
      </c>
      <c r="P20" s="1">
        <v>0</v>
      </c>
      <c r="Q20" s="1">
        <v>0</v>
      </c>
    </row>
    <row r="21" spans="1:19" hidden="1" x14ac:dyDescent="0.25">
      <c r="A21" s="1" t="s">
        <v>36</v>
      </c>
      <c r="B21" s="1" t="s">
        <v>27</v>
      </c>
      <c r="C21" s="1" t="s">
        <v>24</v>
      </c>
      <c r="D21" s="1" t="s">
        <v>20</v>
      </c>
      <c r="E21" s="1" t="s">
        <v>28</v>
      </c>
      <c r="F21" s="1" t="s">
        <v>22</v>
      </c>
      <c r="G21" s="1">
        <v>8.0885236680194588</v>
      </c>
      <c r="H21" s="1">
        <v>7.482786287734613</v>
      </c>
      <c r="I21" s="1">
        <v>7.4855009940596258</v>
      </c>
      <c r="J21" s="1">
        <v>8.4157552440750951</v>
      </c>
      <c r="K21" s="1">
        <v>8.5766949167495738</v>
      </c>
      <c r="L21" s="1">
        <v>8.9238232910989268</v>
      </c>
      <c r="M21" s="1">
        <v>9.5482077235434346</v>
      </c>
      <c r="N21" s="1">
        <v>9.7377789422849919</v>
      </c>
      <c r="O21" s="1">
        <v>9.6711434558150682</v>
      </c>
      <c r="P21" s="1">
        <v>10.453415750012253</v>
      </c>
      <c r="Q21" s="1">
        <v>10.47216335629143</v>
      </c>
      <c r="S21">
        <f>P21-P14-P15</f>
        <v>-69.224839126217745</v>
      </c>
    </row>
    <row r="22" spans="1:19" hidden="1" x14ac:dyDescent="0.25">
      <c r="A22" s="1" t="s">
        <v>26</v>
      </c>
      <c r="B22" s="1" t="s">
        <v>27</v>
      </c>
      <c r="C22" s="1" t="s">
        <v>24</v>
      </c>
      <c r="D22" s="1" t="s">
        <v>20</v>
      </c>
      <c r="E22" s="1" t="s">
        <v>28</v>
      </c>
      <c r="F22" s="1" t="s">
        <v>25</v>
      </c>
      <c r="G22" s="1">
        <v>13.734959713738863</v>
      </c>
      <c r="H22" s="1">
        <v>13.465366790603579</v>
      </c>
      <c r="I22" s="1">
        <v>13.592859330792775</v>
      </c>
      <c r="J22" s="1">
        <v>13.374142716287107</v>
      </c>
      <c r="K22" s="1">
        <v>14.31372534606202</v>
      </c>
      <c r="L22" s="1">
        <v>14.471369106906295</v>
      </c>
      <c r="M22" s="1">
        <v>14.77045976802898</v>
      </c>
      <c r="N22" s="1">
        <v>15.350722560714377</v>
      </c>
      <c r="O22" s="1">
        <v>15.565106015601422</v>
      </c>
      <c r="P22" s="1">
        <v>15.875100793413894</v>
      </c>
      <c r="Q22" s="1">
        <v>16.854994371624155</v>
      </c>
    </row>
    <row r="23" spans="1:19" hidden="1" x14ac:dyDescent="0.25">
      <c r="A23" s="1" t="s">
        <v>37</v>
      </c>
      <c r="B23" s="1" t="s">
        <v>34</v>
      </c>
      <c r="C23" s="1" t="s">
        <v>24</v>
      </c>
      <c r="D23" s="1" t="s">
        <v>20</v>
      </c>
      <c r="E23" s="1" t="s">
        <v>21</v>
      </c>
      <c r="F23" s="1" t="s">
        <v>25</v>
      </c>
      <c r="G23" s="1">
        <v>68.252390277777778</v>
      </c>
      <c r="H23" s="1">
        <v>79.146387500000003</v>
      </c>
      <c r="I23" s="1">
        <v>86.923470000000009</v>
      </c>
      <c r="J23" s="1">
        <v>70.379615833333332</v>
      </c>
      <c r="K23" s="1">
        <v>74.358875555555557</v>
      </c>
      <c r="L23" s="1">
        <v>79.475913888888883</v>
      </c>
      <c r="M23" s="1">
        <v>76.312826111111107</v>
      </c>
      <c r="N23" s="1">
        <v>73.814408611111105</v>
      </c>
      <c r="O23" s="1">
        <v>74.490218055555545</v>
      </c>
      <c r="P23" s="1">
        <v>68.536997222222226</v>
      </c>
      <c r="Q23" s="1">
        <v>78.60324944444443</v>
      </c>
    </row>
    <row r="24" spans="1:19" hidden="1" x14ac:dyDescent="0.25">
      <c r="A24" s="1" t="s">
        <v>38</v>
      </c>
      <c r="B24" s="1" t="s">
        <v>27</v>
      </c>
      <c r="C24" s="1" t="s">
        <v>24</v>
      </c>
      <c r="D24" s="1" t="s">
        <v>20</v>
      </c>
      <c r="E24" s="1" t="s">
        <v>28</v>
      </c>
      <c r="F24" s="1" t="s">
        <v>30</v>
      </c>
      <c r="G24" s="1">
        <v>21.823483381758322</v>
      </c>
      <c r="H24" s="1">
        <v>20.948153078338191</v>
      </c>
      <c r="I24" s="1">
        <v>21.078360324852401</v>
      </c>
      <c r="J24" s="1">
        <v>21.789897960362204</v>
      </c>
      <c r="K24" s="1">
        <v>22.890420262811595</v>
      </c>
      <c r="L24" s="1">
        <v>23.395192398005221</v>
      </c>
      <c r="M24" s="1">
        <v>24.318667491572413</v>
      </c>
      <c r="N24" s="1">
        <v>25.088501502999371</v>
      </c>
      <c r="O24" s="1">
        <v>25.236249471416492</v>
      </c>
      <c r="P24" s="1">
        <v>26.328516543426147</v>
      </c>
      <c r="Q24" s="1">
        <v>27.327157727915584</v>
      </c>
    </row>
    <row r="25" spans="1:19" s="22" customFormat="1" x14ac:dyDescent="0.25">
      <c r="A25" s="21" t="s">
        <v>110</v>
      </c>
      <c r="B25" s="1" t="s">
        <v>27</v>
      </c>
      <c r="C25" s="1" t="s">
        <v>24</v>
      </c>
      <c r="D25" s="1" t="s">
        <v>20</v>
      </c>
      <c r="E25" s="1" t="s">
        <v>28</v>
      </c>
      <c r="F25" s="1" t="s">
        <v>30</v>
      </c>
      <c r="G25" s="21"/>
      <c r="H25" s="21"/>
      <c r="I25" s="21"/>
      <c r="J25" s="21"/>
      <c r="K25" s="21"/>
      <c r="L25" s="21"/>
      <c r="M25" s="21"/>
      <c r="N25" s="21"/>
      <c r="O25" s="21"/>
      <c r="P25" s="21"/>
      <c r="Q25" s="21"/>
    </row>
    <row r="26" spans="1:19" s="22" customFormat="1" x14ac:dyDescent="0.25">
      <c r="A26" s="21" t="s">
        <v>111</v>
      </c>
      <c r="B26" s="1" t="s">
        <v>27</v>
      </c>
      <c r="C26" s="1" t="s">
        <v>24</v>
      </c>
      <c r="D26" s="1" t="s">
        <v>20</v>
      </c>
      <c r="E26" s="1" t="s">
        <v>28</v>
      </c>
      <c r="F26" s="1" t="s">
        <v>30</v>
      </c>
      <c r="G26" s="21"/>
      <c r="H26" s="21"/>
      <c r="I26" s="21"/>
      <c r="J26" s="21"/>
      <c r="K26" s="21"/>
      <c r="L26" s="21"/>
      <c r="M26" s="21"/>
      <c r="N26" s="21"/>
      <c r="O26" s="21"/>
      <c r="P26" s="21"/>
      <c r="Q26" s="21"/>
    </row>
    <row r="27" spans="1:19" s="22" customFormat="1" x14ac:dyDescent="0.25">
      <c r="A27" s="21" t="s">
        <v>117</v>
      </c>
      <c r="B27" s="1" t="s">
        <v>27</v>
      </c>
      <c r="C27" s="1" t="s">
        <v>24</v>
      </c>
      <c r="D27" s="1" t="s">
        <v>20</v>
      </c>
      <c r="E27" s="1" t="s">
        <v>28</v>
      </c>
      <c r="F27" s="1" t="s">
        <v>30</v>
      </c>
      <c r="G27" s="21"/>
      <c r="H27" s="21"/>
      <c r="I27" s="21"/>
      <c r="J27" s="21"/>
      <c r="K27" s="21"/>
      <c r="L27" s="21"/>
      <c r="M27" s="21"/>
      <c r="N27" s="21"/>
      <c r="O27" s="21"/>
      <c r="P27" s="21"/>
      <c r="Q27" s="21"/>
    </row>
    <row r="28" spans="1:19" s="22" customFormat="1" x14ac:dyDescent="0.25">
      <c r="A28" s="21" t="s">
        <v>124</v>
      </c>
      <c r="B28" s="1" t="s">
        <v>27</v>
      </c>
      <c r="C28" s="1" t="s">
        <v>24</v>
      </c>
      <c r="D28" s="1" t="s">
        <v>20</v>
      </c>
      <c r="E28" s="1" t="s">
        <v>28</v>
      </c>
      <c r="F28" s="1" t="s">
        <v>30</v>
      </c>
      <c r="G28" s="21"/>
      <c r="H28" s="21"/>
      <c r="I28" s="21"/>
      <c r="J28" s="21"/>
      <c r="K28" s="21"/>
      <c r="L28" s="21"/>
      <c r="M28" s="21"/>
      <c r="N28" s="21"/>
      <c r="O28" s="21"/>
      <c r="P28" s="21"/>
      <c r="Q28" s="21"/>
    </row>
    <row r="29" spans="1:19" s="22" customFormat="1" x14ac:dyDescent="0.25">
      <c r="A29" s="21" t="s">
        <v>123</v>
      </c>
      <c r="B29" s="1" t="s">
        <v>27</v>
      </c>
      <c r="C29" s="1" t="s">
        <v>24</v>
      </c>
      <c r="D29" s="1" t="s">
        <v>20</v>
      </c>
      <c r="E29" s="1" t="s">
        <v>28</v>
      </c>
      <c r="F29" s="1" t="s">
        <v>30</v>
      </c>
      <c r="G29" s="21"/>
      <c r="H29" s="21"/>
      <c r="I29" s="21"/>
      <c r="J29" s="21"/>
      <c r="K29" s="21"/>
      <c r="L29" s="21"/>
      <c r="M29" s="21"/>
      <c r="N29" s="21"/>
      <c r="O29" s="21"/>
      <c r="P29" s="21"/>
      <c r="Q29" s="21"/>
    </row>
    <row r="30" spans="1:19" hidden="1" x14ac:dyDescent="0.25">
      <c r="A30" s="1" t="s">
        <v>39</v>
      </c>
      <c r="B30" s="1" t="s">
        <v>34</v>
      </c>
      <c r="C30" s="1" t="s">
        <v>24</v>
      </c>
      <c r="D30" s="1" t="s">
        <v>20</v>
      </c>
      <c r="E30" s="1" t="s">
        <v>21</v>
      </c>
      <c r="F30" s="1" t="s">
        <v>25</v>
      </c>
      <c r="G30" s="1">
        <v>10.387653888888888</v>
      </c>
      <c r="H30" s="1">
        <v>13.179960277777779</v>
      </c>
      <c r="I30" s="1">
        <v>15.572971666666668</v>
      </c>
      <c r="J30" s="1">
        <v>13.979604444444448</v>
      </c>
      <c r="K30" s="1">
        <v>16.559229722222224</v>
      </c>
      <c r="L30" s="1">
        <v>19.873081111111112</v>
      </c>
      <c r="M30" s="1">
        <v>21.249855555555555</v>
      </c>
      <c r="N30" s="1">
        <v>23.016938888888888</v>
      </c>
      <c r="O30" s="1">
        <v>26.665051666666663</v>
      </c>
      <c r="P30" s="1">
        <v>28.099863055555552</v>
      </c>
      <c r="Q30" s="1">
        <v>37.229244444444447</v>
      </c>
    </row>
    <row r="31" spans="1:19" hidden="1" x14ac:dyDescent="0.25">
      <c r="A31" s="1" t="s">
        <v>40</v>
      </c>
      <c r="B31" s="1" t="s">
        <v>34</v>
      </c>
      <c r="C31" s="1" t="s">
        <v>24</v>
      </c>
      <c r="D31" s="1" t="s">
        <v>20</v>
      </c>
      <c r="E31" s="1" t="s">
        <v>21</v>
      </c>
      <c r="F31" s="1" t="s">
        <v>25</v>
      </c>
      <c r="G31" s="1">
        <v>79.969860277777784</v>
      </c>
      <c r="H31" s="1">
        <v>93.779501666666675</v>
      </c>
      <c r="I31" s="1">
        <v>104.04887916666667</v>
      </c>
      <c r="J31" s="1">
        <v>85.999867500000008</v>
      </c>
      <c r="K31" s="1">
        <v>92.62487722222221</v>
      </c>
      <c r="L31" s="1">
        <v>101.11403194444445</v>
      </c>
      <c r="M31" s="1">
        <v>99.39235444444445</v>
      </c>
      <c r="N31" s="1">
        <v>98.753521388888899</v>
      </c>
      <c r="O31" s="1">
        <v>103.14166222222219</v>
      </c>
      <c r="P31" s="1">
        <v>98.701291944444449</v>
      </c>
      <c r="Q31" s="1">
        <v>117.97169777777776</v>
      </c>
    </row>
    <row r="32" spans="1:19" hidden="1" x14ac:dyDescent="0.25">
      <c r="A32" s="1" t="s">
        <v>41</v>
      </c>
      <c r="B32" s="1" t="s">
        <v>34</v>
      </c>
      <c r="C32" s="1" t="s">
        <v>24</v>
      </c>
      <c r="D32" s="1" t="s">
        <v>20</v>
      </c>
      <c r="E32" s="1" t="s">
        <v>21</v>
      </c>
      <c r="F32" s="1" t="s">
        <v>25</v>
      </c>
      <c r="G32" s="1">
        <v>1.3298161111111111</v>
      </c>
      <c r="H32" s="1">
        <v>1.4531538888888891</v>
      </c>
      <c r="I32" s="1">
        <v>1.5524375000000001</v>
      </c>
      <c r="J32" s="1">
        <v>1.6406472222222224</v>
      </c>
      <c r="K32" s="1">
        <v>1.7067719444444445</v>
      </c>
      <c r="L32" s="1">
        <v>1.7650369444444445</v>
      </c>
      <c r="M32" s="1">
        <v>1.8296727777777777</v>
      </c>
      <c r="N32" s="1">
        <v>1.9221738888888891</v>
      </c>
      <c r="O32" s="1">
        <v>1.9863925</v>
      </c>
      <c r="P32" s="1">
        <v>2.0644316666666667</v>
      </c>
      <c r="Q32" s="1">
        <v>2.1392038888888889</v>
      </c>
    </row>
    <row r="33" spans="1:17" hidden="1" x14ac:dyDescent="0.25">
      <c r="A33" s="1" t="s">
        <v>42</v>
      </c>
      <c r="B33" s="1" t="s">
        <v>43</v>
      </c>
      <c r="C33" s="1" t="s">
        <v>24</v>
      </c>
      <c r="D33" s="1" t="s">
        <v>20</v>
      </c>
      <c r="E33" s="1" t="s">
        <v>21</v>
      </c>
      <c r="F33" s="1" t="s">
        <v>25</v>
      </c>
      <c r="G33" s="1">
        <v>147.65673125000001</v>
      </c>
      <c r="H33" s="1">
        <v>163.46753400000003</v>
      </c>
      <c r="I33" s="1">
        <v>168.72230999999999</v>
      </c>
      <c r="J33" s="1">
        <v>126.07965249999999</v>
      </c>
      <c r="K33" s="1">
        <v>135.76199224999999</v>
      </c>
      <c r="L33" s="1">
        <v>146.89138075000002</v>
      </c>
      <c r="M33" s="1">
        <v>142.71006825000001</v>
      </c>
      <c r="N33" s="1">
        <v>134.30740625000001</v>
      </c>
      <c r="O33" s="1">
        <v>132.15121725</v>
      </c>
      <c r="P33" s="1">
        <v>125.05981225000002</v>
      </c>
      <c r="Q33" s="1">
        <v>137.47295825</v>
      </c>
    </row>
    <row r="34" spans="1:17" x14ac:dyDescent="0.25">
      <c r="A34" s="1" t="s">
        <v>31</v>
      </c>
      <c r="B34" s="1" t="s">
        <v>32</v>
      </c>
      <c r="C34" s="1" t="s">
        <v>24</v>
      </c>
      <c r="D34" s="1" t="s">
        <v>20</v>
      </c>
      <c r="E34" s="1" t="s">
        <v>28</v>
      </c>
      <c r="F34" s="1" t="s">
        <v>25</v>
      </c>
      <c r="G34" s="1">
        <v>155.12029418345421</v>
      </c>
      <c r="H34" s="1">
        <v>158.81658751513737</v>
      </c>
      <c r="I34" s="1">
        <v>162.14611499631283</v>
      </c>
      <c r="J34" s="1">
        <v>158.98447016912951</v>
      </c>
      <c r="K34" s="1">
        <v>161.31857866547151</v>
      </c>
      <c r="L34" s="1">
        <v>161.90158710745533</v>
      </c>
      <c r="M34" s="1">
        <v>162.60447877593745</v>
      </c>
      <c r="N34" s="1">
        <v>163.98080147601095</v>
      </c>
      <c r="O34" s="1">
        <v>163.09186111691761</v>
      </c>
      <c r="P34" s="1">
        <v>169.69216461273575</v>
      </c>
      <c r="Q34" s="1">
        <v>168.62349623538364</v>
      </c>
    </row>
    <row r="35" spans="1:17" x14ac:dyDescent="0.25">
      <c r="A35" s="1" t="s">
        <v>44</v>
      </c>
      <c r="B35" s="1" t="s">
        <v>32</v>
      </c>
      <c r="C35" s="1" t="s">
        <v>24</v>
      </c>
      <c r="D35" s="1" t="s">
        <v>20</v>
      </c>
      <c r="E35" s="1" t="s">
        <v>28</v>
      </c>
      <c r="F35" s="1" t="s">
        <v>22</v>
      </c>
      <c r="G35" s="1">
        <v>142.12615650090743</v>
      </c>
      <c r="H35" s="1">
        <v>144.16791334695245</v>
      </c>
      <c r="I35" s="1">
        <v>142.10540656927969</v>
      </c>
      <c r="J35" s="1">
        <v>142.90850889404695</v>
      </c>
      <c r="K35" s="1">
        <v>143.59545682230367</v>
      </c>
      <c r="L35" s="1">
        <v>141.78069874327898</v>
      </c>
      <c r="M35" s="1">
        <v>142.13356374703855</v>
      </c>
      <c r="N35" s="1">
        <v>142.21253939668324</v>
      </c>
      <c r="O35" s="1">
        <v>138.55224245004604</v>
      </c>
      <c r="P35" s="1">
        <v>130.83300289598427</v>
      </c>
      <c r="Q35" s="1">
        <v>132.99861148638183</v>
      </c>
    </row>
    <row r="36" spans="1:17" hidden="1" x14ac:dyDescent="0.25">
      <c r="A36" s="1" t="s">
        <v>45</v>
      </c>
      <c r="B36" s="1" t="s">
        <v>46</v>
      </c>
      <c r="C36" s="1" t="s">
        <v>24</v>
      </c>
      <c r="D36" s="1" t="s">
        <v>20</v>
      </c>
      <c r="E36" s="1" t="s">
        <v>21</v>
      </c>
      <c r="F36" s="1" t="s">
        <v>25</v>
      </c>
      <c r="G36" s="1">
        <v>461.52170319480143</v>
      </c>
      <c r="H36" s="1">
        <v>508.53345024495644</v>
      </c>
      <c r="I36" s="1">
        <v>533.58888159839853</v>
      </c>
      <c r="J36" s="1">
        <v>439.4985886702317</v>
      </c>
      <c r="K36" s="1">
        <v>464.16391673993445</v>
      </c>
      <c r="L36" s="1">
        <v>486.64484772946412</v>
      </c>
      <c r="M36" s="1">
        <v>478.22300376782368</v>
      </c>
      <c r="N36" s="1">
        <v>462.48253454139024</v>
      </c>
      <c r="O36" s="1">
        <v>460.92395868160662</v>
      </c>
      <c r="P36" s="1">
        <v>448.45614631988724</v>
      </c>
      <c r="Q36" s="1">
        <v>490.91677821399622</v>
      </c>
    </row>
    <row r="37" spans="1:17" hidden="1" x14ac:dyDescent="0.25">
      <c r="A37" s="1" t="s">
        <v>52</v>
      </c>
      <c r="B37" s="1" t="s">
        <v>48</v>
      </c>
      <c r="C37" s="1" t="s">
        <v>24</v>
      </c>
      <c r="D37" s="1" t="s">
        <v>20</v>
      </c>
      <c r="E37" s="1" t="s">
        <v>21</v>
      </c>
      <c r="F37" s="1" t="s">
        <v>25</v>
      </c>
      <c r="G37" s="1">
        <v>57.759435525000008</v>
      </c>
      <c r="H37" s="1">
        <v>62.019504525000009</v>
      </c>
      <c r="I37" s="1">
        <v>62.847851275000011</v>
      </c>
      <c r="J37" s="1">
        <v>51.866340075000011</v>
      </c>
      <c r="K37" s="1">
        <v>51.854506550000004</v>
      </c>
      <c r="L37" s="1">
        <v>47.689105750000003</v>
      </c>
      <c r="M37" s="1">
        <v>47.257454258575009</v>
      </c>
      <c r="N37" s="1">
        <v>41.828090986275001</v>
      </c>
      <c r="O37" s="1">
        <v>39.122947171275001</v>
      </c>
      <c r="P37" s="1">
        <v>37.505233302625008</v>
      </c>
      <c r="Q37" s="1">
        <v>35.92368268637501</v>
      </c>
    </row>
    <row r="38" spans="1:17" hidden="1" x14ac:dyDescent="0.25">
      <c r="A38" s="1" t="s">
        <v>52</v>
      </c>
      <c r="B38" s="1" t="s">
        <v>48</v>
      </c>
      <c r="C38" s="1" t="s">
        <v>67</v>
      </c>
      <c r="D38" s="1" t="s">
        <v>20</v>
      </c>
      <c r="E38" s="1" t="s">
        <v>21</v>
      </c>
      <c r="F38" s="1" t="s">
        <v>25</v>
      </c>
      <c r="G38" s="1">
        <v>4.9664175000000004</v>
      </c>
      <c r="H38" s="1">
        <v>5.3327175000000002</v>
      </c>
      <c r="I38" s="1">
        <v>5.4039425000000003</v>
      </c>
      <c r="J38" s="1">
        <v>4.4597025000000006</v>
      </c>
      <c r="K38" s="1">
        <v>4.458685</v>
      </c>
      <c r="L38" s="1">
        <v>4.1005250000000002</v>
      </c>
      <c r="M38" s="1">
        <v>4.0634096525000007</v>
      </c>
      <c r="N38" s="1">
        <v>3.5965684424999997</v>
      </c>
      <c r="O38" s="1">
        <v>3.3639679425</v>
      </c>
      <c r="P38" s="1">
        <v>3.2248695875000002</v>
      </c>
      <c r="Q38" s="1">
        <v>3.0888807125000004</v>
      </c>
    </row>
    <row r="39" spans="1:17" hidden="1" x14ac:dyDescent="0.25">
      <c r="A39" s="1" t="s">
        <v>69</v>
      </c>
      <c r="B39" s="1" t="s">
        <v>48</v>
      </c>
      <c r="C39" s="1" t="s">
        <v>67</v>
      </c>
      <c r="D39" s="1" t="s">
        <v>20</v>
      </c>
      <c r="E39" s="1" t="s">
        <v>21</v>
      </c>
      <c r="F39" s="1" t="s">
        <v>22</v>
      </c>
      <c r="G39" s="1">
        <v>2.4704900000000003</v>
      </c>
      <c r="H39" s="1">
        <v>2.6658500000000003</v>
      </c>
      <c r="I39" s="1">
        <v>2.7920200000000004</v>
      </c>
      <c r="J39" s="1">
        <v>2.4297900000000001</v>
      </c>
      <c r="K39" s="1">
        <v>2.5101725000000004</v>
      </c>
      <c r="L39" s="1">
        <v>2.2639375000000004</v>
      </c>
      <c r="M39" s="1">
        <v>2.335945975</v>
      </c>
      <c r="N39" s="1">
        <v>1.7410116900000001</v>
      </c>
      <c r="O39" s="1">
        <v>1.6160820225000001</v>
      </c>
      <c r="P39" s="1">
        <v>1.6815347450000002</v>
      </c>
      <c r="Q39" s="1">
        <v>1.6624281300000001</v>
      </c>
    </row>
    <row r="40" spans="1:17" hidden="1" x14ac:dyDescent="0.25">
      <c r="A40" s="1" t="s">
        <v>69</v>
      </c>
      <c r="B40" s="1" t="s">
        <v>48</v>
      </c>
      <c r="C40" s="1" t="s">
        <v>24</v>
      </c>
      <c r="D40" s="1" t="s">
        <v>20</v>
      </c>
      <c r="E40" s="1" t="s">
        <v>21</v>
      </c>
      <c r="F40" s="1" t="s">
        <v>22</v>
      </c>
      <c r="G40" s="1">
        <v>28.731798700000006</v>
      </c>
      <c r="H40" s="1">
        <v>31.003835500000005</v>
      </c>
      <c r="I40" s="1">
        <v>32.471192600000009</v>
      </c>
      <c r="J40" s="1">
        <v>28.258457700000005</v>
      </c>
      <c r="K40" s="1">
        <v>29.193306175000007</v>
      </c>
      <c r="L40" s="1">
        <v>26.329593125000006</v>
      </c>
      <c r="M40" s="1">
        <v>27.167051689250002</v>
      </c>
      <c r="N40" s="1">
        <v>20.247965954700003</v>
      </c>
      <c r="O40" s="1">
        <v>18.795033921675003</v>
      </c>
      <c r="P40" s="1">
        <v>19.556249084350004</v>
      </c>
      <c r="Q40" s="1">
        <v>19.334039151900004</v>
      </c>
    </row>
    <row r="41" spans="1:17" hidden="1" x14ac:dyDescent="0.25">
      <c r="A41" s="1" t="s">
        <v>49</v>
      </c>
      <c r="B41" s="1" t="s">
        <v>48</v>
      </c>
      <c r="C41" s="1" t="s">
        <v>24</v>
      </c>
      <c r="D41" s="1" t="s">
        <v>20</v>
      </c>
      <c r="E41" s="1" t="s">
        <v>21</v>
      </c>
      <c r="F41" s="1" t="s">
        <v>25</v>
      </c>
      <c r="G41" s="1">
        <v>57.759435525000008</v>
      </c>
      <c r="H41" s="1">
        <v>62.019504525000009</v>
      </c>
      <c r="I41" s="1">
        <v>62.847851275000011</v>
      </c>
      <c r="J41" s="1">
        <v>51.866340075000011</v>
      </c>
      <c r="K41" s="1">
        <v>51.854506550000004</v>
      </c>
      <c r="L41" s="1">
        <v>47.689105750000003</v>
      </c>
      <c r="M41" s="1">
        <v>47.257454258575009</v>
      </c>
      <c r="N41" s="1">
        <v>41.828090986275001</v>
      </c>
      <c r="O41" s="1">
        <v>39.122947171275001</v>
      </c>
      <c r="P41" s="1">
        <v>37.505233302625008</v>
      </c>
      <c r="Q41" s="1">
        <v>35.92368268637501</v>
      </c>
    </row>
    <row r="42" spans="1:17" hidden="1" x14ac:dyDescent="0.25">
      <c r="A42" s="1" t="s">
        <v>29</v>
      </c>
      <c r="B42" s="1" t="s">
        <v>18</v>
      </c>
      <c r="C42" s="1" t="s">
        <v>24</v>
      </c>
      <c r="D42" s="1" t="s">
        <v>20</v>
      </c>
      <c r="E42" s="1" t="s">
        <v>21</v>
      </c>
      <c r="F42" s="1" t="s">
        <v>30</v>
      </c>
      <c r="G42" s="1">
        <v>1.0067393200000001</v>
      </c>
      <c r="H42" s="1">
        <v>1.1231091000000002</v>
      </c>
      <c r="I42" s="1">
        <v>1.1956105200000002</v>
      </c>
      <c r="J42" s="1">
        <v>0.88859015000000008</v>
      </c>
      <c r="K42" s="1">
        <v>0.91549034000000007</v>
      </c>
      <c r="L42" s="1">
        <v>0.94975231999999987</v>
      </c>
      <c r="M42" s="1">
        <v>0.89074343287000013</v>
      </c>
      <c r="N42" s="1">
        <v>0.72630626974000001</v>
      </c>
      <c r="O42" s="1">
        <v>0.68794184212999998</v>
      </c>
      <c r="P42" s="1">
        <v>0.59600442428000011</v>
      </c>
      <c r="Q42" s="1">
        <v>0.72564438318000002</v>
      </c>
    </row>
    <row r="43" spans="1:17" hidden="1" x14ac:dyDescent="0.25">
      <c r="A43" s="1" t="s">
        <v>38</v>
      </c>
      <c r="B43" s="1" t="s">
        <v>27</v>
      </c>
      <c r="C43" s="1" t="s">
        <v>24</v>
      </c>
      <c r="D43" s="1" t="s">
        <v>20</v>
      </c>
      <c r="E43" s="1" t="s">
        <v>21</v>
      </c>
      <c r="F43" s="1" t="s">
        <v>30</v>
      </c>
      <c r="G43" s="1">
        <v>19.854670971384817</v>
      </c>
      <c r="H43" s="1">
        <v>21.297889103245126</v>
      </c>
      <c r="I43" s="1">
        <v>22.725908479715844</v>
      </c>
      <c r="J43" s="1">
        <v>19.525319688913736</v>
      </c>
      <c r="K43" s="1">
        <v>21.768955858662487</v>
      </c>
      <c r="L43" s="1">
        <v>23.732565989053697</v>
      </c>
      <c r="M43" s="1">
        <v>23.90210734365683</v>
      </c>
      <c r="N43" s="1">
        <v>24.035582645083785</v>
      </c>
      <c r="O43" s="1">
        <v>24.288807954292317</v>
      </c>
      <c r="P43" s="1">
        <v>24.024811782520182</v>
      </c>
      <c r="Q43" s="1">
        <v>27.651242500000002</v>
      </c>
    </row>
    <row r="44" spans="1:17" hidden="1" x14ac:dyDescent="0.25">
      <c r="A44" s="1" t="s">
        <v>53</v>
      </c>
      <c r="B44" s="1" t="s">
        <v>34</v>
      </c>
      <c r="C44" s="1" t="s">
        <v>24</v>
      </c>
      <c r="D44" s="1" t="s">
        <v>20</v>
      </c>
      <c r="E44" s="1" t="s">
        <v>21</v>
      </c>
      <c r="F44" s="1" t="s">
        <v>30</v>
      </c>
      <c r="G44" s="1">
        <v>86.567112222222221</v>
      </c>
      <c r="H44" s="1">
        <v>101.9543888888889</v>
      </c>
      <c r="I44" s="1">
        <v>114.34910111111111</v>
      </c>
      <c r="J44" s="1">
        <v>95.319115000000011</v>
      </c>
      <c r="K44" s="1">
        <v>102.08829952305288</v>
      </c>
      <c r="L44" s="1">
        <v>111.83560356892643</v>
      </c>
      <c r="M44" s="1">
        <v>110.83030651136919</v>
      </c>
      <c r="N44" s="1">
        <v>109.75193482920055</v>
      </c>
      <c r="O44" s="1">
        <v>114.61612660307485</v>
      </c>
      <c r="P44" s="1">
        <v>110.26508761693242</v>
      </c>
      <c r="Q44" s="1">
        <v>131.59910054199298</v>
      </c>
    </row>
    <row r="45" spans="1:17" hidden="1" x14ac:dyDescent="0.25">
      <c r="A45" s="1" t="s">
        <v>54</v>
      </c>
      <c r="B45" s="1" t="s">
        <v>43</v>
      </c>
      <c r="C45" s="1" t="s">
        <v>24</v>
      </c>
      <c r="D45" s="1" t="s">
        <v>20</v>
      </c>
      <c r="E45" s="1" t="s">
        <v>21</v>
      </c>
      <c r="F45" s="1" t="s">
        <v>30</v>
      </c>
      <c r="G45" s="1">
        <v>208.26504825000004</v>
      </c>
      <c r="H45" s="1">
        <v>232.74632325000002</v>
      </c>
      <c r="I45" s="1">
        <v>243.20836599999998</v>
      </c>
      <c r="J45" s="1">
        <v>190.06216450000002</v>
      </c>
      <c r="K45" s="1">
        <v>203.78655475000002</v>
      </c>
      <c r="L45" s="1">
        <v>216.07665000000006</v>
      </c>
      <c r="M45" s="1">
        <v>214.226506</v>
      </c>
      <c r="N45" s="1">
        <v>204.77423600000003</v>
      </c>
      <c r="O45" s="1">
        <v>202.65616625000001</v>
      </c>
      <c r="P45" s="1">
        <v>187.6764905</v>
      </c>
      <c r="Q45" s="1">
        <v>212.49796600000002</v>
      </c>
    </row>
    <row r="46" spans="1:17" hidden="1" x14ac:dyDescent="0.25">
      <c r="A46" s="1" t="s">
        <v>55</v>
      </c>
      <c r="B46" s="1" t="s">
        <v>46</v>
      </c>
      <c r="C46" s="1" t="s">
        <v>24</v>
      </c>
      <c r="D46" s="1" t="s">
        <v>20</v>
      </c>
      <c r="E46" s="1" t="s">
        <v>21</v>
      </c>
      <c r="F46" s="1" t="s">
        <v>56</v>
      </c>
      <c r="G46" s="1">
        <v>717.21137292116202</v>
      </c>
      <c r="H46" s="1">
        <v>781.10553524160218</v>
      </c>
      <c r="I46" s="1">
        <v>814.99401088537707</v>
      </c>
      <c r="J46" s="1">
        <v>697.97878145706375</v>
      </c>
      <c r="K46" s="1">
        <v>731.90670267039548</v>
      </c>
      <c r="L46" s="1">
        <v>753.02386517438026</v>
      </c>
      <c r="M46" s="1">
        <v>748.55478021439603</v>
      </c>
      <c r="N46" s="1">
        <v>728.41922258951934</v>
      </c>
      <c r="O46" s="1">
        <v>723.31725998647528</v>
      </c>
      <c r="P46" s="1">
        <v>693.0514231073887</v>
      </c>
      <c r="Q46" s="1">
        <v>755.64962364469113</v>
      </c>
    </row>
    <row r="47" spans="1:17" hidden="1" x14ac:dyDescent="0.25">
      <c r="A47" s="1" t="s">
        <v>57</v>
      </c>
      <c r="B47" s="1" t="s">
        <v>34</v>
      </c>
      <c r="C47" s="1" t="s">
        <v>24</v>
      </c>
      <c r="D47" s="1" t="s">
        <v>20</v>
      </c>
      <c r="E47" s="1" t="s">
        <v>28</v>
      </c>
      <c r="F47" s="1" t="s">
        <v>22</v>
      </c>
      <c r="G47" s="1">
        <v>6.9389520319305795</v>
      </c>
      <c r="H47" s="1">
        <v>8.1086399359153383</v>
      </c>
      <c r="I47" s="1">
        <v>9.9224422163638462</v>
      </c>
      <c r="J47" s="1">
        <v>9.9548342733440585</v>
      </c>
      <c r="K47" s="1">
        <v>9.7781282434798555</v>
      </c>
      <c r="L47" s="1">
        <v>10.628905245602201</v>
      </c>
      <c r="M47" s="1">
        <v>11.559607977300868</v>
      </c>
      <c r="N47" s="1">
        <v>11.426423501388724</v>
      </c>
      <c r="O47" s="1">
        <v>11.872586015001209</v>
      </c>
      <c r="P47" s="1">
        <v>12.552687371901277</v>
      </c>
      <c r="Q47" s="1">
        <v>13.484944296947969</v>
      </c>
    </row>
    <row r="48" spans="1:17" hidden="1" x14ac:dyDescent="0.25">
      <c r="A48" s="1" t="s">
        <v>40</v>
      </c>
      <c r="B48" s="1" t="s">
        <v>34</v>
      </c>
      <c r="C48" s="1" t="s">
        <v>24</v>
      </c>
      <c r="D48" s="1" t="s">
        <v>20</v>
      </c>
      <c r="E48" s="1" t="s">
        <v>28</v>
      </c>
      <c r="F48" s="1" t="s">
        <v>25</v>
      </c>
      <c r="G48" s="1">
        <v>88.969533740426556</v>
      </c>
      <c r="H48" s="1">
        <v>92.120691528868136</v>
      </c>
      <c r="I48" s="1">
        <v>95.898263690242842</v>
      </c>
      <c r="J48" s="1">
        <v>97.357655980673542</v>
      </c>
      <c r="K48" s="1">
        <v>98.316856668960241</v>
      </c>
      <c r="L48" s="1">
        <v>99.379664131370362</v>
      </c>
      <c r="M48" s="1">
        <v>101.57724347558816</v>
      </c>
      <c r="N48" s="1">
        <v>104.30909237711406</v>
      </c>
      <c r="O48" s="1">
        <v>108.33555939028085</v>
      </c>
      <c r="P48" s="1">
        <v>111.77581570165563</v>
      </c>
      <c r="Q48" s="1">
        <v>116.05387138363865</v>
      </c>
    </row>
    <row r="49" spans="1:17" hidden="1" x14ac:dyDescent="0.25">
      <c r="A49" s="1" t="s">
        <v>58</v>
      </c>
      <c r="B49" s="1" t="s">
        <v>48</v>
      </c>
      <c r="C49" s="1" t="s">
        <v>24</v>
      </c>
      <c r="D49" s="1" t="s">
        <v>20</v>
      </c>
      <c r="E49" s="1" t="s">
        <v>21</v>
      </c>
      <c r="F49" s="1" t="s">
        <v>30</v>
      </c>
      <c r="G49" s="1">
        <v>115.01921715755502</v>
      </c>
      <c r="H49" s="1">
        <v>119.21200689946801</v>
      </c>
      <c r="I49" s="1">
        <v>120.45937977455002</v>
      </c>
      <c r="J49" s="1">
        <v>102.68548011815001</v>
      </c>
      <c r="K49" s="1">
        <v>103.83038419868001</v>
      </c>
      <c r="L49" s="1">
        <v>94.826464296400005</v>
      </c>
      <c r="M49" s="1">
        <v>95.58617392650001</v>
      </c>
      <c r="N49" s="1">
        <v>87.683881845494994</v>
      </c>
      <c r="O49" s="1">
        <v>83.580053336978011</v>
      </c>
      <c r="P49" s="1">
        <v>81.350828783656013</v>
      </c>
      <c r="Q49" s="1">
        <v>80.029666219518006</v>
      </c>
    </row>
    <row r="50" spans="1:17" hidden="1" x14ac:dyDescent="0.25">
      <c r="A50" s="1" t="s">
        <v>17</v>
      </c>
      <c r="B50" s="1" t="s">
        <v>18</v>
      </c>
      <c r="C50" s="1" t="s">
        <v>24</v>
      </c>
      <c r="D50" s="1" t="s">
        <v>20</v>
      </c>
      <c r="E50" s="1" t="s">
        <v>21</v>
      </c>
      <c r="F50" s="1" t="s">
        <v>22</v>
      </c>
      <c r="G50" s="1">
        <v>0.53656168000000004</v>
      </c>
      <c r="H50" s="1">
        <v>0.59929390000000016</v>
      </c>
      <c r="I50" s="1">
        <v>0.6450579500000001</v>
      </c>
      <c r="J50" s="1">
        <v>0.48091212999999999</v>
      </c>
      <c r="K50" s="1">
        <v>0.49353067999999994</v>
      </c>
      <c r="L50" s="1">
        <v>0.51165022000000004</v>
      </c>
      <c r="M50" s="1">
        <v>0.47797076344000011</v>
      </c>
      <c r="N50" s="1">
        <v>0.42059784514999998</v>
      </c>
      <c r="O50" s="1">
        <v>0.40432760307999993</v>
      </c>
      <c r="P50" s="1">
        <v>0.35525487623000002</v>
      </c>
      <c r="Q50" s="1">
        <v>0.42171975636000003</v>
      </c>
    </row>
    <row r="51" spans="1:17" hidden="1" x14ac:dyDescent="0.25">
      <c r="A51" s="1" t="s">
        <v>59</v>
      </c>
      <c r="B51" s="1" t="s">
        <v>34</v>
      </c>
      <c r="C51" s="1" t="s">
        <v>24</v>
      </c>
      <c r="D51" s="1" t="s">
        <v>20</v>
      </c>
      <c r="E51" s="1" t="s">
        <v>28</v>
      </c>
      <c r="F51" s="1" t="s">
        <v>22</v>
      </c>
      <c r="G51" s="1">
        <v>1.4972177425322031</v>
      </c>
      <c r="H51" s="1">
        <v>1.9047520785827381</v>
      </c>
      <c r="I51" s="1">
        <v>2.7245956569712364</v>
      </c>
      <c r="J51" s="1">
        <v>3.0415847544058829</v>
      </c>
      <c r="K51" s="1">
        <v>3.0513177747087559</v>
      </c>
      <c r="L51" s="1">
        <v>3.0288941490326158</v>
      </c>
      <c r="M51" s="1">
        <v>3.1107607059317157</v>
      </c>
      <c r="N51" s="1">
        <v>3.1541135528807258</v>
      </c>
      <c r="O51" s="1">
        <v>3.2047941806670424</v>
      </c>
      <c r="P51" s="1">
        <v>3.2899041440534069</v>
      </c>
      <c r="Q51" s="1">
        <v>3.4576218861518613</v>
      </c>
    </row>
    <row r="52" spans="1:17" hidden="1" x14ac:dyDescent="0.25">
      <c r="A52" s="1" t="s">
        <v>37</v>
      </c>
      <c r="B52" s="1" t="s">
        <v>34</v>
      </c>
      <c r="C52" s="1" t="s">
        <v>24</v>
      </c>
      <c r="D52" s="1" t="s">
        <v>20</v>
      </c>
      <c r="E52" s="1" t="s">
        <v>28</v>
      </c>
      <c r="F52" s="1" t="s">
        <v>25</v>
      </c>
      <c r="G52" s="1">
        <v>75.87985696526745</v>
      </c>
      <c r="H52" s="1">
        <v>77.759634485551373</v>
      </c>
      <c r="I52" s="1">
        <v>80.191051324359108</v>
      </c>
      <c r="J52" s="1">
        <v>79.594859020511933</v>
      </c>
      <c r="K52" s="1">
        <v>78.883125912135483</v>
      </c>
      <c r="L52" s="1">
        <v>78.127684185366419</v>
      </c>
      <c r="M52" s="1">
        <v>77.976182630216684</v>
      </c>
      <c r="N52" s="1">
        <v>78.026809821209341</v>
      </c>
      <c r="O52" s="1">
        <v>78.295159384944711</v>
      </c>
      <c r="P52" s="1">
        <v>77.780104467908671</v>
      </c>
      <c r="Q52" s="1">
        <v>77.302930776920363</v>
      </c>
    </row>
    <row r="53" spans="1:17" hidden="1" x14ac:dyDescent="0.25">
      <c r="A53" s="1" t="s">
        <v>60</v>
      </c>
      <c r="B53" s="1" t="s">
        <v>34</v>
      </c>
      <c r="C53" s="1" t="s">
        <v>24</v>
      </c>
      <c r="D53" s="1" t="s">
        <v>20</v>
      </c>
      <c r="E53" s="1" t="s">
        <v>28</v>
      </c>
      <c r="F53" s="1" t="s">
        <v>22</v>
      </c>
      <c r="G53" s="1">
        <v>3.2224895671761544</v>
      </c>
      <c r="H53" s="1">
        <v>3.6913159128881565</v>
      </c>
      <c r="I53" s="1">
        <v>4.1483585038370547</v>
      </c>
      <c r="J53" s="1">
        <v>4.0484375744937307</v>
      </c>
      <c r="K53" s="1">
        <v>4.3414081679404326</v>
      </c>
      <c r="L53" s="1">
        <v>4.6839258609764913</v>
      </c>
      <c r="M53" s="1">
        <v>4.7573465933333052</v>
      </c>
      <c r="N53" s="1">
        <v>4.7019162969770392</v>
      </c>
      <c r="O53" s="1">
        <v>4.9175460068141641</v>
      </c>
      <c r="P53" s="1">
        <v>4.9094959029096481</v>
      </c>
      <c r="Q53" s="1">
        <v>5.3615142947026175</v>
      </c>
    </row>
    <row r="54" spans="1:17" hidden="1" x14ac:dyDescent="0.25">
      <c r="A54" s="1" t="s">
        <v>39</v>
      </c>
      <c r="B54" s="1" t="s">
        <v>34</v>
      </c>
      <c r="C54" s="1" t="s">
        <v>24</v>
      </c>
      <c r="D54" s="1" t="s">
        <v>20</v>
      </c>
      <c r="E54" s="1" t="s">
        <v>28</v>
      </c>
      <c r="F54" s="1" t="s">
        <v>25</v>
      </c>
      <c r="G54" s="1">
        <v>11.759860664047988</v>
      </c>
      <c r="H54" s="1">
        <v>12.907903154427848</v>
      </c>
      <c r="I54" s="1">
        <v>14.154774865883718</v>
      </c>
      <c r="J54" s="1">
        <v>16.12214973793937</v>
      </c>
      <c r="K54" s="1">
        <v>17.726958812380321</v>
      </c>
      <c r="L54" s="1">
        <v>19.486943001559485</v>
      </c>
      <c r="M54" s="1">
        <v>21.771388067593705</v>
      </c>
      <c r="N54" s="1">
        <v>24.459743399356732</v>
      </c>
      <c r="O54" s="1">
        <v>28.127071096752164</v>
      </c>
      <c r="P54" s="1">
        <v>32.052153896809521</v>
      </c>
      <c r="Q54" s="1">
        <v>36.673236878615832</v>
      </c>
    </row>
    <row r="55" spans="1:17" hidden="1" x14ac:dyDescent="0.25">
      <c r="A55" s="1" t="s">
        <v>36</v>
      </c>
      <c r="B55" s="1" t="s">
        <v>27</v>
      </c>
      <c r="C55" s="1" t="s">
        <v>24</v>
      </c>
      <c r="D55" s="1" t="s">
        <v>20</v>
      </c>
      <c r="E55" s="1" t="s">
        <v>21</v>
      </c>
      <c r="F55" s="1" t="s">
        <v>22</v>
      </c>
      <c r="G55" s="1">
        <v>7.3588149653611881</v>
      </c>
      <c r="H55" s="1">
        <v>7.6077137669554604</v>
      </c>
      <c r="I55" s="1">
        <v>8.0705903009840068</v>
      </c>
      <c r="J55" s="1">
        <v>7.5411235036820266</v>
      </c>
      <c r="K55" s="1">
        <v>8.1564991329502785</v>
      </c>
      <c r="L55" s="1">
        <v>9.0525105140341591</v>
      </c>
      <c r="M55" s="1">
        <v>9.3846542362826675</v>
      </c>
      <c r="N55" s="1">
        <v>9.3291020414974817</v>
      </c>
      <c r="O55" s="1">
        <v>9.3080608682609078</v>
      </c>
      <c r="P55" s="1">
        <v>9.5330378016015072</v>
      </c>
      <c r="Q55" s="1">
        <v>10.601388055555557</v>
      </c>
    </row>
    <row r="56" spans="1:17" x14ac:dyDescent="0.25">
      <c r="A56" s="1" t="s">
        <v>44</v>
      </c>
      <c r="B56" s="1" t="s">
        <v>32</v>
      </c>
      <c r="C56" s="1" t="s">
        <v>24</v>
      </c>
      <c r="D56" s="1" t="s">
        <v>20</v>
      </c>
      <c r="E56" s="1" t="s">
        <v>21</v>
      </c>
      <c r="F56" s="1" t="s">
        <v>22</v>
      </c>
      <c r="G56" s="1">
        <v>138.46840199999997</v>
      </c>
      <c r="H56" s="1">
        <v>144.68363699999998</v>
      </c>
      <c r="I56" s="1">
        <v>144.92642000000001</v>
      </c>
      <c r="J56" s="1">
        <v>138.683119</v>
      </c>
      <c r="K56" s="1">
        <v>142.21530300000001</v>
      </c>
      <c r="L56" s="1">
        <v>142.498727</v>
      </c>
      <c r="M56" s="1">
        <v>141.99605199999999</v>
      </c>
      <c r="N56" s="1">
        <v>141.21141700000001</v>
      </c>
      <c r="O56" s="1">
        <v>137.76608700000003</v>
      </c>
      <c r="P56" s="1">
        <v>127.639668</v>
      </c>
      <c r="Q56" s="1">
        <v>133.36982899999998</v>
      </c>
    </row>
    <row r="57" spans="1:17" hidden="1" x14ac:dyDescent="0.25">
      <c r="A57" s="1" t="s">
        <v>53</v>
      </c>
      <c r="B57" s="1" t="s">
        <v>34</v>
      </c>
      <c r="C57" s="1" t="s">
        <v>24</v>
      </c>
      <c r="D57" s="1" t="s">
        <v>20</v>
      </c>
      <c r="E57" s="1" t="s">
        <v>28</v>
      </c>
      <c r="F57" s="1" t="s">
        <v>30</v>
      </c>
      <c r="G57" s="1">
        <v>95.908485772357125</v>
      </c>
      <c r="H57" s="1">
        <v>100.22933146478347</v>
      </c>
      <c r="I57" s="1">
        <v>105.82070590660668</v>
      </c>
      <c r="J57" s="1">
        <v>107.31249025401759</v>
      </c>
      <c r="K57" s="1">
        <v>108.09498491244011</v>
      </c>
      <c r="L57" s="1">
        <v>110.00856937697256</v>
      </c>
      <c r="M57" s="1">
        <v>113.13685145288903</v>
      </c>
      <c r="N57" s="1">
        <v>115.7355158785028</v>
      </c>
      <c r="O57" s="1">
        <v>120.20814540528207</v>
      </c>
      <c r="P57" s="1">
        <v>124.32850307355692</v>
      </c>
      <c r="Q57" s="1">
        <v>129.53881568058662</v>
      </c>
    </row>
    <row r="58" spans="1:17" x14ac:dyDescent="0.25">
      <c r="A58" s="1" t="s">
        <v>61</v>
      </c>
      <c r="B58" s="1" t="s">
        <v>32</v>
      </c>
      <c r="C58" s="1" t="s">
        <v>24</v>
      </c>
      <c r="D58" s="1" t="s">
        <v>20</v>
      </c>
      <c r="E58" s="1" t="s">
        <v>21</v>
      </c>
      <c r="F58" s="1" t="s">
        <v>22</v>
      </c>
      <c r="G58" s="1">
        <v>137.70593599999998</v>
      </c>
      <c r="H58" s="1">
        <v>143.91111799999999</v>
      </c>
      <c r="I58" s="1">
        <v>144.15838300000001</v>
      </c>
      <c r="J58" s="1">
        <v>137.961691</v>
      </c>
      <c r="K58" s="1">
        <v>141.359283</v>
      </c>
      <c r="L58" s="1">
        <v>141.87523400000001</v>
      </c>
      <c r="M58" s="1">
        <v>141.399124</v>
      </c>
      <c r="N58" s="1">
        <v>140.49145000000001</v>
      </c>
      <c r="O58" s="1">
        <v>136.60907500000002</v>
      </c>
      <c r="P58" s="1">
        <v>126.48265600000001</v>
      </c>
      <c r="Q58" s="1">
        <v>131.984816</v>
      </c>
    </row>
    <row r="59" spans="1:17" hidden="1" x14ac:dyDescent="0.25">
      <c r="A59" s="1" t="s">
        <v>62</v>
      </c>
      <c r="B59" s="1" t="s">
        <v>43</v>
      </c>
      <c r="C59" s="1" t="s">
        <v>63</v>
      </c>
      <c r="D59" s="1" t="s">
        <v>20</v>
      </c>
      <c r="E59" s="1" t="s">
        <v>21</v>
      </c>
      <c r="F59" s="1" t="s">
        <v>22</v>
      </c>
      <c r="G59" s="1">
        <v>67.342574444444452</v>
      </c>
      <c r="H59" s="1">
        <v>76.976432499999987</v>
      </c>
      <c r="I59" s="1">
        <v>82.762284444444433</v>
      </c>
      <c r="J59" s="1">
        <v>71.091679999999997</v>
      </c>
      <c r="K59" s="1">
        <v>75.582847222222213</v>
      </c>
      <c r="L59" s="1">
        <v>76.872521388888885</v>
      </c>
      <c r="M59" s="1">
        <v>79.462708611111111</v>
      </c>
      <c r="N59" s="1">
        <v>78.296477500000009</v>
      </c>
      <c r="O59" s="1">
        <v>78.338832222222223</v>
      </c>
      <c r="P59" s="1">
        <v>69.574086944444446</v>
      </c>
      <c r="Q59" s="1">
        <v>83.361119722222213</v>
      </c>
    </row>
    <row r="60" spans="1:17" x14ac:dyDescent="0.25">
      <c r="A60" s="1" t="s">
        <v>64</v>
      </c>
      <c r="B60" s="1" t="s">
        <v>32</v>
      </c>
      <c r="C60" s="1" t="s">
        <v>24</v>
      </c>
      <c r="D60" s="1" t="s">
        <v>20</v>
      </c>
      <c r="E60" s="1" t="s">
        <v>21</v>
      </c>
      <c r="F60" s="1" t="s">
        <v>22</v>
      </c>
      <c r="G60" s="1">
        <v>0.76246599999999998</v>
      </c>
      <c r="H60" s="1">
        <v>0.77251899999999996</v>
      </c>
      <c r="I60" s="1">
        <v>0.76803700000000008</v>
      </c>
      <c r="J60" s="1">
        <v>0.72142799999999996</v>
      </c>
      <c r="K60" s="1">
        <v>0.85602</v>
      </c>
      <c r="L60" s="1">
        <v>0.62349300000000007</v>
      </c>
      <c r="M60" s="1">
        <v>0.59692800000000001</v>
      </c>
      <c r="N60" s="1">
        <v>0.71996700000000002</v>
      </c>
      <c r="O60" s="1">
        <v>1.1570119999999999</v>
      </c>
      <c r="P60" s="1">
        <v>1.1570119999999999</v>
      </c>
      <c r="Q60" s="1">
        <v>1.3850129999999998</v>
      </c>
    </row>
    <row r="61" spans="1:17" hidden="1" x14ac:dyDescent="0.25">
      <c r="A61" s="1" t="s">
        <v>42</v>
      </c>
      <c r="B61" s="1" t="s">
        <v>43</v>
      </c>
      <c r="C61" s="1" t="s">
        <v>63</v>
      </c>
      <c r="D61" s="1" t="s">
        <v>20</v>
      </c>
      <c r="E61" s="1" t="s">
        <v>21</v>
      </c>
      <c r="F61" s="1" t="s">
        <v>25</v>
      </c>
      <c r="G61" s="1">
        <v>164.06303472222223</v>
      </c>
      <c r="H61" s="1">
        <v>181.63059333333337</v>
      </c>
      <c r="I61" s="1">
        <v>187.46923333333334</v>
      </c>
      <c r="J61" s="1">
        <v>140.08850277777776</v>
      </c>
      <c r="K61" s="1">
        <v>150.84665805555557</v>
      </c>
      <c r="L61" s="1">
        <v>163.21264527777777</v>
      </c>
      <c r="M61" s="1">
        <v>158.56674250000003</v>
      </c>
      <c r="N61" s="1">
        <v>149.23045138888887</v>
      </c>
      <c r="O61" s="1">
        <v>146.83468583333331</v>
      </c>
      <c r="P61" s="1">
        <v>138.95534694444444</v>
      </c>
      <c r="Q61" s="1">
        <v>152.74773138888887</v>
      </c>
    </row>
    <row r="62" spans="1:17" hidden="1" x14ac:dyDescent="0.25">
      <c r="A62" s="1" t="s">
        <v>65</v>
      </c>
      <c r="B62" s="1" t="s">
        <v>34</v>
      </c>
      <c r="C62" s="1" t="s">
        <v>24</v>
      </c>
      <c r="D62" s="1" t="s">
        <v>20</v>
      </c>
      <c r="E62" s="1" t="s">
        <v>21</v>
      </c>
      <c r="F62" s="1" t="s">
        <v>22</v>
      </c>
      <c r="G62" s="1">
        <v>0.20652194444444444</v>
      </c>
      <c r="H62" s="1">
        <v>0.20652194444444444</v>
      </c>
      <c r="I62" s="1">
        <v>0.20652194444444444</v>
      </c>
      <c r="J62" s="1">
        <v>0.19448611111111111</v>
      </c>
      <c r="K62" s="1">
        <v>0.19448611111111111</v>
      </c>
      <c r="L62" s="1">
        <v>0.19448611111111111</v>
      </c>
      <c r="M62" s="1">
        <v>0.19448611111111111</v>
      </c>
      <c r="N62" s="1">
        <v>0.19448611111111111</v>
      </c>
      <c r="O62" s="1">
        <v>0.19448611111111111</v>
      </c>
      <c r="P62" s="1">
        <v>0.19448611111111111</v>
      </c>
      <c r="Q62" s="1">
        <v>0.19448611111111111</v>
      </c>
    </row>
    <row r="63" spans="1:17" hidden="1" x14ac:dyDescent="0.25">
      <c r="A63" s="1" t="s">
        <v>54</v>
      </c>
      <c r="B63" s="1" t="s">
        <v>43</v>
      </c>
      <c r="C63" s="1" t="s">
        <v>63</v>
      </c>
      <c r="D63" s="1" t="s">
        <v>20</v>
      </c>
      <c r="E63" s="1" t="s">
        <v>21</v>
      </c>
      <c r="F63" s="1" t="s">
        <v>56</v>
      </c>
      <c r="G63" s="1">
        <v>231.40560916666669</v>
      </c>
      <c r="H63" s="1">
        <v>258.60702583333335</v>
      </c>
      <c r="I63" s="1">
        <v>270.23151777777775</v>
      </c>
      <c r="J63" s="1">
        <v>211.18018277777776</v>
      </c>
      <c r="K63" s="1">
        <v>226.42950527777776</v>
      </c>
      <c r="L63" s="1">
        <v>240.08516666666665</v>
      </c>
      <c r="M63" s="1">
        <v>238.02945111111114</v>
      </c>
      <c r="N63" s="1">
        <v>227.52692888888888</v>
      </c>
      <c r="O63" s="1">
        <v>225.17351805555552</v>
      </c>
      <c r="P63" s="1">
        <v>208.52943388888889</v>
      </c>
      <c r="Q63" s="1">
        <v>236.10885111111108</v>
      </c>
    </row>
    <row r="64" spans="1:17" hidden="1" x14ac:dyDescent="0.25">
      <c r="A64" s="1" t="s">
        <v>62</v>
      </c>
      <c r="B64" s="1" t="s">
        <v>43</v>
      </c>
      <c r="C64" s="1" t="s">
        <v>24</v>
      </c>
      <c r="D64" s="1" t="s">
        <v>20</v>
      </c>
      <c r="E64" s="1" t="s">
        <v>28</v>
      </c>
      <c r="F64" s="1" t="s">
        <v>22</v>
      </c>
      <c r="G64" s="1">
        <v>66.687135864392161</v>
      </c>
      <c r="H64" s="1">
        <v>68.156940363460606</v>
      </c>
      <c r="I64" s="1">
        <v>68.978981140665852</v>
      </c>
      <c r="J64" s="1">
        <v>72.353039669086925</v>
      </c>
      <c r="K64" s="1">
        <v>72.111982989294845</v>
      </c>
      <c r="L64" s="1">
        <v>68.021546808058886</v>
      </c>
      <c r="M64" s="1">
        <v>72.991339703528652</v>
      </c>
      <c r="N64" s="1">
        <v>74.309712072605691</v>
      </c>
      <c r="O64" s="1">
        <v>74.000896921357864</v>
      </c>
      <c r="P64" s="1">
        <v>70.768594959869588</v>
      </c>
      <c r="Q64" s="1">
        <v>73.858659847052223</v>
      </c>
    </row>
    <row r="65" spans="1:17" hidden="1" x14ac:dyDescent="0.25">
      <c r="A65" s="1" t="s">
        <v>62</v>
      </c>
      <c r="B65" s="1" t="s">
        <v>43</v>
      </c>
      <c r="C65" s="1" t="s">
        <v>63</v>
      </c>
      <c r="D65" s="1" t="s">
        <v>20</v>
      </c>
      <c r="E65" s="1" t="s">
        <v>28</v>
      </c>
      <c r="F65" s="1" t="s">
        <v>22</v>
      </c>
      <c r="G65" s="1">
        <v>74.096817627102396</v>
      </c>
      <c r="H65" s="1">
        <v>75.729933737178442</v>
      </c>
      <c r="I65" s="1">
        <v>76.643312378517606</v>
      </c>
      <c r="J65" s="1">
        <v>80.392266298985476</v>
      </c>
      <c r="K65" s="1">
        <v>80.124425543660919</v>
      </c>
      <c r="L65" s="1">
        <v>75.579496453398733</v>
      </c>
      <c r="M65" s="1">
        <v>81.101488559476266</v>
      </c>
      <c r="N65" s="1">
        <v>82.566346747339665</v>
      </c>
      <c r="O65" s="1">
        <v>82.223218801508736</v>
      </c>
      <c r="P65" s="1">
        <v>78.631772177632868</v>
      </c>
      <c r="Q65" s="1">
        <v>82.065177607835778</v>
      </c>
    </row>
    <row r="66" spans="1:17" hidden="1" x14ac:dyDescent="0.25">
      <c r="A66" s="1" t="s">
        <v>42</v>
      </c>
      <c r="B66" s="1" t="s">
        <v>43</v>
      </c>
      <c r="C66" s="1" t="s">
        <v>24</v>
      </c>
      <c r="D66" s="1" t="s">
        <v>20</v>
      </c>
      <c r="E66" s="1" t="s">
        <v>28</v>
      </c>
      <c r="F66" s="1" t="s">
        <v>25</v>
      </c>
      <c r="G66" s="1">
        <v>162.46622552084378</v>
      </c>
      <c r="H66" s="1">
        <v>160.82046304237298</v>
      </c>
      <c r="I66" s="1">
        <v>156.24794309823005</v>
      </c>
      <c r="J66" s="1">
        <v>142.57405365386708</v>
      </c>
      <c r="K66" s="1">
        <v>143.91958016230942</v>
      </c>
      <c r="L66" s="1">
        <v>144.42061207106633</v>
      </c>
      <c r="M66" s="1">
        <v>145.65321481982662</v>
      </c>
      <c r="N66" s="1">
        <v>141.63181064145977</v>
      </c>
      <c r="O66" s="1">
        <v>138.70386043041063</v>
      </c>
      <c r="P66" s="1">
        <v>141.34105235576894</v>
      </c>
      <c r="Q66" s="1">
        <v>135.20205403962362</v>
      </c>
    </row>
    <row r="67" spans="1:17" hidden="1" x14ac:dyDescent="0.25">
      <c r="A67" s="1" t="s">
        <v>42</v>
      </c>
      <c r="B67" s="1" t="s">
        <v>43</v>
      </c>
      <c r="C67" s="1" t="s">
        <v>63</v>
      </c>
      <c r="D67" s="1" t="s">
        <v>20</v>
      </c>
      <c r="E67" s="1" t="s">
        <v>28</v>
      </c>
      <c r="F67" s="1" t="s">
        <v>25</v>
      </c>
      <c r="G67" s="1">
        <v>180.51802835649306</v>
      </c>
      <c r="H67" s="1">
        <v>178.6894033804144</v>
      </c>
      <c r="I67" s="1">
        <v>173.60882566470008</v>
      </c>
      <c r="J67" s="1">
        <v>158.41561517096341</v>
      </c>
      <c r="K67" s="1">
        <v>159.91064462478823</v>
      </c>
      <c r="L67" s="1">
        <v>160.46734674562921</v>
      </c>
      <c r="M67" s="1">
        <v>161.83690535536292</v>
      </c>
      <c r="N67" s="1">
        <v>157.3686784905108</v>
      </c>
      <c r="O67" s="1">
        <v>154.11540047823399</v>
      </c>
      <c r="P67" s="1">
        <v>157.04561372863213</v>
      </c>
      <c r="Q67" s="1">
        <v>150.22450448847067</v>
      </c>
    </row>
    <row r="68" spans="1:17" hidden="1" x14ac:dyDescent="0.25">
      <c r="A68" s="1" t="s">
        <v>54</v>
      </c>
      <c r="B68" s="1" t="s">
        <v>43</v>
      </c>
      <c r="C68" s="1" t="s">
        <v>24</v>
      </c>
      <c r="D68" s="1" t="s">
        <v>20</v>
      </c>
      <c r="E68" s="1" t="s">
        <v>28</v>
      </c>
      <c r="F68" s="1" t="s">
        <v>30</v>
      </c>
      <c r="G68" s="1">
        <v>229.15336138523594</v>
      </c>
      <c r="H68" s="1">
        <v>228.97740340583357</v>
      </c>
      <c r="I68" s="1">
        <v>225.22692423889592</v>
      </c>
      <c r="J68" s="1">
        <v>214.92709332295402</v>
      </c>
      <c r="K68" s="1">
        <v>216.03156315160427</v>
      </c>
      <c r="L68" s="1">
        <v>212.44215887912523</v>
      </c>
      <c r="M68" s="1">
        <v>218.64455452335528</v>
      </c>
      <c r="N68" s="1">
        <v>215.94152271406543</v>
      </c>
      <c r="O68" s="1">
        <v>212.70475735176848</v>
      </c>
      <c r="P68" s="1">
        <v>212.10964731563851</v>
      </c>
      <c r="Q68" s="1">
        <v>209.06071388667584</v>
      </c>
    </row>
    <row r="69" spans="1:17" hidden="1" x14ac:dyDescent="0.25">
      <c r="A69" s="1" t="s">
        <v>54</v>
      </c>
      <c r="B69" s="1" t="s">
        <v>43</v>
      </c>
      <c r="C69" s="1" t="s">
        <v>63</v>
      </c>
      <c r="D69" s="1" t="s">
        <v>20</v>
      </c>
      <c r="E69" s="1" t="s">
        <v>28</v>
      </c>
      <c r="F69" s="1" t="s">
        <v>56</v>
      </c>
      <c r="G69" s="1">
        <v>254.61484598359544</v>
      </c>
      <c r="H69" s="1">
        <v>254.41933711759285</v>
      </c>
      <c r="I69" s="1">
        <v>250.25213804321768</v>
      </c>
      <c r="J69" s="1">
        <v>238.80788146994888</v>
      </c>
      <c r="K69" s="1">
        <v>240.03507016844915</v>
      </c>
      <c r="L69" s="1">
        <v>236.04684319902793</v>
      </c>
      <c r="M69" s="1">
        <v>242.9383939148392</v>
      </c>
      <c r="N69" s="1">
        <v>239.93502523785048</v>
      </c>
      <c r="O69" s="1">
        <v>236.33861927974272</v>
      </c>
      <c r="P69" s="1">
        <v>235.67738590626499</v>
      </c>
      <c r="Q69" s="1">
        <v>232.28968209630645</v>
      </c>
    </row>
    <row r="70" spans="1:17" hidden="1" x14ac:dyDescent="0.25">
      <c r="A70" s="1" t="s">
        <v>49</v>
      </c>
      <c r="B70" s="1" t="s">
        <v>48</v>
      </c>
      <c r="C70" s="1" t="s">
        <v>67</v>
      </c>
      <c r="D70" s="1" t="s">
        <v>20</v>
      </c>
      <c r="E70" s="1" t="s">
        <v>21</v>
      </c>
      <c r="F70" s="1" t="s">
        <v>25</v>
      </c>
      <c r="G70" s="1">
        <v>4.9664175000000004</v>
      </c>
      <c r="H70" s="1">
        <v>5.3327175000000002</v>
      </c>
      <c r="I70" s="1">
        <v>5.4039425000000003</v>
      </c>
      <c r="J70" s="1">
        <v>4.4597025000000006</v>
      </c>
      <c r="K70" s="1">
        <v>4.458685</v>
      </c>
      <c r="L70" s="1">
        <v>4.1005250000000002</v>
      </c>
      <c r="M70" s="1">
        <v>4.0634096525000007</v>
      </c>
      <c r="N70" s="1">
        <v>3.5965684424999997</v>
      </c>
      <c r="O70" s="1">
        <v>3.3639679425</v>
      </c>
      <c r="P70" s="1">
        <v>3.2248695875000002</v>
      </c>
      <c r="Q70" s="1">
        <v>3.0888807125000004</v>
      </c>
    </row>
    <row r="71" spans="1:17" hidden="1" x14ac:dyDescent="0.25">
      <c r="A71" s="1" t="s">
        <v>50</v>
      </c>
      <c r="B71" s="1" t="s">
        <v>48</v>
      </c>
      <c r="C71" s="1" t="s">
        <v>24</v>
      </c>
      <c r="D71" s="1" t="s">
        <v>20</v>
      </c>
      <c r="E71" s="1" t="s">
        <v>21</v>
      </c>
      <c r="F71" s="1" t="s">
        <v>25</v>
      </c>
      <c r="G71" s="1">
        <v>12.726769476000001</v>
      </c>
      <c r="H71" s="1">
        <v>12.611768547</v>
      </c>
      <c r="I71" s="1">
        <v>12.496767618000002</v>
      </c>
      <c r="J71" s="1">
        <v>10.733420040000002</v>
      </c>
      <c r="K71" s="1">
        <v>10.758975802000002</v>
      </c>
      <c r="L71" s="1">
        <v>10.733420040000002</v>
      </c>
      <c r="M71" s="1">
        <v>10.707864278000001</v>
      </c>
      <c r="N71" s="1">
        <v>10.38560611918</v>
      </c>
      <c r="O71" s="1">
        <v>9.4801399157580022</v>
      </c>
      <c r="P71" s="1">
        <v>9.0850606131190013</v>
      </c>
      <c r="Q71" s="1">
        <v>10.371282114579</v>
      </c>
    </row>
    <row r="72" spans="1:17" hidden="1" x14ac:dyDescent="0.25">
      <c r="A72" s="1" t="s">
        <v>66</v>
      </c>
      <c r="B72" s="1" t="s">
        <v>48</v>
      </c>
      <c r="C72" s="1" t="s">
        <v>67</v>
      </c>
      <c r="D72" s="1" t="s">
        <v>20</v>
      </c>
      <c r="E72" s="1" t="s">
        <v>28</v>
      </c>
      <c r="F72" s="1" t="s">
        <v>22</v>
      </c>
      <c r="G72" s="1">
        <v>3.8308114590342415</v>
      </c>
      <c r="H72" s="1">
        <v>3.5951889139920676</v>
      </c>
      <c r="I72" s="1">
        <v>3.5373981912342494</v>
      </c>
      <c r="J72" s="1">
        <v>3.5081016744908551</v>
      </c>
      <c r="K72" s="1">
        <v>3.4765659344911923</v>
      </c>
      <c r="L72" s="1">
        <v>2.9342973394046097</v>
      </c>
      <c r="M72" s="1">
        <v>3.081254741706386</v>
      </c>
      <c r="N72" s="1">
        <v>2.9501101627221238</v>
      </c>
      <c r="O72" s="1">
        <v>2.8937901582800292</v>
      </c>
      <c r="P72" s="1">
        <v>2.9781585384838092</v>
      </c>
      <c r="Q72" s="1">
        <v>2.7034762834228507</v>
      </c>
    </row>
    <row r="73" spans="1:17" hidden="1" x14ac:dyDescent="0.25">
      <c r="A73" s="1" t="s">
        <v>47</v>
      </c>
      <c r="B73" s="1" t="s">
        <v>48</v>
      </c>
      <c r="C73" s="1" t="s">
        <v>67</v>
      </c>
      <c r="D73" s="1" t="s">
        <v>20</v>
      </c>
      <c r="E73" s="1" t="s">
        <v>28</v>
      </c>
      <c r="F73" s="1" t="s">
        <v>25</v>
      </c>
      <c r="G73" s="1">
        <v>6.7944407679369476</v>
      </c>
      <c r="H73" s="1">
        <v>6.5296541088784883</v>
      </c>
      <c r="I73" s="1">
        <v>6.2659474728303453</v>
      </c>
      <c r="J73" s="1">
        <v>6.0216046947821713</v>
      </c>
      <c r="K73" s="1">
        <v>5.7637657668322992</v>
      </c>
      <c r="L73" s="1">
        <v>5.1351530096171816</v>
      </c>
      <c r="M73" s="1">
        <v>5.2305228705194446</v>
      </c>
      <c r="N73" s="1">
        <v>4.8240290567037061</v>
      </c>
      <c r="O73" s="1">
        <v>4.5039737413464813</v>
      </c>
      <c r="P73" s="1">
        <v>4.5302207153992047</v>
      </c>
      <c r="Q73" s="1">
        <v>4.1056019210029797</v>
      </c>
    </row>
    <row r="74" spans="1:17" hidden="1" x14ac:dyDescent="0.25">
      <c r="A74" s="1" t="s">
        <v>50</v>
      </c>
      <c r="B74" s="1" t="s">
        <v>48</v>
      </c>
      <c r="C74" s="1" t="s">
        <v>67</v>
      </c>
      <c r="D74" s="1" t="s">
        <v>20</v>
      </c>
      <c r="E74" s="1" t="s">
        <v>21</v>
      </c>
      <c r="F74" s="1" t="s">
        <v>25</v>
      </c>
      <c r="G74" s="1">
        <v>1.0943052</v>
      </c>
      <c r="H74" s="1">
        <v>1.0844168999999999</v>
      </c>
      <c r="I74" s="1">
        <v>1.0745286000000001</v>
      </c>
      <c r="J74" s="1">
        <v>0.92290800000000006</v>
      </c>
      <c r="K74" s="1">
        <v>0.92510540000000008</v>
      </c>
      <c r="L74" s="1">
        <v>0.92290800000000006</v>
      </c>
      <c r="M74" s="1">
        <v>0.92071060000000005</v>
      </c>
      <c r="N74" s="1">
        <v>0.89300138600000001</v>
      </c>
      <c r="O74" s="1">
        <v>0.81514530660000006</v>
      </c>
      <c r="P74" s="1">
        <v>0.78117460130000005</v>
      </c>
      <c r="Q74" s="1">
        <v>0.89176974329999992</v>
      </c>
    </row>
    <row r="75" spans="1:17" hidden="1" x14ac:dyDescent="0.25">
      <c r="A75" s="1" t="s">
        <v>51</v>
      </c>
      <c r="B75" s="1" t="s">
        <v>48</v>
      </c>
      <c r="C75" s="1" t="s">
        <v>24</v>
      </c>
      <c r="D75" s="1" t="s">
        <v>20</v>
      </c>
      <c r="E75" s="1" t="s">
        <v>21</v>
      </c>
      <c r="F75" s="1" t="s">
        <v>25</v>
      </c>
      <c r="G75" s="1">
        <v>12.726769476000001</v>
      </c>
      <c r="H75" s="1">
        <v>12.611768547</v>
      </c>
      <c r="I75" s="1">
        <v>12.496767618000002</v>
      </c>
      <c r="J75" s="1">
        <v>10.733420040000002</v>
      </c>
      <c r="K75" s="1">
        <v>10.758975802000002</v>
      </c>
      <c r="L75" s="1">
        <v>10.733420040000002</v>
      </c>
      <c r="M75" s="1">
        <v>10.707864278000001</v>
      </c>
      <c r="N75" s="1">
        <v>10.38560611918</v>
      </c>
      <c r="O75" s="1">
        <v>9.4801399157580022</v>
      </c>
      <c r="P75" s="1">
        <v>9.0850606131190013</v>
      </c>
      <c r="Q75" s="1">
        <v>10.371282114579</v>
      </c>
    </row>
    <row r="76" spans="1:17" hidden="1" x14ac:dyDescent="0.25">
      <c r="A76" s="1" t="s">
        <v>66</v>
      </c>
      <c r="B76" s="1" t="s">
        <v>48</v>
      </c>
      <c r="C76" s="1" t="s">
        <v>19</v>
      </c>
      <c r="D76" s="1" t="s">
        <v>20</v>
      </c>
      <c r="E76" s="1" t="s">
        <v>28</v>
      </c>
      <c r="F76" s="1" t="s">
        <v>22</v>
      </c>
      <c r="G76" s="1">
        <v>3724.6740766921284</v>
      </c>
      <c r="H76" s="1">
        <v>3499.6975728668972</v>
      </c>
      <c r="I76" s="1">
        <v>3447.3264189034389</v>
      </c>
      <c r="J76" s="1">
        <v>3418.7054491310614</v>
      </c>
      <c r="K76" s="1">
        <v>3385.4188682960112</v>
      </c>
      <c r="L76" s="1">
        <v>2855.3461812330311</v>
      </c>
      <c r="M76" s="1">
        <v>2997.4247092937453</v>
      </c>
      <c r="N76" s="1">
        <v>2874.8173328964367</v>
      </c>
      <c r="O76" s="1">
        <v>2817.0026002752129</v>
      </c>
      <c r="P76" s="1">
        <v>2904.5513902543585</v>
      </c>
      <c r="Q76" s="1">
        <v>2631.4237794819169</v>
      </c>
    </row>
    <row r="77" spans="1:17" hidden="1" x14ac:dyDescent="0.25">
      <c r="A77" s="1" t="s">
        <v>47</v>
      </c>
      <c r="B77" s="1" t="s">
        <v>48</v>
      </c>
      <c r="C77" s="1" t="s">
        <v>19</v>
      </c>
      <c r="D77" s="1" t="s">
        <v>20</v>
      </c>
      <c r="E77" s="1" t="s">
        <v>28</v>
      </c>
      <c r="F77" s="1" t="s">
        <v>25</v>
      </c>
      <c r="G77" s="1">
        <v>6589.8468740528997</v>
      </c>
      <c r="H77" s="1">
        <v>6337.8218803317186</v>
      </c>
      <c r="I77" s="1">
        <v>6083.1871831880599</v>
      </c>
      <c r="J77" s="1">
        <v>5843.870509886071</v>
      </c>
      <c r="K77" s="1">
        <v>5593.4884995575412</v>
      </c>
      <c r="L77" s="1">
        <v>4978.8694350907863</v>
      </c>
      <c r="M77" s="1">
        <v>5071.4192421800562</v>
      </c>
      <c r="N77" s="1">
        <v>4673.0854285861724</v>
      </c>
      <c r="O77" s="1">
        <v>4364.2842387490264</v>
      </c>
      <c r="P77" s="1">
        <v>4390.6427217349192</v>
      </c>
      <c r="Q77" s="1">
        <v>3969.1025737207624</v>
      </c>
    </row>
    <row r="78" spans="1:17" hidden="1" x14ac:dyDescent="0.25">
      <c r="A78" s="1" t="s">
        <v>58</v>
      </c>
      <c r="B78" s="1" t="s">
        <v>48</v>
      </c>
      <c r="C78" s="1" t="s">
        <v>19</v>
      </c>
      <c r="D78" s="1" t="s">
        <v>20</v>
      </c>
      <c r="E78" s="1" t="s">
        <v>21</v>
      </c>
      <c r="F78" s="1" t="s">
        <v>30</v>
      </c>
      <c r="G78" s="1">
        <v>9598.1549999999988</v>
      </c>
      <c r="H78" s="1">
        <v>9959.8279999999995</v>
      </c>
      <c r="I78" s="1">
        <v>10070.549999999999</v>
      </c>
      <c r="J78" s="1">
        <v>8580.15</v>
      </c>
      <c r="K78" s="1">
        <v>8674.2799999999988</v>
      </c>
      <c r="L78" s="1">
        <v>7916.2960000000003</v>
      </c>
      <c r="M78" s="1">
        <v>7978.22</v>
      </c>
      <c r="N78" s="1">
        <v>7318.8369999999995</v>
      </c>
      <c r="O78" s="1">
        <v>6975.1679999999997</v>
      </c>
      <c r="P78" s="1">
        <v>6794.0160000000005</v>
      </c>
      <c r="Q78" s="1">
        <v>6671.0320000000002</v>
      </c>
    </row>
    <row r="79" spans="1:17" hidden="1" x14ac:dyDescent="0.25">
      <c r="A79" s="1" t="s">
        <v>58</v>
      </c>
      <c r="B79" s="1" t="s">
        <v>48</v>
      </c>
      <c r="C79" s="1" t="s">
        <v>67</v>
      </c>
      <c r="D79" s="1" t="s">
        <v>20</v>
      </c>
      <c r="E79" s="1" t="s">
        <v>21</v>
      </c>
      <c r="F79" s="1" t="s">
        <v>30</v>
      </c>
      <c r="G79" s="1">
        <v>9.8898724985000008</v>
      </c>
      <c r="H79" s="1">
        <v>10.250387523600001</v>
      </c>
      <c r="I79" s="1">
        <v>10.357642285000001</v>
      </c>
      <c r="J79" s="1">
        <v>8.8293620050000001</v>
      </c>
      <c r="K79" s="1">
        <v>8.9278060359999998</v>
      </c>
      <c r="L79" s="1">
        <v>8.1536082800000003</v>
      </c>
      <c r="M79" s="1">
        <v>8.2189315500000006</v>
      </c>
      <c r="N79" s="1">
        <v>7.5394567364999991</v>
      </c>
      <c r="O79" s="1">
        <v>7.1865910006</v>
      </c>
      <c r="P79" s="1">
        <v>6.994912191200001</v>
      </c>
      <c r="Q79" s="1">
        <v>6.8813126586000006</v>
      </c>
    </row>
    <row r="80" spans="1:17" hidden="1" x14ac:dyDescent="0.25">
      <c r="A80" s="1" t="s">
        <v>58</v>
      </c>
      <c r="B80" s="1" t="s">
        <v>48</v>
      </c>
      <c r="C80" s="1" t="s">
        <v>19</v>
      </c>
      <c r="D80" s="1" t="s">
        <v>20</v>
      </c>
      <c r="E80" s="1" t="s">
        <v>28</v>
      </c>
      <c r="F80" s="1" t="s">
        <v>30</v>
      </c>
      <c r="G80" s="1">
        <v>10314.520950745027</v>
      </c>
      <c r="H80" s="1">
        <v>9837.5194531986162</v>
      </c>
      <c r="I80" s="1">
        <v>9530.5136020914979</v>
      </c>
      <c r="J80" s="1">
        <v>9262.5759590171328</v>
      </c>
      <c r="K80" s="1">
        <v>8978.9073678535533</v>
      </c>
      <c r="L80" s="1">
        <v>7834.2156163238178</v>
      </c>
      <c r="M80" s="1">
        <v>8068.843951473802</v>
      </c>
      <c r="N80" s="1">
        <v>7547.9027614826091</v>
      </c>
      <c r="O80" s="1">
        <v>7181.2868390242393</v>
      </c>
      <c r="P80" s="1">
        <v>7295.1941119892781</v>
      </c>
      <c r="Q80" s="1">
        <v>6600.5263532026793</v>
      </c>
    </row>
    <row r="81" spans="1:17" hidden="1" x14ac:dyDescent="0.25">
      <c r="A81" s="1" t="s">
        <v>58</v>
      </c>
      <c r="B81" s="1" t="s">
        <v>48</v>
      </c>
      <c r="C81" s="1" t="s">
        <v>67</v>
      </c>
      <c r="D81" s="1" t="s">
        <v>20</v>
      </c>
      <c r="E81" s="1" t="s">
        <v>28</v>
      </c>
      <c r="F81" s="1" t="s">
        <v>30</v>
      </c>
      <c r="G81" s="1">
        <v>10.625252226971188</v>
      </c>
      <c r="H81" s="1">
        <v>10.124843022870555</v>
      </c>
      <c r="I81" s="1">
        <v>9.8033456640645937</v>
      </c>
      <c r="J81" s="1">
        <v>9.5297063692730255</v>
      </c>
      <c r="K81" s="1">
        <v>9.2403317013234911</v>
      </c>
      <c r="L81" s="1">
        <v>8.0694503490217908</v>
      </c>
      <c r="M81" s="1">
        <v>8.3117776122258302</v>
      </c>
      <c r="N81" s="1">
        <v>7.7741392194258303</v>
      </c>
      <c r="O81" s="1">
        <v>7.3977638996265105</v>
      </c>
      <c r="P81" s="1">
        <v>7.5083792538830139</v>
      </c>
      <c r="Q81" s="1">
        <v>6.8090782044258304</v>
      </c>
    </row>
    <row r="82" spans="1:17" hidden="1" x14ac:dyDescent="0.25">
      <c r="A82" s="1" t="s">
        <v>51</v>
      </c>
      <c r="B82" s="1" t="s">
        <v>48</v>
      </c>
      <c r="C82" s="1" t="s">
        <v>67</v>
      </c>
      <c r="D82" s="1" t="s">
        <v>20</v>
      </c>
      <c r="E82" s="1" t="s">
        <v>21</v>
      </c>
      <c r="F82" s="1" t="s">
        <v>25</v>
      </c>
      <c r="G82" s="1">
        <v>1.0943052</v>
      </c>
      <c r="H82" s="1">
        <v>1.0844168999999999</v>
      </c>
      <c r="I82" s="1">
        <v>1.0745286000000001</v>
      </c>
      <c r="J82" s="1">
        <v>0.92290800000000006</v>
      </c>
      <c r="K82" s="1">
        <v>0.92510540000000008</v>
      </c>
      <c r="L82" s="1">
        <v>0.92290800000000006</v>
      </c>
      <c r="M82" s="1">
        <v>0.92071060000000005</v>
      </c>
      <c r="N82" s="1">
        <v>0.89300138600000001</v>
      </c>
      <c r="O82" s="1">
        <v>0.81514530660000006</v>
      </c>
      <c r="P82" s="1">
        <v>0.78117460130000005</v>
      </c>
      <c r="Q82" s="1">
        <v>0.89176974329999992</v>
      </c>
    </row>
    <row r="83" spans="1:17" hidden="1" x14ac:dyDescent="0.25">
      <c r="A83" s="1" t="s">
        <v>68</v>
      </c>
      <c r="B83" s="1" t="s">
        <v>48</v>
      </c>
      <c r="C83" s="1" t="s">
        <v>67</v>
      </c>
      <c r="D83" s="1" t="s">
        <v>20</v>
      </c>
      <c r="E83" s="1" t="s">
        <v>21</v>
      </c>
      <c r="F83" s="1" t="s">
        <v>22</v>
      </c>
      <c r="G83" s="1">
        <v>0.48579569849999998</v>
      </c>
      <c r="H83" s="1">
        <v>0.40633002359999992</v>
      </c>
      <c r="I83" s="1">
        <v>0.34669478499999995</v>
      </c>
      <c r="J83" s="1">
        <v>0.34405790499999994</v>
      </c>
      <c r="K83" s="1">
        <v>0.38155653599999995</v>
      </c>
      <c r="L83" s="1">
        <v>0.3581762</v>
      </c>
      <c r="M83" s="1">
        <v>0.3889398</v>
      </c>
      <c r="N83" s="1">
        <v>0.29822783190000002</v>
      </c>
      <c r="O83" s="1">
        <v>0.33337524489999998</v>
      </c>
      <c r="P83" s="1">
        <v>0.27311484600000002</v>
      </c>
      <c r="Q83" s="1">
        <v>0.29435161830000001</v>
      </c>
    </row>
    <row r="84" spans="1:17" hidden="1" x14ac:dyDescent="0.25">
      <c r="A84" s="1" t="s">
        <v>68</v>
      </c>
      <c r="B84" s="1" t="s">
        <v>48</v>
      </c>
      <c r="C84" s="1" t="s">
        <v>24</v>
      </c>
      <c r="D84" s="1" t="s">
        <v>20</v>
      </c>
      <c r="E84" s="1" t="s">
        <v>21</v>
      </c>
      <c r="F84" s="1" t="s">
        <v>22</v>
      </c>
      <c r="G84" s="1">
        <v>5.6498039735550005</v>
      </c>
      <c r="H84" s="1">
        <v>4.725618174467999</v>
      </c>
      <c r="I84" s="1">
        <v>4.03206034955</v>
      </c>
      <c r="J84" s="1">
        <v>4.0013934351499998</v>
      </c>
      <c r="K84" s="1">
        <v>4.4375025136799993</v>
      </c>
      <c r="L84" s="1">
        <v>4.1655892059999999</v>
      </c>
      <c r="M84" s="1">
        <v>4.5233698740000001</v>
      </c>
      <c r="N84" s="1">
        <v>3.4683896849970006</v>
      </c>
      <c r="O84" s="1">
        <v>3.8771540981869999</v>
      </c>
      <c r="P84" s="1">
        <v>3.1763256589800006</v>
      </c>
      <c r="Q84" s="1">
        <v>3.4233093208290004</v>
      </c>
    </row>
    <row r="85" spans="1:17" hidden="1" x14ac:dyDescent="0.25">
      <c r="A85" s="1" t="s">
        <v>47</v>
      </c>
      <c r="B85" s="1" t="s">
        <v>48</v>
      </c>
      <c r="C85" s="1" t="s">
        <v>24</v>
      </c>
      <c r="D85" s="1" t="s">
        <v>20</v>
      </c>
      <c r="E85" s="1" t="s">
        <v>21</v>
      </c>
      <c r="F85" s="1" t="s">
        <v>25</v>
      </c>
      <c r="G85" s="1">
        <v>72.898895021000001</v>
      </c>
      <c r="H85" s="1">
        <v>76.984243042000003</v>
      </c>
      <c r="I85" s="1">
        <v>77.482596683000011</v>
      </c>
      <c r="J85" s="1">
        <v>64.212201465000007</v>
      </c>
      <c r="K85" s="1">
        <v>64.440915882000013</v>
      </c>
      <c r="L85" s="1">
        <v>60.417175460000017</v>
      </c>
      <c r="M85" s="1">
        <v>60.067464296575011</v>
      </c>
      <c r="N85" s="1">
        <v>54.173553874325002</v>
      </c>
      <c r="O85" s="1">
        <v>50.644640884303001</v>
      </c>
      <c r="P85" s="1">
        <v>48.463986596474008</v>
      </c>
      <c r="Q85" s="1">
        <v>48.342168114954006</v>
      </c>
    </row>
    <row r="86" spans="1:17" hidden="1" x14ac:dyDescent="0.25">
      <c r="A86" s="1" t="s">
        <v>47</v>
      </c>
      <c r="B86" s="1" t="s">
        <v>48</v>
      </c>
      <c r="C86" s="1" t="s">
        <v>67</v>
      </c>
      <c r="D86" s="1" t="s">
        <v>20</v>
      </c>
      <c r="E86" s="1" t="s">
        <v>21</v>
      </c>
      <c r="F86" s="1" t="s">
        <v>25</v>
      </c>
      <c r="G86" s="1">
        <v>6.2681766999999997</v>
      </c>
      <c r="H86" s="1">
        <v>6.6194534000000003</v>
      </c>
      <c r="I86" s="1">
        <v>6.6623041000000001</v>
      </c>
      <c r="J86" s="1">
        <v>5.5212555000000005</v>
      </c>
      <c r="K86" s="1">
        <v>5.5409214000000002</v>
      </c>
      <c r="L86" s="1">
        <v>5.1949420000000011</v>
      </c>
      <c r="M86" s="1">
        <v>5.1648722525000004</v>
      </c>
      <c r="N86" s="1">
        <v>4.6580871774999997</v>
      </c>
      <c r="O86" s="1">
        <v>4.3546552781000001</v>
      </c>
      <c r="P86" s="1">
        <v>4.1671527598000004</v>
      </c>
      <c r="Q86" s="1">
        <v>4.1566782558000002</v>
      </c>
    </row>
    <row r="87" spans="1:17" hidden="1" x14ac:dyDescent="0.25">
      <c r="A87" s="1" t="s">
        <v>47</v>
      </c>
      <c r="B87" s="1" t="s">
        <v>48</v>
      </c>
      <c r="C87" s="1" t="s">
        <v>19</v>
      </c>
      <c r="D87" s="1" t="s">
        <v>20</v>
      </c>
      <c r="E87" s="1" t="s">
        <v>21</v>
      </c>
      <c r="F87" s="1" t="s">
        <v>25</v>
      </c>
      <c r="G87" s="1">
        <v>6079</v>
      </c>
      <c r="H87" s="1">
        <v>6425</v>
      </c>
      <c r="I87" s="1">
        <v>6468</v>
      </c>
      <c r="J87" s="1">
        <v>5358</v>
      </c>
      <c r="K87" s="1">
        <v>5377</v>
      </c>
      <c r="L87" s="1">
        <v>5037</v>
      </c>
      <c r="M87" s="1">
        <v>5007.5230000000001</v>
      </c>
      <c r="N87" s="1">
        <v>4511.5779999999995</v>
      </c>
      <c r="O87" s="1">
        <v>4218.9560000000001</v>
      </c>
      <c r="P87" s="1">
        <v>4037.277</v>
      </c>
      <c r="Q87" s="1">
        <v>4018.8140000000003</v>
      </c>
    </row>
    <row r="88" spans="1:17" hidden="1" x14ac:dyDescent="0.25">
      <c r="A88" s="1" t="s">
        <v>70</v>
      </c>
      <c r="B88" s="1" t="s">
        <v>34</v>
      </c>
      <c r="C88" s="1" t="s">
        <v>24</v>
      </c>
      <c r="D88" s="1" t="s">
        <v>20</v>
      </c>
      <c r="E88" s="1" t="s">
        <v>21</v>
      </c>
      <c r="F88" s="1" t="s">
        <v>22</v>
      </c>
      <c r="G88" s="1">
        <v>0.80402888888888879</v>
      </c>
      <c r="H88" s="1">
        <v>0.84711388888888883</v>
      </c>
      <c r="I88" s="1">
        <v>1.0546830555555555</v>
      </c>
      <c r="J88" s="1">
        <v>0.8699458333333332</v>
      </c>
      <c r="K88" s="1">
        <v>0.60884166666666661</v>
      </c>
      <c r="L88" s="1">
        <v>0.73101500000000008</v>
      </c>
      <c r="M88" s="1">
        <v>0.87778027777777778</v>
      </c>
      <c r="N88" s="1">
        <v>0.68878972222222223</v>
      </c>
      <c r="O88" s="1">
        <v>0.70483194444444441</v>
      </c>
      <c r="P88" s="1">
        <v>0.87372833333333344</v>
      </c>
      <c r="Q88" s="1">
        <v>1.2221977777777777</v>
      </c>
    </row>
    <row r="89" spans="1:17" hidden="1" x14ac:dyDescent="0.25">
      <c r="A89" s="1" t="s">
        <v>59</v>
      </c>
      <c r="B89" s="1" t="s">
        <v>34</v>
      </c>
      <c r="C89" s="1" t="s">
        <v>24</v>
      </c>
      <c r="D89" s="1" t="s">
        <v>20</v>
      </c>
      <c r="E89" s="1" t="s">
        <v>21</v>
      </c>
      <c r="F89" s="1" t="s">
        <v>22</v>
      </c>
      <c r="G89" s="1">
        <v>1.3298655555555554</v>
      </c>
      <c r="H89" s="1">
        <v>1.9380772222222222</v>
      </c>
      <c r="I89" s="1">
        <v>2.9353719444444448</v>
      </c>
      <c r="J89" s="1">
        <v>2.6521499999999998</v>
      </c>
      <c r="K89" s="1">
        <v>2.8657952777777775</v>
      </c>
      <c r="L89" s="1">
        <v>3.0803641666666666</v>
      </c>
      <c r="M89" s="1">
        <v>3.0430200000000003</v>
      </c>
      <c r="N89" s="1">
        <v>2.9755694444444445</v>
      </c>
      <c r="O89" s="1">
        <v>3.0417930555555559</v>
      </c>
      <c r="P89" s="1">
        <v>2.8573711111111111</v>
      </c>
      <c r="Q89" s="1">
        <v>3.518470555555556</v>
      </c>
    </row>
    <row r="90" spans="1:17" hidden="1" x14ac:dyDescent="0.25">
      <c r="A90" s="1" t="s">
        <v>71</v>
      </c>
      <c r="B90" s="1" t="s">
        <v>34</v>
      </c>
      <c r="C90" s="1" t="s">
        <v>24</v>
      </c>
      <c r="D90" s="1" t="s">
        <v>20</v>
      </c>
      <c r="E90" s="1" t="s">
        <v>21</v>
      </c>
      <c r="F90" s="1" t="s">
        <v>22</v>
      </c>
      <c r="G90" s="1">
        <v>0.31433222222222224</v>
      </c>
      <c r="H90" s="1">
        <v>0.48625388888888882</v>
      </c>
      <c r="I90" s="1">
        <v>0.57695027777777785</v>
      </c>
      <c r="J90" s="1">
        <v>0.77330972222222216</v>
      </c>
      <c r="K90" s="1">
        <v>0.80299777777777781</v>
      </c>
      <c r="L90" s="1">
        <v>0.95236972222222216</v>
      </c>
      <c r="M90" s="1">
        <v>1.275323611111111</v>
      </c>
      <c r="N90" s="1">
        <v>1.371845</v>
      </c>
      <c r="O90" s="1">
        <v>1.4702230555555555</v>
      </c>
      <c r="P90" s="1">
        <v>1.5996511111111111</v>
      </c>
      <c r="Q90" s="1">
        <v>1.6026680555555555</v>
      </c>
    </row>
    <row r="91" spans="1:17" hidden="1" x14ac:dyDescent="0.25">
      <c r="A91" s="1" t="s">
        <v>72</v>
      </c>
      <c r="B91" s="1" t="s">
        <v>46</v>
      </c>
      <c r="C91" s="1" t="s">
        <v>24</v>
      </c>
      <c r="D91" s="1" t="s">
        <v>20</v>
      </c>
      <c r="E91" s="1" t="s">
        <v>28</v>
      </c>
      <c r="F91" s="1" t="s">
        <v>22</v>
      </c>
      <c r="G91" s="1">
        <v>268.92966701381789</v>
      </c>
      <c r="H91" s="1">
        <v>270.32762090379077</v>
      </c>
      <c r="I91" s="1">
        <v>270.27732983442331</v>
      </c>
      <c r="J91" s="1">
        <v>274.91227268488171</v>
      </c>
      <c r="K91" s="1">
        <v>274.98825546996056</v>
      </c>
      <c r="L91" s="1">
        <v>263.99250236531458</v>
      </c>
      <c r="M91" s="1">
        <v>272.54568256089675</v>
      </c>
      <c r="N91" s="1">
        <v>272.41683295057095</v>
      </c>
      <c r="O91" s="1">
        <v>268.15597598609691</v>
      </c>
      <c r="P91" s="1">
        <v>259.59893965656408</v>
      </c>
      <c r="Q91" s="1">
        <v>262.67752791924119</v>
      </c>
    </row>
    <row r="92" spans="1:17" hidden="1" x14ac:dyDescent="0.25">
      <c r="A92" s="1" t="s">
        <v>45</v>
      </c>
      <c r="B92" s="1" t="s">
        <v>46</v>
      </c>
      <c r="C92" s="1" t="s">
        <v>24</v>
      </c>
      <c r="D92" s="1" t="s">
        <v>20</v>
      </c>
      <c r="E92" s="1" t="s">
        <v>28</v>
      </c>
      <c r="F92" s="1" t="s">
        <v>25</v>
      </c>
      <c r="G92" s="1">
        <v>499.78053692957008</v>
      </c>
      <c r="H92" s="1">
        <v>501.68680136323889</v>
      </c>
      <c r="I92" s="1">
        <v>501.30870279459543</v>
      </c>
      <c r="J92" s="1">
        <v>482.72926314027393</v>
      </c>
      <c r="K92" s="1">
        <v>485.32329637106284</v>
      </c>
      <c r="L92" s="1">
        <v>480.33316401864613</v>
      </c>
      <c r="M92" s="1">
        <v>485.84915049295239</v>
      </c>
      <c r="N92" s="1">
        <v>481.6815934093533</v>
      </c>
      <c r="O92" s="1">
        <v>478.36121580412015</v>
      </c>
      <c r="P92" s="1">
        <v>491.61134993171703</v>
      </c>
      <c r="Q92" s="1">
        <v>484.78649099835474</v>
      </c>
    </row>
    <row r="93" spans="1:17" hidden="1" x14ac:dyDescent="0.25">
      <c r="A93" s="1" t="s">
        <v>55</v>
      </c>
      <c r="B93" s="1" t="s">
        <v>46</v>
      </c>
      <c r="C93" s="1" t="s">
        <v>24</v>
      </c>
      <c r="D93" s="1" t="s">
        <v>20</v>
      </c>
      <c r="E93" s="1" t="s">
        <v>28</v>
      </c>
      <c r="F93" s="1" t="s">
        <v>56</v>
      </c>
      <c r="G93" s="1">
        <v>768.71020394338802</v>
      </c>
      <c r="H93" s="1">
        <v>772.01442226702966</v>
      </c>
      <c r="I93" s="1">
        <v>771.58603262901875</v>
      </c>
      <c r="J93" s="1">
        <v>757.64153582515553</v>
      </c>
      <c r="K93" s="1">
        <v>760.3115518410234</v>
      </c>
      <c r="L93" s="1">
        <v>744.32566638396077</v>
      </c>
      <c r="M93" s="1">
        <v>758.39483305384908</v>
      </c>
      <c r="N93" s="1">
        <v>754.09842635992425</v>
      </c>
      <c r="O93" s="1">
        <v>746.51719179021711</v>
      </c>
      <c r="P93" s="1">
        <v>751.21028958828117</v>
      </c>
      <c r="Q93" s="1">
        <v>747.46401891759592</v>
      </c>
    </row>
    <row r="94" spans="1:17" hidden="1" x14ac:dyDescent="0.25">
      <c r="A94" s="1" t="s">
        <v>60</v>
      </c>
      <c r="B94" s="1" t="s">
        <v>34</v>
      </c>
      <c r="C94" s="1" t="s">
        <v>24</v>
      </c>
      <c r="D94" s="1" t="s">
        <v>20</v>
      </c>
      <c r="E94" s="1" t="s">
        <v>21</v>
      </c>
      <c r="F94" s="1" t="s">
        <v>22</v>
      </c>
      <c r="G94" s="1">
        <v>3.0481416666666661</v>
      </c>
      <c r="H94" s="1">
        <v>3.7242380555555554</v>
      </c>
      <c r="I94" s="1">
        <v>4.3153619444444447</v>
      </c>
      <c r="J94" s="1">
        <v>3.8022855555555561</v>
      </c>
      <c r="K94" s="1">
        <v>4.2122247222222224</v>
      </c>
      <c r="L94" s="1">
        <v>4.7251222222222218</v>
      </c>
      <c r="M94" s="1">
        <v>4.7034313888888892</v>
      </c>
      <c r="N94" s="1">
        <v>4.5575774999999998</v>
      </c>
      <c r="O94" s="1">
        <v>4.7799836111111107</v>
      </c>
      <c r="P94" s="1">
        <v>4.5554955555555559</v>
      </c>
      <c r="Q94" s="1">
        <v>5.4113150000000001</v>
      </c>
    </row>
    <row r="95" spans="1:17" hidden="1" x14ac:dyDescent="0.25">
      <c r="A95" s="1" t="s">
        <v>57</v>
      </c>
      <c r="B95" s="1" t="s">
        <v>34</v>
      </c>
      <c r="C95" s="1" t="s">
        <v>24</v>
      </c>
      <c r="D95" s="1" t="s">
        <v>20</v>
      </c>
      <c r="E95" s="1" t="s">
        <v>21</v>
      </c>
      <c r="F95" s="1" t="s">
        <v>22</v>
      </c>
      <c r="G95" s="1">
        <v>6.5972519444444426</v>
      </c>
      <c r="H95" s="1">
        <v>8.1748872222222211</v>
      </c>
      <c r="I95" s="1">
        <v>10.300221944444445</v>
      </c>
      <c r="J95" s="1">
        <v>9.3192475000000012</v>
      </c>
      <c r="K95" s="1">
        <v>9.4634223008306666</v>
      </c>
      <c r="L95" s="1">
        <v>10.721571624481983</v>
      </c>
      <c r="M95" s="1">
        <v>11.437952066924735</v>
      </c>
      <c r="N95" s="1">
        <v>10.998413440311644</v>
      </c>
      <c r="O95" s="1">
        <v>11.474464380852645</v>
      </c>
      <c r="P95" s="1">
        <v>11.563795672487979</v>
      </c>
      <c r="Q95" s="1">
        <v>13.62740276421523</v>
      </c>
    </row>
    <row r="96" spans="1:17" hidden="1" x14ac:dyDescent="0.25">
      <c r="A96" s="1" t="s">
        <v>66</v>
      </c>
      <c r="B96" s="1" t="s">
        <v>48</v>
      </c>
      <c r="C96" s="1" t="s">
        <v>24</v>
      </c>
      <c r="D96" s="1" t="s">
        <v>20</v>
      </c>
      <c r="E96" s="1" t="s">
        <v>28</v>
      </c>
      <c r="F96" s="1" t="s">
        <v>22</v>
      </c>
      <c r="G96" s="1">
        <v>44.55233726856823</v>
      </c>
      <c r="H96" s="1">
        <v>41.812047069727747</v>
      </c>
      <c r="I96" s="1">
        <v>41.139940964054325</v>
      </c>
      <c r="J96" s="1">
        <v>40.799222474328644</v>
      </c>
      <c r="K96" s="1">
        <v>40.432461818132566</v>
      </c>
      <c r="L96" s="1">
        <v>34.125878057275614</v>
      </c>
      <c r="M96" s="1">
        <v>35.834992646045272</v>
      </c>
      <c r="N96" s="1">
        <v>34.309781192458303</v>
      </c>
      <c r="O96" s="1">
        <v>33.654779540796739</v>
      </c>
      <c r="P96" s="1">
        <v>34.635983802566706</v>
      </c>
      <c r="Q96" s="1">
        <v>31.441429176207755</v>
      </c>
    </row>
    <row r="97" spans="1:17" hidden="1" x14ac:dyDescent="0.25">
      <c r="A97" s="1" t="s">
        <v>47</v>
      </c>
      <c r="B97" s="1" t="s">
        <v>48</v>
      </c>
      <c r="C97" s="1" t="s">
        <v>24</v>
      </c>
      <c r="D97" s="1" t="s">
        <v>20</v>
      </c>
      <c r="E97" s="1" t="s">
        <v>28</v>
      </c>
      <c r="F97" s="1" t="s">
        <v>25</v>
      </c>
      <c r="G97" s="1">
        <v>79.019346131106701</v>
      </c>
      <c r="H97" s="1">
        <v>75.939877286256831</v>
      </c>
      <c r="I97" s="1">
        <v>72.872969109016921</v>
      </c>
      <c r="J97" s="1">
        <v>70.031262600316651</v>
      </c>
      <c r="K97" s="1">
        <v>67.032595868259648</v>
      </c>
      <c r="L97" s="1">
        <v>59.721829501847829</v>
      </c>
      <c r="M97" s="1">
        <v>60.830980984141142</v>
      </c>
      <c r="N97" s="1">
        <v>56.103457929464106</v>
      </c>
      <c r="O97" s="1">
        <v>52.381214611859583</v>
      </c>
      <c r="P97" s="1">
        <v>52.686466920092755</v>
      </c>
      <c r="Q97" s="1">
        <v>47.748150341264655</v>
      </c>
    </row>
    <row r="98" spans="1:17" hidden="1" x14ac:dyDescent="0.25">
      <c r="A98" s="1" t="s">
        <v>73</v>
      </c>
      <c r="B98" s="1" t="s">
        <v>34</v>
      </c>
      <c r="C98" s="1" t="s">
        <v>24</v>
      </c>
      <c r="D98" s="1" t="s">
        <v>20</v>
      </c>
      <c r="E98" s="1" t="s">
        <v>21</v>
      </c>
      <c r="F98" s="1" t="s">
        <v>22</v>
      </c>
      <c r="G98" s="1">
        <v>6.2968055555555555E-2</v>
      </c>
      <c r="H98" s="1">
        <v>0.10145944444444446</v>
      </c>
      <c r="I98" s="1">
        <v>0.11654166666666668</v>
      </c>
      <c r="J98" s="1">
        <v>0.12616444444444444</v>
      </c>
      <c r="K98" s="1">
        <v>0.13457416666666669</v>
      </c>
      <c r="L98" s="1">
        <v>0.14081750000000001</v>
      </c>
      <c r="M98" s="1">
        <v>0.14669138888888891</v>
      </c>
      <c r="N98" s="1">
        <v>0.15307305555555556</v>
      </c>
      <c r="O98" s="1">
        <v>0.1578252777777778</v>
      </c>
      <c r="P98" s="1">
        <v>0.16289944444444443</v>
      </c>
      <c r="Q98" s="1">
        <v>0.165855</v>
      </c>
    </row>
    <row r="99" spans="1:17" hidden="1" x14ac:dyDescent="0.25">
      <c r="A99" s="1" t="s">
        <v>58</v>
      </c>
      <c r="B99" s="1" t="s">
        <v>48</v>
      </c>
      <c r="C99" s="1" t="s">
        <v>24</v>
      </c>
      <c r="D99" s="1" t="s">
        <v>20</v>
      </c>
      <c r="E99" s="1" t="s">
        <v>28</v>
      </c>
      <c r="F99" s="1" t="s">
        <v>30</v>
      </c>
      <c r="G99" s="1">
        <v>123.57168339967492</v>
      </c>
      <c r="H99" s="1">
        <v>117.75192435598457</v>
      </c>
      <c r="I99" s="1">
        <v>114.01291007307124</v>
      </c>
      <c r="J99" s="1">
        <v>110.8304850746453</v>
      </c>
      <c r="K99" s="1">
        <v>107.46505768639221</v>
      </c>
      <c r="L99" s="1">
        <v>93.847707559123435</v>
      </c>
      <c r="M99" s="1">
        <v>96.665973630186414</v>
      </c>
      <c r="N99" s="1">
        <v>90.413239121922416</v>
      </c>
      <c r="O99" s="1">
        <v>86.035994152656329</v>
      </c>
      <c r="P99" s="1">
        <v>87.322450722659454</v>
      </c>
      <c r="Q99" s="1">
        <v>79.18957951747241</v>
      </c>
    </row>
    <row r="100" spans="1:17" hidden="1" x14ac:dyDescent="0.25">
      <c r="A100" s="1" t="s">
        <v>74</v>
      </c>
      <c r="B100" s="1" t="s">
        <v>34</v>
      </c>
      <c r="C100" s="1" t="s">
        <v>24</v>
      </c>
      <c r="D100" s="1" t="s">
        <v>20</v>
      </c>
      <c r="E100" s="1" t="s">
        <v>21</v>
      </c>
      <c r="F100" s="1" t="s">
        <v>22</v>
      </c>
      <c r="G100" s="1">
        <v>0.8313936111111111</v>
      </c>
      <c r="H100" s="1">
        <v>0.87122277777777779</v>
      </c>
      <c r="I100" s="1">
        <v>1.0947911111111113</v>
      </c>
      <c r="J100" s="1">
        <v>0.90090583333333318</v>
      </c>
      <c r="K100" s="1">
        <v>0.64435527777777779</v>
      </c>
      <c r="L100" s="1">
        <v>0.76654111111111112</v>
      </c>
      <c r="M100" s="1">
        <v>0.90856500000000007</v>
      </c>
      <c r="N100" s="1">
        <v>0.71958305555555557</v>
      </c>
      <c r="O100" s="1">
        <v>0.73496361111111119</v>
      </c>
      <c r="P100" s="1">
        <v>0.92353277777777787</v>
      </c>
      <c r="Q100" s="1">
        <v>1.3097002777777778</v>
      </c>
    </row>
    <row r="101" spans="1:17" hidden="1" x14ac:dyDescent="0.25">
      <c r="A101" s="1" t="s">
        <v>62</v>
      </c>
      <c r="B101" s="1" t="s">
        <v>43</v>
      </c>
      <c r="C101" s="1" t="s">
        <v>24</v>
      </c>
      <c r="D101" s="1" t="s">
        <v>20</v>
      </c>
      <c r="E101" s="1" t="s">
        <v>21</v>
      </c>
      <c r="F101" s="1" t="s">
        <v>22</v>
      </c>
      <c r="G101" s="1">
        <v>60.608317</v>
      </c>
      <c r="H101" s="1">
        <v>69.278789250000003</v>
      </c>
      <c r="I101" s="1">
        <v>74.486055999999991</v>
      </c>
      <c r="J101" s="1">
        <v>63.982512000000007</v>
      </c>
      <c r="K101" s="1">
        <v>68.024562500000016</v>
      </c>
      <c r="L101" s="1">
        <v>69.185269250000019</v>
      </c>
      <c r="M101" s="1">
        <v>71.516437750000009</v>
      </c>
      <c r="N101" s="1">
        <v>70.466829750000002</v>
      </c>
      <c r="O101" s="1">
        <v>70.504948999999996</v>
      </c>
      <c r="P101" s="1">
        <v>62.61667825</v>
      </c>
      <c r="Q101" s="1">
        <v>75.02500775</v>
      </c>
    </row>
    <row r="102" spans="1:17" hidden="1" x14ac:dyDescent="0.25">
      <c r="A102" s="1" t="s">
        <v>72</v>
      </c>
      <c r="B102" s="1" t="s">
        <v>46</v>
      </c>
      <c r="C102" s="1" t="s">
        <v>24</v>
      </c>
      <c r="D102" s="1" t="s">
        <v>20</v>
      </c>
      <c r="E102" s="1" t="s">
        <v>21</v>
      </c>
      <c r="F102" s="1" t="s">
        <v>22</v>
      </c>
      <c r="G102" s="1">
        <v>255.68966972636065</v>
      </c>
      <c r="H102" s="1">
        <v>272.57208499664569</v>
      </c>
      <c r="I102" s="1">
        <v>281.40512928697848</v>
      </c>
      <c r="J102" s="1">
        <v>258.48019278683205</v>
      </c>
      <c r="K102" s="1">
        <v>267.74278593046097</v>
      </c>
      <c r="L102" s="1">
        <v>266.37901744491614</v>
      </c>
      <c r="M102" s="1">
        <v>270.33177644657241</v>
      </c>
      <c r="N102" s="1">
        <v>265.93668804812916</v>
      </c>
      <c r="O102" s="1">
        <v>262.3933013048686</v>
      </c>
      <c r="P102" s="1">
        <v>244.59527678750149</v>
      </c>
      <c r="Q102" s="1">
        <v>264.73284543069479</v>
      </c>
    </row>
    <row r="103" spans="1:17" hidden="1" x14ac:dyDescent="0.25">
      <c r="A103" s="1" t="s">
        <v>66</v>
      </c>
      <c r="B103" s="1" t="s">
        <v>48</v>
      </c>
      <c r="C103" s="1" t="s">
        <v>67</v>
      </c>
      <c r="D103" s="1" t="s">
        <v>20</v>
      </c>
      <c r="E103" s="1" t="s">
        <v>21</v>
      </c>
      <c r="F103" s="1" t="s">
        <v>22</v>
      </c>
      <c r="G103" s="1">
        <v>3.6216957985000002</v>
      </c>
      <c r="H103" s="1">
        <v>3.6309341235999995</v>
      </c>
      <c r="I103" s="1">
        <v>3.6953381850000002</v>
      </c>
      <c r="J103" s="1">
        <v>3.308106505</v>
      </c>
      <c r="K103" s="1">
        <v>3.3868846360000004</v>
      </c>
      <c r="L103" s="1">
        <v>2.9586662800000001</v>
      </c>
      <c r="M103" s="1">
        <v>3.0540592975000003</v>
      </c>
      <c r="N103" s="1">
        <v>2.8813695589999995</v>
      </c>
      <c r="O103" s="1">
        <v>2.8319357225000004</v>
      </c>
      <c r="P103" s="1">
        <v>2.8277594314000001</v>
      </c>
      <c r="Q103" s="1">
        <v>2.7246344028</v>
      </c>
    </row>
    <row r="104" spans="1:17" hidden="1" x14ac:dyDescent="0.25">
      <c r="A104" s="1" t="s">
        <v>66</v>
      </c>
      <c r="B104" s="1" t="s">
        <v>48</v>
      </c>
      <c r="C104" s="1" t="s">
        <v>19</v>
      </c>
      <c r="D104" s="1" t="s">
        <v>20</v>
      </c>
      <c r="E104" s="1" t="s">
        <v>21</v>
      </c>
      <c r="F104" s="1" t="s">
        <v>22</v>
      </c>
      <c r="G104" s="1">
        <v>3519.1549999999997</v>
      </c>
      <c r="H104" s="1">
        <v>3534.828</v>
      </c>
      <c r="I104" s="1">
        <v>3602.55</v>
      </c>
      <c r="J104" s="1">
        <v>3222.15</v>
      </c>
      <c r="K104" s="1">
        <v>3297.2799999999997</v>
      </c>
      <c r="L104" s="1">
        <v>2879.2959999999998</v>
      </c>
      <c r="M104" s="1">
        <v>2970.6970000000001</v>
      </c>
      <c r="N104" s="1">
        <v>2807.259</v>
      </c>
      <c r="O104" s="1">
        <v>2756.212</v>
      </c>
      <c r="P104" s="1">
        <v>2756.7390000000005</v>
      </c>
      <c r="Q104" s="1">
        <v>2652.2179999999998</v>
      </c>
    </row>
    <row r="105" spans="1:17" hidden="1" x14ac:dyDescent="0.25">
      <c r="A105" s="1" t="s">
        <v>66</v>
      </c>
      <c r="B105" s="1" t="s">
        <v>48</v>
      </c>
      <c r="C105" s="1" t="s">
        <v>24</v>
      </c>
      <c r="D105" s="1" t="s">
        <v>20</v>
      </c>
      <c r="E105" s="1" t="s">
        <v>21</v>
      </c>
      <c r="F105" s="1" t="s">
        <v>22</v>
      </c>
      <c r="G105" s="1">
        <v>42.120322136555004</v>
      </c>
      <c r="H105" s="1">
        <v>42.227763857467998</v>
      </c>
      <c r="I105" s="1">
        <v>42.976783091550004</v>
      </c>
      <c r="J105" s="1">
        <v>38.473278653150004</v>
      </c>
      <c r="K105" s="1">
        <v>39.389468316680009</v>
      </c>
      <c r="L105" s="1">
        <v>34.409288836400002</v>
      </c>
      <c r="M105" s="1">
        <v>35.518709629925006</v>
      </c>
      <c r="N105" s="1">
        <v>33.510327971169993</v>
      </c>
      <c r="O105" s="1">
        <v>32.93541245267501</v>
      </c>
      <c r="P105" s="1">
        <v>32.886842187182005</v>
      </c>
      <c r="Q105" s="1">
        <v>31.687498104564003</v>
      </c>
    </row>
  </sheetData>
  <autoFilter ref="A1:Q105" xr:uid="{49C0CA28-FC58-4689-889B-56868A7381BB}">
    <filterColumn colId="1">
      <filters>
        <filter val="Électricité"/>
      </filters>
    </filterColumn>
    <filterColumn colId="2">
      <filters>
        <filter val="TWh"/>
      </filters>
    </filterColumn>
    <sortState xmlns:xlrd2="http://schemas.microsoft.com/office/spreadsheetml/2017/richdata2" ref="A37:Q105">
      <sortCondition ref="A1:A105"/>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8201-ADB7-4BDE-87DB-41BEBE27290F}">
  <dimension ref="A1:F11"/>
  <sheetViews>
    <sheetView workbookViewId="0">
      <selection activeCell="E2" sqref="E2"/>
    </sheetView>
  </sheetViews>
  <sheetFormatPr baseColWidth="10" defaultRowHeight="15" x14ac:dyDescent="0.25"/>
  <cols>
    <col min="1" max="1" width="29.7109375" bestFit="1" customWidth="1"/>
    <col min="2" max="2" width="30.28515625" bestFit="1" customWidth="1"/>
    <col min="3" max="3" width="8" bestFit="1" customWidth="1"/>
    <col min="4" max="4" width="88.7109375" customWidth="1"/>
    <col min="5" max="5" width="23.85546875" customWidth="1"/>
    <col min="6" max="6" width="135.7109375" bestFit="1" customWidth="1"/>
  </cols>
  <sheetData>
    <row r="1" spans="1:6" x14ac:dyDescent="0.25">
      <c r="A1" s="8" t="s">
        <v>79</v>
      </c>
      <c r="B1" s="8" t="s">
        <v>77</v>
      </c>
      <c r="C1" s="8" t="s">
        <v>80</v>
      </c>
      <c r="D1" s="8" t="s">
        <v>86</v>
      </c>
      <c r="E1" s="8" t="s">
        <v>139</v>
      </c>
      <c r="F1" s="8" t="s">
        <v>95</v>
      </c>
    </row>
    <row r="2" spans="1:6" ht="45" x14ac:dyDescent="0.25">
      <c r="A2" t="s">
        <v>78</v>
      </c>
      <c r="B2" t="s">
        <v>78</v>
      </c>
      <c r="C2" t="s">
        <v>81</v>
      </c>
      <c r="D2" s="9" t="s">
        <v>94</v>
      </c>
      <c r="E2" s="9" t="s">
        <v>137</v>
      </c>
      <c r="F2" t="s">
        <v>97</v>
      </c>
    </row>
    <row r="3" spans="1:6" ht="30" x14ac:dyDescent="0.25">
      <c r="A3" t="s">
        <v>131</v>
      </c>
      <c r="B3" t="s">
        <v>133</v>
      </c>
      <c r="C3" t="s">
        <v>132</v>
      </c>
      <c r="D3" s="9" t="s">
        <v>134</v>
      </c>
      <c r="E3" s="9" t="s">
        <v>136</v>
      </c>
      <c r="F3" t="s">
        <v>135</v>
      </c>
    </row>
    <row r="4" spans="1:6" ht="30" x14ac:dyDescent="0.25">
      <c r="A4" t="s">
        <v>107</v>
      </c>
      <c r="B4" t="s">
        <v>78</v>
      </c>
      <c r="C4" t="s">
        <v>81</v>
      </c>
      <c r="D4" s="9" t="s">
        <v>108</v>
      </c>
      <c r="E4" s="9" t="s">
        <v>138</v>
      </c>
    </row>
    <row r="5" spans="1:6" x14ac:dyDescent="0.25">
      <c r="A5" t="s">
        <v>83</v>
      </c>
      <c r="B5" t="s">
        <v>82</v>
      </c>
      <c r="C5" t="s">
        <v>84</v>
      </c>
      <c r="D5" s="9"/>
      <c r="E5" s="9" t="s">
        <v>138</v>
      </c>
      <c r="F5" t="s">
        <v>96</v>
      </c>
    </row>
    <row r="6" spans="1:6" x14ac:dyDescent="0.25">
      <c r="A6" t="s">
        <v>102</v>
      </c>
      <c r="B6" t="s">
        <v>103</v>
      </c>
      <c r="C6" t="s">
        <v>104</v>
      </c>
      <c r="D6" s="9" t="s">
        <v>105</v>
      </c>
      <c r="E6" s="9" t="s">
        <v>138</v>
      </c>
      <c r="F6" t="s">
        <v>106</v>
      </c>
    </row>
    <row r="7" spans="1:6" x14ac:dyDescent="0.25">
      <c r="A7" t="s">
        <v>85</v>
      </c>
      <c r="B7" t="s">
        <v>82</v>
      </c>
      <c r="C7" t="s">
        <v>87</v>
      </c>
      <c r="D7" s="9" t="s">
        <v>90</v>
      </c>
      <c r="E7" s="9" t="s">
        <v>138</v>
      </c>
      <c r="F7" s="28" t="s">
        <v>98</v>
      </c>
    </row>
    <row r="8" spans="1:6" x14ac:dyDescent="0.25">
      <c r="A8" t="s">
        <v>88</v>
      </c>
      <c r="B8" t="s">
        <v>82</v>
      </c>
      <c r="C8" t="s">
        <v>87</v>
      </c>
      <c r="D8" s="9" t="s">
        <v>93</v>
      </c>
      <c r="E8" s="9" t="s">
        <v>138</v>
      </c>
      <c r="F8" s="28"/>
    </row>
    <row r="9" spans="1:6" x14ac:dyDescent="0.25">
      <c r="A9" t="s">
        <v>92</v>
      </c>
      <c r="B9" t="s">
        <v>82</v>
      </c>
      <c r="C9" t="s">
        <v>87</v>
      </c>
      <c r="D9" s="9" t="s">
        <v>93</v>
      </c>
      <c r="E9" s="9" t="s">
        <v>138</v>
      </c>
      <c r="F9" s="28"/>
    </row>
    <row r="10" spans="1:6" ht="45" x14ac:dyDescent="0.25">
      <c r="A10" t="s">
        <v>91</v>
      </c>
      <c r="B10" t="s">
        <v>82</v>
      </c>
      <c r="C10" t="s">
        <v>76</v>
      </c>
      <c r="D10" s="9" t="s">
        <v>89</v>
      </c>
      <c r="E10" s="9" t="s">
        <v>138</v>
      </c>
      <c r="F10" s="28"/>
    </row>
    <row r="11" spans="1:6" x14ac:dyDescent="0.25">
      <c r="A11" t="s">
        <v>99</v>
      </c>
      <c r="B11" t="s">
        <v>82</v>
      </c>
      <c r="C11" t="s">
        <v>76</v>
      </c>
      <c r="D11" s="9" t="s">
        <v>100</v>
      </c>
      <c r="E11" s="9" t="s">
        <v>138</v>
      </c>
    </row>
  </sheetData>
  <mergeCells count="1">
    <mergeCell ref="F7:F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life_cycle_mtco2e</vt:lpstr>
      <vt:lpstr>direct_mtco2e</vt:lpstr>
      <vt:lpstr>life_cycle_emission_factors</vt:lpstr>
      <vt:lpstr>direct_emission_factors</vt:lpstr>
      <vt:lpstr>twh_energy_balance</vt:lpstr>
      <vt:lpstr>rte_elec_by_usage</vt:lpstr>
      <vt:lpstr>raw_data_energy_balance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PELLAN Marin</dc:creator>
  <cp:lastModifiedBy>PELLAN Marin</cp:lastModifiedBy>
  <dcterms:created xsi:type="dcterms:W3CDTF">2023-10-25T06:44:53Z</dcterms:created>
  <dcterms:modified xsi:type="dcterms:W3CDTF">2023-11-09T13:36:37Z</dcterms:modified>
</cp:coreProperties>
</file>