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regionalized_lci_mineral/data/SI/"/>
    </mc:Choice>
  </mc:AlternateContent>
  <xr:revisionPtr revIDLastSave="740" documentId="13_ncr:1_{CE123D7F-5EB3-460B-B29F-F75C2D854814}" xr6:coauthVersionLast="47" xr6:coauthVersionMax="47" xr10:uidLastSave="{AED212EB-0E14-489E-9851-918D2C39D53A}"/>
  <bookViews>
    <workbookView xWindow="-120" yWindow="-120" windowWidth="29040" windowHeight="15720" activeTab="5" xr2:uid="{00000000-000D-0000-FFFF-FFFF00000000}"/>
  </bookViews>
  <sheets>
    <sheet name="README" sheetId="3" r:id="rId1"/>
    <sheet name="ARCHETYPES" sheetId="21" r:id="rId2"/>
    <sheet name="METALLICAN" sheetId="32" r:id="rId3"/>
    <sheet name="MAT_METALLICAN" sheetId="30" state="hidden" r:id="rId4"/>
    <sheet name="H2O_METALLICAN" sheetId="31" state="hidden" r:id="rId5"/>
    <sheet name="DATA" sheetId="29" r:id="rId6"/>
    <sheet name="DATA_old" sheetId="26" r:id="rId7"/>
    <sheet name="Param" sheetId="20" state="hidden" r:id="rId8"/>
    <sheet name="Material_categories" sheetId="22" r:id="rId9"/>
    <sheet name="lca_alg" sheetId="8" state="hidden" r:id="rId10"/>
    <sheet name="Material_MetalliCan" sheetId="18" state="hidden" r:id="rId11"/>
    <sheet name="Material_Par" sheetId="19" state="hidden" r:id="rId12"/>
    <sheet name="Flowsheets" sheetId="25" r:id="rId13"/>
    <sheet name="U" sheetId="27" state="hidden" r:id="rId14"/>
    <sheet name="REF" sheetId="17" r:id="rId15"/>
  </sheets>
  <definedNames>
    <definedName name="_xlnm._FilterDatabase" localSheetId="1" hidden="1">ARCHETYPES!$A$1:$H$17</definedName>
    <definedName name="_xlnm._FilterDatabase" localSheetId="5" hidden="1">DATA!$A$1:$J$46</definedName>
    <definedName name="_xlnm._FilterDatabase" localSheetId="6" hidden="1">DATA_old!$A$1:$I$13</definedName>
    <definedName name="_xlnm._FilterDatabase" localSheetId="4" hidden="1">H2O_METALLICAN!$A$1:$Q$25</definedName>
    <definedName name="_xlnm._FilterDatabase" localSheetId="9" hidden="1">lca_alg!$A$1:$N$1</definedName>
    <definedName name="_xlnm._FilterDatabase" localSheetId="3" hidden="1">MAT_METALLICAN!$A$1:$R$74</definedName>
    <definedName name="_xlnm._FilterDatabase" localSheetId="10" hidden="1">Material_MetalliCan!$A$1:$Q$60</definedName>
    <definedName name="_xlnm._FilterDatabase" localSheetId="11" hidden="1">Material_Par!$B$1:$I$38</definedName>
    <definedName name="_xlnm._FilterDatabase" localSheetId="2" hidden="1">METALLICAN!$A$1:$J$1</definedName>
    <definedName name="_xlnm._FilterDatabase" localSheetId="7" hidden="1">Param!$A$1:$H$1</definedName>
    <definedName name="_xlnm._FilterDatabase" localSheetId="14" hidden="1">REF!$A$1:$B$1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29" l="1"/>
  <c r="F38" i="29"/>
  <c r="F37" i="29"/>
  <c r="F36" i="29"/>
  <c r="F35" i="29"/>
  <c r="F29" i="32"/>
  <c r="F27" i="32"/>
  <c r="F20" i="32"/>
  <c r="F18" i="32"/>
  <c r="F17" i="32"/>
  <c r="H3" i="32"/>
  <c r="H2" i="32"/>
  <c r="H73" i="30" l="1"/>
  <c r="H4" i="30"/>
  <c r="H5" i="30"/>
  <c r="H6" i="30"/>
  <c r="H7" i="30"/>
  <c r="H8" i="30"/>
  <c r="H9" i="30"/>
  <c r="H11" i="30"/>
  <c r="H21" i="30"/>
  <c r="H12" i="30"/>
  <c r="H13" i="30"/>
  <c r="H14" i="30"/>
  <c r="H15" i="30"/>
  <c r="H16" i="30"/>
  <c r="H17" i="30"/>
  <c r="H18" i="30"/>
  <c r="H19" i="30"/>
  <c r="H20" i="30"/>
  <c r="H28" i="30"/>
  <c r="H33" i="30"/>
  <c r="H35" i="30"/>
  <c r="H22" i="30"/>
  <c r="H25" i="30"/>
  <c r="H26" i="30"/>
  <c r="H27" i="30"/>
  <c r="H23" i="30"/>
  <c r="H29" i="30"/>
  <c r="H30" i="30"/>
  <c r="H31" i="30"/>
  <c r="H32" i="30"/>
  <c r="H37" i="30"/>
  <c r="H34" i="30"/>
  <c r="H38" i="30"/>
  <c r="H36" i="30"/>
  <c r="H39" i="30"/>
  <c r="H3" i="30"/>
  <c r="H51" i="30"/>
  <c r="H40" i="30"/>
  <c r="H41" i="30"/>
  <c r="H42" i="30"/>
  <c r="H43" i="30"/>
  <c r="H44" i="30"/>
  <c r="H45" i="30"/>
  <c r="H46" i="30"/>
  <c r="H47" i="30"/>
  <c r="H48" i="30"/>
  <c r="H49" i="30"/>
  <c r="H50" i="30"/>
  <c r="H52" i="30"/>
  <c r="H53" i="30"/>
  <c r="H70" i="30"/>
  <c r="H54" i="30"/>
  <c r="H55" i="30"/>
  <c r="H56" i="30"/>
  <c r="H57" i="30"/>
  <c r="H58" i="30"/>
  <c r="H59" i="30"/>
  <c r="H60" i="30"/>
  <c r="H61" i="30"/>
  <c r="H62" i="30"/>
  <c r="H63" i="30"/>
  <c r="H64" i="30"/>
  <c r="H65" i="30"/>
  <c r="H66" i="30"/>
  <c r="H67" i="30"/>
  <c r="H68" i="30"/>
  <c r="H69" i="30"/>
  <c r="H10" i="30"/>
  <c r="H24" i="30"/>
  <c r="H71" i="30"/>
  <c r="H72" i="30"/>
  <c r="H74" i="30"/>
  <c r="H2" i="30"/>
  <c r="M8" i="19" l="1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L8" i="19"/>
  <c r="L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3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" i="19" l="1"/>
  <c r="K3" i="19"/>
  <c r="L3" i="19"/>
  <c r="M3" i="19"/>
  <c r="J4" i="19"/>
  <c r="K4" i="19"/>
  <c r="L4" i="19"/>
  <c r="M4" i="19"/>
  <c r="J5" i="19"/>
  <c r="K5" i="19"/>
  <c r="L5" i="19"/>
  <c r="M5" i="19"/>
  <c r="J6" i="19"/>
  <c r="K6" i="19"/>
  <c r="L6" i="19"/>
  <c r="M6" i="19"/>
  <c r="J7" i="19"/>
  <c r="K7" i="19"/>
  <c r="L7" i="19"/>
  <c r="M7" i="19"/>
  <c r="K2" i="19"/>
  <c r="L2" i="19"/>
  <c r="M2" i="19"/>
  <c r="J2" i="19"/>
</calcChain>
</file>

<file path=xl/sharedStrings.xml><?xml version="1.0" encoding="utf-8"?>
<sst xmlns="http://schemas.openxmlformats.org/spreadsheetml/2006/main" count="3096" uniqueCount="669">
  <si>
    <t>Mining and beneficiation</t>
  </si>
  <si>
    <t>Supplementary Information for ''</t>
  </si>
  <si>
    <t>Marin Pellan, Guillaume Majeau-Bettez, Titouan Greffe, Anne de Bortoli</t>
  </si>
  <si>
    <t>Contact</t>
  </si>
  <si>
    <t>Title of the article</t>
  </si>
  <si>
    <t>Authors</t>
  </si>
  <si>
    <t>Affiliations</t>
  </si>
  <si>
    <t>marin.pellan@polymlt.ca; pellan.marin@gmail.com</t>
  </si>
  <si>
    <t>Explosives</t>
  </si>
  <si>
    <t>Comminution</t>
  </si>
  <si>
    <t>Electricity</t>
  </si>
  <si>
    <t>Water</t>
  </si>
  <si>
    <t>market for chemical, organic</t>
  </si>
  <si>
    <t>kg</t>
  </si>
  <si>
    <t>Lime</t>
  </si>
  <si>
    <t>Ammonia</t>
  </si>
  <si>
    <t>Refinery</t>
  </si>
  <si>
    <t>Source</t>
  </si>
  <si>
    <t>Metal</t>
  </si>
  <si>
    <t>Type</t>
  </si>
  <si>
    <t>Energy</t>
  </si>
  <si>
    <t>Diesel</t>
  </si>
  <si>
    <t>Oxygen</t>
  </si>
  <si>
    <t>Natural gas</t>
  </si>
  <si>
    <t>metal</t>
  </si>
  <si>
    <t>parameter_name</t>
  </si>
  <si>
    <t>description</t>
  </si>
  <si>
    <t>default</t>
  </si>
  <si>
    <t>min</t>
  </si>
  <si>
    <t>max</t>
  </si>
  <si>
    <t>std</t>
  </si>
  <si>
    <t>distribution</t>
  </si>
  <si>
    <t>unit</t>
  </si>
  <si>
    <t>formula_type</t>
  </si>
  <si>
    <t>formula</t>
  </si>
  <si>
    <t>source</t>
  </si>
  <si>
    <t>comment</t>
  </si>
  <si>
    <t>Ni</t>
  </si>
  <si>
    <t>ore_grade_energy</t>
  </si>
  <si>
    <t>Total energy as a function of ore grade</t>
  </si>
  <si>
    <t>MJ / t metal</t>
  </si>
  <si>
    <t>Power law (E = a * G**-b)</t>
  </si>
  <si>
    <t>E = 106.71 * (G ** -1.032)</t>
  </si>
  <si>
    <t>Argonne GREET 2022 from Wei et al. 2020</t>
  </si>
  <si>
    <t>mining_beneficiation_share</t>
  </si>
  <si>
    <t>Fraction of total energy from mining vs beneficiation</t>
  </si>
  <si>
    <t>Mining 0.517 / Benef 0.483</t>
  </si>
  <si>
    <t>fraction</t>
  </si>
  <si>
    <t>E_mining=E*0.517; E_benef=E*0.483</t>
  </si>
  <si>
    <t>energy_mix_mining</t>
  </si>
  <si>
    <t>Energy mix mining</t>
  </si>
  <si>
    <t>Elec 0.696 / Diesel 0.304</t>
  </si>
  <si>
    <t>E_elec=E_m*0.696; E_diesel=E_m*0.304</t>
  </si>
  <si>
    <t>energy_mix_beneficiation</t>
  </si>
  <si>
    <t>Energy mix beneficiation</t>
  </si>
  <si>
    <t>Elec: 1</t>
  </si>
  <si>
    <t>Cu</t>
  </si>
  <si>
    <t>E = 15.697 * (G ** -0.573)</t>
  </si>
  <si>
    <t>Originally from Northey et al (2013), used in Argonne GREET 2022, Kuipers et al. 2018, in Van der Voet. 2019, Harpeccht et al 2021</t>
  </si>
  <si>
    <t>Mining: 0.367; Beneficiation: 0.633</t>
  </si>
  <si>
    <t>Argonne GREET 2022 from Sanjuan-Delmás et al., 2022</t>
  </si>
  <si>
    <t>Diesel: 0.8099; Elec: 0.1846 Natural gas: 0.055</t>
  </si>
  <si>
    <t xml:space="preserve">Electricity: 0.9965; Natural gas: 0.035 </t>
  </si>
  <si>
    <t>GJ/t</t>
  </si>
  <si>
    <t>E = 25.65*G^-0.366</t>
  </si>
  <si>
    <t>Calvo et al. 2016, extracted from Figure 3</t>
  </si>
  <si>
    <t>Au</t>
  </si>
  <si>
    <t>E = 169.63*G^-0.275</t>
  </si>
  <si>
    <t>Zn</t>
  </si>
  <si>
    <t>E = 47.15*G^-0.786</t>
  </si>
  <si>
    <t>E = 15.63*G^-0.53</t>
  </si>
  <si>
    <t>VanDerVoet2019</t>
  </si>
  <si>
    <t>Pb</t>
  </si>
  <si>
    <t>E=75.42*G^-1</t>
  </si>
  <si>
    <t>E = 198.22*G^-0.406 (sulfides); E = 194.9*G^-0.494 (laterites)</t>
  </si>
  <si>
    <t>E=77.65*G^-1</t>
  </si>
  <si>
    <t>3.5g/t</t>
  </si>
  <si>
    <t>0.5g/t</t>
  </si>
  <si>
    <t>5g/t</t>
  </si>
  <si>
    <t>Need to extract from figures</t>
  </si>
  <si>
    <t>Norgate &amp; Haque. 2012</t>
  </si>
  <si>
    <t>ore_grade_water</t>
  </si>
  <si>
    <t>Total water consumption as a function of ore grade</t>
  </si>
  <si>
    <t>Calvo et al 2022</t>
  </si>
  <si>
    <t>grind_size_energy</t>
  </si>
  <si>
    <t>Bond's formula</t>
  </si>
  <si>
    <t>MetalliCan</t>
  </si>
  <si>
    <t>E = 4.26E+05*G^-0.43</t>
  </si>
  <si>
    <t>Water consumption as a function of ore grade</t>
  </si>
  <si>
    <t>R2 = 0.35</t>
  </si>
  <si>
    <t>E = 4.98E+05*G^-0.61</t>
  </si>
  <si>
    <t>R2 = 0.25</t>
  </si>
  <si>
    <t>activity_name</t>
  </si>
  <si>
    <t>market for copper sulfate</t>
  </si>
  <si>
    <t>market for sodium cyanide</t>
  </si>
  <si>
    <t>market for carboxymethyl cellulose, powder</t>
  </si>
  <si>
    <t>market for polyacrylamide</t>
  </si>
  <si>
    <t>market for hydrogen peroxide, without water, in 50% solution state</t>
  </si>
  <si>
    <t>market for oxygen, liquid</t>
  </si>
  <si>
    <t>market for sodium ethyl xanthate</t>
  </si>
  <si>
    <t>market for steel, low-alloyed</t>
  </si>
  <si>
    <t>flow_type</t>
  </si>
  <si>
    <t>subflow_type</t>
  </si>
  <si>
    <t>mass_t</t>
  </si>
  <si>
    <t>Material use</t>
  </si>
  <si>
    <t>2'' balls</t>
  </si>
  <si>
    <t>BC-MAIN-aa76f6f2</t>
  </si>
  <si>
    <t>3/4'' balls</t>
  </si>
  <si>
    <t>Anti-scalant</t>
  </si>
  <si>
    <t>Flocculant</t>
  </si>
  <si>
    <t>Polyfroth h57</t>
  </si>
  <si>
    <t>S60 SAG Balls</t>
  </si>
  <si>
    <t>2.5'' balls</t>
  </si>
  <si>
    <t>ON-MAIN-0aadf28f</t>
  </si>
  <si>
    <t>5.5'' balls</t>
  </si>
  <si>
    <t>Caustic soda</t>
  </si>
  <si>
    <t>Cyanide</t>
  </si>
  <si>
    <t>Total blasting agents used e.g. ANFO</t>
  </si>
  <si>
    <t>ON-MAIN-687b8c8d</t>
  </si>
  <si>
    <t>Total sodium cyanide used</t>
  </si>
  <si>
    <t>ON-MAIN-7607a50e</t>
  </si>
  <si>
    <t>ON-MAIN-cb85213a</t>
  </si>
  <si>
    <t>Cement</t>
  </si>
  <si>
    <t>ON-MAIN-fefeaee4</t>
  </si>
  <si>
    <t>Grinding media</t>
  </si>
  <si>
    <t>Hydrochloric acid (HCL)</t>
  </si>
  <si>
    <t>Lubricants</t>
  </si>
  <si>
    <t>Sodium cyanide (NaCN)</t>
  </si>
  <si>
    <t>Tires</t>
  </si>
  <si>
    <t>QC-MAIN-02884fb5</t>
  </si>
  <si>
    <t>Carbon</t>
  </si>
  <si>
    <t>Compressor oil</t>
  </si>
  <si>
    <t>Grease</t>
  </si>
  <si>
    <t>Hydraulic oil</t>
  </si>
  <si>
    <t>Motor/drill oil</t>
  </si>
  <si>
    <t>Sulfur dioxide</t>
  </si>
  <si>
    <t>Transmission oil</t>
  </si>
  <si>
    <t>QC-MAIN-6dc537e6</t>
  </si>
  <si>
    <t>Nitric acid (HNO3)</t>
  </si>
  <si>
    <t>Sulfuric acid (H2SO4)</t>
  </si>
  <si>
    <t>QC-MAIN-9de9bb0d</t>
  </si>
  <si>
    <t>Surface/underground emulsion &amp; ANFO</t>
  </si>
  <si>
    <t>QC-MAIN-b86f7d07</t>
  </si>
  <si>
    <t>YT-MAIN-44857446</t>
  </si>
  <si>
    <t>GRP-0d911886</t>
  </si>
  <si>
    <t>associated_material_category</t>
  </si>
  <si>
    <t>grinding media</t>
  </si>
  <si>
    <t>anti scalant</t>
  </si>
  <si>
    <t>activated carbon</t>
  </si>
  <si>
    <t>ph modifier</t>
  </si>
  <si>
    <t>cement</t>
  </si>
  <si>
    <t>cyanide</t>
  </si>
  <si>
    <t>explosives</t>
  </si>
  <si>
    <t>lubricant</t>
  </si>
  <si>
    <t>floculant</t>
  </si>
  <si>
    <t>acid</t>
  </si>
  <si>
    <t>frother</t>
  </si>
  <si>
    <t>consuming equipment</t>
  </si>
  <si>
    <t>Extraction and recovery - Cyanidation</t>
  </si>
  <si>
    <t>Sodium cyanide</t>
  </si>
  <si>
    <t>Extraction and recovery - CIP</t>
  </si>
  <si>
    <t>Hydrochloric acid</t>
  </si>
  <si>
    <t>Activated carbon</t>
  </si>
  <si>
    <t>Cu-Ni</t>
  </si>
  <si>
    <t>site_id</t>
  </si>
  <si>
    <t>ore_processed_t</t>
  </si>
  <si>
    <t>value_normalized</t>
  </si>
  <si>
    <t>functional_unit</t>
  </si>
  <si>
    <t>allocation_factor</t>
  </si>
  <si>
    <t>normalization_key</t>
  </si>
  <si>
    <t>Au and Cu, Underground mining and beneficiation at New Afton</t>
  </si>
  <si>
    <t>Ore processed</t>
  </si>
  <si>
    <t>ore</t>
  </si>
  <si>
    <t>Au, Open-pit and underground mining and beneficiation at Rainy River</t>
  </si>
  <si>
    <t>Au, Underground mining and beneficiation at Island</t>
  </si>
  <si>
    <t>Au, Underground mining and beneficiation at Young-Davidson</t>
  </si>
  <si>
    <t>Au, Underground mining and beneficiation at Eagle River</t>
  </si>
  <si>
    <t>Au, Underground mining and beneficiation at Musselwhite</t>
  </si>
  <si>
    <t>Au and Ag, Underground mining and beneficiation at Westwood-Doyon</t>
  </si>
  <si>
    <t>Au and Ag, Open-pit mining and beneficiation at Kiena</t>
  </si>
  <si>
    <t>Au and Ag, Open-pit and underground mining and beneficiation at Casa Berardi</t>
  </si>
  <si>
    <t>Ag and Zn and Pb, Underground mining and beneficiation at Keno Hill Silver District</t>
  </si>
  <si>
    <t>Au, Open-pit and underground mining at Porcupine complex</t>
  </si>
  <si>
    <t>mining_method</t>
  </si>
  <si>
    <t>archetype</t>
  </si>
  <si>
    <t>Underground, concentrator</t>
  </si>
  <si>
    <t>Cu-Au Porphyry sulfide, flotation-based</t>
  </si>
  <si>
    <t>Open-pit, underground</t>
  </si>
  <si>
    <t>Open-pit, underground, concentrator</t>
  </si>
  <si>
    <t>Open-pit, concentrator</t>
  </si>
  <si>
    <t>Free-milling</t>
  </si>
  <si>
    <t>Au and Ag, Underground mining and beneficiation at Eleonore</t>
  </si>
  <si>
    <t>mean</t>
  </si>
  <si>
    <t>consuming_equipment</t>
  </si>
  <si>
    <t>grinding_media</t>
  </si>
  <si>
    <t>ph_modifier</t>
  </si>
  <si>
    <t>anti_scalant</t>
  </si>
  <si>
    <t>activated_carbon</t>
  </si>
  <si>
    <t>nb_of_sites</t>
  </si>
  <si>
    <t>min_kg_tore</t>
  </si>
  <si>
    <t>max_kg_tore</t>
  </si>
  <si>
    <t>mean_kg_tore</t>
  </si>
  <si>
    <t>Norgate and Haque</t>
  </si>
  <si>
    <t>Underground</t>
  </si>
  <si>
    <t>Hybrid</t>
  </si>
  <si>
    <t>AUTHORS</t>
  </si>
  <si>
    <t>LINK</t>
  </si>
  <si>
    <t>Argonne National Laboratory. 2022. “Life-Cycle Inventory of Critical Materials: Nickel, Copper, Titanium and Rare-Earth Elements.” https://publications.anl.gov/anlpubs/2022/12/178670.pdf.</t>
  </si>
  <si>
    <t>Norgate, Terry, and Nawshad Haque. 2012. “Using Life Cycle Assessment to Evaluate Some Environmental Impacts of Gold Production.” Journal of Cleaner Production 29–30 (July):53–63. https://doi.org/10.1016/j.jclepro.2012.01.042.</t>
  </si>
  <si>
    <t>Northey, S., N. Haque, and G. Mudd. 2013. “Using Sustainability Reporting to Assess the Environmental Footprint of Copper Mining.” Journal of Cleaner Production 40 (February):118–28. https://doi.org/10.1016/j.jclepro.2012.09.027.</t>
  </si>
  <si>
    <t>Sanjuan-Delmás, D., R. A. F. Alvarenga, M. Lindblom, T. C. Kampmann, Lauran Van Oers, Jeroen B. Guinée, and J. Dewulf. 2022. “Environmental Assessment of Copper Production in Europe: An LCA Case Study from Sweden Conducted Using Two Conventional Software-Database Setups.” The International Journal of Life Cycle Assessment 27 (2): 255–66. https://doi.org/10.1007/s11367-021-02018-5.</t>
  </si>
  <si>
    <t>Land occupation</t>
  </si>
  <si>
    <t>Archetype</t>
  </si>
  <si>
    <t>Flow</t>
  </si>
  <si>
    <t>Open-pit</t>
  </si>
  <si>
    <t>Formula</t>
  </si>
  <si>
    <t>Parametrization_rationale</t>
  </si>
  <si>
    <t>Total energy consumption &lt;&gt; ore grade</t>
  </si>
  <si>
    <t>Land occupation &lt;&gt; ore processed</t>
  </si>
  <si>
    <t>Scope 1 energy consummption &lt;&gt; Scope 1 GHG</t>
  </si>
  <si>
    <t>Cement consumption</t>
  </si>
  <si>
    <t>Parametrization_type</t>
  </si>
  <si>
    <t>Min-max</t>
  </si>
  <si>
    <t>Share</t>
  </si>
  <si>
    <t>Land transformation</t>
  </si>
  <si>
    <t>Amortization period</t>
  </si>
  <si>
    <t>Flow_regioinvent</t>
  </si>
  <si>
    <t>Electricity consumption grid/generated on-site</t>
  </si>
  <si>
    <t>40-80</t>
  </si>
  <si>
    <t>CO2_on_site_transportation*EF_CO2_diesel</t>
  </si>
  <si>
    <t>CO2_stationary_combustion*EF_CO2_diesel*diesel_share</t>
  </si>
  <si>
    <t>CO2_stationary_combustion*EF_CO2_gas*gas_share</t>
  </si>
  <si>
    <t>CO2_stationary_combustion*EF_CO2_lpg*lpg_share</t>
  </si>
  <si>
    <t>Electriciy consumption|Grid</t>
  </si>
  <si>
    <t>Electriciy consumption|On-site generation</t>
  </si>
  <si>
    <t>share_elec*share_grid</t>
  </si>
  <si>
    <t>share_elec*share_generated</t>
  </si>
  <si>
    <t>value*ore_processed*strip_ratio</t>
  </si>
  <si>
    <t>Parameters</t>
  </si>
  <si>
    <t>LPG-Propane</t>
  </si>
  <si>
    <t>Diesel|Transportation</t>
  </si>
  <si>
    <t>Diesel|Combustion</t>
  </si>
  <si>
    <t>mining_processing_type</t>
  </si>
  <si>
    <t>We can directly put the value, no need to make sensitivity analysis on parameters</t>
  </si>
  <si>
    <t>Metal(s)</t>
  </si>
  <si>
    <t>Nb_of_sites</t>
  </si>
  <si>
    <t>Archetype_name</t>
  </si>
  <si>
    <t>Description</t>
  </si>
  <si>
    <t>Flowsheet</t>
  </si>
  <si>
    <t>Co hydrometallurgical refinery</t>
  </si>
  <si>
    <t>Extraction and refining of cobalt from Cu–Ni circuits or dedicated feed; typical for battery-grade Co.</t>
  </si>
  <si>
    <t>Leaching → Impurity removal → Solvent extraction → Crystallization/precipitation → Calcination → Co metal or sulfate</t>
  </si>
  <si>
    <t>Smelter</t>
  </si>
  <si>
    <t>Cu-Ni smelter</t>
  </si>
  <si>
    <t>Smelting of mixed Cu–Ni concentrates to matte using flash or electric furnaces; matte converting.</t>
  </si>
  <si>
    <t>Concentrate drying → Smelting (flash/electric furnace) → Matte tapping → Converting (oxygen blowing) → Slag cleaning</t>
  </si>
  <si>
    <t>Fe</t>
  </si>
  <si>
    <t>Direct Shipping Ore (DSO)</t>
  </si>
  <si>
    <t>High-grade hematite ores (&gt;55–60 % Fe) requiring minimal beneficiation; processed mainly by crushing and screening. Very low energy and infrastructure footprint.</t>
  </si>
  <si>
    <t>Primary/secondary crushing → Screening → Blending → Loading/shipping</t>
  </si>
  <si>
    <t>Concentrator</t>
  </si>
  <si>
    <t>Fe concentrator</t>
  </si>
  <si>
    <t>Iron ore processing plants treating hematite, magnetite, or mixed ores using gravity and magnetic separation; often producing sinter feed or concentrate.</t>
  </si>
  <si>
    <t>Crushing → Screening → Grinding → Gravity/magnetic separation → Thickening → Filtration</t>
  </si>
  <si>
    <t>Fe concentrator + pellet plant</t>
  </si>
  <si>
    <t>Integrated iron ore sites producing both concentrate and fired pellets for steelmaking; pelletizing adds significant energy use (induration furnace).</t>
  </si>
  <si>
    <t>Fe concentrator steps → Mixing → Balling → Induration (firing at 1200–1350 °C) → Pellet cooling → Shipping</t>
  </si>
  <si>
    <t>Pb-Zn-Ag</t>
  </si>
  <si>
    <t>High-grade polymetallic Pb–Zn–Ag</t>
  </si>
  <si>
    <t>Ag-rich lead–zinc deposits with high-grade galena and sphalerite ore; sequential flotation yields Pb–Ag and Zn–Ag concentrates.</t>
  </si>
  <si>
    <t>Crushing → Grinding → Pb flotation → Zn flotation → Dewatering</t>
  </si>
  <si>
    <t>U</t>
  </si>
  <si>
    <t>Magnetite concentrator</t>
  </si>
  <si>
    <t>High-tonnage magnetite (±hematite) beneficiation plants treating low-to-medium grade banded iron formations or magnetite-rich deposits; designed to produce a high-grade Fe concentrate (65–68 % Fe) before pelletizing or export.</t>
  </si>
  <si>
    <t>Crushing → Grinding (SAG/ball) → Magnetic separation (LIMS + WHIMS) → Desliming → Concentrate thickening &amp; filtration → (optional) Pelletizing</t>
  </si>
  <si>
    <t>Ni-Cu</t>
  </si>
  <si>
    <t>Ni hydrometallurgical refinery</t>
  </si>
  <si>
    <t>Atmospheric or HPAL-based refining for nickel matte or concentrate; used at Long Harbour.</t>
  </si>
  <si>
    <t>Leaching (ammonia/ammonium sulfate or acid) → Purification → Solvent extraction/ion exchange → Precipitation → Reduction → Ni powder/cathode</t>
  </si>
  <si>
    <t>Zn refinery</t>
  </si>
  <si>
    <t>Electrolytic zinc refining using roasted ZnS concentrate as feed; may recover silver.</t>
  </si>
  <si>
    <t>Roasting → Leaching → Purification → Electrolysis → Melting &amp; casting</t>
  </si>
  <si>
    <t>Material Category</t>
  </si>
  <si>
    <t>Purpose / Function</t>
  </si>
  <si>
    <t>Typical Examples</t>
  </si>
  <si>
    <t>Influence of mining method</t>
  </si>
  <si>
    <t>Influence of Mining Method</t>
  </si>
  <si>
    <t>Blasting rock to access ore</t>
  </si>
  <si>
    <t>ANFO, emulsions, boosters, detonators</t>
  </si>
  <si>
    <t>Higher in OP (larger blasts); UG uses smaller, more frequent blasts or alternative methods (e.g., Cigar Lake jet boring).</t>
  </si>
  <si>
    <t>Ground support – cementitious</t>
  </si>
  <si>
    <t>Underground rock stability, backfill binder</t>
  </si>
  <si>
    <t>Cement, shotcrete, grout, pastefill binder</t>
  </si>
  <si>
    <t>Huge in UG, close to zero in OP. Cement is one of the biggest differentiators. Backfill cement only UG or hybrid with stoping methods</t>
  </si>
  <si>
    <t>Cementitious ground support</t>
  </si>
  <si>
    <t>Huge in UG, close to zero in OP. Cement is one of the biggest differentiators.</t>
  </si>
  <si>
    <t>Ground support – steel</t>
  </si>
  <si>
    <t>Structural support in UG mines</t>
  </si>
  <si>
    <t>Rock bolts, mesh, steel sets</t>
  </si>
  <si>
    <t>Only UG mines</t>
  </si>
  <si>
    <t>Steel ground support</t>
  </si>
  <si>
    <t>Only UG.</t>
  </si>
  <si>
    <t>Milling / comminution energy transfer</t>
  </si>
  <si>
    <t>Steel balls, rods</t>
  </si>
  <si>
    <t>Determined by ore hardness &amp; throughput</t>
  </si>
  <si>
    <t>Backfill cement</t>
  </si>
  <si>
    <t>Only UG or combined UG/OP mines with stoping methods.</t>
  </si>
  <si>
    <t>pH modifiers / alkalis</t>
  </si>
  <si>
    <t>Controlling flotation &amp; leaching chemistry</t>
  </si>
  <si>
    <t>Lime, caustic soda (NaOH), soda ash</t>
  </si>
  <si>
    <t>determined by mineralogy &amp; flowsheet.</t>
  </si>
  <si>
    <t>Independent of mining method — determined by ore hardness &amp; throughput.</t>
  </si>
  <si>
    <t>Collectors</t>
  </si>
  <si>
    <t>Making mineral surfaces hydrophobic in flotation</t>
  </si>
  <si>
    <t>Xanthates (PAX, SIPX), dithiophosphates</t>
  </si>
  <si>
    <t>pH modifiers, flotation reagents</t>
  </si>
  <si>
    <t>Independent of mining method — determined by mineralogy &amp; flowsheet.</t>
  </si>
  <si>
    <t>Frothers</t>
  </si>
  <si>
    <t>Creating stable froth for flotation</t>
  </si>
  <si>
    <t>Polyfroth H57, MIBC, Dowfroth</t>
  </si>
  <si>
    <t>Cyanide &amp; activated carbon</t>
  </si>
  <si>
    <t>Independent of mining method — determined by gold recovery process.</t>
  </si>
  <si>
    <t>Depressants</t>
  </si>
  <si>
    <t>Preventing unwanted minerals from floating</t>
  </si>
  <si>
    <t>CMC, starch, guar gum</t>
  </si>
  <si>
    <t>Acids, SX extractants</t>
  </si>
  <si>
    <t>Independent of mining method — determined by refinery process.</t>
  </si>
  <si>
    <t>Flocculants / coagulants</t>
  </si>
  <si>
    <t>Settling/clarification of tailings &amp; process water</t>
  </si>
  <si>
    <t>Polyacrylamide (PAM), ferric sulfate</t>
  </si>
  <si>
    <t>Anti-scalants</t>
  </si>
  <si>
    <t>Preventing scaling in water circuits &amp; heat exchangers</t>
  </si>
  <si>
    <t>Phosphonates, polymers</t>
  </si>
  <si>
    <t>Water treatment chemicals</t>
  </si>
  <si>
    <t>Treating process water, removing impurities</t>
  </si>
  <si>
    <t>Coagulants, antifoam, dispersants</t>
  </si>
  <si>
    <t>Gold leaching (CIP, CIL, Merrill-Crowe)</t>
  </si>
  <si>
    <t>NaCN</t>
  </si>
  <si>
    <t>Gold specific</t>
  </si>
  <si>
    <t>Gold adsorption</t>
  </si>
  <si>
    <t>Coconut-shell activated carbon</t>
  </si>
  <si>
    <t>Cyanide detox reagents</t>
  </si>
  <si>
    <t>Destroying residual cyanide</t>
  </si>
  <si>
    <t>SO₂ + air, H₂O₂</t>
  </si>
  <si>
    <t>Acids</t>
  </si>
  <si>
    <t>Leaching, SX feed preparation</t>
  </si>
  <si>
    <t>Sulfuric, hydrochloric, nitric acid</t>
  </si>
  <si>
    <t>Oxidants / Reductants</t>
  </si>
  <si>
    <t>Leaching, precipitation</t>
  </si>
  <si>
    <t>Hydrogen peroxide, sulfur dioxide</t>
  </si>
  <si>
    <t>SX extractants</t>
  </si>
  <si>
    <t>Solvent extraction chemistry</t>
  </si>
  <si>
    <t>D2EHPA, Cyanex 272, LIX 984</t>
  </si>
  <si>
    <t>Precipitants</t>
  </si>
  <si>
    <t>Recovering metals from pregnant solutions</t>
  </si>
  <si>
    <t>Lime, magnesia, sulfide reagents</t>
  </si>
  <si>
    <t>Electrowinning consumables</t>
  </si>
  <si>
    <t>Refining metals</t>
  </si>
  <si>
    <t>Anodes, cathode starter sheets</t>
  </si>
  <si>
    <t>Refractory materials</t>
  </si>
  <si>
    <t>Smelting furnaces</t>
  </si>
  <si>
    <t>Magnesia bricks, alumina refractories</t>
  </si>
  <si>
    <t>Fluxes</t>
  </si>
  <si>
    <t>Slag formation in smelters</t>
  </si>
  <si>
    <t>Silica, limestone, fluorspar</t>
  </si>
  <si>
    <t>Oxidation in smelters or hydromet</t>
  </si>
  <si>
    <t>Industrial oxygen</t>
  </si>
  <si>
    <t>Other organics</t>
  </si>
  <si>
    <t>Minor reagents</t>
  </si>
  <si>
    <t>Antifoam, dispersants</t>
  </si>
  <si>
    <t>Archetypes</t>
  </si>
  <si>
    <t>Category</t>
  </si>
  <si>
    <t>Relevant?</t>
  </si>
  <si>
    <t>Purpose / Notes</t>
  </si>
  <si>
    <t>✓</t>
  </si>
  <si>
    <t>Ore + waste blasting (especially OP but also UG)</t>
  </si>
  <si>
    <t>✓ UG / — OP</t>
  </si>
  <si>
    <t>Depends strongly on mining method</t>
  </si>
  <si>
    <t>For UG stopes, drifts</t>
  </si>
  <si>
    <t>Ball/rod milling</t>
  </si>
  <si>
    <t>pH modifiers</t>
  </si>
  <si>
    <t>Lime for cyanide leaching and flotation (if any)</t>
  </si>
  <si>
    <t>optional</t>
  </si>
  <si>
    <t>If gravity + CIP only, minimal; flotation Au circuits use Xanthates</t>
  </si>
  <si>
    <t>Same as above</t>
  </si>
  <si>
    <t>Depending on mineralogy</t>
  </si>
  <si>
    <t>Flocculants</t>
  </si>
  <si>
    <t>Thickening, tailings</t>
  </si>
  <si>
    <t>Water circuits, CIL/CIP</t>
  </si>
  <si>
    <t>Main leaching agent</t>
  </si>
  <si>
    <t>CIP/CIL</t>
  </si>
  <si>
    <t>SO₂/air, H₂O₂</t>
  </si>
  <si>
    <t>Acids / SX</t>
  </si>
  <si>
    <t>—</t>
  </si>
  <si>
    <t>Very rare in free-milling</t>
  </si>
  <si>
    <t>Often injected into leach tanks</t>
  </si>
  <si>
    <t>Other reagents</t>
  </si>
  <si>
    <t>Porphyry sulfide, flotation-based</t>
  </si>
  <si>
    <t>Tailings thickening</t>
  </si>
  <si>
    <t>Hydrogen peroxide</t>
  </si>
  <si>
    <t>Norgate&amp;Haque 2012</t>
  </si>
  <si>
    <t>Chen 2018</t>
  </si>
  <si>
    <t>Konaré 2024</t>
  </si>
  <si>
    <t>Katta2020</t>
  </si>
  <si>
    <t>Material</t>
  </si>
  <si>
    <t>material_name</t>
  </si>
  <si>
    <t>value_formula</t>
  </si>
  <si>
    <t>reference_flow</t>
  </si>
  <si>
    <t>Frother</t>
  </si>
  <si>
    <t>process</t>
  </si>
  <si>
    <t>Flotation</t>
  </si>
  <si>
    <t>High-grade polymetallic Pb-Zn-Ag</t>
  </si>
  <si>
    <t>Pb-Zn ore processed</t>
  </si>
  <si>
    <t>pH control for differential flotation</t>
  </si>
  <si>
    <t>Polymetallic flotation practice (NI 43-101s)</t>
  </si>
  <si>
    <t>Differential flotation of galena/sphalerite</t>
  </si>
  <si>
    <t>Pb-Zn flotation best practices</t>
  </si>
  <si>
    <t>To stabilize froth for selective recovery</t>
  </si>
  <si>
    <t>Mineral processing design texts</t>
  </si>
  <si>
    <t>1.0-3.0 * ore_processed_t</t>
  </si>
  <si>
    <t>0.05-0.1 * ore_processed_t</t>
  </si>
  <si>
    <t>0.01-0.03 * ore_processed_t</t>
  </si>
  <si>
    <t>g</t>
  </si>
  <si>
    <t>0.71 * ore_processed_t</t>
  </si>
  <si>
    <t>24 * ore_processed_t</t>
  </si>
  <si>
    <t>0.64 * ore_processed_t</t>
  </si>
  <si>
    <t>2.2 * ore_processed_t</t>
  </si>
  <si>
    <t>83 * ore_processed_t</t>
  </si>
  <si>
    <t>0.012 * ore_processed_t</t>
  </si>
  <si>
    <t>0.063 * ore_processed_t</t>
  </si>
  <si>
    <t>0.018 * ore_processed_t</t>
  </si>
  <si>
    <t>0.189 * ore_processed_t</t>
  </si>
  <si>
    <t>0.889 * ore_processed_t</t>
  </si>
  <si>
    <t>Norgate &amp; Haque (2012)</t>
  </si>
  <si>
    <t>Water consumption</t>
  </si>
  <si>
    <t>MetalliCan (1 site)</t>
  </si>
  <si>
    <t>MetalliCan (6 site)</t>
  </si>
  <si>
    <t>0.2-2.3 * ore_processed_t</t>
  </si>
  <si>
    <t>LaRonde and most of all Lac des Iles might overestimate?</t>
  </si>
  <si>
    <t>m3</t>
  </si>
  <si>
    <t>0.03-6.95 * ore_processed_t</t>
  </si>
  <si>
    <t>MetalliCan (20 sites)</t>
  </si>
  <si>
    <t>Macassa is a big outlier</t>
  </si>
  <si>
    <t>Propane</t>
  </si>
  <si>
    <t>Reagant consumption</t>
  </si>
  <si>
    <t>kwh</t>
  </si>
  <si>
    <t>L</t>
  </si>
  <si>
    <t>Concrete production</t>
  </si>
  <si>
    <t>Parker et al (2016)</t>
  </si>
  <si>
    <t>ANFO</t>
  </si>
  <si>
    <t>Emulsions</t>
  </si>
  <si>
    <t>Uranium</t>
  </si>
  <si>
    <t>kg U308</t>
  </si>
  <si>
    <t>22* U_conc</t>
  </si>
  <si>
    <t>4.76 * U_conc</t>
  </si>
  <si>
    <t>0.968 * U_conc</t>
  </si>
  <si>
    <t>0.404 * U_conc</t>
  </si>
  <si>
    <t>2.91 * U_conc</t>
  </si>
  <si>
    <t>0.202 * U_conc</t>
  </si>
  <si>
    <t>3.75E-03 * U_conc</t>
  </si>
  <si>
    <t>2.76E-02 * U_conc</t>
  </si>
  <si>
    <t>2.25E-02 * U_conc</t>
  </si>
  <si>
    <t>4.11E-02 * U_conc</t>
  </si>
  <si>
    <t>https://minedocs.com/19/Orano_mcclean_lake_mill_site_guide_July_2022.pdf</t>
  </si>
  <si>
    <t>Created_LCI</t>
  </si>
  <si>
    <t>No</t>
  </si>
  <si>
    <t>Yes</t>
  </si>
  <si>
    <t>Ni-Cu-PGMs</t>
  </si>
  <si>
    <t>t ore processed</t>
  </si>
  <si>
    <t>Au-Ag free-milling</t>
  </si>
  <si>
    <t>Au-Ag</t>
  </si>
  <si>
    <t>Au-Ag + Cu, Zn</t>
  </si>
  <si>
    <t>Au-Ag polymetallic</t>
  </si>
  <si>
    <t>High-grade U mine + mill</t>
  </si>
  <si>
    <t>Ex_sites</t>
  </si>
  <si>
    <t>Long Harbour</t>
  </si>
  <si>
    <t>Cu-Mo-Zn</t>
  </si>
  <si>
    <t>Gibraltar and Highland Valley (Mo), Kidd Creek (Zn)</t>
  </si>
  <si>
    <t>Mount Polley, Copper Mountain, Red Chris, New Afton, Mount Milligan</t>
  </si>
  <si>
    <t>The Cobalt Refinery Company Inc.</t>
  </si>
  <si>
    <t>Co-Ni</t>
  </si>
  <si>
    <t>Sudbury INO</t>
  </si>
  <si>
    <t>Raglan, Thompson (T-1 and T-3), Voisey’s Bay, Strathconna, Nunavik Nickel</t>
  </si>
  <si>
    <t>Cigar Lake + McClean Lake, Key Lake + McArthur River</t>
  </si>
  <si>
    <t>Au-Ag refractory</t>
  </si>
  <si>
    <t>Goldex, LaRonde, Snow Lake, Red Chris</t>
  </si>
  <si>
    <t>Red Lake</t>
  </si>
  <si>
    <t>This archetype covers gold–silver mines where the ore is “free-milling,” meaning gold can be readily extracted by cyanide leaching after conventional grinding.</t>
  </si>
  <si>
    <r>
      <t xml:space="preserve">This archetype is meant for gold deposits that have a </t>
    </r>
    <r>
      <rPr>
        <b/>
        <sz val="11"/>
        <color theme="1"/>
        <rFont val="Calibri"/>
        <family val="2"/>
        <scheme val="minor"/>
      </rPr>
      <t>mixed free-milling and refractory character</t>
    </r>
    <r>
      <rPr>
        <sz val="11"/>
        <color theme="1"/>
        <rFont val="Calibri"/>
        <family val="2"/>
        <scheme val="minor"/>
      </rPr>
      <t>, where only part of the gold is easily cyanide-leachable and a significant portion is locked with sulfide or carbonaceous minerals.</t>
    </r>
  </si>
  <si>
    <r>
      <t xml:space="preserve">This archetype includes gold mines that </t>
    </r>
    <r>
      <rPr>
        <b/>
        <sz val="11"/>
        <color theme="1"/>
        <rFont val="Calibri"/>
        <family val="2"/>
        <scheme val="minor"/>
      </rPr>
      <t>co-produce significant base metals</t>
    </r>
    <r>
      <rPr>
        <sz val="11"/>
        <color theme="1"/>
        <rFont val="Calibri"/>
        <family val="2"/>
        <scheme val="minor"/>
      </rPr>
      <t xml:space="preserve"> (typically copper and/or zinc), requiring an integrated flowsheet to recover multiple products. These operations have gold as a major product and recoverable quantities of Cu/Zn.</t>
    </r>
  </si>
  <si>
    <t>This archetype covers the unique high-grade uranium operations in Saskatchewan’s Athabasca Basin.</t>
  </si>
  <si>
    <t>This archetype groups large nickel–copper sulfide operations that produce Ni and Cu concentrates via flotation. Some flowsheets produce a single bulk Ni–Cu concentrate (then separated during smelting) while others produce two separate concentrates – but both variants use the same suite of unit operations (grind and float)</t>
  </si>
  <si>
    <r>
      <t xml:space="preserve">This archetype encompasses the typical copper (± gold) mines (especially porphyry copper deposits) that produce a </t>
    </r>
    <r>
      <rPr>
        <b/>
        <sz val="11"/>
        <color theme="1"/>
        <rFont val="Calibri"/>
        <family val="2"/>
        <scheme val="minor"/>
      </rPr>
      <t>single copper concentrate via flotation</t>
    </r>
    <r>
      <rPr>
        <sz val="11"/>
        <color theme="1"/>
        <rFont val="Calibri"/>
        <family val="2"/>
        <scheme val="minor"/>
      </rPr>
      <t>.</t>
    </r>
  </si>
  <si>
    <r>
      <t xml:space="preserve">This archetype includes copper mines that </t>
    </r>
    <r>
      <rPr>
        <b/>
        <sz val="11"/>
        <color theme="1"/>
        <rFont val="Calibri"/>
        <family val="2"/>
        <scheme val="minor"/>
      </rPr>
      <t>produce multiple concentrates</t>
    </r>
    <r>
      <rPr>
        <sz val="11"/>
        <color theme="1"/>
        <rFont val="Calibri"/>
        <family val="2"/>
        <scheme val="minor"/>
      </rPr>
      <t xml:space="preserve"> through sequential flotation – typically copper plus molybdenum, or copper plus zinc (and maybe lead in some cases).</t>
    </r>
  </si>
  <si>
    <t>Ni-Cu sulfide</t>
  </si>
  <si>
    <t>Cu polymetallic</t>
  </si>
  <si>
    <t>Cu Porphyry</t>
  </si>
  <si>
    <t>Elk, Brucejack, Meliadine, Rainy River, Macassa, Fox Complex, Island, Hemlo Williams, Young Davidson, Magino, Detour Lake, Eagle River, Sugar Zone, Musselwhite, Westwood-Doyon, Eleonore, Kiena, Casa Berardi, Lamaque, Meadowbank Complex, Porcupine Complex, Timmins Operation, Seabee Gold Operation, Canadian Malartic</t>
  </si>
  <si>
    <t>Crush → Grind → (Gravity, optional) → Cyanide leach → CIP/CIL → Carbon stripping → Electrowinning → Doré</t>
  </si>
  <si>
    <t>Crush → Grind → CIP (free gold) → Flotation (sulfide concentrate) → Oxidation (POX/Roast/BIOX) → CIL → Doré</t>
  </si>
  <si>
    <t>Crush → Grind → Cu/Zn flotation → CIP of flotation tails → Doré + Cu/Zn concentrates</t>
  </si>
  <si>
    <t>Mine → Grind/slurry → Acid leach (+ oxidant) → CCD → Solvent extraction → Precipitation → Calcination → U₃O₈</t>
  </si>
  <si>
    <t>Crush → Grind → Ni–Cu flotation → Ni/Cu concentrates</t>
  </si>
  <si>
    <t>Crush → Grind → Cu flotation → Cu concentrate</t>
  </si>
  <si>
    <t>Crush → Grind → Cu flotation → Mo or Zn flotation → Cu + Mo/Zn concentrates</t>
  </si>
  <si>
    <t>Gold dissolution during leaching</t>
  </si>
  <si>
    <t>JXSC Gold Leaching Review</t>
  </si>
  <si>
    <t>pH control during leach &amp; CIP</t>
  </si>
  <si>
    <t>Marsden &amp; House; ScienceDirect review</t>
  </si>
  <si>
    <t>Adsorption of Au from solution (CIP/CIL)</t>
  </si>
  <si>
    <t>911Metallurgist</t>
  </si>
  <si>
    <t>Oxygen / air</t>
  </si>
  <si>
    <t>Oxidant for cyanidation</t>
  </si>
  <si>
    <t>Marsden &amp; House</t>
  </si>
  <si>
    <t>Ore size reduction</t>
  </si>
  <si>
    <t>Leaching of free + oxidized gold</t>
  </si>
  <si>
    <t>Marsden &amp; House; Red Lake tech docs</t>
  </si>
  <si>
    <t>pH control + neutralisation after oxidation</t>
  </si>
  <si>
    <t>Marsden &amp; House; POX literature</t>
  </si>
  <si>
    <t>Gold adsorption in CIP/CIL</t>
  </si>
  <si>
    <t>Xanthate collector</t>
  </si>
  <si>
    <t>Sulfide flotation (refractory concentrate)</t>
  </si>
  <si>
    <t>Wills &amp; Finch</t>
  </si>
  <si>
    <t>Flotation froth stabilization</t>
  </si>
  <si>
    <t>Sulfide oxidation (POX)</t>
  </si>
  <si>
    <t>Red Lake POX data</t>
  </si>
  <si>
    <t>Acid neutralisation after POX</t>
  </si>
  <si>
    <t>POX flowsheets</t>
  </si>
  <si>
    <t>Leaching of gold in flotation tails</t>
  </si>
  <si>
    <t>LaRonde flowsheet</t>
  </si>
  <si>
    <t>pH control in flotation + CIP</t>
  </si>
  <si>
    <t>LaRonde metallurgical reports</t>
  </si>
  <si>
    <t>Cu/Zn flotation</t>
  </si>
  <si>
    <t>Copper sulfate</t>
  </si>
  <si>
    <t>Zn activation</t>
  </si>
  <si>
    <t>Cu–Zn flotation literature</t>
  </si>
  <si>
    <t>Uranium leaching</t>
  </si>
  <si>
    <t>Cameco / Orano tech reports</t>
  </si>
  <si>
    <t>Hydrogen peroxide (H₂O₂)</t>
  </si>
  <si>
    <t>Oxidation of U(IV) to U(VI)</t>
  </si>
  <si>
    <t>McClean Lake process description</t>
  </si>
  <si>
    <t>Neutralisation of acidic residues</t>
  </si>
  <si>
    <t>Key Lake / McClean Lake</t>
  </si>
  <si>
    <t>Yellowcake precipitation (ADU)</t>
  </si>
  <si>
    <t>Uranium metallurgy handbooks</t>
  </si>
  <si>
    <t>Organic solvent (SX)</t>
  </si>
  <si>
    <t>Uranium purification</t>
  </si>
  <si>
    <t>IAEA Uranium Processing</t>
  </si>
  <si>
    <t>pH control, pyrrhotite depression</t>
  </si>
  <si>
    <t>Xinhai; Raglan data</t>
  </si>
  <si>
    <t>Ni–Cu flotation</t>
  </si>
  <si>
    <t>Flotation froth</t>
  </si>
  <si>
    <t>Carboxymethyl cellulose</t>
  </si>
  <si>
    <t>Talc/serpentine depression</t>
  </si>
  <si>
    <t>Raglan concentrator</t>
  </si>
  <si>
    <t>Pentlandite activation</t>
  </si>
  <si>
    <t>Nickel flotation literature</t>
  </si>
  <si>
    <t>pH control, pyrite depression</t>
  </si>
  <si>
    <t>Caserones study</t>
  </si>
  <si>
    <t>Cu flotation</t>
  </si>
  <si>
    <t>Thickener design manuals</t>
  </si>
  <si>
    <t>pH control (Cu + Mo/Zn circuits)</t>
  </si>
  <si>
    <t>Cu–Mo flotation studies</t>
  </si>
  <si>
    <t>Cu + Zn/Mo flotation</t>
  </si>
  <si>
    <t>Sodium hydrosulfide (NaHS)</t>
  </si>
  <si>
    <t>Cu depression (Mo circuit)</t>
  </si>
  <si>
    <t>Mo separation literature</t>
  </si>
  <si>
    <t>Cu–Zn flotation</t>
  </si>
  <si>
    <t>Zn/pyrite depression (Cu–Zn)</t>
  </si>
  <si>
    <t>Kidd Creek practice</t>
  </si>
  <si>
    <t>Au–Ag free-milling</t>
  </si>
  <si>
    <t>Au–Ag refractory</t>
  </si>
  <si>
    <t>Au–Ag polymetallic</t>
  </si>
  <si>
    <t>Ni–Cu sulfide</t>
  </si>
  <si>
    <t>activated carbon, granular</t>
  </si>
  <si>
    <t>market for lime</t>
  </si>
  <si>
    <t>market for sodium hydrosulfide</t>
  </si>
  <si>
    <t>market for sulfuric acid</t>
  </si>
  <si>
    <t>market for ammonia, anhydrous, liquid</t>
  </si>
  <si>
    <t>archetypes</t>
  </si>
  <si>
    <t>material_category</t>
  </si>
  <si>
    <t>value</t>
  </si>
  <si>
    <t>data_source</t>
  </si>
  <si>
    <t>Underground mining and beneficiation at New Afton</t>
  </si>
  <si>
    <t>t</t>
  </si>
  <si>
    <t>BC-MAIN-ed23117f</t>
  </si>
  <si>
    <t>Open-pit mining and beneficiation at Mount Milligan</t>
  </si>
  <si>
    <t>GRP-0a2c0d69</t>
  </si>
  <si>
    <t>Open-pit and underground mining at Meadowbank complex</t>
  </si>
  <si>
    <t>Open-pit and underground mining at Porcupine complex</t>
  </si>
  <si>
    <t>GRP-147b3123</t>
  </si>
  <si>
    <t>Underground mining and beneficiation at Timmins Operation</t>
  </si>
  <si>
    <t>Ammonium nitrate</t>
  </si>
  <si>
    <t>Dynamite</t>
  </si>
  <si>
    <t>NU-MAIN-8b0264c9</t>
  </si>
  <si>
    <t>Open-pit and underground mining and beneficiation at Meliadine</t>
  </si>
  <si>
    <t>Open-pit and underground mining and beneficiation at Rainy River</t>
  </si>
  <si>
    <t>ON-MAIN-1f126a43</t>
  </si>
  <si>
    <t>Underground mining and beneficiation at Macassa</t>
  </si>
  <si>
    <t>Underground mining and beneficiation at Island</t>
  </si>
  <si>
    <t>Underground mining and beneficiation at Young-Davidson</t>
  </si>
  <si>
    <t>ON-MAIN-aeafbb59</t>
  </si>
  <si>
    <t>Open-pit mining and beneficiation at Detour Lake</t>
  </si>
  <si>
    <t>Underground mining and beneficiation at Eagle River</t>
  </si>
  <si>
    <t>Underground mining and beneficiation at Musselwhite</t>
  </si>
  <si>
    <t>Underground mining and beneficiation at Westwood-Doyon</t>
  </si>
  <si>
    <t>Emulsion ANFO</t>
  </si>
  <si>
    <t>Underground mining and beneficiation at Ã‰lÃ©onore</t>
  </si>
  <si>
    <t>Open-pit mining and beneficiation at Kiena</t>
  </si>
  <si>
    <t>Open-pit and underground mining and beneficiation at Casa Berardi</t>
  </si>
  <si>
    <t>QC-MAIN-c0660aec</t>
  </si>
  <si>
    <t>Underground mining and beneficiation at Goldex</t>
  </si>
  <si>
    <t>QC-MAIN-e51eda66</t>
  </si>
  <si>
    <t>Underground mining and beneficiation at LaRonde</t>
  </si>
  <si>
    <t>Underground mining and beneficiation at Keno Hill Silver District</t>
  </si>
  <si>
    <t>x</t>
  </si>
  <si>
    <t>Lubricants &amp; oils</t>
  </si>
  <si>
    <t>Consumable</t>
  </si>
  <si>
    <t>Alkalis / ph control</t>
  </si>
  <si>
    <t>Process box</t>
  </si>
  <si>
    <t>Material categories</t>
  </si>
  <si>
    <t>Grinding media, Lubricants &amp; oils</t>
  </si>
  <si>
    <t>Gravity concentration</t>
  </si>
  <si>
    <t>Cyanidation</t>
  </si>
  <si>
    <t>Cyanide, Lime, Flocculant, Acids</t>
  </si>
  <si>
    <t>Frother, Flocculant, Lime, Acids, Grinding media</t>
  </si>
  <si>
    <t>Oxidation (roast/POX/bio)</t>
  </si>
  <si>
    <t>Acids, Lime</t>
  </si>
  <si>
    <t>Carbon adsorption</t>
  </si>
  <si>
    <t>Activated carbon, Acids, Alkalis</t>
  </si>
  <si>
    <t>Stripping</t>
  </si>
  <si>
    <t>Alkalis, Acids</t>
  </si>
  <si>
    <t>Electrowinning</t>
  </si>
  <si>
    <t>Acids, Steel (optional)</t>
  </si>
  <si>
    <t>Smelting</t>
  </si>
  <si>
    <t>Lime / Cement (fluxes)</t>
  </si>
  <si>
    <t>Refining</t>
  </si>
  <si>
    <t>compartment_name</t>
  </si>
  <si>
    <t>substance_name</t>
  </si>
  <si>
    <t>flow_direction</t>
  </si>
  <si>
    <t>release_pathway</t>
  </si>
  <si>
    <t>BC-MAIN-6b4800fe</t>
  </si>
  <si>
    <t>Open-pit mining and beneficiation at Gibraltar</t>
  </si>
  <si>
    <t>Consumption</t>
  </si>
  <si>
    <t>BC-MAIN-bf503b6b</t>
  </si>
  <si>
    <t>Open-pit mining and beneficiation at Highland Valley</t>
  </si>
  <si>
    <t>GRP-14bfbb82</t>
  </si>
  <si>
    <t>Underground mining and beneficiation at Seabee Gold Operation</t>
  </si>
  <si>
    <t>ON-MAIN-6e9be24e</t>
  </si>
  <si>
    <t>Open-pit and underground mining and beneficiation at Hemlo (Williams)</t>
  </si>
  <si>
    <t>ON-MAIN-7f050560</t>
  </si>
  <si>
    <t>Underground mining and beneficiation at Red Lake</t>
  </si>
  <si>
    <t>ON-MAIN-a3c56a83</t>
  </si>
  <si>
    <t>Open-pit and underground mining and beneficiation at Lac des Iles</t>
  </si>
  <si>
    <t>QC-MAIN-e7e6a960</t>
  </si>
  <si>
    <t>Open-pit mining and beneficiation at Canadian Malartic</t>
  </si>
  <si>
    <t>QC-MAIN-f9e41c2a</t>
  </si>
  <si>
    <t>Underground mining and beneficiation at Lamaque</t>
  </si>
  <si>
    <t>PGMs</t>
  </si>
  <si>
    <t>kg_t_ore</t>
  </si>
  <si>
    <t>n_sites</t>
  </si>
  <si>
    <t>value_benchmark</t>
  </si>
  <si>
    <t>reference_benchmark</t>
  </si>
  <si>
    <t>kg/t ore processed</t>
  </si>
  <si>
    <t>m3/t ore processed</t>
  </si>
  <si>
    <t>Materials</t>
  </si>
  <si>
    <t>ei_activity</t>
  </si>
  <si>
    <t>role_process_stage</t>
  </si>
  <si>
    <t>Sulfuric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</si>
</sst>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#,##0.000"/>
    <numFmt numFmtId="166" formatCode="#,##0.0000"/>
    <numFmt numFmtId="167" formatCode="0.000"/>
    <numFmt numFmtId="168" formatCode="0.0000000000"/>
    <numFmt numFmtId="169" formatCode="0.0E+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4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3" fontId="0" fillId="0" borderId="0" xfId="0" applyNumberFormat="1"/>
    <xf numFmtId="0" fontId="3" fillId="3" borderId="0" xfId="0" applyFont="1" applyFill="1" applyAlignment="1">
      <alignment vertical="center"/>
    </xf>
    <xf numFmtId="164" fontId="3" fillId="3" borderId="0" xfId="0" applyNumberFormat="1" applyFont="1" applyFill="1" applyAlignment="1">
      <alignment vertical="center"/>
    </xf>
    <xf numFmtId="165" fontId="3" fillId="3" borderId="0" xfId="0" applyNumberFormat="1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5" fillId="3" borderId="0" xfId="0" applyFont="1" applyFill="1"/>
    <xf numFmtId="0" fontId="0" fillId="3" borderId="0" xfId="0" applyFill="1"/>
    <xf numFmtId="166" fontId="3" fillId="3" borderId="0" xfId="0" applyNumberFormat="1" applyFont="1" applyFill="1" applyAlignment="1">
      <alignment vertical="center"/>
    </xf>
    <xf numFmtId="4" fontId="3" fillId="3" borderId="0" xfId="0" applyNumberFormat="1" applyFont="1" applyFill="1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11" fontId="0" fillId="0" borderId="0" xfId="0" applyNumberFormat="1"/>
    <xf numFmtId="0" fontId="0" fillId="4" borderId="0" xfId="0" applyFill="1"/>
    <xf numFmtId="0" fontId="0" fillId="0" borderId="3" xfId="0" applyBorder="1"/>
    <xf numFmtId="0" fontId="6" fillId="0" borderId="0" xfId="1"/>
    <xf numFmtId="0" fontId="0" fillId="0" borderId="0" xfId="0" applyAlignment="1">
      <alignment vertical="center"/>
    </xf>
    <xf numFmtId="0" fontId="1" fillId="4" borderId="0" xfId="0" applyFont="1" applyFill="1"/>
    <xf numFmtId="11" fontId="0" fillId="4" borderId="0" xfId="0" applyNumberFormat="1" applyFill="1"/>
    <xf numFmtId="167" fontId="0" fillId="4" borderId="0" xfId="0" applyNumberFormat="1" applyFill="1"/>
    <xf numFmtId="168" fontId="0" fillId="4" borderId="0" xfId="0" applyNumberFormat="1" applyFill="1"/>
    <xf numFmtId="168" fontId="0" fillId="0" borderId="0" xfId="0" applyNumberFormat="1"/>
    <xf numFmtId="2" fontId="0" fillId="0" borderId="0" xfId="0" applyNumberFormat="1"/>
    <xf numFmtId="0" fontId="0" fillId="5" borderId="0" xfId="0" applyFill="1"/>
    <xf numFmtId="0" fontId="3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6" borderId="0" xfId="0" applyFill="1"/>
    <xf numFmtId="169" fontId="0" fillId="0" borderId="0" xfId="0" applyNumberFormat="1"/>
    <xf numFmtId="11" fontId="0" fillId="6" borderId="0" xfId="0" applyNumberFormat="1" applyFill="1"/>
    <xf numFmtId="0" fontId="0" fillId="6" borderId="0" xfId="0" applyFill="1" applyAlignment="1">
      <alignment vertical="center"/>
    </xf>
    <xf numFmtId="2" fontId="0" fillId="6" borderId="0" xfId="0" applyNumberFormat="1" applyFill="1"/>
    <xf numFmtId="0" fontId="0" fillId="7" borderId="0" xfId="0" applyFill="1"/>
    <xf numFmtId="0" fontId="1" fillId="0" borderId="0" xfId="0" applyFont="1" applyAlignment="1">
      <alignment horizontal="center" vertical="top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57150</xdr:rowOff>
    </xdr:from>
    <xdr:to>
      <xdr:col>9</xdr:col>
      <xdr:colOff>616324</xdr:colOff>
      <xdr:row>41</xdr:row>
      <xdr:rowOff>19510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1F302A7-71B1-42B7-8520-F525F473D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5"/>
          <a:ext cx="7477499" cy="7201360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1</xdr:row>
      <xdr:rowOff>57150</xdr:rowOff>
    </xdr:from>
    <xdr:to>
      <xdr:col>23</xdr:col>
      <xdr:colOff>238640</xdr:colOff>
      <xdr:row>23</xdr:row>
      <xdr:rowOff>68000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F179CEA-5120-4B09-9B3E-C350E80AE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34300" y="238125"/>
          <a:ext cx="10027165" cy="3989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123825</xdr:rowOff>
    </xdr:from>
    <xdr:to>
      <xdr:col>10</xdr:col>
      <xdr:colOff>304800</xdr:colOff>
      <xdr:row>91</xdr:row>
      <xdr:rowOff>152400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3926DBC-3AEF-4BDE-ADC5-51BA94298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05750"/>
          <a:ext cx="7924800" cy="8715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66675</xdr:rowOff>
    </xdr:from>
    <xdr:to>
      <xdr:col>9</xdr:col>
      <xdr:colOff>225458</xdr:colOff>
      <xdr:row>127</xdr:row>
      <xdr:rowOff>92635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8572422D-DDBB-4AE9-B6C5-C1CEA9973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83175"/>
          <a:ext cx="7083458" cy="6502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57150</xdr:colOff>
      <xdr:row>93</xdr:row>
      <xdr:rowOff>47625</xdr:rowOff>
    </xdr:from>
    <xdr:to>
      <xdr:col>17</xdr:col>
      <xdr:colOff>92312</xdr:colOff>
      <xdr:row>112</xdr:row>
      <xdr:rowOff>78430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2719E16-FBAE-45BC-8BE3-F4A5F104E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39150" y="16878300"/>
          <a:ext cx="4607162" cy="3469330"/>
        </a:xfrm>
        <a:prstGeom prst="rect">
          <a:avLst/>
        </a:prstGeom>
      </xdr:spPr>
    </xdr:pic>
    <xdr:clientData/>
  </xdr:twoCellAnchor>
  <xdr:twoCellAnchor editAs="oneCell">
    <xdr:from>
      <xdr:col>18</xdr:col>
      <xdr:colOff>714375</xdr:colOff>
      <xdr:row>93</xdr:row>
      <xdr:rowOff>9525</xdr:rowOff>
    </xdr:from>
    <xdr:to>
      <xdr:col>25</xdr:col>
      <xdr:colOff>568592</xdr:colOff>
      <xdr:row>120</xdr:row>
      <xdr:rowOff>169273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60DD00F8-BCE4-4623-AC3A-255D20E15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430375" y="16840200"/>
          <a:ext cx="5188217" cy="50460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6</xdr:col>
      <xdr:colOff>715218</xdr:colOff>
      <xdr:row>32</xdr:row>
      <xdr:rowOff>29270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DD4FE75-CC7B-51FE-2266-78A2FD89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3000"/>
          <a:ext cx="6039693" cy="4982270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533400</xdr:colOff>
      <xdr:row>4</xdr:row>
      <xdr:rowOff>161925</xdr:rowOff>
    </xdr:from>
    <xdr:to>
      <xdr:col>19</xdr:col>
      <xdr:colOff>48867</xdr:colOff>
      <xdr:row>40</xdr:row>
      <xdr:rowOff>48566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79B3DC7-6EB8-603E-9D91-43DA35527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8950" y="923925"/>
          <a:ext cx="8897592" cy="674464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jclepro.2012.09.027" TargetMode="External"/><Relationship Id="rId2" Type="http://schemas.openxmlformats.org/officeDocument/2006/relationships/hyperlink" Target="https://doi.org/10.1016/j.jclepro.2012.01.042" TargetMode="External"/><Relationship Id="rId1" Type="http://schemas.openxmlformats.org/officeDocument/2006/relationships/hyperlink" Target="https://publications.anl.gov/anlpubs/2022/12/178670.pdf" TargetMode="External"/><Relationship Id="rId4" Type="http://schemas.openxmlformats.org/officeDocument/2006/relationships/hyperlink" Target="https://doi.org/10.1007/s11367-021-02018-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878E7-FB13-4EB3-85B8-70F6C4AC1D7C}">
  <sheetPr>
    <tabColor rgb="FFC00000"/>
  </sheetPr>
  <dimension ref="A1:B4"/>
  <sheetViews>
    <sheetView workbookViewId="0">
      <selection activeCell="F30" sqref="F30"/>
    </sheetView>
  </sheetViews>
  <sheetFormatPr baseColWidth="10" defaultRowHeight="15"/>
  <cols>
    <col min="1" max="1" width="16.7109375" bestFit="1" customWidth="1"/>
    <col min="2" max="2" width="62.85546875" bestFit="1" customWidth="1"/>
  </cols>
  <sheetData>
    <row r="1" spans="1:2" ht="14.25" customHeight="1">
      <c r="A1" s="3" t="s">
        <v>4</v>
      </c>
      <c r="B1" t="s">
        <v>1</v>
      </c>
    </row>
    <row r="2" spans="1:2" ht="14.25" customHeight="1">
      <c r="A2" s="3" t="s">
        <v>5</v>
      </c>
      <c r="B2" t="s">
        <v>2</v>
      </c>
    </row>
    <row r="3" spans="1:2" ht="14.25" customHeight="1">
      <c r="A3" s="3" t="s">
        <v>6</v>
      </c>
    </row>
    <row r="4" spans="1:2" ht="14.25" customHeight="1">
      <c r="A4" s="3" t="s">
        <v>3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606A5-30AF-4421-9A6A-C93307FCE47D}">
  <sheetPr filterMode="1"/>
  <dimension ref="A1:H17"/>
  <sheetViews>
    <sheetView zoomScaleNormal="100" workbookViewId="0">
      <selection activeCell="F1" sqref="F1:F17"/>
    </sheetView>
  </sheetViews>
  <sheetFormatPr baseColWidth="10" defaultRowHeight="15"/>
  <cols>
    <col min="1" max="1" width="23.42578125" bestFit="1" customWidth="1"/>
    <col min="2" max="2" width="13.7109375" bestFit="1" customWidth="1"/>
    <col min="3" max="3" width="13.85546875" bestFit="1" customWidth="1"/>
    <col min="4" max="4" width="65" bestFit="1" customWidth="1"/>
    <col min="5" max="5" width="13.85546875" bestFit="1" customWidth="1"/>
    <col min="6" max="6" width="31.85546875" bestFit="1" customWidth="1"/>
    <col min="7" max="7" width="197" bestFit="1" customWidth="1"/>
    <col min="8" max="8" width="139.140625" bestFit="1" customWidth="1"/>
    <col min="9" max="9" width="255.7109375" bestFit="1" customWidth="1"/>
  </cols>
  <sheetData>
    <row r="1" spans="1:8" s="1" customFormat="1">
      <c r="A1" s="1" t="s">
        <v>19</v>
      </c>
      <c r="B1" s="1" t="s">
        <v>244</v>
      </c>
      <c r="C1" s="1" t="s">
        <v>464</v>
      </c>
      <c r="D1" s="1" t="s">
        <v>474</v>
      </c>
      <c r="E1" s="1" t="s">
        <v>245</v>
      </c>
      <c r="F1" s="1" t="s">
        <v>246</v>
      </c>
      <c r="G1" s="1" t="s">
        <v>247</v>
      </c>
      <c r="H1" s="1" t="s">
        <v>248</v>
      </c>
    </row>
    <row r="2" spans="1:8" hidden="1">
      <c r="A2" t="s">
        <v>16</v>
      </c>
      <c r="B2" t="s">
        <v>480</v>
      </c>
      <c r="C2" t="s">
        <v>466</v>
      </c>
      <c r="D2" s="5" t="s">
        <v>479</v>
      </c>
      <c r="E2" s="5">
        <v>1</v>
      </c>
      <c r="F2" s="7" t="s">
        <v>249</v>
      </c>
      <c r="G2" s="26" t="s">
        <v>250</v>
      </c>
      <c r="H2" s="26" t="s">
        <v>251</v>
      </c>
    </row>
    <row r="3" spans="1:8" hidden="1">
      <c r="A3" t="s">
        <v>252</v>
      </c>
      <c r="B3" t="s">
        <v>163</v>
      </c>
      <c r="C3" t="s">
        <v>466</v>
      </c>
      <c r="D3" t="s">
        <v>481</v>
      </c>
      <c r="E3">
        <v>1</v>
      </c>
      <c r="F3" s="7" t="s">
        <v>253</v>
      </c>
      <c r="G3" s="26" t="s">
        <v>254</v>
      </c>
      <c r="H3" s="26" t="s">
        <v>255</v>
      </c>
    </row>
    <row r="4" spans="1:8" s="33" customFormat="1" hidden="1">
      <c r="A4" s="33" t="s">
        <v>0</v>
      </c>
      <c r="B4" s="33" t="s">
        <v>256</v>
      </c>
      <c r="C4" s="33" t="s">
        <v>465</v>
      </c>
      <c r="F4" s="34" t="s">
        <v>257</v>
      </c>
      <c r="G4" s="35" t="s">
        <v>258</v>
      </c>
      <c r="H4" s="35" t="s">
        <v>259</v>
      </c>
    </row>
    <row r="5" spans="1:8" s="33" customFormat="1" hidden="1">
      <c r="A5" s="33" t="s">
        <v>260</v>
      </c>
      <c r="B5" s="33" t="s">
        <v>256</v>
      </c>
      <c r="C5" s="33" t="s">
        <v>465</v>
      </c>
      <c r="F5" s="34" t="s">
        <v>261</v>
      </c>
      <c r="G5" s="35" t="s">
        <v>262</v>
      </c>
      <c r="H5" s="35" t="s">
        <v>263</v>
      </c>
    </row>
    <row r="6" spans="1:8" s="33" customFormat="1" hidden="1">
      <c r="A6" s="33" t="s">
        <v>260</v>
      </c>
      <c r="B6" s="33" t="s">
        <v>256</v>
      </c>
      <c r="C6" s="33" t="s">
        <v>465</v>
      </c>
      <c r="F6" s="34" t="s">
        <v>264</v>
      </c>
      <c r="G6" s="35" t="s">
        <v>265</v>
      </c>
      <c r="H6" s="35" t="s">
        <v>266</v>
      </c>
    </row>
    <row r="7" spans="1:8">
      <c r="A7" t="s">
        <v>0</v>
      </c>
      <c r="B7" t="s">
        <v>470</v>
      </c>
      <c r="C7" t="s">
        <v>466</v>
      </c>
      <c r="D7" t="s">
        <v>497</v>
      </c>
      <c r="E7">
        <v>24</v>
      </c>
      <c r="F7" s="26" t="s">
        <v>469</v>
      </c>
      <c r="G7" t="s">
        <v>487</v>
      </c>
      <c r="H7" s="26" t="s">
        <v>498</v>
      </c>
    </row>
    <row r="8" spans="1:8">
      <c r="A8" t="s">
        <v>0</v>
      </c>
      <c r="B8" t="s">
        <v>470</v>
      </c>
      <c r="C8" t="s">
        <v>466</v>
      </c>
      <c r="D8" t="s">
        <v>486</v>
      </c>
      <c r="E8">
        <v>1</v>
      </c>
      <c r="F8" s="26" t="s">
        <v>484</v>
      </c>
      <c r="G8" t="s">
        <v>488</v>
      </c>
      <c r="H8" s="26" t="s">
        <v>499</v>
      </c>
    </row>
    <row r="9" spans="1:8">
      <c r="A9" t="s">
        <v>0</v>
      </c>
      <c r="B9" t="s">
        <v>471</v>
      </c>
      <c r="C9" t="s">
        <v>466</v>
      </c>
      <c r="D9" t="s">
        <v>485</v>
      </c>
      <c r="E9">
        <v>4</v>
      </c>
      <c r="F9" s="26" t="s">
        <v>472</v>
      </c>
      <c r="G9" t="s">
        <v>489</v>
      </c>
      <c r="H9" s="26" t="s">
        <v>500</v>
      </c>
    </row>
    <row r="10" spans="1:8" s="2" customFormat="1" hidden="1">
      <c r="A10" s="2" t="s">
        <v>0</v>
      </c>
      <c r="B10" s="2" t="s">
        <v>267</v>
      </c>
      <c r="C10" s="2" t="s">
        <v>465</v>
      </c>
      <c r="F10" s="36" t="s">
        <v>268</v>
      </c>
      <c r="G10" s="37" t="s">
        <v>269</v>
      </c>
      <c r="H10" s="37" t="s">
        <v>270</v>
      </c>
    </row>
    <row r="11" spans="1:8">
      <c r="A11" t="s">
        <v>0</v>
      </c>
      <c r="B11" t="s">
        <v>271</v>
      </c>
      <c r="C11" t="s">
        <v>466</v>
      </c>
      <c r="D11" t="s">
        <v>483</v>
      </c>
      <c r="E11">
        <v>2</v>
      </c>
      <c r="F11" s="7" t="s">
        <v>473</v>
      </c>
      <c r="G11" t="s">
        <v>490</v>
      </c>
      <c r="H11" s="38" t="s">
        <v>501</v>
      </c>
    </row>
    <row r="12" spans="1:8" s="2" customFormat="1" hidden="1">
      <c r="A12" s="2" t="s">
        <v>260</v>
      </c>
      <c r="B12" s="2" t="s">
        <v>256</v>
      </c>
      <c r="C12" s="2" t="s">
        <v>465</v>
      </c>
      <c r="F12" s="36" t="s">
        <v>272</v>
      </c>
      <c r="G12" s="37" t="s">
        <v>273</v>
      </c>
      <c r="H12" s="37" t="s">
        <v>274</v>
      </c>
    </row>
    <row r="13" spans="1:8" hidden="1">
      <c r="A13" t="s">
        <v>16</v>
      </c>
      <c r="B13" t="s">
        <v>275</v>
      </c>
      <c r="C13" t="s">
        <v>466</v>
      </c>
      <c r="D13" t="s">
        <v>475</v>
      </c>
      <c r="E13">
        <v>1</v>
      </c>
      <c r="F13" s="7" t="s">
        <v>276</v>
      </c>
      <c r="G13" s="26" t="s">
        <v>277</v>
      </c>
      <c r="H13" s="26" t="s">
        <v>278</v>
      </c>
    </row>
    <row r="14" spans="1:8" s="2" customFormat="1" hidden="1">
      <c r="A14" s="2" t="s">
        <v>16</v>
      </c>
      <c r="B14" s="2" t="s">
        <v>68</v>
      </c>
      <c r="C14" s="2" t="s">
        <v>465</v>
      </c>
      <c r="F14" s="36" t="s">
        <v>279</v>
      </c>
      <c r="G14" s="37" t="s">
        <v>280</v>
      </c>
      <c r="H14" s="37" t="s">
        <v>281</v>
      </c>
    </row>
    <row r="15" spans="1:8">
      <c r="A15" t="s">
        <v>0</v>
      </c>
      <c r="B15" t="s">
        <v>467</v>
      </c>
      <c r="C15" t="s">
        <v>466</v>
      </c>
      <c r="D15" t="s">
        <v>482</v>
      </c>
      <c r="E15">
        <v>5</v>
      </c>
      <c r="F15" s="26" t="s">
        <v>494</v>
      </c>
      <c r="G15" t="s">
        <v>491</v>
      </c>
      <c r="H15" s="26" t="s">
        <v>502</v>
      </c>
    </row>
    <row r="16" spans="1:8">
      <c r="A16" t="s">
        <v>0</v>
      </c>
      <c r="B16" t="s">
        <v>56</v>
      </c>
      <c r="C16" t="s">
        <v>466</v>
      </c>
      <c r="D16" t="s">
        <v>478</v>
      </c>
      <c r="E16">
        <v>5</v>
      </c>
      <c r="F16" s="26" t="s">
        <v>496</v>
      </c>
      <c r="G16" t="s">
        <v>492</v>
      </c>
      <c r="H16" s="26" t="s">
        <v>503</v>
      </c>
    </row>
    <row r="17" spans="1:8">
      <c r="A17" t="s">
        <v>0</v>
      </c>
      <c r="B17" t="s">
        <v>476</v>
      </c>
      <c r="C17" t="s">
        <v>466</v>
      </c>
      <c r="D17" t="s">
        <v>477</v>
      </c>
      <c r="E17">
        <v>3</v>
      </c>
      <c r="F17" s="26" t="s">
        <v>495</v>
      </c>
      <c r="G17" t="s">
        <v>493</v>
      </c>
      <c r="H17" s="38" t="s">
        <v>504</v>
      </c>
    </row>
  </sheetData>
  <autoFilter ref="A1:H17" xr:uid="{27A606A5-30AF-4421-9A6A-C93307FCE47D}">
    <filterColumn colId="0">
      <filters>
        <filter val="Mining and beneficiation"/>
      </filters>
    </filterColumn>
    <filterColumn colId="2">
      <filters>
        <filter val="Ye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820A0-2D63-4875-9A7D-5F54F0702DAC}">
  <dimension ref="A1:J29"/>
  <sheetViews>
    <sheetView workbookViewId="0">
      <selection activeCell="H27" sqref="H27"/>
    </sheetView>
  </sheetViews>
  <sheetFormatPr baseColWidth="10" defaultRowHeight="15"/>
  <cols>
    <col min="1" max="1" width="18.28515625" bestFit="1" customWidth="1"/>
    <col min="2" max="2" width="21.7109375" bestFit="1" customWidth="1"/>
    <col min="3" max="3" width="11.85546875" bestFit="1" customWidth="1"/>
    <col min="4" max="4" width="18.28515625" bestFit="1" customWidth="1"/>
    <col min="5" max="7" width="12" bestFit="1" customWidth="1"/>
    <col min="8" max="8" width="21.42578125" bestFit="1" customWidth="1"/>
    <col min="9" max="9" width="25.28515625" bestFit="1" customWidth="1"/>
    <col min="10" max="10" width="21.42578125" bestFit="1" customWidth="1"/>
  </cols>
  <sheetData>
    <row r="1" spans="1:10">
      <c r="A1" s="45" t="s">
        <v>579</v>
      </c>
      <c r="B1" s="45" t="s">
        <v>580</v>
      </c>
      <c r="C1" s="45" t="s">
        <v>660</v>
      </c>
      <c r="D1" s="45" t="s">
        <v>32</v>
      </c>
      <c r="E1" s="45" t="s">
        <v>28</v>
      </c>
      <c r="F1" s="45" t="s">
        <v>192</v>
      </c>
      <c r="G1" s="45" t="s">
        <v>29</v>
      </c>
      <c r="H1" s="45" t="s">
        <v>661</v>
      </c>
      <c r="I1" s="45" t="s">
        <v>662</v>
      </c>
      <c r="J1" s="45" t="s">
        <v>36</v>
      </c>
    </row>
    <row r="2" spans="1:10">
      <c r="A2" t="s">
        <v>570</v>
      </c>
      <c r="B2" t="s">
        <v>344</v>
      </c>
      <c r="C2">
        <v>2</v>
      </c>
      <c r="D2" t="s">
        <v>663</v>
      </c>
      <c r="E2">
        <v>1.015767777396084E-3</v>
      </c>
      <c r="F2">
        <v>1.2628394544929219E-2</v>
      </c>
      <c r="G2">
        <v>2.424102131246236E-2</v>
      </c>
      <c r="H2">
        <f>(98+83)/1000</f>
        <v>0.18099999999999999</v>
      </c>
      <c r="I2" t="s">
        <v>433</v>
      </c>
    </row>
    <row r="3" spans="1:10">
      <c r="A3" t="s">
        <v>570</v>
      </c>
      <c r="B3" t="s">
        <v>162</v>
      </c>
      <c r="C3">
        <v>1</v>
      </c>
      <c r="D3" t="s">
        <v>663</v>
      </c>
      <c r="E3">
        <v>5.8413926499032799E-2</v>
      </c>
      <c r="F3">
        <v>5.8413926499032799E-2</v>
      </c>
      <c r="G3">
        <v>5.8413926499032799E-2</v>
      </c>
      <c r="H3">
        <f>24/1000</f>
        <v>2.4E-2</v>
      </c>
      <c r="I3" t="s">
        <v>433</v>
      </c>
    </row>
    <row r="4" spans="1:10">
      <c r="A4" t="s">
        <v>570</v>
      </c>
      <c r="B4" t="s">
        <v>618</v>
      </c>
      <c r="C4">
        <v>2</v>
      </c>
      <c r="D4" t="s">
        <v>663</v>
      </c>
      <c r="E4">
        <v>6.0042218165221303E-2</v>
      </c>
      <c r="F4">
        <v>7.1897317980096104E-2</v>
      </c>
      <c r="G4">
        <v>8.375241779497089E-2</v>
      </c>
    </row>
    <row r="5" spans="1:10">
      <c r="A5" t="s">
        <v>570</v>
      </c>
      <c r="B5" t="s">
        <v>108</v>
      </c>
      <c r="C5">
        <v>2</v>
      </c>
      <c r="D5" t="s">
        <v>663</v>
      </c>
      <c r="E5">
        <v>2.6385191693290701E-2</v>
      </c>
      <c r="F5">
        <v>3.0310584241229451E-2</v>
      </c>
      <c r="G5">
        <v>3.4235976789168197E-2</v>
      </c>
    </row>
    <row r="6" spans="1:10">
      <c r="A6" t="s">
        <v>570</v>
      </c>
      <c r="B6" t="s">
        <v>122</v>
      </c>
      <c r="C6">
        <v>3</v>
      </c>
      <c r="D6" t="s">
        <v>663</v>
      </c>
      <c r="E6">
        <v>4.3208519409137702</v>
      </c>
      <c r="F6">
        <v>9.9874583029626951</v>
      </c>
      <c r="G6">
        <v>16.480433473810901</v>
      </c>
    </row>
    <row r="7" spans="1:10">
      <c r="A7" t="s">
        <v>570</v>
      </c>
      <c r="B7" t="s">
        <v>617</v>
      </c>
      <c r="C7">
        <v>1</v>
      </c>
      <c r="D7" t="s">
        <v>663</v>
      </c>
      <c r="E7">
        <v>0.21538425963164401</v>
      </c>
      <c r="F7">
        <v>0.21538425963164401</v>
      </c>
      <c r="G7">
        <v>0.21538425963164401</v>
      </c>
    </row>
    <row r="8" spans="1:10">
      <c r="A8" t="s">
        <v>570</v>
      </c>
      <c r="B8" t="s">
        <v>116</v>
      </c>
      <c r="C8">
        <v>7</v>
      </c>
      <c r="D8" t="s">
        <v>663</v>
      </c>
      <c r="E8">
        <v>0.25232600480934297</v>
      </c>
      <c r="F8">
        <v>0.43134833344540541</v>
      </c>
      <c r="G8">
        <v>0.679523301738991</v>
      </c>
      <c r="H8" s="44">
        <v>0.64</v>
      </c>
      <c r="I8" t="s">
        <v>433</v>
      </c>
    </row>
    <row r="9" spans="1:10">
      <c r="A9" t="s">
        <v>570</v>
      </c>
      <c r="B9" t="s">
        <v>8</v>
      </c>
      <c r="C9">
        <v>13</v>
      </c>
      <c r="D9" t="s">
        <v>663</v>
      </c>
      <c r="E9">
        <v>0.63961445653518001</v>
      </c>
      <c r="F9">
        <v>5.5810741828135706</v>
      </c>
      <c r="G9">
        <v>46.749458771524488</v>
      </c>
      <c r="H9" s="44">
        <v>1.7</v>
      </c>
      <c r="I9" t="s">
        <v>433</v>
      </c>
      <c r="J9" t="s">
        <v>442</v>
      </c>
    </row>
    <row r="10" spans="1:10">
      <c r="A10" t="s">
        <v>570</v>
      </c>
      <c r="B10" t="s">
        <v>109</v>
      </c>
      <c r="C10">
        <v>2</v>
      </c>
      <c r="D10" t="s">
        <v>663</v>
      </c>
      <c r="E10">
        <v>1.7012779552715601E-2</v>
      </c>
      <c r="F10">
        <v>3.084681530827265E-2</v>
      </c>
      <c r="G10">
        <v>4.4680851063829699E-2</v>
      </c>
    </row>
    <row r="11" spans="1:10">
      <c r="A11" t="s">
        <v>570</v>
      </c>
      <c r="B11" t="s">
        <v>124</v>
      </c>
      <c r="C11">
        <v>4</v>
      </c>
      <c r="D11" t="s">
        <v>663</v>
      </c>
      <c r="E11">
        <v>0.66376571624871106</v>
      </c>
      <c r="F11">
        <v>1.0509802747691539</v>
      </c>
      <c r="G11">
        <v>1.8301625526791001</v>
      </c>
    </row>
    <row r="12" spans="1:10">
      <c r="A12" t="s">
        <v>570</v>
      </c>
      <c r="B12" t="s">
        <v>125</v>
      </c>
      <c r="C12">
        <v>1</v>
      </c>
      <c r="D12" t="s">
        <v>663</v>
      </c>
      <c r="E12">
        <v>6.6214007782101097E-2</v>
      </c>
      <c r="F12">
        <v>6.6214007782101097E-2</v>
      </c>
      <c r="G12">
        <v>6.6214007782101097E-2</v>
      </c>
    </row>
    <row r="13" spans="1:10">
      <c r="A13" t="s">
        <v>570</v>
      </c>
      <c r="B13" t="s">
        <v>14</v>
      </c>
      <c r="C13">
        <v>5</v>
      </c>
      <c r="D13" t="s">
        <v>663</v>
      </c>
      <c r="E13">
        <v>0.72916476494751203</v>
      </c>
      <c r="F13">
        <v>1.8731848535608739</v>
      </c>
      <c r="G13">
        <v>4.9026112185686603</v>
      </c>
      <c r="H13" s="44">
        <v>2.2000000000000002</v>
      </c>
      <c r="I13" t="s">
        <v>433</v>
      </c>
    </row>
    <row r="14" spans="1:10">
      <c r="A14" t="s">
        <v>570</v>
      </c>
      <c r="B14" t="s">
        <v>616</v>
      </c>
      <c r="C14">
        <v>4</v>
      </c>
      <c r="D14" t="s">
        <v>663</v>
      </c>
      <c r="E14">
        <v>0.18723534180693899</v>
      </c>
      <c r="F14">
        <v>0.22563204622090349</v>
      </c>
      <c r="G14">
        <v>0.28807245136186699</v>
      </c>
    </row>
    <row r="15" spans="1:10">
      <c r="A15" t="s">
        <v>570</v>
      </c>
      <c r="B15" t="s">
        <v>135</v>
      </c>
      <c r="C15">
        <v>1</v>
      </c>
      <c r="D15" t="s">
        <v>663</v>
      </c>
      <c r="E15">
        <v>0.52127659574467999</v>
      </c>
      <c r="F15">
        <v>0.52127659574467999</v>
      </c>
      <c r="G15">
        <v>0.52127659574467999</v>
      </c>
    </row>
    <row r="16" spans="1:10">
      <c r="A16" t="s">
        <v>570</v>
      </c>
      <c r="B16" t="s">
        <v>128</v>
      </c>
      <c r="C16">
        <v>2</v>
      </c>
      <c r="D16" t="s">
        <v>663</v>
      </c>
      <c r="E16">
        <v>9.7962396277185795E-2</v>
      </c>
      <c r="F16">
        <v>0.12160328332711789</v>
      </c>
      <c r="G16">
        <v>0.14524417037705001</v>
      </c>
    </row>
    <row r="17" spans="1:7">
      <c r="A17" t="s">
        <v>570</v>
      </c>
      <c r="B17" t="s">
        <v>434</v>
      </c>
      <c r="C17">
        <v>15</v>
      </c>
      <c r="D17" t="s">
        <v>664</v>
      </c>
      <c r="F17">
        <f>(SUM(H2O_METALLICAN!J2:J17)-H2O_METALLICAN!J8)/15</f>
        <v>0.62373692733663832</v>
      </c>
    </row>
    <row r="18" spans="1:7">
      <c r="A18" s="26" t="s">
        <v>484</v>
      </c>
      <c r="B18" t="s">
        <v>434</v>
      </c>
      <c r="C18">
        <v>1</v>
      </c>
      <c r="D18" t="s">
        <v>664</v>
      </c>
      <c r="F18">
        <f>H2O_METALLICAN!J20</f>
        <v>3.04994054696789</v>
      </c>
    </row>
    <row r="19" spans="1:7">
      <c r="A19" t="s">
        <v>572</v>
      </c>
      <c r="B19" t="s">
        <v>8</v>
      </c>
      <c r="C19">
        <v>1</v>
      </c>
      <c r="D19" t="s">
        <v>663</v>
      </c>
      <c r="E19">
        <v>1.04562104562104</v>
      </c>
      <c r="F19">
        <v>1.04562104562104</v>
      </c>
      <c r="G19">
        <v>1.04562104562104</v>
      </c>
    </row>
    <row r="20" spans="1:7">
      <c r="A20" t="s">
        <v>572</v>
      </c>
      <c r="B20" t="s">
        <v>434</v>
      </c>
      <c r="C20">
        <v>2</v>
      </c>
      <c r="D20" t="s">
        <v>664</v>
      </c>
      <c r="F20">
        <f>(H2O_METALLICAN!J18+H2O_METALLICAN!J19)/2</f>
        <v>0.46995527348219646</v>
      </c>
    </row>
    <row r="21" spans="1:7">
      <c r="A21" t="s">
        <v>496</v>
      </c>
      <c r="B21" t="s">
        <v>108</v>
      </c>
      <c r="C21">
        <v>1</v>
      </c>
      <c r="D21" t="s">
        <v>663</v>
      </c>
      <c r="E21">
        <v>1.23980424143556E-2</v>
      </c>
      <c r="F21">
        <v>1.23980424143556E-2</v>
      </c>
      <c r="G21">
        <v>1.23980424143556E-2</v>
      </c>
    </row>
    <row r="22" spans="1:7">
      <c r="A22" t="s">
        <v>496</v>
      </c>
      <c r="B22" t="s">
        <v>8</v>
      </c>
      <c r="C22">
        <v>2</v>
      </c>
      <c r="D22" t="s">
        <v>663</v>
      </c>
      <c r="E22">
        <v>2.9837407749077401E-2</v>
      </c>
      <c r="F22">
        <v>0.1001715586869367</v>
      </c>
      <c r="G22">
        <v>0.170505709624796</v>
      </c>
    </row>
    <row r="23" spans="1:7">
      <c r="A23" t="s">
        <v>496</v>
      </c>
      <c r="B23" t="s">
        <v>109</v>
      </c>
      <c r="C23">
        <v>1</v>
      </c>
      <c r="D23" t="s">
        <v>663</v>
      </c>
      <c r="E23">
        <v>6.2642740619902104E-2</v>
      </c>
      <c r="F23">
        <v>6.2642740619902104E-2</v>
      </c>
      <c r="G23">
        <v>6.2642740619902104E-2</v>
      </c>
    </row>
    <row r="24" spans="1:7">
      <c r="A24" t="s">
        <v>496</v>
      </c>
      <c r="B24" t="s">
        <v>408</v>
      </c>
      <c r="C24">
        <v>1</v>
      </c>
      <c r="D24" t="s">
        <v>663</v>
      </c>
      <c r="E24">
        <v>1.7944535073409401E-2</v>
      </c>
      <c r="F24">
        <v>1.7944535073409401E-2</v>
      </c>
      <c r="G24">
        <v>1.7944535073409401E-2</v>
      </c>
    </row>
    <row r="25" spans="1:7">
      <c r="A25" t="s">
        <v>496</v>
      </c>
      <c r="B25" t="s">
        <v>124</v>
      </c>
      <c r="C25">
        <v>1</v>
      </c>
      <c r="D25" t="s">
        <v>663</v>
      </c>
      <c r="E25">
        <v>0.56835236541598622</v>
      </c>
      <c r="F25">
        <v>0.56835236541598622</v>
      </c>
      <c r="G25">
        <v>0.56835236541598622</v>
      </c>
    </row>
    <row r="26" spans="1:7">
      <c r="A26" t="s">
        <v>496</v>
      </c>
      <c r="B26" t="s">
        <v>14</v>
      </c>
      <c r="C26">
        <v>1</v>
      </c>
      <c r="D26" t="s">
        <v>663</v>
      </c>
      <c r="E26">
        <v>0.88874388254486103</v>
      </c>
      <c r="F26">
        <v>0.88874388254486103</v>
      </c>
      <c r="G26">
        <v>0.88874388254486103</v>
      </c>
    </row>
    <row r="27" spans="1:7">
      <c r="A27" t="s">
        <v>496</v>
      </c>
      <c r="B27" t="s">
        <v>434</v>
      </c>
      <c r="C27">
        <v>3</v>
      </c>
      <c r="D27" t="s">
        <v>664</v>
      </c>
      <c r="F27">
        <f>(H2O_METALLICAN!J22+H2O_METALLICAN!J23+H2O_METALLICAN!J24)/3</f>
        <v>0.92346868209743327</v>
      </c>
    </row>
    <row r="28" spans="1:7">
      <c r="A28" t="s">
        <v>615</v>
      </c>
      <c r="B28" t="s">
        <v>8</v>
      </c>
      <c r="C28">
        <v>1</v>
      </c>
      <c r="D28" t="s">
        <v>663</v>
      </c>
      <c r="E28">
        <v>1.82142982176942</v>
      </c>
      <c r="F28">
        <v>1.82142982176942</v>
      </c>
      <c r="G28">
        <v>1.82142982176942</v>
      </c>
    </row>
    <row r="29" spans="1:7">
      <c r="A29" t="s">
        <v>495</v>
      </c>
      <c r="B29" t="s">
        <v>434</v>
      </c>
      <c r="C29">
        <v>1</v>
      </c>
      <c r="D29" t="s">
        <v>664</v>
      </c>
      <c r="F29">
        <f>H2O_METALLICAN!J21</f>
        <v>0.204666666666666</v>
      </c>
    </row>
  </sheetData>
  <autoFilter ref="A1:J1" xr:uid="{6F2820A0-2D63-4875-9A7D-5F54F0702DA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DBE41-F907-4509-8050-C24EEC72436D}">
  <dimension ref="A1:Q77"/>
  <sheetViews>
    <sheetView workbookViewId="0">
      <selection activeCell="I43" sqref="I43"/>
    </sheetView>
  </sheetViews>
  <sheetFormatPr baseColWidth="10" defaultRowHeight="15"/>
  <cols>
    <col min="1" max="1" width="18.85546875" bestFit="1" customWidth="1"/>
    <col min="2" max="2" width="62" bestFit="1" customWidth="1"/>
    <col min="3" max="3" width="34" bestFit="1" customWidth="1"/>
    <col min="4" max="4" width="18.28515625" bestFit="1" customWidth="1"/>
    <col min="5" max="5" width="12.28515625" bestFit="1" customWidth="1"/>
    <col min="6" max="6" width="36.140625" bestFit="1" customWidth="1"/>
    <col min="7" max="7" width="36.140625" customWidth="1"/>
    <col min="8" max="8" width="11" bestFit="1" customWidth="1"/>
    <col min="9" max="9" width="19.28515625" bestFit="1" customWidth="1"/>
    <col min="10" max="10" width="12" bestFit="1" customWidth="1"/>
    <col min="11" max="11" width="6.7109375" bestFit="1" customWidth="1"/>
    <col min="12" max="12" width="14.140625" bestFit="1" customWidth="1"/>
    <col min="13" max="13" width="15.85546875" bestFit="1" customWidth="1"/>
    <col min="14" max="14" width="17.5703125" bestFit="1" customWidth="1"/>
    <col min="15" max="15" width="16.5703125" bestFit="1" customWidth="1"/>
    <col min="16" max="16" width="18.42578125" bestFit="1" customWidth="1"/>
  </cols>
  <sheetData>
    <row r="1" spans="1:17" s="1" customFormat="1">
      <c r="A1" s="1" t="s">
        <v>164</v>
      </c>
      <c r="B1" s="1" t="s">
        <v>92</v>
      </c>
      <c r="C1" s="1" t="s">
        <v>242</v>
      </c>
      <c r="D1" s="1" t="s">
        <v>579</v>
      </c>
      <c r="E1" s="1" t="s">
        <v>101</v>
      </c>
      <c r="F1" s="1" t="s">
        <v>102</v>
      </c>
      <c r="G1" s="1" t="s">
        <v>580</v>
      </c>
      <c r="H1" s="1" t="s">
        <v>659</v>
      </c>
      <c r="I1" s="1" t="s">
        <v>166</v>
      </c>
      <c r="J1" s="1" t="s">
        <v>581</v>
      </c>
      <c r="K1" s="1" t="s">
        <v>32</v>
      </c>
      <c r="L1" s="1" t="s">
        <v>582</v>
      </c>
      <c r="M1" s="1" t="s">
        <v>406</v>
      </c>
      <c r="N1" s="1" t="s">
        <v>165</v>
      </c>
      <c r="O1" s="1" t="s">
        <v>167</v>
      </c>
      <c r="P1" s="1" t="s">
        <v>168</v>
      </c>
      <c r="Q1" s="1" t="s">
        <v>169</v>
      </c>
    </row>
    <row r="2" spans="1:17">
      <c r="A2" t="s">
        <v>106</v>
      </c>
      <c r="B2" t="s">
        <v>583</v>
      </c>
      <c r="C2" t="s">
        <v>185</v>
      </c>
      <c r="D2" t="s">
        <v>496</v>
      </c>
      <c r="E2" t="s">
        <v>104</v>
      </c>
      <c r="F2" t="s">
        <v>108</v>
      </c>
      <c r="G2" t="s">
        <v>108</v>
      </c>
      <c r="H2" s="22">
        <f t="shared" ref="H2" si="0">I2*1000</f>
        <v>1.23980424143556E-2</v>
      </c>
      <c r="I2" s="22">
        <v>1.2398042414355599E-5</v>
      </c>
      <c r="J2">
        <v>38</v>
      </c>
      <c r="K2" t="s">
        <v>584</v>
      </c>
      <c r="L2" t="s">
        <v>86</v>
      </c>
      <c r="M2" t="s">
        <v>86</v>
      </c>
      <c r="N2">
        <v>3065000</v>
      </c>
      <c r="O2" t="s">
        <v>171</v>
      </c>
      <c r="P2">
        <v>1</v>
      </c>
      <c r="Q2" t="s">
        <v>172</v>
      </c>
    </row>
    <row r="3" spans="1:17">
      <c r="A3" t="s">
        <v>601</v>
      </c>
      <c r="B3" t="s">
        <v>602</v>
      </c>
      <c r="C3" t="s">
        <v>189</v>
      </c>
      <c r="D3" t="s">
        <v>570</v>
      </c>
      <c r="E3" t="s">
        <v>104</v>
      </c>
      <c r="F3" t="s">
        <v>8</v>
      </c>
      <c r="G3" t="s">
        <v>8</v>
      </c>
      <c r="H3" s="32">
        <f t="shared" ref="H3:H34" si="1">I3*1000</f>
        <v>0.63961445653518001</v>
      </c>
      <c r="I3">
        <v>6.3961445653518004E-4</v>
      </c>
      <c r="J3">
        <v>16268.5</v>
      </c>
      <c r="K3" t="s">
        <v>584</v>
      </c>
      <c r="L3" t="s">
        <v>86</v>
      </c>
      <c r="M3" t="s">
        <v>86</v>
      </c>
      <c r="N3">
        <v>25434853.502416398</v>
      </c>
      <c r="O3" t="s">
        <v>171</v>
      </c>
      <c r="P3">
        <v>1</v>
      </c>
      <c r="Q3" t="s">
        <v>172</v>
      </c>
    </row>
    <row r="4" spans="1:17">
      <c r="A4" t="s">
        <v>106</v>
      </c>
      <c r="B4" t="s">
        <v>583</v>
      </c>
      <c r="C4" t="s">
        <v>185</v>
      </c>
      <c r="D4" t="s">
        <v>496</v>
      </c>
      <c r="E4" t="s">
        <v>104</v>
      </c>
      <c r="F4" t="s">
        <v>109</v>
      </c>
      <c r="G4" t="s">
        <v>109</v>
      </c>
      <c r="H4" s="22">
        <f t="shared" si="1"/>
        <v>6.2642740619902104E-2</v>
      </c>
      <c r="I4" s="22">
        <v>6.2642740619902105E-5</v>
      </c>
      <c r="J4">
        <v>192</v>
      </c>
      <c r="K4" t="s">
        <v>584</v>
      </c>
      <c r="L4" t="s">
        <v>86</v>
      </c>
      <c r="M4" t="s">
        <v>86</v>
      </c>
      <c r="N4">
        <v>3065000</v>
      </c>
      <c r="O4" t="s">
        <v>171</v>
      </c>
      <c r="P4">
        <v>1</v>
      </c>
      <c r="Q4" t="s">
        <v>172</v>
      </c>
    </row>
    <row r="5" spans="1:17">
      <c r="A5" t="s">
        <v>106</v>
      </c>
      <c r="B5" t="s">
        <v>583</v>
      </c>
      <c r="C5" t="s">
        <v>185</v>
      </c>
      <c r="D5" t="s">
        <v>496</v>
      </c>
      <c r="E5" t="s">
        <v>104</v>
      </c>
      <c r="F5" t="s">
        <v>110</v>
      </c>
      <c r="G5" t="s">
        <v>408</v>
      </c>
      <c r="H5" s="22">
        <f t="shared" si="1"/>
        <v>1.7944535073409401E-2</v>
      </c>
      <c r="I5" s="22">
        <v>1.7944535073409401E-5</v>
      </c>
      <c r="J5">
        <v>55</v>
      </c>
      <c r="K5" t="s">
        <v>584</v>
      </c>
      <c r="L5" t="s">
        <v>86</v>
      </c>
      <c r="M5" t="s">
        <v>86</v>
      </c>
      <c r="N5">
        <v>3065000</v>
      </c>
      <c r="O5" t="s">
        <v>171</v>
      </c>
      <c r="P5">
        <v>1</v>
      </c>
      <c r="Q5" t="s">
        <v>172</v>
      </c>
    </row>
    <row r="6" spans="1:17">
      <c r="A6" t="s">
        <v>106</v>
      </c>
      <c r="B6" t="s">
        <v>583</v>
      </c>
      <c r="C6" t="s">
        <v>185</v>
      </c>
      <c r="D6" t="s">
        <v>496</v>
      </c>
      <c r="E6" t="s">
        <v>104</v>
      </c>
      <c r="F6" t="s">
        <v>105</v>
      </c>
      <c r="G6" t="s">
        <v>124</v>
      </c>
      <c r="H6" s="22">
        <f t="shared" si="1"/>
        <v>0.31973898858075001</v>
      </c>
      <c r="I6">
        <v>3.1973898858075E-4</v>
      </c>
      <c r="J6">
        <v>980</v>
      </c>
      <c r="K6" t="s">
        <v>584</v>
      </c>
      <c r="L6" t="s">
        <v>86</v>
      </c>
      <c r="M6" t="s">
        <v>86</v>
      </c>
      <c r="N6">
        <v>3065000</v>
      </c>
      <c r="O6" t="s">
        <v>171</v>
      </c>
      <c r="P6">
        <v>1</v>
      </c>
      <c r="Q6" t="s">
        <v>172</v>
      </c>
    </row>
    <row r="7" spans="1:17">
      <c r="A7" t="s">
        <v>106</v>
      </c>
      <c r="B7" t="s">
        <v>583</v>
      </c>
      <c r="C7" t="s">
        <v>185</v>
      </c>
      <c r="D7" t="s">
        <v>496</v>
      </c>
      <c r="E7" t="s">
        <v>104</v>
      </c>
      <c r="F7" t="s">
        <v>107</v>
      </c>
      <c r="G7" t="s">
        <v>124</v>
      </c>
      <c r="H7" s="22">
        <f t="shared" si="1"/>
        <v>5.8401305057096203E-2</v>
      </c>
      <c r="I7" s="22">
        <v>5.84013050570962E-5</v>
      </c>
      <c r="J7">
        <v>179</v>
      </c>
      <c r="K7" t="s">
        <v>584</v>
      </c>
      <c r="L7" t="s">
        <v>86</v>
      </c>
      <c r="M7" t="s">
        <v>86</v>
      </c>
      <c r="N7">
        <v>3065000</v>
      </c>
      <c r="O7" t="s">
        <v>171</v>
      </c>
      <c r="P7">
        <v>1</v>
      </c>
      <c r="Q7" t="s">
        <v>172</v>
      </c>
    </row>
    <row r="8" spans="1:17">
      <c r="A8" t="s">
        <v>106</v>
      </c>
      <c r="B8" t="s">
        <v>583</v>
      </c>
      <c r="C8" t="s">
        <v>185</v>
      </c>
      <c r="D8" t="s">
        <v>496</v>
      </c>
      <c r="E8" t="s">
        <v>104</v>
      </c>
      <c r="F8" t="s">
        <v>111</v>
      </c>
      <c r="G8" t="s">
        <v>124</v>
      </c>
      <c r="H8" s="22">
        <f t="shared" si="1"/>
        <v>0.19021207177814001</v>
      </c>
      <c r="I8">
        <v>1.9021207177814001E-4</v>
      </c>
      <c r="J8">
        <v>583</v>
      </c>
      <c r="K8" t="s">
        <v>584</v>
      </c>
      <c r="L8" t="s">
        <v>86</v>
      </c>
      <c r="M8" t="s">
        <v>86</v>
      </c>
      <c r="N8">
        <v>3065000</v>
      </c>
      <c r="O8" t="s">
        <v>171</v>
      </c>
      <c r="P8">
        <v>1</v>
      </c>
      <c r="Q8" t="s">
        <v>172</v>
      </c>
    </row>
    <row r="9" spans="1:17">
      <c r="A9" t="s">
        <v>106</v>
      </c>
      <c r="B9" t="s">
        <v>583</v>
      </c>
      <c r="C9" t="s">
        <v>185</v>
      </c>
      <c r="D9" t="s">
        <v>496</v>
      </c>
      <c r="E9" t="s">
        <v>104</v>
      </c>
      <c r="F9" t="s">
        <v>14</v>
      </c>
      <c r="G9" t="s">
        <v>14</v>
      </c>
      <c r="H9" s="22">
        <f t="shared" si="1"/>
        <v>0.88874388254486103</v>
      </c>
      <c r="I9">
        <v>8.8874388254486097E-4</v>
      </c>
      <c r="J9">
        <v>2724</v>
      </c>
      <c r="K9" t="s">
        <v>584</v>
      </c>
      <c r="L9" t="s">
        <v>86</v>
      </c>
      <c r="M9" t="s">
        <v>86</v>
      </c>
      <c r="N9">
        <v>3065000</v>
      </c>
      <c r="O9" t="s">
        <v>171</v>
      </c>
      <c r="P9">
        <v>1</v>
      </c>
      <c r="Q9" t="s">
        <v>172</v>
      </c>
    </row>
    <row r="10" spans="1:17">
      <c r="A10" t="s">
        <v>140</v>
      </c>
      <c r="B10" t="s">
        <v>608</v>
      </c>
      <c r="C10" t="s">
        <v>189</v>
      </c>
      <c r="D10" t="s">
        <v>570</v>
      </c>
      <c r="E10" t="s">
        <v>104</v>
      </c>
      <c r="F10" t="s">
        <v>8</v>
      </c>
      <c r="G10" t="s">
        <v>8</v>
      </c>
      <c r="H10" s="32">
        <f t="shared" si="1"/>
        <v>2.6471634544959901</v>
      </c>
      <c r="I10">
        <v>2.64716345449599E-3</v>
      </c>
      <c r="J10">
        <v>506</v>
      </c>
      <c r="K10" t="s">
        <v>584</v>
      </c>
      <c r="L10" t="s">
        <v>86</v>
      </c>
      <c r="M10" t="s">
        <v>86</v>
      </c>
      <c r="N10">
        <v>191148</v>
      </c>
      <c r="O10" t="s">
        <v>171</v>
      </c>
      <c r="P10">
        <v>1</v>
      </c>
      <c r="Q10" t="s">
        <v>172</v>
      </c>
    </row>
    <row r="11" spans="1:17">
      <c r="A11" t="s">
        <v>585</v>
      </c>
      <c r="B11" t="s">
        <v>586</v>
      </c>
      <c r="C11" t="s">
        <v>189</v>
      </c>
      <c r="D11" t="s">
        <v>496</v>
      </c>
      <c r="E11" t="s">
        <v>104</v>
      </c>
      <c r="F11" t="s">
        <v>8</v>
      </c>
      <c r="G11" t="s">
        <v>8</v>
      </c>
      <c r="H11" s="32">
        <f t="shared" si="1"/>
        <v>2.9837407749077401E-2</v>
      </c>
      <c r="I11" s="22">
        <v>2.9837407749077401E-5</v>
      </c>
      <c r="J11">
        <v>646.875</v>
      </c>
      <c r="K11" t="s">
        <v>584</v>
      </c>
      <c r="L11" t="s">
        <v>86</v>
      </c>
      <c r="M11" t="s">
        <v>86</v>
      </c>
      <c r="N11">
        <v>21680000</v>
      </c>
      <c r="O11" t="s">
        <v>171</v>
      </c>
      <c r="P11">
        <v>1</v>
      </c>
      <c r="Q11" t="s">
        <v>172</v>
      </c>
    </row>
    <row r="12" spans="1:17">
      <c r="A12" t="s">
        <v>144</v>
      </c>
      <c r="B12" t="s">
        <v>589</v>
      </c>
      <c r="C12" t="s">
        <v>187</v>
      </c>
      <c r="D12" t="s">
        <v>570</v>
      </c>
      <c r="E12" t="s">
        <v>104</v>
      </c>
      <c r="F12" t="s">
        <v>125</v>
      </c>
      <c r="G12" t="s">
        <v>344</v>
      </c>
      <c r="H12" s="40">
        <f t="shared" si="1"/>
        <v>9.2183098591549302E-4</v>
      </c>
      <c r="I12" s="22">
        <v>9.2183098591549297E-7</v>
      </c>
      <c r="J12">
        <v>2.6834500000000001</v>
      </c>
      <c r="K12" t="s">
        <v>584</v>
      </c>
      <c r="L12" t="s">
        <v>86</v>
      </c>
      <c r="M12" t="s">
        <v>86</v>
      </c>
      <c r="N12">
        <v>2911000</v>
      </c>
      <c r="O12" t="s">
        <v>171</v>
      </c>
      <c r="P12">
        <v>1</v>
      </c>
      <c r="Q12" t="s">
        <v>172</v>
      </c>
    </row>
    <row r="13" spans="1:17">
      <c r="A13" t="s">
        <v>144</v>
      </c>
      <c r="B13" t="s">
        <v>589</v>
      </c>
      <c r="C13" t="s">
        <v>187</v>
      </c>
      <c r="D13" t="s">
        <v>570</v>
      </c>
      <c r="E13" t="s">
        <v>104</v>
      </c>
      <c r="F13" t="s">
        <v>138</v>
      </c>
      <c r="G13" t="s">
        <v>344</v>
      </c>
      <c r="H13" s="40">
        <f t="shared" si="1"/>
        <v>9.0776365510133891E-5</v>
      </c>
      <c r="I13" s="22">
        <v>9.0776365510133896E-8</v>
      </c>
      <c r="J13">
        <v>0.26424999999999998</v>
      </c>
      <c r="K13" t="s">
        <v>584</v>
      </c>
      <c r="L13" t="s">
        <v>86</v>
      </c>
      <c r="M13" t="s">
        <v>86</v>
      </c>
      <c r="N13">
        <v>2911000</v>
      </c>
      <c r="O13" t="s">
        <v>171</v>
      </c>
      <c r="P13">
        <v>1</v>
      </c>
      <c r="Q13" t="s">
        <v>172</v>
      </c>
    </row>
    <row r="14" spans="1:17">
      <c r="A14" t="s">
        <v>144</v>
      </c>
      <c r="B14" t="s">
        <v>589</v>
      </c>
      <c r="C14" t="s">
        <v>187</v>
      </c>
      <c r="D14" t="s">
        <v>570</v>
      </c>
      <c r="E14" t="s">
        <v>104</v>
      </c>
      <c r="F14" t="s">
        <v>139</v>
      </c>
      <c r="G14" t="s">
        <v>344</v>
      </c>
      <c r="H14" s="40">
        <f t="shared" si="1"/>
        <v>3.1604259704568801E-6</v>
      </c>
      <c r="I14" s="22">
        <v>3.16042597045688E-9</v>
      </c>
      <c r="J14">
        <v>9.1999999999999998E-3</v>
      </c>
      <c r="K14" t="s">
        <v>584</v>
      </c>
      <c r="L14" t="s">
        <v>86</v>
      </c>
      <c r="M14" t="s">
        <v>86</v>
      </c>
      <c r="N14">
        <v>2911000</v>
      </c>
      <c r="O14" t="s">
        <v>171</v>
      </c>
      <c r="P14">
        <v>1</v>
      </c>
      <c r="Q14" t="s">
        <v>172</v>
      </c>
    </row>
    <row r="15" spans="1:17">
      <c r="A15" t="s">
        <v>144</v>
      </c>
      <c r="B15" t="s">
        <v>589</v>
      </c>
      <c r="C15" t="s">
        <v>187</v>
      </c>
      <c r="D15" t="s">
        <v>570</v>
      </c>
      <c r="E15" t="s">
        <v>104</v>
      </c>
      <c r="F15" t="s">
        <v>122</v>
      </c>
      <c r="G15" t="s">
        <v>122</v>
      </c>
      <c r="H15" s="22">
        <f t="shared" si="1"/>
        <v>4.3208519409137702</v>
      </c>
      <c r="I15">
        <v>4.3208519409137702E-3</v>
      </c>
      <c r="J15">
        <v>12578</v>
      </c>
      <c r="K15" t="s">
        <v>584</v>
      </c>
      <c r="L15" t="s">
        <v>86</v>
      </c>
      <c r="M15" t="s">
        <v>86</v>
      </c>
      <c r="N15">
        <v>2911000</v>
      </c>
      <c r="O15" t="s">
        <v>171</v>
      </c>
      <c r="P15">
        <v>1</v>
      </c>
      <c r="Q15" t="s">
        <v>172</v>
      </c>
    </row>
    <row r="16" spans="1:17">
      <c r="A16" t="s">
        <v>144</v>
      </c>
      <c r="B16" t="s">
        <v>589</v>
      </c>
      <c r="C16" t="s">
        <v>187</v>
      </c>
      <c r="D16" t="s">
        <v>570</v>
      </c>
      <c r="E16" t="s">
        <v>104</v>
      </c>
      <c r="F16" t="s">
        <v>128</v>
      </c>
      <c r="G16" t="s">
        <v>617</v>
      </c>
      <c r="H16" s="22">
        <f t="shared" si="1"/>
        <v>0.21538425963164401</v>
      </c>
      <c r="I16">
        <v>2.1538425963164401E-4</v>
      </c>
      <c r="J16">
        <v>626.98357978771696</v>
      </c>
      <c r="K16" t="s">
        <v>584</v>
      </c>
      <c r="L16" t="s">
        <v>86</v>
      </c>
      <c r="M16" t="s">
        <v>86</v>
      </c>
      <c r="N16">
        <v>2911000</v>
      </c>
      <c r="O16" t="s">
        <v>171</v>
      </c>
      <c r="P16">
        <v>1</v>
      </c>
      <c r="Q16" t="s">
        <v>172</v>
      </c>
    </row>
    <row r="17" spans="1:17">
      <c r="A17" t="s">
        <v>144</v>
      </c>
      <c r="B17" t="s">
        <v>589</v>
      </c>
      <c r="C17" t="s">
        <v>187</v>
      </c>
      <c r="D17" t="s">
        <v>570</v>
      </c>
      <c r="E17" t="s">
        <v>104</v>
      </c>
      <c r="F17" t="s">
        <v>127</v>
      </c>
      <c r="G17" t="s">
        <v>116</v>
      </c>
      <c r="H17" s="22">
        <f t="shared" si="1"/>
        <v>0.25232600480934303</v>
      </c>
      <c r="I17">
        <v>2.5232600480934301E-4</v>
      </c>
      <c r="J17">
        <v>734.52099999999996</v>
      </c>
      <c r="K17" t="s">
        <v>584</v>
      </c>
      <c r="L17" t="s">
        <v>86</v>
      </c>
      <c r="M17" t="s">
        <v>86</v>
      </c>
      <c r="N17">
        <v>2911000</v>
      </c>
      <c r="O17" t="s">
        <v>171</v>
      </c>
      <c r="P17">
        <v>1</v>
      </c>
      <c r="Q17" t="s">
        <v>172</v>
      </c>
    </row>
    <row r="18" spans="1:17">
      <c r="A18" t="s">
        <v>144</v>
      </c>
      <c r="B18" t="s">
        <v>589</v>
      </c>
      <c r="C18" t="s">
        <v>187</v>
      </c>
      <c r="D18" t="s">
        <v>570</v>
      </c>
      <c r="E18" t="s">
        <v>104</v>
      </c>
      <c r="F18" t="s">
        <v>124</v>
      </c>
      <c r="G18" t="s">
        <v>124</v>
      </c>
      <c r="H18" s="22">
        <f t="shared" si="1"/>
        <v>0.66376571624871106</v>
      </c>
      <c r="I18">
        <v>6.6376571624871103E-4</v>
      </c>
      <c r="J18">
        <v>1932.222</v>
      </c>
      <c r="K18" t="s">
        <v>584</v>
      </c>
      <c r="L18" t="s">
        <v>86</v>
      </c>
      <c r="M18" t="s">
        <v>86</v>
      </c>
      <c r="N18">
        <v>2911000</v>
      </c>
      <c r="O18" t="s">
        <v>171</v>
      </c>
      <c r="P18">
        <v>1</v>
      </c>
      <c r="Q18" t="s">
        <v>172</v>
      </c>
    </row>
    <row r="19" spans="1:17">
      <c r="A19" t="s">
        <v>144</v>
      </c>
      <c r="B19" t="s">
        <v>589</v>
      </c>
      <c r="C19" t="s">
        <v>187</v>
      </c>
      <c r="D19" t="s">
        <v>570</v>
      </c>
      <c r="E19" t="s">
        <v>104</v>
      </c>
      <c r="F19" t="s">
        <v>14</v>
      </c>
      <c r="G19" t="s">
        <v>14</v>
      </c>
      <c r="H19" s="22">
        <f t="shared" si="1"/>
        <v>1.4932741326004799</v>
      </c>
      <c r="I19">
        <v>1.49327413260048E-3</v>
      </c>
      <c r="J19">
        <v>4346.9210000000003</v>
      </c>
      <c r="K19" t="s">
        <v>584</v>
      </c>
      <c r="L19" t="s">
        <v>86</v>
      </c>
      <c r="M19" t="s">
        <v>86</v>
      </c>
      <c r="N19">
        <v>2911000</v>
      </c>
      <c r="O19" t="s">
        <v>171</v>
      </c>
      <c r="P19">
        <v>1</v>
      </c>
      <c r="Q19" t="s">
        <v>172</v>
      </c>
    </row>
    <row r="20" spans="1:17">
      <c r="A20" t="s">
        <v>144</v>
      </c>
      <c r="B20" t="s">
        <v>589</v>
      </c>
      <c r="C20" t="s">
        <v>187</v>
      </c>
      <c r="D20" t="s">
        <v>570</v>
      </c>
      <c r="E20" t="s">
        <v>104</v>
      </c>
      <c r="F20" t="s">
        <v>126</v>
      </c>
      <c r="G20" t="s">
        <v>616</v>
      </c>
      <c r="H20" s="22">
        <f t="shared" si="1"/>
        <v>0.18723534180693899</v>
      </c>
      <c r="I20">
        <v>1.8723534180693899E-4</v>
      </c>
      <c r="J20">
        <v>545.04207999999903</v>
      </c>
      <c r="K20" t="s">
        <v>584</v>
      </c>
      <c r="L20" t="s">
        <v>86</v>
      </c>
      <c r="M20" t="s">
        <v>86</v>
      </c>
      <c r="N20">
        <v>2911000</v>
      </c>
      <c r="O20" t="s">
        <v>171</v>
      </c>
      <c r="P20">
        <v>1</v>
      </c>
      <c r="Q20" t="s">
        <v>172</v>
      </c>
    </row>
    <row r="21" spans="1:17">
      <c r="A21" t="s">
        <v>587</v>
      </c>
      <c r="B21" t="s">
        <v>588</v>
      </c>
      <c r="C21" t="s">
        <v>187</v>
      </c>
      <c r="D21" t="s">
        <v>570</v>
      </c>
      <c r="E21" t="s">
        <v>104</v>
      </c>
      <c r="F21" t="s">
        <v>8</v>
      </c>
      <c r="G21" t="s">
        <v>8</v>
      </c>
      <c r="H21" s="32">
        <f t="shared" si="1"/>
        <v>2.94835671514931</v>
      </c>
      <c r="I21">
        <v>2.9483567151493101E-3</v>
      </c>
      <c r="J21">
        <v>11329.5</v>
      </c>
      <c r="K21" t="s">
        <v>584</v>
      </c>
      <c r="L21" t="s">
        <v>86</v>
      </c>
      <c r="M21" t="s">
        <v>86</v>
      </c>
      <c r="N21">
        <v>3842649.0057279998</v>
      </c>
      <c r="O21" t="s">
        <v>171</v>
      </c>
      <c r="P21">
        <v>1</v>
      </c>
      <c r="Q21" t="s">
        <v>172</v>
      </c>
    </row>
    <row r="22" spans="1:17">
      <c r="A22" t="s">
        <v>594</v>
      </c>
      <c r="B22" t="s">
        <v>595</v>
      </c>
      <c r="C22" t="s">
        <v>188</v>
      </c>
      <c r="D22" t="s">
        <v>570</v>
      </c>
      <c r="E22" t="s">
        <v>104</v>
      </c>
      <c r="F22" t="s">
        <v>8</v>
      </c>
      <c r="G22" t="s">
        <v>8</v>
      </c>
      <c r="H22" s="32">
        <f t="shared" si="1"/>
        <v>2.3718252497337198</v>
      </c>
      <c r="I22">
        <v>2.37182524973372E-3</v>
      </c>
      <c r="J22">
        <v>4549.5</v>
      </c>
      <c r="K22" t="s">
        <v>584</v>
      </c>
      <c r="L22" t="s">
        <v>86</v>
      </c>
      <c r="M22" t="s">
        <v>86</v>
      </c>
      <c r="N22">
        <v>1918143</v>
      </c>
      <c r="O22" t="s">
        <v>171</v>
      </c>
      <c r="P22">
        <v>1</v>
      </c>
      <c r="Q22" t="s">
        <v>172</v>
      </c>
    </row>
    <row r="23" spans="1:17">
      <c r="A23" t="s">
        <v>113</v>
      </c>
      <c r="B23" t="s">
        <v>596</v>
      </c>
      <c r="C23" t="s">
        <v>188</v>
      </c>
      <c r="D23" t="s">
        <v>570</v>
      </c>
      <c r="E23" t="s">
        <v>104</v>
      </c>
      <c r="F23" t="s">
        <v>8</v>
      </c>
      <c r="G23" t="s">
        <v>8</v>
      </c>
      <c r="H23" s="32">
        <f t="shared" si="1"/>
        <v>1.68936866727521</v>
      </c>
      <c r="I23">
        <v>1.68936866727521E-3</v>
      </c>
      <c r="J23">
        <v>14805.627</v>
      </c>
      <c r="K23" t="s">
        <v>584</v>
      </c>
      <c r="L23" t="s">
        <v>86</v>
      </c>
      <c r="M23" t="s">
        <v>86</v>
      </c>
      <c r="N23">
        <v>8764000</v>
      </c>
      <c r="O23" t="s">
        <v>171</v>
      </c>
      <c r="P23">
        <v>1</v>
      </c>
      <c r="Q23" t="s">
        <v>172</v>
      </c>
    </row>
    <row r="24" spans="1:17">
      <c r="A24" t="s">
        <v>142</v>
      </c>
      <c r="B24" t="s">
        <v>609</v>
      </c>
      <c r="C24" t="s">
        <v>188</v>
      </c>
      <c r="D24" t="s">
        <v>570</v>
      </c>
      <c r="E24" t="s">
        <v>104</v>
      </c>
      <c r="F24" t="s">
        <v>141</v>
      </c>
      <c r="G24" t="s">
        <v>8</v>
      </c>
      <c r="H24" s="32">
        <f t="shared" si="1"/>
        <v>2.1801195078893802</v>
      </c>
      <c r="I24">
        <v>2.1801195078893802E-3</v>
      </c>
      <c r="J24">
        <v>2968.1237040159999</v>
      </c>
      <c r="K24" t="s">
        <v>584</v>
      </c>
      <c r="L24" t="s">
        <v>86</v>
      </c>
      <c r="M24" t="s">
        <v>86</v>
      </c>
      <c r="N24">
        <v>1361450</v>
      </c>
      <c r="O24" t="s">
        <v>171</v>
      </c>
      <c r="P24">
        <v>1</v>
      </c>
      <c r="Q24" t="s">
        <v>172</v>
      </c>
    </row>
    <row r="25" spans="1:17">
      <c r="A25" t="s">
        <v>113</v>
      </c>
      <c r="B25" t="s">
        <v>596</v>
      </c>
      <c r="C25" t="s">
        <v>188</v>
      </c>
      <c r="D25" t="s">
        <v>570</v>
      </c>
      <c r="E25" t="s">
        <v>104</v>
      </c>
      <c r="F25" t="s">
        <v>115</v>
      </c>
      <c r="G25" t="s">
        <v>618</v>
      </c>
      <c r="H25" s="22">
        <f t="shared" si="1"/>
        <v>6.0042218165221303E-2</v>
      </c>
      <c r="I25" s="22">
        <v>6.00422181652213E-5</v>
      </c>
      <c r="J25">
        <v>526.21</v>
      </c>
      <c r="K25" t="s">
        <v>584</v>
      </c>
      <c r="L25" t="s">
        <v>86</v>
      </c>
      <c r="M25" t="s">
        <v>86</v>
      </c>
      <c r="N25">
        <v>8764000</v>
      </c>
      <c r="O25" t="s">
        <v>171</v>
      </c>
      <c r="P25">
        <v>1</v>
      </c>
      <c r="Q25" t="s">
        <v>172</v>
      </c>
    </row>
    <row r="26" spans="1:17">
      <c r="A26" t="s">
        <v>113</v>
      </c>
      <c r="B26" t="s">
        <v>596</v>
      </c>
      <c r="C26" t="s">
        <v>188</v>
      </c>
      <c r="D26" t="s">
        <v>570</v>
      </c>
      <c r="E26" t="s">
        <v>104</v>
      </c>
      <c r="F26" t="s">
        <v>108</v>
      </c>
      <c r="G26" t="s">
        <v>108</v>
      </c>
      <c r="H26" s="22">
        <f t="shared" si="1"/>
        <v>2.6385191693290698E-2</v>
      </c>
      <c r="I26" s="22">
        <v>2.6385191693290699E-5</v>
      </c>
      <c r="J26">
        <v>231.23982000000001</v>
      </c>
      <c r="K26" t="s">
        <v>584</v>
      </c>
      <c r="L26" t="s">
        <v>86</v>
      </c>
      <c r="M26" t="s">
        <v>86</v>
      </c>
      <c r="N26">
        <v>8764000</v>
      </c>
      <c r="O26" t="s">
        <v>171</v>
      </c>
      <c r="P26">
        <v>1</v>
      </c>
      <c r="Q26" t="s">
        <v>172</v>
      </c>
    </row>
    <row r="27" spans="1:17">
      <c r="A27" t="s">
        <v>113</v>
      </c>
      <c r="B27" t="s">
        <v>596</v>
      </c>
      <c r="C27" t="s">
        <v>188</v>
      </c>
      <c r="D27" t="s">
        <v>570</v>
      </c>
      <c r="E27" t="s">
        <v>104</v>
      </c>
      <c r="F27" t="s">
        <v>116</v>
      </c>
      <c r="G27" t="s">
        <v>116</v>
      </c>
      <c r="H27" s="22">
        <f t="shared" si="1"/>
        <v>0.25896508443632998</v>
      </c>
      <c r="I27">
        <v>2.5896508443633E-4</v>
      </c>
      <c r="J27">
        <v>2269.5700000000002</v>
      </c>
      <c r="K27" t="s">
        <v>584</v>
      </c>
      <c r="L27" t="s">
        <v>86</v>
      </c>
      <c r="M27" t="s">
        <v>86</v>
      </c>
      <c r="N27">
        <v>8764000</v>
      </c>
      <c r="O27" t="s">
        <v>171</v>
      </c>
      <c r="P27">
        <v>1</v>
      </c>
      <c r="Q27" t="s">
        <v>172</v>
      </c>
    </row>
    <row r="28" spans="1:17" s="39" customFormat="1">
      <c r="A28" s="39" t="s">
        <v>590</v>
      </c>
      <c r="B28" s="39" t="s">
        <v>591</v>
      </c>
      <c r="C28" s="39" t="s">
        <v>185</v>
      </c>
      <c r="D28" s="39" t="s">
        <v>570</v>
      </c>
      <c r="E28" s="39" t="s">
        <v>104</v>
      </c>
      <c r="F28" s="39" t="s">
        <v>592</v>
      </c>
      <c r="G28" s="39" t="s">
        <v>8</v>
      </c>
      <c r="H28" s="43">
        <f t="shared" si="1"/>
        <v>4.3837357052096499E-3</v>
      </c>
      <c r="I28" s="41">
        <v>4.3837357052096503E-6</v>
      </c>
      <c r="J28" s="39">
        <v>6.9</v>
      </c>
      <c r="K28" s="39" t="s">
        <v>584</v>
      </c>
      <c r="L28" s="39" t="s">
        <v>86</v>
      </c>
      <c r="M28" s="39" t="s">
        <v>86</v>
      </c>
      <c r="N28" s="39">
        <v>1574000</v>
      </c>
      <c r="O28" s="39" t="s">
        <v>171</v>
      </c>
      <c r="P28" s="39">
        <v>1</v>
      </c>
      <c r="Q28" s="39" t="s">
        <v>172</v>
      </c>
    </row>
    <row r="29" spans="1:17">
      <c r="A29" t="s">
        <v>113</v>
      </c>
      <c r="B29" t="s">
        <v>596</v>
      </c>
      <c r="C29" t="s">
        <v>188</v>
      </c>
      <c r="D29" t="s">
        <v>570</v>
      </c>
      <c r="E29" t="s">
        <v>104</v>
      </c>
      <c r="F29" t="s">
        <v>109</v>
      </c>
      <c r="G29" t="s">
        <v>109</v>
      </c>
      <c r="H29" s="22">
        <f t="shared" si="1"/>
        <v>1.7012779552715598E-2</v>
      </c>
      <c r="I29" s="22">
        <v>1.7012779552715598E-5</v>
      </c>
      <c r="J29">
        <v>149.1</v>
      </c>
      <c r="K29" t="s">
        <v>584</v>
      </c>
      <c r="L29" t="s">
        <v>86</v>
      </c>
      <c r="M29" t="s">
        <v>86</v>
      </c>
      <c r="N29">
        <v>8764000</v>
      </c>
      <c r="O29" t="s">
        <v>171</v>
      </c>
      <c r="P29">
        <v>1</v>
      </c>
      <c r="Q29" t="s">
        <v>172</v>
      </c>
    </row>
    <row r="30" spans="1:17">
      <c r="A30" t="s">
        <v>113</v>
      </c>
      <c r="B30" t="s">
        <v>596</v>
      </c>
      <c r="C30" t="s">
        <v>188</v>
      </c>
      <c r="D30" t="s">
        <v>570</v>
      </c>
      <c r="E30" t="s">
        <v>104</v>
      </c>
      <c r="F30" t="s">
        <v>112</v>
      </c>
      <c r="G30" t="s">
        <v>124</v>
      </c>
      <c r="H30" s="22">
        <f t="shared" si="1"/>
        <v>0.68199680511182104</v>
      </c>
      <c r="I30">
        <v>6.81996805111821E-4</v>
      </c>
      <c r="J30">
        <v>5977.02</v>
      </c>
      <c r="K30" t="s">
        <v>584</v>
      </c>
      <c r="L30" t="s">
        <v>86</v>
      </c>
      <c r="M30" t="s">
        <v>86</v>
      </c>
      <c r="N30">
        <v>8764000</v>
      </c>
      <c r="O30" t="s">
        <v>171</v>
      </c>
      <c r="P30">
        <v>1</v>
      </c>
      <c r="Q30" t="s">
        <v>172</v>
      </c>
    </row>
    <row r="31" spans="1:17">
      <c r="A31" t="s">
        <v>113</v>
      </c>
      <c r="B31" t="s">
        <v>596</v>
      </c>
      <c r="C31" t="s">
        <v>188</v>
      </c>
      <c r="D31" t="s">
        <v>570</v>
      </c>
      <c r="E31" t="s">
        <v>104</v>
      </c>
      <c r="F31" t="s">
        <v>114</v>
      </c>
      <c r="G31" t="s">
        <v>124</v>
      </c>
      <c r="H31" s="22">
        <f t="shared" si="1"/>
        <v>0.32170127795527104</v>
      </c>
      <c r="I31">
        <v>3.2170127795527102E-4</v>
      </c>
      <c r="J31">
        <v>2819.39</v>
      </c>
      <c r="K31" t="s">
        <v>584</v>
      </c>
      <c r="L31" t="s">
        <v>86</v>
      </c>
      <c r="M31" t="s">
        <v>86</v>
      </c>
      <c r="N31">
        <v>8764000</v>
      </c>
      <c r="O31" t="s">
        <v>171</v>
      </c>
      <c r="P31">
        <v>1</v>
      </c>
      <c r="Q31" t="s">
        <v>172</v>
      </c>
    </row>
    <row r="32" spans="1:17">
      <c r="A32" t="s">
        <v>113</v>
      </c>
      <c r="B32" t="s">
        <v>596</v>
      </c>
      <c r="C32" t="s">
        <v>188</v>
      </c>
      <c r="D32" t="s">
        <v>570</v>
      </c>
      <c r="E32" t="s">
        <v>104</v>
      </c>
      <c r="F32" t="s">
        <v>14</v>
      </c>
      <c r="G32" t="s">
        <v>14</v>
      </c>
      <c r="H32" s="22">
        <f t="shared" si="1"/>
        <v>0.72916476494751203</v>
      </c>
      <c r="I32">
        <v>7.2916476494751204E-4</v>
      </c>
      <c r="J32">
        <v>6390.4</v>
      </c>
      <c r="K32" t="s">
        <v>584</v>
      </c>
      <c r="L32" t="s">
        <v>86</v>
      </c>
      <c r="M32" t="s">
        <v>86</v>
      </c>
      <c r="N32">
        <v>8764000</v>
      </c>
      <c r="O32" t="s">
        <v>171</v>
      </c>
      <c r="P32">
        <v>1</v>
      </c>
      <c r="Q32" t="s">
        <v>172</v>
      </c>
    </row>
    <row r="33" spans="1:17" s="39" customFormat="1">
      <c r="A33" s="39" t="s">
        <v>590</v>
      </c>
      <c r="B33" s="39" t="s">
        <v>591</v>
      </c>
      <c r="C33" s="39" t="s">
        <v>185</v>
      </c>
      <c r="D33" s="39" t="s">
        <v>570</v>
      </c>
      <c r="E33" s="39" t="s">
        <v>104</v>
      </c>
      <c r="F33" s="39" t="s">
        <v>593</v>
      </c>
      <c r="G33" s="39" t="s">
        <v>8</v>
      </c>
      <c r="H33" s="43">
        <f t="shared" si="1"/>
        <v>1.0355357899195199</v>
      </c>
      <c r="I33" s="39">
        <v>1.03553578991952E-3</v>
      </c>
      <c r="J33" s="39">
        <v>1629.93333333333</v>
      </c>
      <c r="K33" s="39" t="s">
        <v>584</v>
      </c>
      <c r="L33" s="39" t="s">
        <v>86</v>
      </c>
      <c r="M33" s="39" t="s">
        <v>86</v>
      </c>
      <c r="N33" s="39">
        <v>1574000</v>
      </c>
      <c r="O33" s="39" t="s">
        <v>171</v>
      </c>
      <c r="P33" s="39">
        <v>1</v>
      </c>
      <c r="Q33" s="39" t="s">
        <v>172</v>
      </c>
    </row>
    <row r="34" spans="1:17">
      <c r="A34" t="s">
        <v>118</v>
      </c>
      <c r="B34" t="s">
        <v>599</v>
      </c>
      <c r="C34" t="s">
        <v>185</v>
      </c>
      <c r="D34" t="s">
        <v>570</v>
      </c>
      <c r="E34" t="s">
        <v>104</v>
      </c>
      <c r="F34" t="s">
        <v>119</v>
      </c>
      <c r="G34" t="s">
        <v>116</v>
      </c>
      <c r="H34" s="22">
        <f t="shared" si="1"/>
        <v>0.55807639040746393</v>
      </c>
      <c r="I34">
        <v>5.5807639040746397E-4</v>
      </c>
      <c r="J34">
        <v>245</v>
      </c>
      <c r="K34" t="s">
        <v>584</v>
      </c>
      <c r="L34" t="s">
        <v>86</v>
      </c>
      <c r="M34" t="s">
        <v>86</v>
      </c>
      <c r="N34">
        <v>439008</v>
      </c>
      <c r="O34" t="s">
        <v>171</v>
      </c>
      <c r="P34">
        <v>1</v>
      </c>
      <c r="Q34" t="s">
        <v>172</v>
      </c>
    </row>
    <row r="35" spans="1:17" s="39" customFormat="1">
      <c r="A35" s="39" t="s">
        <v>590</v>
      </c>
      <c r="B35" s="39" t="s">
        <v>591</v>
      </c>
      <c r="C35" s="39" t="s">
        <v>185</v>
      </c>
      <c r="D35" s="39" t="s">
        <v>570</v>
      </c>
      <c r="E35" s="39" t="s">
        <v>104</v>
      </c>
      <c r="F35" s="39" t="s">
        <v>450</v>
      </c>
      <c r="G35" s="39" t="s">
        <v>8</v>
      </c>
      <c r="H35" s="43">
        <f t="shared" ref="H35:H66" si="2">I35*1000</f>
        <v>0.42911901736552305</v>
      </c>
      <c r="I35" s="39">
        <v>4.2911901736552302E-4</v>
      </c>
      <c r="J35" s="39">
        <v>675.43333333333305</v>
      </c>
      <c r="K35" s="39" t="s">
        <v>584</v>
      </c>
      <c r="L35" s="39" t="s">
        <v>86</v>
      </c>
      <c r="M35" s="39" t="s">
        <v>86</v>
      </c>
      <c r="N35" s="39">
        <v>1574000</v>
      </c>
      <c r="O35" s="39" t="s">
        <v>171</v>
      </c>
      <c r="P35" s="39">
        <v>1</v>
      </c>
      <c r="Q35" s="39" t="s">
        <v>172</v>
      </c>
    </row>
    <row r="36" spans="1:17">
      <c r="A36" t="s">
        <v>120</v>
      </c>
      <c r="B36" t="s">
        <v>600</v>
      </c>
      <c r="C36" t="s">
        <v>185</v>
      </c>
      <c r="D36" t="s">
        <v>570</v>
      </c>
      <c r="E36" t="s">
        <v>104</v>
      </c>
      <c r="F36" t="s">
        <v>119</v>
      </c>
      <c r="G36" t="s">
        <v>116</v>
      </c>
      <c r="H36" s="22">
        <f t="shared" si="2"/>
        <v>0.679523301738991</v>
      </c>
      <c r="I36">
        <v>6.7952330173899102E-4</v>
      </c>
      <c r="J36">
        <v>1955.7</v>
      </c>
      <c r="K36" t="s">
        <v>584</v>
      </c>
      <c r="L36" t="s">
        <v>86</v>
      </c>
      <c r="M36" t="s">
        <v>86</v>
      </c>
      <c r="N36">
        <v>2878047</v>
      </c>
      <c r="O36" t="s">
        <v>171</v>
      </c>
      <c r="P36">
        <v>1</v>
      </c>
      <c r="Q36" t="s">
        <v>172</v>
      </c>
    </row>
    <row r="37" spans="1:17" s="39" customFormat="1">
      <c r="A37" s="39" t="s">
        <v>597</v>
      </c>
      <c r="B37" s="39" t="s">
        <v>598</v>
      </c>
      <c r="C37" s="39" t="s">
        <v>185</v>
      </c>
      <c r="D37" s="39" t="s">
        <v>570</v>
      </c>
      <c r="E37" s="39" t="s">
        <v>104</v>
      </c>
      <c r="F37" s="39" t="s">
        <v>8</v>
      </c>
      <c r="G37" s="39" t="s">
        <v>8</v>
      </c>
      <c r="H37" s="43">
        <f t="shared" si="2"/>
        <v>46.749458771524495</v>
      </c>
      <c r="I37" s="39">
        <v>4.6749458771524498E-2</v>
      </c>
      <c r="J37" s="39">
        <v>20644</v>
      </c>
      <c r="K37" s="39" t="s">
        <v>584</v>
      </c>
      <c r="L37" s="39" t="s">
        <v>86</v>
      </c>
      <c r="M37" s="39" t="s">
        <v>86</v>
      </c>
      <c r="N37" s="39">
        <v>441588</v>
      </c>
      <c r="O37" s="39" t="s">
        <v>171</v>
      </c>
      <c r="P37" s="39">
        <v>1</v>
      </c>
      <c r="Q37" s="39" t="s">
        <v>172</v>
      </c>
    </row>
    <row r="38" spans="1:17" s="39" customFormat="1">
      <c r="A38" s="39" t="s">
        <v>118</v>
      </c>
      <c r="B38" s="39" t="s">
        <v>599</v>
      </c>
      <c r="C38" s="39" t="s">
        <v>185</v>
      </c>
      <c r="D38" s="39" t="s">
        <v>570</v>
      </c>
      <c r="E38" s="39" t="s">
        <v>104</v>
      </c>
      <c r="F38" s="39" t="s">
        <v>117</v>
      </c>
      <c r="G38" s="39" t="s">
        <v>8</v>
      </c>
      <c r="H38" s="43">
        <f t="shared" si="2"/>
        <v>1.10772468838836</v>
      </c>
      <c r="I38" s="39">
        <v>1.10772468838836E-3</v>
      </c>
      <c r="J38" s="39">
        <v>486.3</v>
      </c>
      <c r="K38" s="39" t="s">
        <v>584</v>
      </c>
      <c r="L38" s="39" t="s">
        <v>86</v>
      </c>
      <c r="M38" s="39" t="s">
        <v>86</v>
      </c>
      <c r="N38" s="39">
        <v>439008</v>
      </c>
      <c r="O38" s="39" t="s">
        <v>171</v>
      </c>
      <c r="P38" s="39">
        <v>1</v>
      </c>
      <c r="Q38" s="39" t="s">
        <v>172</v>
      </c>
    </row>
    <row r="39" spans="1:17" s="39" customFormat="1">
      <c r="A39" s="39" t="s">
        <v>120</v>
      </c>
      <c r="B39" s="39" t="s">
        <v>600</v>
      </c>
      <c r="C39" s="39" t="s">
        <v>185</v>
      </c>
      <c r="D39" s="39" t="s">
        <v>570</v>
      </c>
      <c r="E39" s="39" t="s">
        <v>104</v>
      </c>
      <c r="F39" s="39" t="s">
        <v>117</v>
      </c>
      <c r="G39" s="39" t="s">
        <v>8</v>
      </c>
      <c r="H39" s="43">
        <f t="shared" si="2"/>
        <v>0.90321666046454407</v>
      </c>
      <c r="I39" s="39">
        <v>9.0321666046454404E-4</v>
      </c>
      <c r="J39" s="39">
        <v>2599.5</v>
      </c>
      <c r="K39" s="39" t="s">
        <v>584</v>
      </c>
      <c r="L39" s="39" t="s">
        <v>86</v>
      </c>
      <c r="M39" s="39" t="s">
        <v>86</v>
      </c>
      <c r="N39" s="39">
        <v>2878047</v>
      </c>
      <c r="O39" s="39" t="s">
        <v>171</v>
      </c>
      <c r="P39" s="39">
        <v>1</v>
      </c>
      <c r="Q39" s="39" t="s">
        <v>172</v>
      </c>
    </row>
    <row r="40" spans="1:17">
      <c r="A40" t="s">
        <v>123</v>
      </c>
      <c r="B40" t="s">
        <v>604</v>
      </c>
      <c r="C40" t="s">
        <v>185</v>
      </c>
      <c r="D40" t="s">
        <v>570</v>
      </c>
      <c r="E40" t="s">
        <v>104</v>
      </c>
      <c r="F40" t="s">
        <v>122</v>
      </c>
      <c r="G40" t="s">
        <v>122</v>
      </c>
      <c r="H40" s="22">
        <f t="shared" si="2"/>
        <v>9.16108949416342</v>
      </c>
      <c r="I40">
        <v>9.1610894941634193E-3</v>
      </c>
      <c r="J40">
        <v>9417.6</v>
      </c>
      <c r="K40" t="s">
        <v>584</v>
      </c>
      <c r="L40" t="s">
        <v>86</v>
      </c>
      <c r="M40" t="s">
        <v>86</v>
      </c>
      <c r="N40">
        <v>1028000</v>
      </c>
      <c r="O40" t="s">
        <v>171</v>
      </c>
      <c r="P40">
        <v>1</v>
      </c>
      <c r="Q40" t="s">
        <v>172</v>
      </c>
    </row>
    <row r="41" spans="1:17">
      <c r="A41" t="s">
        <v>123</v>
      </c>
      <c r="B41" t="s">
        <v>604</v>
      </c>
      <c r="C41" t="s">
        <v>185</v>
      </c>
      <c r="D41" t="s">
        <v>570</v>
      </c>
      <c r="E41" t="s">
        <v>104</v>
      </c>
      <c r="F41" t="s">
        <v>127</v>
      </c>
      <c r="G41" t="s">
        <v>116</v>
      </c>
      <c r="H41" s="22">
        <f t="shared" si="2"/>
        <v>0.37938035019455196</v>
      </c>
      <c r="I41">
        <v>3.7938035019455198E-4</v>
      </c>
      <c r="J41">
        <v>390.00299999999999</v>
      </c>
      <c r="K41" t="s">
        <v>584</v>
      </c>
      <c r="L41" t="s">
        <v>86</v>
      </c>
      <c r="M41" t="s">
        <v>86</v>
      </c>
      <c r="N41">
        <v>1028000</v>
      </c>
      <c r="O41" t="s">
        <v>171</v>
      </c>
      <c r="P41">
        <v>1</v>
      </c>
      <c r="Q41" t="s">
        <v>172</v>
      </c>
    </row>
    <row r="42" spans="1:17">
      <c r="A42" t="s">
        <v>123</v>
      </c>
      <c r="B42" t="s">
        <v>604</v>
      </c>
      <c r="C42" t="s">
        <v>185</v>
      </c>
      <c r="D42" t="s">
        <v>570</v>
      </c>
      <c r="E42" t="s">
        <v>104</v>
      </c>
      <c r="F42" t="s">
        <v>124</v>
      </c>
      <c r="G42" t="s">
        <v>124</v>
      </c>
      <c r="H42" s="22">
        <f t="shared" si="2"/>
        <v>0.70629474708171203</v>
      </c>
      <c r="I42">
        <v>7.0629474708171203E-4</v>
      </c>
      <c r="J42">
        <v>726.07100000000003</v>
      </c>
      <c r="K42" t="s">
        <v>584</v>
      </c>
      <c r="L42" t="s">
        <v>86</v>
      </c>
      <c r="M42" t="s">
        <v>86</v>
      </c>
      <c r="N42">
        <v>1028000</v>
      </c>
      <c r="O42" t="s">
        <v>171</v>
      </c>
      <c r="P42">
        <v>1</v>
      </c>
      <c r="Q42" t="s">
        <v>172</v>
      </c>
    </row>
    <row r="43" spans="1:17">
      <c r="A43" t="s">
        <v>123</v>
      </c>
      <c r="B43" t="s">
        <v>604</v>
      </c>
      <c r="C43" t="s">
        <v>185</v>
      </c>
      <c r="D43" t="s">
        <v>570</v>
      </c>
      <c r="E43" t="s">
        <v>104</v>
      </c>
      <c r="F43" t="s">
        <v>125</v>
      </c>
      <c r="G43" t="s">
        <v>344</v>
      </c>
      <c r="H43" s="22">
        <f t="shared" si="2"/>
        <v>6.6214007782101097E-2</v>
      </c>
      <c r="I43" s="22">
        <v>6.6214007782101095E-5</v>
      </c>
      <c r="J43">
        <v>68.067999999999998</v>
      </c>
      <c r="K43" t="s">
        <v>584</v>
      </c>
      <c r="L43" t="s">
        <v>86</v>
      </c>
      <c r="M43" t="s">
        <v>86</v>
      </c>
      <c r="N43">
        <v>1028000</v>
      </c>
      <c r="O43" t="s">
        <v>171</v>
      </c>
      <c r="P43">
        <v>1</v>
      </c>
      <c r="Q43" t="s">
        <v>172</v>
      </c>
    </row>
    <row r="44" spans="1:17">
      <c r="A44" t="s">
        <v>123</v>
      </c>
      <c r="B44" t="s">
        <v>604</v>
      </c>
      <c r="C44" t="s">
        <v>185</v>
      </c>
      <c r="D44" t="s">
        <v>570</v>
      </c>
      <c r="E44" t="s">
        <v>104</v>
      </c>
      <c r="F44" t="s">
        <v>14</v>
      </c>
      <c r="G44" t="s">
        <v>14</v>
      </c>
      <c r="H44" s="22">
        <f t="shared" si="2"/>
        <v>0.89891147859922094</v>
      </c>
      <c r="I44">
        <v>8.9891147859922098E-4</v>
      </c>
      <c r="J44">
        <v>924.08100000000002</v>
      </c>
      <c r="K44" t="s">
        <v>584</v>
      </c>
      <c r="L44" t="s">
        <v>86</v>
      </c>
      <c r="M44" t="s">
        <v>86</v>
      </c>
      <c r="N44">
        <v>1028000</v>
      </c>
      <c r="O44" t="s">
        <v>171</v>
      </c>
      <c r="P44">
        <v>1</v>
      </c>
      <c r="Q44" t="s">
        <v>172</v>
      </c>
    </row>
    <row r="45" spans="1:17">
      <c r="A45" t="s">
        <v>123</v>
      </c>
      <c r="B45" t="s">
        <v>604</v>
      </c>
      <c r="C45" t="s">
        <v>185</v>
      </c>
      <c r="D45" t="s">
        <v>570</v>
      </c>
      <c r="E45" t="s">
        <v>104</v>
      </c>
      <c r="F45" t="s">
        <v>126</v>
      </c>
      <c r="G45" t="s">
        <v>616</v>
      </c>
      <c r="H45" s="22">
        <f t="shared" si="2"/>
        <v>0.28807245136186699</v>
      </c>
      <c r="I45">
        <v>2.8807245136186699E-4</v>
      </c>
      <c r="J45">
        <v>296.13848000000002</v>
      </c>
      <c r="K45" t="s">
        <v>584</v>
      </c>
      <c r="L45" t="s">
        <v>86</v>
      </c>
      <c r="M45" t="s">
        <v>86</v>
      </c>
      <c r="N45">
        <v>1028000</v>
      </c>
      <c r="O45" t="s">
        <v>171</v>
      </c>
      <c r="P45">
        <v>1</v>
      </c>
      <c r="Q45" t="s">
        <v>172</v>
      </c>
    </row>
    <row r="46" spans="1:17">
      <c r="A46" t="s">
        <v>123</v>
      </c>
      <c r="B46" t="s">
        <v>604</v>
      </c>
      <c r="C46" t="s">
        <v>185</v>
      </c>
      <c r="D46" t="s">
        <v>570</v>
      </c>
      <c r="E46" t="s">
        <v>104</v>
      </c>
      <c r="F46" t="s">
        <v>128</v>
      </c>
      <c r="G46" t="s">
        <v>128</v>
      </c>
      <c r="H46" s="22">
        <f t="shared" si="2"/>
        <v>9.7962396277185795E-2</v>
      </c>
      <c r="I46" s="22">
        <v>9.7962396277185797E-5</v>
      </c>
      <c r="J46">
        <v>100.705343372947</v>
      </c>
      <c r="K46" t="s">
        <v>584</v>
      </c>
      <c r="L46" t="s">
        <v>86</v>
      </c>
      <c r="M46" t="s">
        <v>86</v>
      </c>
      <c r="N46">
        <v>1028000</v>
      </c>
      <c r="O46" t="s">
        <v>171</v>
      </c>
      <c r="P46">
        <v>1</v>
      </c>
      <c r="Q46" t="s">
        <v>172</v>
      </c>
    </row>
    <row r="47" spans="1:17">
      <c r="A47" t="s">
        <v>129</v>
      </c>
      <c r="B47" t="s">
        <v>605</v>
      </c>
      <c r="C47" t="s">
        <v>185</v>
      </c>
      <c r="D47" t="s">
        <v>570</v>
      </c>
      <c r="E47" t="s">
        <v>104</v>
      </c>
      <c r="F47" t="s">
        <v>130</v>
      </c>
      <c r="G47" t="s">
        <v>162</v>
      </c>
      <c r="H47" s="22">
        <f t="shared" si="2"/>
        <v>5.8413926499032799E-2</v>
      </c>
      <c r="I47" s="22">
        <v>5.8413926499032799E-5</v>
      </c>
      <c r="J47">
        <v>60.4</v>
      </c>
      <c r="K47" t="s">
        <v>584</v>
      </c>
      <c r="L47" t="s">
        <v>86</v>
      </c>
      <c r="M47" t="s">
        <v>86</v>
      </c>
      <c r="N47">
        <v>1034000</v>
      </c>
      <c r="O47" t="s">
        <v>171</v>
      </c>
      <c r="P47">
        <v>1</v>
      </c>
      <c r="Q47" t="s">
        <v>172</v>
      </c>
    </row>
    <row r="48" spans="1:17">
      <c r="A48" t="s">
        <v>129</v>
      </c>
      <c r="B48" t="s">
        <v>605</v>
      </c>
      <c r="C48" t="s">
        <v>185</v>
      </c>
      <c r="D48" t="s">
        <v>570</v>
      </c>
      <c r="E48" t="s">
        <v>104</v>
      </c>
      <c r="F48" t="s">
        <v>115</v>
      </c>
      <c r="G48" t="s">
        <v>618</v>
      </c>
      <c r="H48" s="22">
        <f t="shared" si="2"/>
        <v>8.375241779497089E-2</v>
      </c>
      <c r="I48" s="22">
        <v>8.3752417794970895E-5</v>
      </c>
      <c r="J48">
        <v>86.6</v>
      </c>
      <c r="K48" t="s">
        <v>584</v>
      </c>
      <c r="L48" t="s">
        <v>86</v>
      </c>
      <c r="M48" t="s">
        <v>86</v>
      </c>
      <c r="N48">
        <v>1034000</v>
      </c>
      <c r="O48" t="s">
        <v>171</v>
      </c>
      <c r="P48">
        <v>1</v>
      </c>
      <c r="Q48" t="s">
        <v>172</v>
      </c>
    </row>
    <row r="49" spans="1:17">
      <c r="A49" t="s">
        <v>129</v>
      </c>
      <c r="B49" t="s">
        <v>605</v>
      </c>
      <c r="C49" t="s">
        <v>185</v>
      </c>
      <c r="D49" t="s">
        <v>570</v>
      </c>
      <c r="E49" t="s">
        <v>104</v>
      </c>
      <c r="F49" t="s">
        <v>108</v>
      </c>
      <c r="G49" t="s">
        <v>108</v>
      </c>
      <c r="H49" s="22">
        <f t="shared" si="2"/>
        <v>3.4235976789168197E-2</v>
      </c>
      <c r="I49" s="22">
        <v>3.42359767891682E-5</v>
      </c>
      <c r="J49">
        <v>35.4</v>
      </c>
      <c r="K49" t="s">
        <v>584</v>
      </c>
      <c r="L49" t="s">
        <v>86</v>
      </c>
      <c r="M49" t="s">
        <v>86</v>
      </c>
      <c r="N49">
        <v>1034000</v>
      </c>
      <c r="O49" t="s">
        <v>171</v>
      </c>
      <c r="P49">
        <v>1</v>
      </c>
      <c r="Q49" t="s">
        <v>172</v>
      </c>
    </row>
    <row r="50" spans="1:17">
      <c r="A50" t="s">
        <v>129</v>
      </c>
      <c r="B50" t="s">
        <v>605</v>
      </c>
      <c r="C50" t="s">
        <v>185</v>
      </c>
      <c r="D50" t="s">
        <v>570</v>
      </c>
      <c r="E50" t="s">
        <v>104</v>
      </c>
      <c r="F50" t="s">
        <v>116</v>
      </c>
      <c r="G50" t="s">
        <v>116</v>
      </c>
      <c r="H50" s="22">
        <f t="shared" si="2"/>
        <v>0.38617021276595698</v>
      </c>
      <c r="I50">
        <v>3.86170212765957E-4</v>
      </c>
      <c r="J50">
        <v>399.3</v>
      </c>
      <c r="K50" t="s">
        <v>584</v>
      </c>
      <c r="L50" t="s">
        <v>86</v>
      </c>
      <c r="M50" t="s">
        <v>86</v>
      </c>
      <c r="N50">
        <v>1034000</v>
      </c>
      <c r="O50" t="s">
        <v>171</v>
      </c>
      <c r="P50">
        <v>1</v>
      </c>
      <c r="Q50" t="s">
        <v>172</v>
      </c>
    </row>
    <row r="51" spans="1:17" s="39" customFormat="1">
      <c r="A51" s="39" t="s">
        <v>121</v>
      </c>
      <c r="B51" s="39" t="s">
        <v>603</v>
      </c>
      <c r="C51" s="39" t="s">
        <v>185</v>
      </c>
      <c r="D51" s="39" t="s">
        <v>570</v>
      </c>
      <c r="E51" s="39" t="s">
        <v>104</v>
      </c>
      <c r="F51" s="39" t="s">
        <v>8</v>
      </c>
      <c r="G51" s="39" t="s">
        <v>8</v>
      </c>
      <c r="H51" s="43">
        <f t="shared" si="2"/>
        <v>5.4395917835662297</v>
      </c>
      <c r="I51" s="39">
        <v>5.4395917835662298E-3</v>
      </c>
      <c r="J51" s="39">
        <v>1211</v>
      </c>
      <c r="K51" s="39" t="s">
        <v>584</v>
      </c>
      <c r="L51" s="39" t="s">
        <v>86</v>
      </c>
      <c r="M51" s="39" t="s">
        <v>86</v>
      </c>
      <c r="N51" s="39">
        <v>222627</v>
      </c>
      <c r="O51" s="39" t="s">
        <v>171</v>
      </c>
      <c r="P51" s="39">
        <v>1</v>
      </c>
      <c r="Q51" s="39" t="s">
        <v>172</v>
      </c>
    </row>
    <row r="52" spans="1:17" s="39" customFormat="1">
      <c r="A52" s="39" t="s">
        <v>129</v>
      </c>
      <c r="B52" s="39" t="s">
        <v>605</v>
      </c>
      <c r="C52" s="39" t="s">
        <v>185</v>
      </c>
      <c r="D52" s="39" t="s">
        <v>570</v>
      </c>
      <c r="E52" s="39" t="s">
        <v>104</v>
      </c>
      <c r="F52" s="39" t="s">
        <v>449</v>
      </c>
      <c r="G52" s="39" t="s">
        <v>8</v>
      </c>
      <c r="H52" s="43">
        <f t="shared" si="2"/>
        <v>0.64372214279707296</v>
      </c>
      <c r="I52" s="39">
        <v>6.43722142797073E-4</v>
      </c>
      <c r="J52" s="39">
        <v>665.60869565217399</v>
      </c>
      <c r="K52" s="39" t="s">
        <v>584</v>
      </c>
      <c r="L52" s="39" t="s">
        <v>86</v>
      </c>
      <c r="M52" s="39" t="s">
        <v>86</v>
      </c>
      <c r="N52" s="39">
        <v>1034000</v>
      </c>
      <c r="O52" s="39" t="s">
        <v>171</v>
      </c>
      <c r="P52" s="39">
        <v>1</v>
      </c>
      <c r="Q52" s="39" t="s">
        <v>172</v>
      </c>
    </row>
    <row r="53" spans="1:17" s="39" customFormat="1">
      <c r="A53" s="39" t="s">
        <v>129</v>
      </c>
      <c r="B53" s="39" t="s">
        <v>605</v>
      </c>
      <c r="C53" s="39" t="s">
        <v>185</v>
      </c>
      <c r="D53" s="39" t="s">
        <v>570</v>
      </c>
      <c r="E53" s="39" t="s">
        <v>104</v>
      </c>
      <c r="F53" s="39" t="s">
        <v>606</v>
      </c>
      <c r="G53" s="39" t="s">
        <v>8</v>
      </c>
      <c r="H53" s="43">
        <f t="shared" si="2"/>
        <v>1.3735009671179801</v>
      </c>
      <c r="I53" s="39">
        <v>1.37350096711798E-3</v>
      </c>
      <c r="J53" s="39">
        <v>1420.2</v>
      </c>
      <c r="K53" s="39" t="s">
        <v>584</v>
      </c>
      <c r="L53" s="39" t="s">
        <v>86</v>
      </c>
      <c r="M53" s="39" t="s">
        <v>86</v>
      </c>
      <c r="N53" s="39">
        <v>1034000</v>
      </c>
      <c r="O53" s="39" t="s">
        <v>171</v>
      </c>
      <c r="P53" s="39">
        <v>1</v>
      </c>
      <c r="Q53" s="39" t="s">
        <v>172</v>
      </c>
    </row>
    <row r="54" spans="1:17">
      <c r="A54" t="s">
        <v>129</v>
      </c>
      <c r="B54" t="s">
        <v>605</v>
      </c>
      <c r="C54" t="s">
        <v>185</v>
      </c>
      <c r="D54" t="s">
        <v>570</v>
      </c>
      <c r="E54" t="s">
        <v>104</v>
      </c>
      <c r="F54" t="s">
        <v>109</v>
      </c>
      <c r="G54" t="s">
        <v>109</v>
      </c>
      <c r="H54" s="22">
        <f t="shared" si="2"/>
        <v>4.4680851063829699E-2</v>
      </c>
      <c r="I54" s="22">
        <v>4.46808510638297E-5</v>
      </c>
      <c r="J54">
        <v>46.2</v>
      </c>
      <c r="K54" t="s">
        <v>584</v>
      </c>
      <c r="L54" t="s">
        <v>86</v>
      </c>
      <c r="M54" t="s">
        <v>86</v>
      </c>
      <c r="N54">
        <v>1034000</v>
      </c>
      <c r="O54" t="s">
        <v>171</v>
      </c>
      <c r="P54">
        <v>1</v>
      </c>
      <c r="Q54" t="s">
        <v>172</v>
      </c>
    </row>
    <row r="55" spans="1:17">
      <c r="A55" t="s">
        <v>129</v>
      </c>
      <c r="B55" t="s">
        <v>605</v>
      </c>
      <c r="C55" t="s">
        <v>185</v>
      </c>
      <c r="D55" t="s">
        <v>570</v>
      </c>
      <c r="E55" t="s">
        <v>104</v>
      </c>
      <c r="F55" t="s">
        <v>14</v>
      </c>
      <c r="G55" t="s">
        <v>14</v>
      </c>
      <c r="H55" s="22">
        <f t="shared" si="2"/>
        <v>4.9026112185686603</v>
      </c>
      <c r="I55">
        <v>4.90261121856866E-3</v>
      </c>
      <c r="J55">
        <v>5069.3</v>
      </c>
      <c r="K55" t="s">
        <v>584</v>
      </c>
      <c r="L55" t="s">
        <v>86</v>
      </c>
      <c r="M55" t="s">
        <v>86</v>
      </c>
      <c r="N55">
        <v>1034000</v>
      </c>
      <c r="O55" t="s">
        <v>171</v>
      </c>
      <c r="P55">
        <v>1</v>
      </c>
      <c r="Q55" t="s">
        <v>172</v>
      </c>
    </row>
    <row r="56" spans="1:17">
      <c r="A56" t="s">
        <v>129</v>
      </c>
      <c r="B56" t="s">
        <v>605</v>
      </c>
      <c r="C56" t="s">
        <v>185</v>
      </c>
      <c r="D56" t="s">
        <v>570</v>
      </c>
      <c r="E56" t="s">
        <v>104</v>
      </c>
      <c r="F56" t="s">
        <v>131</v>
      </c>
      <c r="G56" t="s">
        <v>616</v>
      </c>
      <c r="H56" s="22">
        <f t="shared" si="2"/>
        <v>1.45067698259187E-3</v>
      </c>
      <c r="I56" s="22">
        <v>1.4506769825918701E-6</v>
      </c>
      <c r="J56">
        <v>1.5</v>
      </c>
      <c r="K56" t="s">
        <v>584</v>
      </c>
      <c r="L56" t="s">
        <v>86</v>
      </c>
      <c r="M56" t="s">
        <v>86</v>
      </c>
      <c r="N56">
        <v>1034000</v>
      </c>
      <c r="O56" t="s">
        <v>171</v>
      </c>
      <c r="P56">
        <v>1</v>
      </c>
      <c r="Q56" t="s">
        <v>172</v>
      </c>
    </row>
    <row r="57" spans="1:17">
      <c r="A57" t="s">
        <v>129</v>
      </c>
      <c r="B57" t="s">
        <v>605</v>
      </c>
      <c r="C57" t="s">
        <v>185</v>
      </c>
      <c r="D57" t="s">
        <v>570</v>
      </c>
      <c r="E57" t="s">
        <v>104</v>
      </c>
      <c r="F57" t="s">
        <v>132</v>
      </c>
      <c r="G57" t="s">
        <v>616</v>
      </c>
      <c r="H57" s="22">
        <f t="shared" si="2"/>
        <v>4.3520309477756199E-3</v>
      </c>
      <c r="I57" s="22">
        <v>4.3520309477756202E-6</v>
      </c>
      <c r="J57">
        <v>4.5</v>
      </c>
      <c r="K57" t="s">
        <v>584</v>
      </c>
      <c r="L57" t="s">
        <v>86</v>
      </c>
      <c r="M57" t="s">
        <v>86</v>
      </c>
      <c r="N57">
        <v>1034000</v>
      </c>
      <c r="O57" t="s">
        <v>171</v>
      </c>
      <c r="P57">
        <v>1</v>
      </c>
      <c r="Q57" t="s">
        <v>172</v>
      </c>
    </row>
    <row r="58" spans="1:17">
      <c r="A58" t="s">
        <v>129</v>
      </c>
      <c r="B58" t="s">
        <v>605</v>
      </c>
      <c r="C58" t="s">
        <v>185</v>
      </c>
      <c r="D58" t="s">
        <v>570</v>
      </c>
      <c r="E58" t="s">
        <v>104</v>
      </c>
      <c r="F58" t="s">
        <v>133</v>
      </c>
      <c r="G58" t="s">
        <v>616</v>
      </c>
      <c r="H58" s="22">
        <f t="shared" si="2"/>
        <v>0.193617021276595</v>
      </c>
      <c r="I58">
        <v>1.93617021276595E-4</v>
      </c>
      <c r="J58">
        <v>200.2</v>
      </c>
      <c r="K58" t="s">
        <v>584</v>
      </c>
      <c r="L58" t="s">
        <v>86</v>
      </c>
      <c r="M58" t="s">
        <v>86</v>
      </c>
      <c r="N58">
        <v>1034000</v>
      </c>
      <c r="O58" t="s">
        <v>171</v>
      </c>
      <c r="P58">
        <v>1</v>
      </c>
      <c r="Q58" t="s">
        <v>172</v>
      </c>
    </row>
    <row r="59" spans="1:17">
      <c r="A59" t="s">
        <v>129</v>
      </c>
      <c r="B59" t="s">
        <v>605</v>
      </c>
      <c r="C59" t="s">
        <v>185</v>
      </c>
      <c r="D59" t="s">
        <v>570</v>
      </c>
      <c r="E59" t="s">
        <v>104</v>
      </c>
      <c r="F59" t="s">
        <v>134</v>
      </c>
      <c r="G59" t="s">
        <v>616</v>
      </c>
      <c r="H59" s="22">
        <f t="shared" si="2"/>
        <v>1.8278529980657598E-2</v>
      </c>
      <c r="I59" s="22">
        <v>1.8278529980657599E-5</v>
      </c>
      <c r="J59">
        <v>18.899999999999999</v>
      </c>
      <c r="K59" t="s">
        <v>584</v>
      </c>
      <c r="L59" t="s">
        <v>86</v>
      </c>
      <c r="M59" t="s">
        <v>86</v>
      </c>
      <c r="N59">
        <v>1034000</v>
      </c>
      <c r="O59" t="s">
        <v>171</v>
      </c>
      <c r="P59">
        <v>1</v>
      </c>
      <c r="Q59" t="s">
        <v>172</v>
      </c>
    </row>
    <row r="60" spans="1:17">
      <c r="A60" t="s">
        <v>129</v>
      </c>
      <c r="B60" t="s">
        <v>605</v>
      </c>
      <c r="C60" t="s">
        <v>185</v>
      </c>
      <c r="D60" t="s">
        <v>570</v>
      </c>
      <c r="E60" t="s">
        <v>104</v>
      </c>
      <c r="F60" t="s">
        <v>136</v>
      </c>
      <c r="G60" t="s">
        <v>616</v>
      </c>
      <c r="H60" s="22">
        <f t="shared" si="2"/>
        <v>7.8336557059961297E-3</v>
      </c>
      <c r="I60" s="22">
        <v>7.83365570599613E-6</v>
      </c>
      <c r="J60">
        <v>8.1</v>
      </c>
      <c r="K60" t="s">
        <v>584</v>
      </c>
      <c r="L60" t="s">
        <v>86</v>
      </c>
      <c r="M60" t="s">
        <v>86</v>
      </c>
      <c r="N60">
        <v>1034000</v>
      </c>
      <c r="O60" t="s">
        <v>171</v>
      </c>
      <c r="P60">
        <v>1</v>
      </c>
      <c r="Q60" t="s">
        <v>172</v>
      </c>
    </row>
    <row r="61" spans="1:17">
      <c r="A61" t="s">
        <v>129</v>
      </c>
      <c r="B61" t="s">
        <v>605</v>
      </c>
      <c r="C61" t="s">
        <v>185</v>
      </c>
      <c r="D61" t="s">
        <v>570</v>
      </c>
      <c r="E61" t="s">
        <v>104</v>
      </c>
      <c r="F61" t="s">
        <v>135</v>
      </c>
      <c r="G61" t="s">
        <v>135</v>
      </c>
      <c r="H61" s="22">
        <f t="shared" si="2"/>
        <v>0.52127659574467999</v>
      </c>
      <c r="I61">
        <v>5.2127659574468003E-4</v>
      </c>
      <c r="J61">
        <v>539</v>
      </c>
      <c r="K61" t="s">
        <v>584</v>
      </c>
      <c r="L61" t="s">
        <v>86</v>
      </c>
      <c r="M61" t="s">
        <v>86</v>
      </c>
      <c r="N61">
        <v>1034000</v>
      </c>
      <c r="O61" t="s">
        <v>171</v>
      </c>
      <c r="P61">
        <v>1</v>
      </c>
      <c r="Q61" t="s">
        <v>172</v>
      </c>
    </row>
    <row r="62" spans="1:17">
      <c r="A62" t="s">
        <v>137</v>
      </c>
      <c r="B62" t="s">
        <v>607</v>
      </c>
      <c r="C62" t="s">
        <v>185</v>
      </c>
      <c r="D62" t="s">
        <v>570</v>
      </c>
      <c r="E62" t="s">
        <v>104</v>
      </c>
      <c r="F62" t="s">
        <v>138</v>
      </c>
      <c r="G62" t="s">
        <v>344</v>
      </c>
      <c r="H62" s="40">
        <f t="shared" si="2"/>
        <v>2.4159090909090901E-2</v>
      </c>
      <c r="I62" s="22">
        <v>2.4159090909090901E-5</v>
      </c>
      <c r="J62">
        <v>40.128250000000001</v>
      </c>
      <c r="K62" t="s">
        <v>584</v>
      </c>
      <c r="L62" t="s">
        <v>86</v>
      </c>
      <c r="M62" t="s">
        <v>86</v>
      </c>
      <c r="N62">
        <v>1661000</v>
      </c>
      <c r="O62" t="s">
        <v>171</v>
      </c>
      <c r="P62">
        <v>1</v>
      </c>
      <c r="Q62" t="s">
        <v>172</v>
      </c>
    </row>
    <row r="63" spans="1:17">
      <c r="A63" t="s">
        <v>137</v>
      </c>
      <c r="B63" t="s">
        <v>607</v>
      </c>
      <c r="C63" t="s">
        <v>185</v>
      </c>
      <c r="D63" t="s">
        <v>570</v>
      </c>
      <c r="E63" t="s">
        <v>104</v>
      </c>
      <c r="F63" t="s">
        <v>139</v>
      </c>
      <c r="G63" t="s">
        <v>344</v>
      </c>
      <c r="H63" s="40">
        <f t="shared" si="2"/>
        <v>8.1930403371462896E-5</v>
      </c>
      <c r="I63" s="22">
        <v>8.1930403371462897E-8</v>
      </c>
      <c r="J63">
        <v>0.1360864</v>
      </c>
      <c r="K63" t="s">
        <v>584</v>
      </c>
      <c r="L63" t="s">
        <v>86</v>
      </c>
      <c r="M63" t="s">
        <v>86</v>
      </c>
      <c r="N63">
        <v>1661000</v>
      </c>
      <c r="O63" t="s">
        <v>171</v>
      </c>
      <c r="P63">
        <v>1</v>
      </c>
      <c r="Q63" t="s">
        <v>172</v>
      </c>
    </row>
    <row r="64" spans="1:17">
      <c r="A64" t="s">
        <v>137</v>
      </c>
      <c r="B64" t="s">
        <v>607</v>
      </c>
      <c r="C64" t="s">
        <v>185</v>
      </c>
      <c r="D64" t="s">
        <v>570</v>
      </c>
      <c r="E64" t="s">
        <v>104</v>
      </c>
      <c r="F64" t="s">
        <v>122</v>
      </c>
      <c r="G64" t="s">
        <v>122</v>
      </c>
      <c r="H64" s="22">
        <f t="shared" si="2"/>
        <v>16.480433473810898</v>
      </c>
      <c r="I64">
        <v>1.6480433473810899E-2</v>
      </c>
      <c r="J64">
        <v>27374</v>
      </c>
      <c r="K64" t="s">
        <v>584</v>
      </c>
      <c r="L64" t="s">
        <v>86</v>
      </c>
      <c r="M64" t="s">
        <v>86</v>
      </c>
      <c r="N64">
        <v>1661000</v>
      </c>
      <c r="O64" t="s">
        <v>171</v>
      </c>
      <c r="P64">
        <v>1</v>
      </c>
      <c r="Q64" t="s">
        <v>172</v>
      </c>
    </row>
    <row r="65" spans="1:17">
      <c r="A65" t="s">
        <v>137</v>
      </c>
      <c r="B65" t="s">
        <v>607</v>
      </c>
      <c r="C65" t="s">
        <v>185</v>
      </c>
      <c r="D65" t="s">
        <v>570</v>
      </c>
      <c r="E65" t="s">
        <v>104</v>
      </c>
      <c r="F65" t="s">
        <v>127</v>
      </c>
      <c r="G65" t="s">
        <v>116</v>
      </c>
      <c r="H65" s="22">
        <f t="shared" si="2"/>
        <v>0.50499698976520091</v>
      </c>
      <c r="I65">
        <v>5.0499698976520097E-4</v>
      </c>
      <c r="J65">
        <v>838.8</v>
      </c>
      <c r="K65" t="s">
        <v>584</v>
      </c>
      <c r="L65" t="s">
        <v>86</v>
      </c>
      <c r="M65" t="s">
        <v>86</v>
      </c>
      <c r="N65">
        <v>1661000</v>
      </c>
      <c r="O65" t="s">
        <v>171</v>
      </c>
      <c r="P65">
        <v>1</v>
      </c>
      <c r="Q65" t="s">
        <v>172</v>
      </c>
    </row>
    <row r="66" spans="1:17">
      <c r="A66" t="s">
        <v>137</v>
      </c>
      <c r="B66" t="s">
        <v>607</v>
      </c>
      <c r="C66" t="s">
        <v>185</v>
      </c>
      <c r="D66" t="s">
        <v>570</v>
      </c>
      <c r="E66" t="s">
        <v>104</v>
      </c>
      <c r="F66" t="s">
        <v>124</v>
      </c>
      <c r="G66" t="s">
        <v>124</v>
      </c>
      <c r="H66" s="22">
        <f t="shared" si="2"/>
        <v>1.8301625526790999</v>
      </c>
      <c r="I66">
        <v>1.8301625526790999E-3</v>
      </c>
      <c r="J66">
        <v>3039.9</v>
      </c>
      <c r="K66" t="s">
        <v>584</v>
      </c>
      <c r="L66" t="s">
        <v>86</v>
      </c>
      <c r="M66" t="s">
        <v>86</v>
      </c>
      <c r="N66">
        <v>1661000</v>
      </c>
      <c r="O66" t="s">
        <v>171</v>
      </c>
      <c r="P66">
        <v>1</v>
      </c>
      <c r="Q66" t="s">
        <v>172</v>
      </c>
    </row>
    <row r="67" spans="1:17">
      <c r="A67" t="s">
        <v>137</v>
      </c>
      <c r="B67" t="s">
        <v>607</v>
      </c>
      <c r="C67" t="s">
        <v>185</v>
      </c>
      <c r="D67" t="s">
        <v>570</v>
      </c>
      <c r="E67" t="s">
        <v>104</v>
      </c>
      <c r="F67" t="s">
        <v>14</v>
      </c>
      <c r="G67" t="s">
        <v>14</v>
      </c>
      <c r="H67" s="22">
        <f t="shared" ref="H67:H74" si="3">I67*1000</f>
        <v>1.3419626730884999</v>
      </c>
      <c r="I67">
        <v>1.3419626730885E-3</v>
      </c>
      <c r="J67">
        <v>2229</v>
      </c>
      <c r="K67" t="s">
        <v>584</v>
      </c>
      <c r="L67" t="s">
        <v>86</v>
      </c>
      <c r="M67" t="s">
        <v>86</v>
      </c>
      <c r="N67">
        <v>1661000</v>
      </c>
      <c r="O67" t="s">
        <v>171</v>
      </c>
      <c r="P67">
        <v>1</v>
      </c>
      <c r="Q67" t="s">
        <v>172</v>
      </c>
    </row>
    <row r="68" spans="1:17">
      <c r="A68" t="s">
        <v>137</v>
      </c>
      <c r="B68" t="s">
        <v>607</v>
      </c>
      <c r="C68" t="s">
        <v>185</v>
      </c>
      <c r="D68" t="s">
        <v>570</v>
      </c>
      <c r="E68" t="s">
        <v>104</v>
      </c>
      <c r="F68" t="s">
        <v>126</v>
      </c>
      <c r="G68" t="s">
        <v>616</v>
      </c>
      <c r="H68" s="22">
        <f t="shared" si="3"/>
        <v>0.20168847682119201</v>
      </c>
      <c r="I68">
        <v>2.0168847682119201E-4</v>
      </c>
      <c r="J68">
        <v>335.00456000000003</v>
      </c>
      <c r="K68" t="s">
        <v>584</v>
      </c>
      <c r="L68" t="s">
        <v>86</v>
      </c>
      <c r="M68" t="s">
        <v>86</v>
      </c>
      <c r="N68">
        <v>1661000</v>
      </c>
      <c r="O68" t="s">
        <v>171</v>
      </c>
      <c r="P68">
        <v>1</v>
      </c>
      <c r="Q68" t="s">
        <v>172</v>
      </c>
    </row>
    <row r="69" spans="1:17">
      <c r="A69" t="s">
        <v>137</v>
      </c>
      <c r="B69" t="s">
        <v>607</v>
      </c>
      <c r="C69" t="s">
        <v>185</v>
      </c>
      <c r="D69" t="s">
        <v>570</v>
      </c>
      <c r="E69" t="s">
        <v>104</v>
      </c>
      <c r="F69" t="s">
        <v>128</v>
      </c>
      <c r="G69" t="s">
        <v>128</v>
      </c>
      <c r="H69" s="22">
        <f t="shared" si="3"/>
        <v>0.14524417037705001</v>
      </c>
      <c r="I69">
        <v>1.4524417037705E-4</v>
      </c>
      <c r="J69">
        <v>241.25056699628101</v>
      </c>
      <c r="K69" t="s">
        <v>584</v>
      </c>
      <c r="L69" t="s">
        <v>86</v>
      </c>
      <c r="M69" t="s">
        <v>86</v>
      </c>
      <c r="N69">
        <v>1661000</v>
      </c>
      <c r="O69" t="s">
        <v>171</v>
      </c>
      <c r="P69">
        <v>1</v>
      </c>
      <c r="Q69" t="s">
        <v>172</v>
      </c>
    </row>
    <row r="70" spans="1:17" s="39" customFormat="1">
      <c r="A70" s="39" t="s">
        <v>129</v>
      </c>
      <c r="B70" s="39" t="s">
        <v>605</v>
      </c>
      <c r="C70" s="39" t="s">
        <v>185</v>
      </c>
      <c r="D70" s="39" t="s">
        <v>570</v>
      </c>
      <c r="E70" s="39" t="s">
        <v>104</v>
      </c>
      <c r="F70" s="39" t="s">
        <v>8</v>
      </c>
      <c r="G70" s="39" t="s">
        <v>8</v>
      </c>
      <c r="H70" s="43">
        <f t="shared" si="3"/>
        <v>1.43462282398452</v>
      </c>
      <c r="I70" s="39">
        <v>1.4346228239845199E-3</v>
      </c>
      <c r="J70" s="39">
        <v>1483.4</v>
      </c>
      <c r="K70" s="39" t="s">
        <v>584</v>
      </c>
      <c r="L70" s="39" t="s">
        <v>86</v>
      </c>
      <c r="M70" s="39" t="s">
        <v>86</v>
      </c>
      <c r="N70" s="39">
        <v>1034000</v>
      </c>
      <c r="O70" s="39" t="s">
        <v>171</v>
      </c>
      <c r="P70" s="39">
        <v>1</v>
      </c>
      <c r="Q70" s="39" t="s">
        <v>172</v>
      </c>
    </row>
    <row r="71" spans="1:17" s="39" customFormat="1">
      <c r="A71" s="39" t="s">
        <v>610</v>
      </c>
      <c r="B71" s="39" t="s">
        <v>611</v>
      </c>
      <c r="C71" s="39" t="s">
        <v>185</v>
      </c>
      <c r="D71" s="39" t="s">
        <v>570</v>
      </c>
      <c r="E71" s="39" t="s">
        <v>104</v>
      </c>
      <c r="F71" s="39" t="s">
        <v>8</v>
      </c>
      <c r="G71" s="39" t="s">
        <v>8</v>
      </c>
      <c r="H71" s="43">
        <f t="shared" si="3"/>
        <v>0.95663994466416702</v>
      </c>
      <c r="I71" s="39">
        <v>9.56639944664167E-4</v>
      </c>
      <c r="J71" s="39">
        <v>2761.75</v>
      </c>
      <c r="K71" s="39" t="s">
        <v>584</v>
      </c>
      <c r="L71" s="39" t="s">
        <v>86</v>
      </c>
      <c r="M71" s="39" t="s">
        <v>86</v>
      </c>
      <c r="N71" s="39">
        <v>2886927.3287240001</v>
      </c>
      <c r="O71" s="39" t="s">
        <v>171</v>
      </c>
      <c r="P71" s="39">
        <v>1</v>
      </c>
      <c r="Q71" s="39" t="s">
        <v>172</v>
      </c>
    </row>
    <row r="72" spans="1:17" s="39" customFormat="1">
      <c r="A72" s="39" t="s">
        <v>612</v>
      </c>
      <c r="B72" s="39" t="s">
        <v>613</v>
      </c>
      <c r="C72" s="39" t="s">
        <v>185</v>
      </c>
      <c r="D72" s="42" t="s">
        <v>572</v>
      </c>
      <c r="E72" s="39" t="s">
        <v>104</v>
      </c>
      <c r="F72" s="39" t="s">
        <v>8</v>
      </c>
      <c r="G72" s="39" t="s">
        <v>8</v>
      </c>
      <c r="H72" s="43">
        <f t="shared" si="3"/>
        <v>1.04562104562104</v>
      </c>
      <c r="I72" s="39">
        <v>1.04562104562104E-3</v>
      </c>
      <c r="J72" s="39">
        <v>1570</v>
      </c>
      <c r="K72" s="39" t="s">
        <v>584</v>
      </c>
      <c r="L72" s="39" t="s">
        <v>86</v>
      </c>
      <c r="M72" s="39" t="s">
        <v>86</v>
      </c>
      <c r="N72" s="39">
        <v>1501500</v>
      </c>
      <c r="O72" s="39" t="s">
        <v>171</v>
      </c>
      <c r="P72" s="39">
        <v>1</v>
      </c>
      <c r="Q72" s="39" t="s">
        <v>172</v>
      </c>
    </row>
    <row r="73" spans="1:17" s="39" customFormat="1">
      <c r="A73" s="39" t="s">
        <v>106</v>
      </c>
      <c r="B73" s="39" t="s">
        <v>583</v>
      </c>
      <c r="C73" s="39" t="s">
        <v>185</v>
      </c>
      <c r="D73" s="39" t="s">
        <v>496</v>
      </c>
      <c r="E73" s="39" t="s">
        <v>104</v>
      </c>
      <c r="F73" s="39" t="s">
        <v>8</v>
      </c>
      <c r="G73" s="39" t="s">
        <v>8</v>
      </c>
      <c r="H73" s="43">
        <f t="shared" si="3"/>
        <v>0.17050570962479603</v>
      </c>
      <c r="I73" s="39">
        <v>1.7050570962479601E-4</v>
      </c>
      <c r="J73" s="39">
        <v>522.6</v>
      </c>
      <c r="K73" s="39" t="s">
        <v>584</v>
      </c>
      <c r="L73" s="39" t="s">
        <v>86</v>
      </c>
      <c r="M73" s="39" t="s">
        <v>86</v>
      </c>
      <c r="N73" s="39">
        <v>3065000</v>
      </c>
      <c r="O73" s="39" t="s">
        <v>171</v>
      </c>
      <c r="P73" s="39">
        <v>1</v>
      </c>
      <c r="Q73" s="39" t="s">
        <v>172</v>
      </c>
    </row>
    <row r="74" spans="1:17" s="39" customFormat="1">
      <c r="A74" s="39" t="s">
        <v>143</v>
      </c>
      <c r="B74" s="39" t="s">
        <v>614</v>
      </c>
      <c r="C74" s="39" t="s">
        <v>185</v>
      </c>
      <c r="D74" s="39" t="s">
        <v>615</v>
      </c>
      <c r="E74" s="39" t="s">
        <v>104</v>
      </c>
      <c r="F74" s="39" t="s">
        <v>141</v>
      </c>
      <c r="G74" s="39" t="s">
        <v>8</v>
      </c>
      <c r="H74" s="43">
        <f t="shared" si="3"/>
        <v>1.82142982176942</v>
      </c>
      <c r="I74" s="39">
        <v>1.8214298217694199E-3</v>
      </c>
      <c r="J74" s="39">
        <v>231.88076631999999</v>
      </c>
      <c r="K74" s="39" t="s">
        <v>584</v>
      </c>
      <c r="L74" s="39" t="s">
        <v>86</v>
      </c>
      <c r="M74" s="39" t="s">
        <v>86</v>
      </c>
      <c r="N74" s="39">
        <v>127307</v>
      </c>
      <c r="O74" s="39" t="s">
        <v>171</v>
      </c>
      <c r="P74" s="39">
        <v>1</v>
      </c>
      <c r="Q74" s="39" t="s">
        <v>172</v>
      </c>
    </row>
    <row r="77" spans="1:17">
      <c r="H77" s="32"/>
    </row>
  </sheetData>
  <autoFilter ref="A1:R74" xr:uid="{003DBE41-F907-4509-8050-C24EEC72436D}">
    <sortState xmlns:xlrd2="http://schemas.microsoft.com/office/spreadsheetml/2017/richdata2" ref="A3:Q74">
      <sortCondition ref="C1:C74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9E1F8-BE29-4E42-8A84-A1C25096A0F3}">
  <dimension ref="A1:Q25"/>
  <sheetViews>
    <sheetView workbookViewId="0">
      <selection activeCell="B15" sqref="B15"/>
    </sheetView>
  </sheetViews>
  <sheetFormatPr baseColWidth="10" defaultRowHeight="15"/>
  <cols>
    <col min="1" max="1" width="19" bestFit="1" customWidth="1"/>
    <col min="2" max="2" width="66.7109375" bestFit="1" customWidth="1"/>
    <col min="3" max="3" width="34.42578125" bestFit="1" customWidth="1"/>
    <col min="4" max="4" width="30.7109375" bestFit="1" customWidth="1"/>
    <col min="5" max="5" width="21.42578125" bestFit="1" customWidth="1"/>
    <col min="6" max="6" width="18.140625" bestFit="1" customWidth="1"/>
    <col min="7" max="7" width="16.28515625" bestFit="1" customWidth="1"/>
    <col min="8" max="8" width="18.5703125" bestFit="1" customWidth="1"/>
    <col min="9" max="9" width="6.85546875" bestFit="1" customWidth="1"/>
    <col min="10" max="10" width="19.28515625" bestFit="1" customWidth="1"/>
    <col min="11" max="11" width="12" bestFit="1" customWidth="1"/>
    <col min="12" max="12" width="14" bestFit="1" customWidth="1"/>
    <col min="13" max="13" width="16.140625" bestFit="1" customWidth="1"/>
    <col min="14" max="14" width="18" bestFit="1" customWidth="1"/>
    <col min="15" max="15" width="16.85546875" bestFit="1" customWidth="1"/>
  </cols>
  <sheetData>
    <row r="1" spans="1:17">
      <c r="A1" t="s">
        <v>164</v>
      </c>
      <c r="B1" t="s">
        <v>92</v>
      </c>
      <c r="C1" t="s">
        <v>242</v>
      </c>
      <c r="D1" t="s">
        <v>579</v>
      </c>
      <c r="E1" t="s">
        <v>637</v>
      </c>
      <c r="F1" t="s">
        <v>638</v>
      </c>
      <c r="G1" t="s">
        <v>639</v>
      </c>
      <c r="H1" t="s">
        <v>640</v>
      </c>
      <c r="I1" t="s">
        <v>32</v>
      </c>
      <c r="J1" t="s">
        <v>166</v>
      </c>
      <c r="K1" t="s">
        <v>581</v>
      </c>
      <c r="L1" t="s">
        <v>582</v>
      </c>
      <c r="M1" t="s">
        <v>406</v>
      </c>
      <c r="N1" t="s">
        <v>165</v>
      </c>
      <c r="O1" t="s">
        <v>167</v>
      </c>
      <c r="P1" t="s">
        <v>168</v>
      </c>
      <c r="Q1" t="s">
        <v>169</v>
      </c>
    </row>
    <row r="2" spans="1:17">
      <c r="A2" t="s">
        <v>587</v>
      </c>
      <c r="B2" t="s">
        <v>588</v>
      </c>
      <c r="C2" t="s">
        <v>187</v>
      </c>
      <c r="D2" t="s">
        <v>570</v>
      </c>
      <c r="E2" t="s">
        <v>11</v>
      </c>
      <c r="F2" t="s">
        <v>11</v>
      </c>
      <c r="G2" t="s">
        <v>643</v>
      </c>
      <c r="I2" t="s">
        <v>439</v>
      </c>
      <c r="J2">
        <v>0.36439940205642501</v>
      </c>
      <c r="K2">
        <v>1400259</v>
      </c>
      <c r="L2" t="s">
        <v>86</v>
      </c>
      <c r="M2" t="s">
        <v>86</v>
      </c>
      <c r="N2">
        <v>3842649.0057279998</v>
      </c>
      <c r="O2" t="s">
        <v>171</v>
      </c>
      <c r="P2">
        <v>1</v>
      </c>
      <c r="Q2" t="s">
        <v>172</v>
      </c>
    </row>
    <row r="3" spans="1:17">
      <c r="A3" t="s">
        <v>144</v>
      </c>
      <c r="B3" t="s">
        <v>589</v>
      </c>
      <c r="C3" t="s">
        <v>187</v>
      </c>
      <c r="D3" t="s">
        <v>570</v>
      </c>
      <c r="E3" t="s">
        <v>11</v>
      </c>
      <c r="F3" t="s">
        <v>11</v>
      </c>
      <c r="G3" t="s">
        <v>643</v>
      </c>
      <c r="I3" t="s">
        <v>439</v>
      </c>
      <c r="J3">
        <v>1.68595626004809</v>
      </c>
      <c r="K3">
        <v>4907818.6729999902</v>
      </c>
      <c r="L3" t="s">
        <v>86</v>
      </c>
      <c r="M3" t="s">
        <v>86</v>
      </c>
      <c r="N3">
        <v>2911000</v>
      </c>
      <c r="O3" t="s">
        <v>171</v>
      </c>
      <c r="P3">
        <v>1</v>
      </c>
      <c r="Q3" t="s">
        <v>172</v>
      </c>
    </row>
    <row r="4" spans="1:17">
      <c r="A4" t="s">
        <v>590</v>
      </c>
      <c r="B4" t="s">
        <v>591</v>
      </c>
      <c r="C4" t="s">
        <v>185</v>
      </c>
      <c r="D4" t="s">
        <v>570</v>
      </c>
      <c r="E4" t="s">
        <v>11</v>
      </c>
      <c r="F4" t="s">
        <v>11</v>
      </c>
      <c r="G4" t="s">
        <v>643</v>
      </c>
      <c r="I4" t="s">
        <v>439</v>
      </c>
      <c r="J4">
        <v>0.47621180412834602</v>
      </c>
      <c r="K4">
        <v>749557.37969801703</v>
      </c>
      <c r="L4" t="s">
        <v>86</v>
      </c>
      <c r="M4" t="s">
        <v>86</v>
      </c>
      <c r="N4">
        <v>1574000</v>
      </c>
      <c r="O4" t="s">
        <v>171</v>
      </c>
      <c r="P4">
        <v>1</v>
      </c>
      <c r="Q4" t="s">
        <v>172</v>
      </c>
    </row>
    <row r="5" spans="1:17">
      <c r="A5" t="s">
        <v>646</v>
      </c>
      <c r="B5" t="s">
        <v>647</v>
      </c>
      <c r="C5" t="s">
        <v>185</v>
      </c>
      <c r="D5" t="s">
        <v>570</v>
      </c>
      <c r="E5" t="s">
        <v>11</v>
      </c>
      <c r="F5" t="s">
        <v>11</v>
      </c>
      <c r="G5" t="s">
        <v>643</v>
      </c>
      <c r="I5" t="s">
        <v>439</v>
      </c>
      <c r="J5">
        <v>1.2100327868852401</v>
      </c>
      <c r="K5">
        <v>147624</v>
      </c>
      <c r="L5" t="s">
        <v>86</v>
      </c>
      <c r="M5" t="s">
        <v>86</v>
      </c>
      <c r="N5">
        <v>122000</v>
      </c>
      <c r="O5" t="s">
        <v>171</v>
      </c>
      <c r="P5">
        <v>1</v>
      </c>
      <c r="Q5" t="s">
        <v>172</v>
      </c>
    </row>
    <row r="6" spans="1:17">
      <c r="A6" t="s">
        <v>594</v>
      </c>
      <c r="B6" t="s">
        <v>595</v>
      </c>
      <c r="C6" t="s">
        <v>188</v>
      </c>
      <c r="D6" t="s">
        <v>570</v>
      </c>
      <c r="E6" t="s">
        <v>11</v>
      </c>
      <c r="F6" t="s">
        <v>11</v>
      </c>
      <c r="G6" t="s">
        <v>643</v>
      </c>
      <c r="I6" t="s">
        <v>439</v>
      </c>
      <c r="J6">
        <v>0.23720494248864599</v>
      </c>
      <c r="K6">
        <v>454993</v>
      </c>
      <c r="L6" t="s">
        <v>86</v>
      </c>
      <c r="M6" t="s">
        <v>86</v>
      </c>
      <c r="N6">
        <v>1918143</v>
      </c>
      <c r="O6" t="s">
        <v>171</v>
      </c>
      <c r="P6">
        <v>1</v>
      </c>
      <c r="Q6" t="s">
        <v>172</v>
      </c>
    </row>
    <row r="7" spans="1:17">
      <c r="A7" t="s">
        <v>113</v>
      </c>
      <c r="B7" t="s">
        <v>596</v>
      </c>
      <c r="C7" t="s">
        <v>188</v>
      </c>
      <c r="D7" t="s">
        <v>570</v>
      </c>
      <c r="E7" t="s">
        <v>11</v>
      </c>
      <c r="F7" t="s">
        <v>11</v>
      </c>
      <c r="G7" t="s">
        <v>643</v>
      </c>
      <c r="I7" t="s">
        <v>439</v>
      </c>
      <c r="J7">
        <v>0.72303788224554999</v>
      </c>
      <c r="K7">
        <v>6336704</v>
      </c>
      <c r="L7" t="s">
        <v>86</v>
      </c>
      <c r="M7" t="s">
        <v>86</v>
      </c>
      <c r="N7">
        <v>8764000</v>
      </c>
      <c r="O7" t="s">
        <v>171</v>
      </c>
      <c r="P7">
        <v>1</v>
      </c>
      <c r="Q7" t="s">
        <v>172</v>
      </c>
    </row>
    <row r="8" spans="1:17">
      <c r="A8" t="s">
        <v>597</v>
      </c>
      <c r="B8" t="s">
        <v>598</v>
      </c>
      <c r="C8" t="s">
        <v>185</v>
      </c>
      <c r="D8" t="s">
        <v>570</v>
      </c>
      <c r="E8" t="s">
        <v>11</v>
      </c>
      <c r="F8" t="s">
        <v>11</v>
      </c>
      <c r="G8" t="s">
        <v>643</v>
      </c>
      <c r="I8" t="s">
        <v>439</v>
      </c>
      <c r="J8">
        <v>6.9505579861771603</v>
      </c>
      <c r="K8">
        <v>3069283</v>
      </c>
      <c r="L8" t="s">
        <v>86</v>
      </c>
      <c r="M8" t="s">
        <v>86</v>
      </c>
      <c r="N8">
        <v>441588</v>
      </c>
      <c r="O8" t="s">
        <v>171</v>
      </c>
      <c r="P8">
        <v>1</v>
      </c>
      <c r="Q8" t="s">
        <v>172</v>
      </c>
    </row>
    <row r="9" spans="1:17">
      <c r="A9" t="s">
        <v>648</v>
      </c>
      <c r="B9" t="s">
        <v>649</v>
      </c>
      <c r="C9" t="s">
        <v>188</v>
      </c>
      <c r="D9" t="s">
        <v>570</v>
      </c>
      <c r="E9" t="s">
        <v>11</v>
      </c>
      <c r="F9" t="s">
        <v>11</v>
      </c>
      <c r="G9" t="s">
        <v>643</v>
      </c>
      <c r="I9" t="s">
        <v>439</v>
      </c>
      <c r="J9">
        <v>3.1329951050900903E-2</v>
      </c>
      <c r="K9">
        <v>39664</v>
      </c>
      <c r="L9" t="s">
        <v>86</v>
      </c>
      <c r="M9" t="s">
        <v>86</v>
      </c>
      <c r="N9">
        <v>1266009</v>
      </c>
      <c r="O9" t="s">
        <v>171</v>
      </c>
      <c r="P9">
        <v>1</v>
      </c>
      <c r="Q9" t="s">
        <v>172</v>
      </c>
    </row>
    <row r="10" spans="1:17">
      <c r="A10" t="s">
        <v>120</v>
      </c>
      <c r="B10" t="s">
        <v>600</v>
      </c>
      <c r="C10" t="s">
        <v>185</v>
      </c>
      <c r="D10" t="s">
        <v>570</v>
      </c>
      <c r="E10" t="s">
        <v>11</v>
      </c>
      <c r="F10" t="s">
        <v>11</v>
      </c>
      <c r="G10" t="s">
        <v>643</v>
      </c>
      <c r="I10" t="s">
        <v>439</v>
      </c>
      <c r="J10">
        <v>0.62223097815984196</v>
      </c>
      <c r="K10">
        <v>1790810</v>
      </c>
      <c r="L10" t="s">
        <v>86</v>
      </c>
      <c r="M10" t="s">
        <v>86</v>
      </c>
      <c r="N10">
        <v>2878047</v>
      </c>
      <c r="O10" t="s">
        <v>171</v>
      </c>
      <c r="P10">
        <v>1</v>
      </c>
      <c r="Q10" t="s">
        <v>172</v>
      </c>
    </row>
    <row r="11" spans="1:17">
      <c r="A11" t="s">
        <v>601</v>
      </c>
      <c r="B11" t="s">
        <v>602</v>
      </c>
      <c r="C11" t="s">
        <v>189</v>
      </c>
      <c r="D11" t="s">
        <v>570</v>
      </c>
      <c r="E11" t="s">
        <v>11</v>
      </c>
      <c r="F11" t="s">
        <v>11</v>
      </c>
      <c r="G11" t="s">
        <v>643</v>
      </c>
      <c r="I11" t="s">
        <v>439</v>
      </c>
      <c r="J11">
        <v>0.247644791797271</v>
      </c>
      <c r="K11">
        <v>6298809</v>
      </c>
      <c r="L11" t="s">
        <v>86</v>
      </c>
      <c r="M11" t="s">
        <v>86</v>
      </c>
      <c r="N11">
        <v>25434853.502416398</v>
      </c>
      <c r="O11" t="s">
        <v>171</v>
      </c>
      <c r="P11">
        <v>1</v>
      </c>
      <c r="Q11" t="s">
        <v>172</v>
      </c>
    </row>
    <row r="12" spans="1:17" s="39" customFormat="1">
      <c r="A12" t="s">
        <v>121</v>
      </c>
      <c r="B12" t="s">
        <v>603</v>
      </c>
      <c r="C12" t="s">
        <v>185</v>
      </c>
      <c r="D12" t="s">
        <v>570</v>
      </c>
      <c r="E12" t="s">
        <v>11</v>
      </c>
      <c r="F12" t="s">
        <v>11</v>
      </c>
      <c r="G12" t="s">
        <v>643</v>
      </c>
      <c r="H12"/>
      <c r="I12" t="s">
        <v>439</v>
      </c>
      <c r="J12">
        <v>0.13183486279741399</v>
      </c>
      <c r="K12">
        <v>29350</v>
      </c>
      <c r="L12" t="s">
        <v>86</v>
      </c>
      <c r="M12" t="s">
        <v>86</v>
      </c>
      <c r="N12">
        <v>222627</v>
      </c>
      <c r="O12" t="s">
        <v>171</v>
      </c>
      <c r="P12">
        <v>1</v>
      </c>
      <c r="Q12" t="s">
        <v>172</v>
      </c>
    </row>
    <row r="13" spans="1:17">
      <c r="A13" t="s">
        <v>123</v>
      </c>
      <c r="B13" t="s">
        <v>604</v>
      </c>
      <c r="C13" t="s">
        <v>185</v>
      </c>
      <c r="D13" t="s">
        <v>570</v>
      </c>
      <c r="E13" t="s">
        <v>11</v>
      </c>
      <c r="F13" t="s">
        <v>11</v>
      </c>
      <c r="G13" t="s">
        <v>643</v>
      </c>
      <c r="I13" t="s">
        <v>439</v>
      </c>
      <c r="J13">
        <v>0.54684745233462995</v>
      </c>
      <c r="K13">
        <v>562159.18099999998</v>
      </c>
      <c r="L13" t="s">
        <v>86</v>
      </c>
      <c r="M13" t="s">
        <v>86</v>
      </c>
      <c r="N13">
        <v>1028000</v>
      </c>
      <c r="O13" t="s">
        <v>171</v>
      </c>
      <c r="P13">
        <v>1</v>
      </c>
      <c r="Q13" t="s">
        <v>172</v>
      </c>
    </row>
    <row r="14" spans="1:17">
      <c r="A14" t="s">
        <v>137</v>
      </c>
      <c r="B14" t="s">
        <v>607</v>
      </c>
      <c r="C14" t="s">
        <v>185</v>
      </c>
      <c r="D14" t="s">
        <v>570</v>
      </c>
      <c r="E14" t="s">
        <v>11</v>
      </c>
      <c r="F14" t="s">
        <v>11</v>
      </c>
      <c r="G14" t="s">
        <v>643</v>
      </c>
      <c r="I14" t="s">
        <v>439</v>
      </c>
      <c r="J14">
        <v>0.60592715231787997</v>
      </c>
      <c r="K14">
        <v>1006445</v>
      </c>
      <c r="L14" t="s">
        <v>86</v>
      </c>
      <c r="M14" t="s">
        <v>86</v>
      </c>
      <c r="N14">
        <v>1661000</v>
      </c>
      <c r="O14" t="s">
        <v>171</v>
      </c>
      <c r="P14">
        <v>1</v>
      </c>
      <c r="Q14" t="s">
        <v>172</v>
      </c>
    </row>
    <row r="15" spans="1:17">
      <c r="A15" t="s">
        <v>140</v>
      </c>
      <c r="B15" t="s">
        <v>608</v>
      </c>
      <c r="C15" t="s">
        <v>189</v>
      </c>
      <c r="D15" t="s">
        <v>570</v>
      </c>
      <c r="E15" t="s">
        <v>11</v>
      </c>
      <c r="F15" t="s">
        <v>11</v>
      </c>
      <c r="G15" t="s">
        <v>643</v>
      </c>
      <c r="I15" t="s">
        <v>439</v>
      </c>
      <c r="J15">
        <v>0.42974030594094598</v>
      </c>
      <c r="K15">
        <v>82144</v>
      </c>
      <c r="L15" t="s">
        <v>86</v>
      </c>
      <c r="M15" t="s">
        <v>86</v>
      </c>
      <c r="N15">
        <v>191148</v>
      </c>
      <c r="O15" t="s">
        <v>171</v>
      </c>
      <c r="P15">
        <v>1</v>
      </c>
      <c r="Q15" t="s">
        <v>172</v>
      </c>
    </row>
    <row r="16" spans="1:17">
      <c r="A16" t="s">
        <v>654</v>
      </c>
      <c r="B16" t="s">
        <v>655</v>
      </c>
      <c r="C16" t="s">
        <v>189</v>
      </c>
      <c r="D16" t="s">
        <v>570</v>
      </c>
      <c r="E16" t="s">
        <v>11</v>
      </c>
      <c r="F16" t="s">
        <v>11</v>
      </c>
      <c r="G16" t="s">
        <v>643</v>
      </c>
      <c r="I16" t="s">
        <v>439</v>
      </c>
      <c r="J16">
        <v>0.74597482244748403</v>
      </c>
      <c r="K16">
        <v>12929907</v>
      </c>
      <c r="L16" t="s">
        <v>86</v>
      </c>
      <c r="M16" t="s">
        <v>86</v>
      </c>
      <c r="N16">
        <v>17332900</v>
      </c>
      <c r="O16" t="s">
        <v>171</v>
      </c>
      <c r="P16">
        <v>1</v>
      </c>
      <c r="Q16" t="s">
        <v>172</v>
      </c>
    </row>
    <row r="17" spans="1:17">
      <c r="A17" t="s">
        <v>656</v>
      </c>
      <c r="B17" t="s">
        <v>657</v>
      </c>
      <c r="C17" t="s">
        <v>185</v>
      </c>
      <c r="D17" t="s">
        <v>570</v>
      </c>
      <c r="E17" t="s">
        <v>11</v>
      </c>
      <c r="F17" t="s">
        <v>11</v>
      </c>
      <c r="G17" t="s">
        <v>643</v>
      </c>
      <c r="I17" t="s">
        <v>439</v>
      </c>
      <c r="J17">
        <v>1.2976805153509099</v>
      </c>
      <c r="K17">
        <v>1088000</v>
      </c>
      <c r="L17" t="s">
        <v>86</v>
      </c>
      <c r="M17" t="s">
        <v>86</v>
      </c>
      <c r="N17">
        <v>838419</v>
      </c>
      <c r="O17" t="s">
        <v>171</v>
      </c>
      <c r="P17">
        <v>1</v>
      </c>
      <c r="Q17" t="s">
        <v>172</v>
      </c>
    </row>
    <row r="18" spans="1:17">
      <c r="A18" t="s">
        <v>610</v>
      </c>
      <c r="B18" t="s">
        <v>611</v>
      </c>
      <c r="C18" t="s">
        <v>185</v>
      </c>
      <c r="D18" s="26" t="s">
        <v>572</v>
      </c>
      <c r="E18" t="s">
        <v>11</v>
      </c>
      <c r="F18" t="s">
        <v>11</v>
      </c>
      <c r="G18" t="s">
        <v>643</v>
      </c>
      <c r="I18" t="s">
        <v>439</v>
      </c>
      <c r="J18">
        <v>0.264228195982042</v>
      </c>
      <c r="K18">
        <v>762807.59999999905</v>
      </c>
      <c r="L18" t="s">
        <v>86</v>
      </c>
      <c r="M18" t="s">
        <v>86</v>
      </c>
      <c r="N18">
        <v>2886927.3287240001</v>
      </c>
      <c r="O18" t="s">
        <v>171</v>
      </c>
      <c r="P18">
        <v>1</v>
      </c>
      <c r="Q18" t="s">
        <v>172</v>
      </c>
    </row>
    <row r="19" spans="1:17" s="39" customFormat="1">
      <c r="A19" t="s">
        <v>612</v>
      </c>
      <c r="B19" t="s">
        <v>613</v>
      </c>
      <c r="C19" t="s">
        <v>185</v>
      </c>
      <c r="D19" s="26" t="s">
        <v>572</v>
      </c>
      <c r="E19" t="s">
        <v>11</v>
      </c>
      <c r="F19" t="s">
        <v>11</v>
      </c>
      <c r="G19" t="s">
        <v>643</v>
      </c>
      <c r="H19"/>
      <c r="I19" t="s">
        <v>439</v>
      </c>
      <c r="J19">
        <v>0.67568235098235097</v>
      </c>
      <c r="K19">
        <v>1014537.05</v>
      </c>
      <c r="L19" t="s">
        <v>86</v>
      </c>
      <c r="M19" t="s">
        <v>86</v>
      </c>
      <c r="N19">
        <v>1501500</v>
      </c>
      <c r="O19" t="s">
        <v>171</v>
      </c>
      <c r="P19">
        <v>1</v>
      </c>
      <c r="Q19" t="s">
        <v>172</v>
      </c>
    </row>
    <row r="20" spans="1:17">
      <c r="A20" t="s">
        <v>650</v>
      </c>
      <c r="B20" t="s">
        <v>651</v>
      </c>
      <c r="C20" t="s">
        <v>185</v>
      </c>
      <c r="D20" t="s">
        <v>571</v>
      </c>
      <c r="E20" t="s">
        <v>11</v>
      </c>
      <c r="F20" t="s">
        <v>11</v>
      </c>
      <c r="G20" t="s">
        <v>643</v>
      </c>
      <c r="I20" t="s">
        <v>439</v>
      </c>
      <c r="J20">
        <v>3.04994054696789</v>
      </c>
      <c r="K20">
        <v>2565000</v>
      </c>
      <c r="L20" t="s">
        <v>86</v>
      </c>
      <c r="M20" t="s">
        <v>86</v>
      </c>
      <c r="N20">
        <v>841000</v>
      </c>
      <c r="O20" t="s">
        <v>171</v>
      </c>
      <c r="P20">
        <v>1</v>
      </c>
      <c r="Q20" t="s">
        <v>172</v>
      </c>
    </row>
    <row r="21" spans="1:17">
      <c r="A21" t="s">
        <v>641</v>
      </c>
      <c r="B21" t="s">
        <v>642</v>
      </c>
      <c r="C21" t="s">
        <v>189</v>
      </c>
      <c r="D21" t="s">
        <v>495</v>
      </c>
      <c r="E21" t="s">
        <v>11</v>
      </c>
      <c r="F21" t="s">
        <v>11</v>
      </c>
      <c r="G21" t="s">
        <v>643</v>
      </c>
      <c r="I21" t="s">
        <v>439</v>
      </c>
      <c r="J21">
        <v>0.204666666666666</v>
      </c>
      <c r="K21">
        <v>6140000</v>
      </c>
      <c r="L21" t="s">
        <v>86</v>
      </c>
      <c r="M21" t="s">
        <v>86</v>
      </c>
      <c r="N21">
        <v>30000000</v>
      </c>
      <c r="O21" t="s">
        <v>171</v>
      </c>
      <c r="P21">
        <v>1</v>
      </c>
      <c r="Q21" t="s">
        <v>172</v>
      </c>
    </row>
    <row r="22" spans="1:17">
      <c r="A22" t="s">
        <v>106</v>
      </c>
      <c r="B22" t="s">
        <v>583</v>
      </c>
      <c r="C22" t="s">
        <v>185</v>
      </c>
      <c r="D22" t="s">
        <v>496</v>
      </c>
      <c r="E22" t="s">
        <v>11</v>
      </c>
      <c r="F22" t="s">
        <v>11</v>
      </c>
      <c r="G22" t="s">
        <v>643</v>
      </c>
      <c r="I22" t="s">
        <v>439</v>
      </c>
      <c r="J22">
        <v>1.01511256117455</v>
      </c>
      <c r="K22">
        <v>3111320</v>
      </c>
      <c r="L22" t="s">
        <v>86</v>
      </c>
      <c r="M22" t="s">
        <v>86</v>
      </c>
      <c r="N22">
        <v>3065000</v>
      </c>
      <c r="O22" t="s">
        <v>171</v>
      </c>
      <c r="P22">
        <v>1</v>
      </c>
      <c r="Q22" t="s">
        <v>172</v>
      </c>
    </row>
    <row r="23" spans="1:17">
      <c r="A23" t="s">
        <v>644</v>
      </c>
      <c r="B23" t="s">
        <v>645</v>
      </c>
      <c r="C23" t="s">
        <v>189</v>
      </c>
      <c r="D23" t="s">
        <v>496</v>
      </c>
      <c r="E23" t="s">
        <v>11</v>
      </c>
      <c r="F23" t="s">
        <v>11</v>
      </c>
      <c r="G23" t="s">
        <v>643</v>
      </c>
      <c r="I23" t="s">
        <v>439</v>
      </c>
      <c r="J23">
        <v>1.3350905330882299</v>
      </c>
      <c r="K23">
        <v>23241256</v>
      </c>
      <c r="L23" t="s">
        <v>86</v>
      </c>
      <c r="M23" t="s">
        <v>86</v>
      </c>
      <c r="N23">
        <v>17408000</v>
      </c>
      <c r="O23" t="s">
        <v>171</v>
      </c>
      <c r="P23">
        <v>1</v>
      </c>
      <c r="Q23" t="s">
        <v>172</v>
      </c>
    </row>
    <row r="24" spans="1:17">
      <c r="A24" t="s">
        <v>585</v>
      </c>
      <c r="B24" t="s">
        <v>586</v>
      </c>
      <c r="C24" t="s">
        <v>189</v>
      </c>
      <c r="D24" t="s">
        <v>496</v>
      </c>
      <c r="E24" t="s">
        <v>11</v>
      </c>
      <c r="F24" t="s">
        <v>11</v>
      </c>
      <c r="G24" t="s">
        <v>643</v>
      </c>
      <c r="I24" t="s">
        <v>439</v>
      </c>
      <c r="J24">
        <v>0.42020295202952002</v>
      </c>
      <c r="K24">
        <v>9110000</v>
      </c>
      <c r="L24" t="s">
        <v>86</v>
      </c>
      <c r="M24" t="s">
        <v>86</v>
      </c>
      <c r="N24">
        <v>21680000</v>
      </c>
      <c r="O24" t="s">
        <v>171</v>
      </c>
      <c r="P24">
        <v>1</v>
      </c>
      <c r="Q24" t="s">
        <v>172</v>
      </c>
    </row>
    <row r="25" spans="1:17">
      <c r="A25" t="s">
        <v>652</v>
      </c>
      <c r="B25" t="s">
        <v>653</v>
      </c>
      <c r="C25" t="s">
        <v>188</v>
      </c>
      <c r="D25" t="s">
        <v>658</v>
      </c>
      <c r="E25" t="s">
        <v>11</v>
      </c>
      <c r="F25" t="s">
        <v>11</v>
      </c>
      <c r="G25" t="s">
        <v>643</v>
      </c>
      <c r="I25" t="s">
        <v>439</v>
      </c>
      <c r="J25">
        <v>2.3512374934175799</v>
      </c>
      <c r="K25">
        <v>8930000</v>
      </c>
      <c r="L25" t="s">
        <v>86</v>
      </c>
      <c r="M25" t="s">
        <v>86</v>
      </c>
      <c r="N25">
        <v>3798000</v>
      </c>
      <c r="O25" t="s">
        <v>171</v>
      </c>
      <c r="P25">
        <v>1</v>
      </c>
      <c r="Q25" t="s">
        <v>172</v>
      </c>
    </row>
  </sheetData>
  <autoFilter ref="A1:Q25" xr:uid="{F859E1F8-BE29-4E42-8A84-A1C25096A0F3}">
    <sortState xmlns:xlrd2="http://schemas.microsoft.com/office/spreadsheetml/2017/richdata2" ref="A2:Q25">
      <sortCondition ref="D1:D25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F5F87-1C2C-467D-A09B-6D158A412C6E}">
  <sheetPr filterMode="1"/>
  <dimension ref="A1:O46"/>
  <sheetViews>
    <sheetView tabSelected="1" workbookViewId="0">
      <selection activeCell="C35" sqref="C35:C46"/>
    </sheetView>
  </sheetViews>
  <sheetFormatPr baseColWidth="10" defaultRowHeight="15"/>
  <cols>
    <col min="1" max="1" width="23" bestFit="1" customWidth="1"/>
    <col min="2" max="2" width="23" customWidth="1"/>
    <col min="3" max="3" width="22.140625" bestFit="1" customWidth="1"/>
    <col min="4" max="4" width="36.140625" bestFit="1" customWidth="1"/>
    <col min="5" max="5" width="37.28515625" bestFit="1" customWidth="1"/>
    <col min="6" max="6" width="11.5703125" bestFit="1" customWidth="1"/>
    <col min="7" max="7" width="9.42578125" bestFit="1" customWidth="1"/>
    <col min="8" max="8" width="19.140625" bestFit="1" customWidth="1"/>
    <col min="9" max="9" width="19.140625" customWidth="1"/>
    <col min="10" max="10" width="36.85546875" bestFit="1" customWidth="1"/>
    <col min="12" max="12" width="34.42578125" bestFit="1" customWidth="1"/>
  </cols>
  <sheetData>
    <row r="1" spans="1:15">
      <c r="A1" s="6" t="s">
        <v>184</v>
      </c>
      <c r="B1" s="6" t="s">
        <v>101</v>
      </c>
      <c r="C1" s="6" t="s">
        <v>405</v>
      </c>
      <c r="D1" s="6" t="s">
        <v>666</v>
      </c>
      <c r="E1" s="6" t="s">
        <v>667</v>
      </c>
      <c r="F1" s="6" t="s">
        <v>581</v>
      </c>
      <c r="G1" s="6" t="s">
        <v>32</v>
      </c>
      <c r="H1" s="6" t="s">
        <v>407</v>
      </c>
      <c r="I1" s="6" t="s">
        <v>31</v>
      </c>
      <c r="J1" s="6" t="s">
        <v>35</v>
      </c>
    </row>
    <row r="2" spans="1:15" hidden="1">
      <c r="A2" s="26" t="s">
        <v>570</v>
      </c>
      <c r="B2" s="26" t="s">
        <v>665</v>
      </c>
      <c r="C2" s="26" t="s">
        <v>162</v>
      </c>
      <c r="D2" t="s">
        <v>574</v>
      </c>
      <c r="E2" s="26" t="s">
        <v>509</v>
      </c>
      <c r="F2" s="26">
        <v>0.05</v>
      </c>
      <c r="G2" s="26" t="s">
        <v>13</v>
      </c>
      <c r="H2" s="26" t="s">
        <v>165</v>
      </c>
      <c r="I2" s="26"/>
      <c r="J2" s="26" t="s">
        <v>510</v>
      </c>
    </row>
    <row r="3" spans="1:15" hidden="1">
      <c r="A3" s="38" t="s">
        <v>572</v>
      </c>
      <c r="B3" s="26" t="s">
        <v>665</v>
      </c>
      <c r="C3" s="38" t="s">
        <v>162</v>
      </c>
      <c r="D3" t="s">
        <v>574</v>
      </c>
      <c r="E3" s="38" t="s">
        <v>339</v>
      </c>
      <c r="F3" s="38">
        <v>0.05</v>
      </c>
      <c r="G3" s="26" t="s">
        <v>13</v>
      </c>
      <c r="H3" s="26" t="s">
        <v>165</v>
      </c>
      <c r="I3" s="26"/>
      <c r="J3" s="38" t="s">
        <v>510</v>
      </c>
      <c r="O3" s="32"/>
    </row>
    <row r="4" spans="1:15" hidden="1">
      <c r="A4" s="38" t="s">
        <v>571</v>
      </c>
      <c r="B4" s="26" t="s">
        <v>665</v>
      </c>
      <c r="C4" s="38" t="s">
        <v>162</v>
      </c>
      <c r="D4" t="s">
        <v>574</v>
      </c>
      <c r="E4" s="38" t="s">
        <v>519</v>
      </c>
      <c r="F4" s="38">
        <v>0.05</v>
      </c>
      <c r="G4" s="26" t="s">
        <v>13</v>
      </c>
      <c r="H4" s="26" t="s">
        <v>165</v>
      </c>
      <c r="I4" s="26"/>
      <c r="J4" s="38" t="s">
        <v>510</v>
      </c>
      <c r="O4" s="32"/>
    </row>
    <row r="5" spans="1:15" hidden="1">
      <c r="A5" s="38" t="s">
        <v>473</v>
      </c>
      <c r="B5" s="26" t="s">
        <v>665</v>
      </c>
      <c r="C5" s="38" t="s">
        <v>15</v>
      </c>
      <c r="D5" s="38" t="s">
        <v>578</v>
      </c>
      <c r="E5" s="38" t="s">
        <v>543</v>
      </c>
      <c r="F5" s="38">
        <v>6</v>
      </c>
      <c r="G5" s="26" t="s">
        <v>13</v>
      </c>
      <c r="H5" s="26" t="s">
        <v>165</v>
      </c>
      <c r="I5" s="26"/>
      <c r="J5" s="38" t="s">
        <v>544</v>
      </c>
      <c r="O5" s="32"/>
    </row>
    <row r="6" spans="1:15" ht="30" hidden="1">
      <c r="A6" s="38" t="s">
        <v>573</v>
      </c>
      <c r="B6" s="26" t="s">
        <v>665</v>
      </c>
      <c r="C6" s="38" t="s">
        <v>552</v>
      </c>
      <c r="D6" s="38" t="s">
        <v>95</v>
      </c>
      <c r="E6" s="38" t="s">
        <v>553</v>
      </c>
      <c r="F6" s="38">
        <v>0.2</v>
      </c>
      <c r="G6" s="26" t="s">
        <v>13</v>
      </c>
      <c r="H6" s="26" t="s">
        <v>165</v>
      </c>
      <c r="I6" s="26"/>
      <c r="J6" s="38" t="s">
        <v>554</v>
      </c>
      <c r="O6" s="32"/>
    </row>
    <row r="7" spans="1:15" hidden="1">
      <c r="A7" s="38" t="s">
        <v>572</v>
      </c>
      <c r="B7" s="26" t="s">
        <v>665</v>
      </c>
      <c r="C7" s="38" t="s">
        <v>533</v>
      </c>
      <c r="D7" s="38" t="s">
        <v>93</v>
      </c>
      <c r="E7" s="38" t="s">
        <v>534</v>
      </c>
      <c r="F7" s="38">
        <v>0.1</v>
      </c>
      <c r="G7" s="26" t="s">
        <v>13</v>
      </c>
      <c r="H7" s="26" t="s">
        <v>165</v>
      </c>
      <c r="I7" s="26"/>
      <c r="J7" s="38" t="s">
        <v>535</v>
      </c>
      <c r="O7" s="32"/>
    </row>
    <row r="8" spans="1:15" hidden="1">
      <c r="A8" s="38" t="s">
        <v>495</v>
      </c>
      <c r="B8" s="26" t="s">
        <v>665</v>
      </c>
      <c r="C8" s="38" t="s">
        <v>533</v>
      </c>
      <c r="D8" s="38" t="s">
        <v>93</v>
      </c>
      <c r="E8" s="38" t="s">
        <v>534</v>
      </c>
      <c r="F8" s="38">
        <v>0.1</v>
      </c>
      <c r="G8" s="26" t="s">
        <v>13</v>
      </c>
      <c r="H8" s="26" t="s">
        <v>165</v>
      </c>
      <c r="I8" s="26"/>
      <c r="J8" s="38" t="s">
        <v>567</v>
      </c>
    </row>
    <row r="9" spans="1:15" hidden="1">
      <c r="A9" s="38" t="s">
        <v>573</v>
      </c>
      <c r="B9" s="26" t="s">
        <v>665</v>
      </c>
      <c r="C9" s="38" t="s">
        <v>533</v>
      </c>
      <c r="D9" s="38" t="s">
        <v>93</v>
      </c>
      <c r="E9" s="38" t="s">
        <v>555</v>
      </c>
      <c r="F9" s="38">
        <v>0.05</v>
      </c>
      <c r="G9" s="26" t="s">
        <v>13</v>
      </c>
      <c r="H9" s="26" t="s">
        <v>165</v>
      </c>
      <c r="I9" s="26"/>
      <c r="J9" s="38" t="s">
        <v>556</v>
      </c>
    </row>
    <row r="10" spans="1:15" hidden="1">
      <c r="A10" s="38" t="s">
        <v>496</v>
      </c>
      <c r="B10" s="26" t="s">
        <v>665</v>
      </c>
      <c r="C10" s="38" t="s">
        <v>109</v>
      </c>
      <c r="D10" t="s">
        <v>96</v>
      </c>
      <c r="E10" s="38" t="s">
        <v>398</v>
      </c>
      <c r="F10" s="38">
        <v>5.0000000000000001E-3</v>
      </c>
      <c r="G10" s="26" t="s">
        <v>13</v>
      </c>
      <c r="H10" s="26" t="s">
        <v>165</v>
      </c>
      <c r="I10" s="26"/>
      <c r="J10" s="38" t="s">
        <v>560</v>
      </c>
    </row>
    <row r="11" spans="1:15" hidden="1">
      <c r="A11" s="38" t="s">
        <v>572</v>
      </c>
      <c r="B11" s="26" t="s">
        <v>665</v>
      </c>
      <c r="C11" s="38" t="s">
        <v>408</v>
      </c>
      <c r="D11" t="s">
        <v>12</v>
      </c>
      <c r="E11" s="38" t="s">
        <v>410</v>
      </c>
      <c r="F11" s="38">
        <v>0.02</v>
      </c>
      <c r="G11" s="26" t="s">
        <v>13</v>
      </c>
      <c r="H11" s="26" t="s">
        <v>165</v>
      </c>
      <c r="I11" s="26"/>
      <c r="J11" s="38" t="s">
        <v>522</v>
      </c>
    </row>
    <row r="12" spans="1:15" hidden="1">
      <c r="A12" s="38" t="s">
        <v>495</v>
      </c>
      <c r="B12" s="26" t="s">
        <v>665</v>
      </c>
      <c r="C12" s="38" t="s">
        <v>408</v>
      </c>
      <c r="D12" t="s">
        <v>12</v>
      </c>
      <c r="E12" s="38" t="s">
        <v>410</v>
      </c>
      <c r="F12" s="38">
        <v>0.03</v>
      </c>
      <c r="G12" s="26" t="s">
        <v>13</v>
      </c>
      <c r="H12" s="26" t="s">
        <v>165</v>
      </c>
      <c r="I12" s="26"/>
      <c r="J12" s="38" t="s">
        <v>522</v>
      </c>
    </row>
    <row r="13" spans="1:15" hidden="1">
      <c r="A13" s="38" t="s">
        <v>496</v>
      </c>
      <c r="B13" s="26" t="s">
        <v>665</v>
      </c>
      <c r="C13" s="38" t="s">
        <v>408</v>
      </c>
      <c r="D13" t="s">
        <v>12</v>
      </c>
      <c r="E13" s="38" t="s">
        <v>410</v>
      </c>
      <c r="F13" s="38">
        <v>0.02</v>
      </c>
      <c r="G13" s="26" t="s">
        <v>13</v>
      </c>
      <c r="H13" s="26" t="s">
        <v>165</v>
      </c>
      <c r="I13" s="26"/>
      <c r="J13" s="38" t="s">
        <v>522</v>
      </c>
    </row>
    <row r="14" spans="1:15" hidden="1">
      <c r="A14" s="38" t="s">
        <v>571</v>
      </c>
      <c r="B14" s="26" t="s">
        <v>665</v>
      </c>
      <c r="C14" s="38" t="s">
        <v>408</v>
      </c>
      <c r="D14" t="s">
        <v>12</v>
      </c>
      <c r="E14" s="38" t="s">
        <v>523</v>
      </c>
      <c r="F14" s="38">
        <v>0.02</v>
      </c>
      <c r="G14" s="26" t="s">
        <v>13</v>
      </c>
      <c r="H14" s="26" t="s">
        <v>165</v>
      </c>
      <c r="I14" s="26"/>
      <c r="J14" s="38" t="s">
        <v>522</v>
      </c>
    </row>
    <row r="15" spans="1:15" hidden="1">
      <c r="A15" s="38" t="s">
        <v>573</v>
      </c>
      <c r="B15" s="26" t="s">
        <v>665</v>
      </c>
      <c r="C15" s="38" t="s">
        <v>408</v>
      </c>
      <c r="D15" t="s">
        <v>12</v>
      </c>
      <c r="E15" s="38" t="s">
        <v>551</v>
      </c>
      <c r="F15" s="38">
        <v>0.02</v>
      </c>
      <c r="G15" s="26" t="s">
        <v>13</v>
      </c>
      <c r="H15" s="26" t="s">
        <v>165</v>
      </c>
      <c r="I15" s="26"/>
      <c r="J15" s="38" t="s">
        <v>522</v>
      </c>
    </row>
    <row r="16" spans="1:15" hidden="1">
      <c r="A16" s="26" t="s">
        <v>570</v>
      </c>
      <c r="B16" s="26" t="s">
        <v>665</v>
      </c>
      <c r="C16" s="26" t="s">
        <v>124</v>
      </c>
      <c r="D16" s="26" t="s">
        <v>100</v>
      </c>
      <c r="E16" s="26" t="s">
        <v>514</v>
      </c>
      <c r="F16" s="26">
        <v>0.71</v>
      </c>
      <c r="G16" s="26" t="s">
        <v>13</v>
      </c>
      <c r="H16" s="26" t="s">
        <v>165</v>
      </c>
      <c r="I16" s="26"/>
      <c r="J16" s="26" t="s">
        <v>433</v>
      </c>
    </row>
    <row r="17" spans="1:10" ht="30" hidden="1">
      <c r="A17" s="38" t="s">
        <v>473</v>
      </c>
      <c r="B17" s="26" t="s">
        <v>665</v>
      </c>
      <c r="C17" s="38" t="s">
        <v>538</v>
      </c>
      <c r="D17" s="38" t="s">
        <v>97</v>
      </c>
      <c r="E17" s="38" t="s">
        <v>539</v>
      </c>
      <c r="F17" s="38">
        <v>3</v>
      </c>
      <c r="G17" s="26" t="s">
        <v>13</v>
      </c>
      <c r="H17" s="26" t="s">
        <v>165</v>
      </c>
      <c r="I17" s="26"/>
      <c r="J17" s="38" t="s">
        <v>540</v>
      </c>
    </row>
    <row r="18" spans="1:10" hidden="1">
      <c r="A18" s="26" t="s">
        <v>570</v>
      </c>
      <c r="B18" s="26" t="s">
        <v>665</v>
      </c>
      <c r="C18" s="26" t="s">
        <v>14</v>
      </c>
      <c r="D18" s="26" t="s">
        <v>575</v>
      </c>
      <c r="E18" s="26" t="s">
        <v>507</v>
      </c>
      <c r="F18" s="26">
        <v>1</v>
      </c>
      <c r="G18" s="26" t="s">
        <v>13</v>
      </c>
      <c r="H18" s="26" t="s">
        <v>165</v>
      </c>
      <c r="I18" s="26"/>
      <c r="J18" s="26" t="s">
        <v>508</v>
      </c>
    </row>
    <row r="19" spans="1:10" hidden="1">
      <c r="A19" s="38" t="s">
        <v>572</v>
      </c>
      <c r="B19" s="26" t="s">
        <v>665</v>
      </c>
      <c r="C19" s="26" t="s">
        <v>14</v>
      </c>
      <c r="D19" s="26" t="s">
        <v>575</v>
      </c>
      <c r="E19" s="38" t="s">
        <v>530</v>
      </c>
      <c r="F19" s="38">
        <v>1.5</v>
      </c>
      <c r="G19" s="26" t="s">
        <v>13</v>
      </c>
      <c r="H19" s="26" t="s">
        <v>165</v>
      </c>
      <c r="I19" s="26"/>
      <c r="J19" s="38" t="s">
        <v>531</v>
      </c>
    </row>
    <row r="20" spans="1:10" ht="30" hidden="1">
      <c r="A20" s="38" t="s">
        <v>571</v>
      </c>
      <c r="B20" s="26" t="s">
        <v>665</v>
      </c>
      <c r="C20" s="26" t="s">
        <v>14</v>
      </c>
      <c r="D20" s="26" t="s">
        <v>575</v>
      </c>
      <c r="E20" s="38" t="s">
        <v>517</v>
      </c>
      <c r="F20" s="38">
        <v>2</v>
      </c>
      <c r="G20" s="26" t="s">
        <v>13</v>
      </c>
      <c r="H20" s="26" t="s">
        <v>165</v>
      </c>
      <c r="I20" s="26"/>
      <c r="J20" s="38" t="s">
        <v>518</v>
      </c>
    </row>
    <row r="21" spans="1:10" hidden="1">
      <c r="A21" s="38" t="s">
        <v>495</v>
      </c>
      <c r="B21" s="26" t="s">
        <v>665</v>
      </c>
      <c r="C21" s="26" t="s">
        <v>14</v>
      </c>
      <c r="D21" s="26" t="s">
        <v>575</v>
      </c>
      <c r="E21" s="38" t="s">
        <v>561</v>
      </c>
      <c r="F21" s="38">
        <v>1.6</v>
      </c>
      <c r="G21" s="26" t="s">
        <v>13</v>
      </c>
      <c r="H21" s="26" t="s">
        <v>165</v>
      </c>
      <c r="I21" s="26"/>
      <c r="J21" s="38" t="s">
        <v>562</v>
      </c>
    </row>
    <row r="22" spans="1:10" hidden="1">
      <c r="A22" s="38" t="s">
        <v>496</v>
      </c>
      <c r="B22" s="26" t="s">
        <v>665</v>
      </c>
      <c r="C22" s="26" t="s">
        <v>14</v>
      </c>
      <c r="D22" s="26" t="s">
        <v>575</v>
      </c>
      <c r="E22" s="38" t="s">
        <v>557</v>
      </c>
      <c r="F22" s="38">
        <v>1.2</v>
      </c>
      <c r="G22" s="26" t="s">
        <v>13</v>
      </c>
      <c r="H22" s="26" t="s">
        <v>165</v>
      </c>
      <c r="I22" s="26"/>
      <c r="J22" s="38" t="s">
        <v>558</v>
      </c>
    </row>
    <row r="23" spans="1:10" hidden="1">
      <c r="A23" s="38" t="s">
        <v>473</v>
      </c>
      <c r="B23" s="26" t="s">
        <v>665</v>
      </c>
      <c r="C23" s="26" t="s">
        <v>14</v>
      </c>
      <c r="D23" s="26" t="s">
        <v>575</v>
      </c>
      <c r="E23" s="38" t="s">
        <v>541</v>
      </c>
      <c r="F23" s="38">
        <v>25</v>
      </c>
      <c r="G23" s="26" t="s">
        <v>13</v>
      </c>
      <c r="H23" s="26" t="s">
        <v>165</v>
      </c>
      <c r="I23" s="26"/>
      <c r="J23" s="38" t="s">
        <v>542</v>
      </c>
    </row>
    <row r="24" spans="1:10" hidden="1">
      <c r="A24" s="38" t="s">
        <v>573</v>
      </c>
      <c r="B24" s="26" t="s">
        <v>665</v>
      </c>
      <c r="C24" s="26" t="s">
        <v>14</v>
      </c>
      <c r="D24" s="26" t="s">
        <v>575</v>
      </c>
      <c r="E24" s="38" t="s">
        <v>548</v>
      </c>
      <c r="F24" s="38">
        <v>1.5</v>
      </c>
      <c r="G24" s="26" t="s">
        <v>13</v>
      </c>
      <c r="H24" s="26" t="s">
        <v>165</v>
      </c>
      <c r="I24" s="26"/>
      <c r="J24" s="38" t="s">
        <v>549</v>
      </c>
    </row>
    <row r="25" spans="1:10" hidden="1">
      <c r="A25" s="38" t="s">
        <v>571</v>
      </c>
      <c r="B25" s="26" t="s">
        <v>665</v>
      </c>
      <c r="C25" s="26" t="s">
        <v>14</v>
      </c>
      <c r="D25" s="26" t="s">
        <v>575</v>
      </c>
      <c r="E25" s="38" t="s">
        <v>526</v>
      </c>
      <c r="F25" s="38">
        <v>1.5</v>
      </c>
      <c r="G25" s="26" t="s">
        <v>13</v>
      </c>
      <c r="H25" s="26" t="s">
        <v>165</v>
      </c>
      <c r="I25" s="26"/>
      <c r="J25" s="38" t="s">
        <v>527</v>
      </c>
    </row>
    <row r="26" spans="1:10" hidden="1">
      <c r="A26" s="38" t="s">
        <v>473</v>
      </c>
      <c r="B26" s="26" t="s">
        <v>665</v>
      </c>
      <c r="C26" s="38" t="s">
        <v>545</v>
      </c>
      <c r="D26" t="s">
        <v>12</v>
      </c>
      <c r="E26" s="38" t="s">
        <v>546</v>
      </c>
      <c r="F26" s="38">
        <v>0.2</v>
      </c>
      <c r="G26" s="26" t="s">
        <v>13</v>
      </c>
      <c r="H26" s="26" t="s">
        <v>165</v>
      </c>
      <c r="I26" s="26"/>
      <c r="J26" s="38" t="s">
        <v>547</v>
      </c>
    </row>
    <row r="27" spans="1:10" hidden="1">
      <c r="A27" s="38" t="s">
        <v>571</v>
      </c>
      <c r="B27" s="26" t="s">
        <v>665</v>
      </c>
      <c r="C27" s="38" t="s">
        <v>22</v>
      </c>
      <c r="D27" s="38" t="s">
        <v>98</v>
      </c>
      <c r="E27" s="38" t="s">
        <v>524</v>
      </c>
      <c r="F27" s="38">
        <v>2</v>
      </c>
      <c r="G27" s="26" t="s">
        <v>13</v>
      </c>
      <c r="H27" s="26" t="s">
        <v>165</v>
      </c>
      <c r="I27" s="26"/>
      <c r="J27" s="38" t="s">
        <v>525</v>
      </c>
    </row>
    <row r="28" spans="1:10" hidden="1">
      <c r="A28" s="26" t="s">
        <v>570</v>
      </c>
      <c r="B28" s="26" t="s">
        <v>665</v>
      </c>
      <c r="C28" s="26" t="s">
        <v>511</v>
      </c>
      <c r="D28" s="26" t="s">
        <v>98</v>
      </c>
      <c r="E28" s="26" t="s">
        <v>512</v>
      </c>
      <c r="F28" s="26">
        <v>0.5</v>
      </c>
      <c r="G28" s="26" t="s">
        <v>13</v>
      </c>
      <c r="H28" s="26" t="s">
        <v>165</v>
      </c>
      <c r="I28" s="26"/>
      <c r="J28" s="26" t="s">
        <v>513</v>
      </c>
    </row>
    <row r="29" spans="1:10" hidden="1">
      <c r="A29" s="26" t="s">
        <v>570</v>
      </c>
      <c r="B29" s="26" t="s">
        <v>665</v>
      </c>
      <c r="C29" s="26" t="s">
        <v>127</v>
      </c>
      <c r="D29" s="26" t="s">
        <v>94</v>
      </c>
      <c r="E29" s="26" t="s">
        <v>505</v>
      </c>
      <c r="F29" s="26">
        <v>0.3</v>
      </c>
      <c r="G29" s="26" t="s">
        <v>13</v>
      </c>
      <c r="H29" s="26" t="s">
        <v>165</v>
      </c>
      <c r="I29" s="26"/>
      <c r="J29" s="26" t="s">
        <v>506</v>
      </c>
    </row>
    <row r="30" spans="1:10" hidden="1">
      <c r="A30" s="38" t="s">
        <v>572</v>
      </c>
      <c r="B30" s="26" t="s">
        <v>665</v>
      </c>
      <c r="C30" s="38" t="s">
        <v>127</v>
      </c>
      <c r="D30" s="26" t="s">
        <v>94</v>
      </c>
      <c r="E30" s="38" t="s">
        <v>528</v>
      </c>
      <c r="F30" s="38">
        <v>0.3</v>
      </c>
      <c r="G30" s="26" t="s">
        <v>13</v>
      </c>
      <c r="H30" s="26" t="s">
        <v>165</v>
      </c>
      <c r="I30" s="26"/>
      <c r="J30" s="38" t="s">
        <v>529</v>
      </c>
    </row>
    <row r="31" spans="1:10" hidden="1">
      <c r="A31" s="38" t="s">
        <v>571</v>
      </c>
      <c r="B31" s="26" t="s">
        <v>665</v>
      </c>
      <c r="C31" s="38" t="s">
        <v>127</v>
      </c>
      <c r="D31" s="26" t="s">
        <v>94</v>
      </c>
      <c r="E31" s="38" t="s">
        <v>515</v>
      </c>
      <c r="F31" s="38">
        <v>0.45</v>
      </c>
      <c r="G31" s="26" t="s">
        <v>13</v>
      </c>
      <c r="H31" s="26" t="s">
        <v>165</v>
      </c>
      <c r="I31" s="26"/>
      <c r="J31" s="38" t="s">
        <v>516</v>
      </c>
    </row>
    <row r="32" spans="1:10" hidden="1">
      <c r="A32" s="38" t="s">
        <v>495</v>
      </c>
      <c r="B32" s="26" t="s">
        <v>665</v>
      </c>
      <c r="C32" s="38" t="s">
        <v>127</v>
      </c>
      <c r="D32" s="26" t="s">
        <v>94</v>
      </c>
      <c r="E32" s="38" t="s">
        <v>568</v>
      </c>
      <c r="F32" s="38">
        <v>0.03</v>
      </c>
      <c r="G32" s="26" t="s">
        <v>13</v>
      </c>
      <c r="H32" s="26" t="s">
        <v>165</v>
      </c>
      <c r="I32" s="26"/>
      <c r="J32" s="38" t="s">
        <v>569</v>
      </c>
    </row>
    <row r="33" spans="1:10" ht="30" hidden="1">
      <c r="A33" s="38" t="s">
        <v>495</v>
      </c>
      <c r="B33" s="26" t="s">
        <v>665</v>
      </c>
      <c r="C33" s="38" t="s">
        <v>564</v>
      </c>
      <c r="D33" s="38" t="s">
        <v>576</v>
      </c>
      <c r="E33" s="38" t="s">
        <v>565</v>
      </c>
      <c r="F33" s="38">
        <v>0.3</v>
      </c>
      <c r="G33" s="26" t="s">
        <v>13</v>
      </c>
      <c r="H33" s="26" t="s">
        <v>165</v>
      </c>
      <c r="I33" s="26"/>
      <c r="J33" s="38" t="s">
        <v>566</v>
      </c>
    </row>
    <row r="34" spans="1:10" hidden="1">
      <c r="A34" s="38" t="s">
        <v>473</v>
      </c>
      <c r="B34" s="26" t="s">
        <v>665</v>
      </c>
      <c r="C34" s="38" t="s">
        <v>668</v>
      </c>
      <c r="D34" s="38" t="s">
        <v>577</v>
      </c>
      <c r="E34" s="38" t="s">
        <v>536</v>
      </c>
      <c r="F34" s="38">
        <v>50</v>
      </c>
      <c r="G34" s="26" t="s">
        <v>13</v>
      </c>
      <c r="H34" s="26" t="s">
        <v>165</v>
      </c>
      <c r="I34" s="26"/>
      <c r="J34" s="38" t="s">
        <v>537</v>
      </c>
    </row>
    <row r="35" spans="1:10">
      <c r="A35" s="26" t="s">
        <v>570</v>
      </c>
      <c r="B35" s="26" t="s">
        <v>11</v>
      </c>
      <c r="C35" s="26" t="s">
        <v>11</v>
      </c>
      <c r="D35" s="26"/>
      <c r="E35" s="26"/>
      <c r="F35" s="26">
        <f>METALLICAN!F17</f>
        <v>0.62373692733663832</v>
      </c>
      <c r="G35" s="26" t="s">
        <v>439</v>
      </c>
      <c r="H35" s="26" t="s">
        <v>165</v>
      </c>
      <c r="I35" s="26"/>
      <c r="J35" s="26"/>
    </row>
    <row r="36" spans="1:10">
      <c r="A36" s="38" t="s">
        <v>572</v>
      </c>
      <c r="B36" s="26" t="s">
        <v>11</v>
      </c>
      <c r="C36" s="26" t="s">
        <v>11</v>
      </c>
      <c r="D36" s="38"/>
      <c r="E36" s="38"/>
      <c r="F36" s="38">
        <f>METALLICAN!F20</f>
        <v>0.46995527348219646</v>
      </c>
      <c r="G36" s="26" t="s">
        <v>439</v>
      </c>
      <c r="H36" s="26" t="s">
        <v>165</v>
      </c>
      <c r="I36" s="26"/>
      <c r="J36" s="38"/>
    </row>
    <row r="37" spans="1:10">
      <c r="A37" s="38" t="s">
        <v>571</v>
      </c>
      <c r="B37" s="26" t="s">
        <v>11</v>
      </c>
      <c r="C37" s="26" t="s">
        <v>11</v>
      </c>
      <c r="D37" s="38"/>
      <c r="E37" s="38"/>
      <c r="F37" s="38">
        <f>METALLICAN!F18</f>
        <v>3.04994054696789</v>
      </c>
      <c r="G37" s="26" t="s">
        <v>439</v>
      </c>
      <c r="H37" s="26" t="s">
        <v>165</v>
      </c>
      <c r="I37" s="26"/>
      <c r="J37" s="38"/>
    </row>
    <row r="38" spans="1:10">
      <c r="A38" s="38" t="s">
        <v>495</v>
      </c>
      <c r="B38" s="26" t="s">
        <v>11</v>
      </c>
      <c r="C38" s="26" t="s">
        <v>11</v>
      </c>
      <c r="D38" s="38"/>
      <c r="E38" s="38"/>
      <c r="F38" s="38">
        <f>METALLICAN!F29</f>
        <v>0.204666666666666</v>
      </c>
      <c r="G38" s="26" t="s">
        <v>439</v>
      </c>
      <c r="H38" s="26" t="s">
        <v>165</v>
      </c>
      <c r="I38" s="26"/>
      <c r="J38" s="38"/>
    </row>
    <row r="39" spans="1:10">
      <c r="A39" s="38" t="s">
        <v>496</v>
      </c>
      <c r="B39" s="26" t="s">
        <v>11</v>
      </c>
      <c r="C39" s="26" t="s">
        <v>11</v>
      </c>
      <c r="D39" s="38"/>
      <c r="E39" s="38"/>
      <c r="F39" s="38">
        <f>METALLICAN!F27</f>
        <v>0.92346868209743327</v>
      </c>
      <c r="G39" s="26" t="s">
        <v>439</v>
      </c>
      <c r="H39" s="26" t="s">
        <v>165</v>
      </c>
      <c r="I39" s="26"/>
      <c r="J39" s="38"/>
    </row>
    <row r="40" spans="1:10">
      <c r="A40" s="38" t="s">
        <v>473</v>
      </c>
      <c r="B40" s="26" t="s">
        <v>11</v>
      </c>
      <c r="C40" s="26" t="s">
        <v>11</v>
      </c>
      <c r="D40" s="38"/>
      <c r="E40" s="38"/>
      <c r="F40" s="38"/>
      <c r="G40" s="26" t="s">
        <v>439</v>
      </c>
      <c r="H40" s="26" t="s">
        <v>165</v>
      </c>
      <c r="I40" s="26"/>
      <c r="J40" s="38"/>
    </row>
    <row r="41" spans="1:10">
      <c r="A41" s="38" t="s">
        <v>573</v>
      </c>
      <c r="B41" s="26" t="s">
        <v>11</v>
      </c>
      <c r="C41" s="26" t="s">
        <v>11</v>
      </c>
      <c r="G41" s="26" t="s">
        <v>439</v>
      </c>
      <c r="H41" s="26" t="s">
        <v>165</v>
      </c>
      <c r="I41" s="26"/>
    </row>
    <row r="42" spans="1:10" hidden="1">
      <c r="A42" s="38" t="s">
        <v>572</v>
      </c>
      <c r="B42" s="26" t="s">
        <v>665</v>
      </c>
      <c r="C42" s="38" t="s">
        <v>520</v>
      </c>
      <c r="D42" s="38" t="s">
        <v>99</v>
      </c>
      <c r="E42" s="38" t="s">
        <v>532</v>
      </c>
      <c r="F42" s="38">
        <v>0.12</v>
      </c>
      <c r="G42" s="26" t="s">
        <v>13</v>
      </c>
      <c r="H42" s="26" t="s">
        <v>165</v>
      </c>
      <c r="I42" s="26"/>
      <c r="J42" s="38" t="s">
        <v>522</v>
      </c>
    </row>
    <row r="43" spans="1:10" ht="30" hidden="1">
      <c r="A43" s="38" t="s">
        <v>571</v>
      </c>
      <c r="B43" s="26" t="s">
        <v>665</v>
      </c>
      <c r="C43" s="38" t="s">
        <v>520</v>
      </c>
      <c r="D43" s="38" t="s">
        <v>99</v>
      </c>
      <c r="E43" s="38" t="s">
        <v>521</v>
      </c>
      <c r="F43" s="38">
        <v>0.08</v>
      </c>
      <c r="G43" s="26" t="s">
        <v>13</v>
      </c>
      <c r="H43" s="26" t="s">
        <v>165</v>
      </c>
      <c r="I43" s="26"/>
      <c r="J43" s="38" t="s">
        <v>522</v>
      </c>
    </row>
    <row r="44" spans="1:10" hidden="1">
      <c r="A44" s="38" t="s">
        <v>495</v>
      </c>
      <c r="B44" s="26" t="s">
        <v>665</v>
      </c>
      <c r="C44" s="38" t="s">
        <v>520</v>
      </c>
      <c r="D44" s="38" t="s">
        <v>99</v>
      </c>
      <c r="E44" s="38" t="s">
        <v>563</v>
      </c>
      <c r="F44" s="38">
        <v>0.15</v>
      </c>
      <c r="G44" s="26" t="s">
        <v>13</v>
      </c>
      <c r="H44" s="26" t="s">
        <v>165</v>
      </c>
      <c r="I44" s="26"/>
      <c r="J44" s="38" t="s">
        <v>522</v>
      </c>
    </row>
    <row r="45" spans="1:10" hidden="1">
      <c r="A45" s="38" t="s">
        <v>496</v>
      </c>
      <c r="B45" s="26" t="s">
        <v>665</v>
      </c>
      <c r="C45" s="38" t="s">
        <v>520</v>
      </c>
      <c r="D45" s="38" t="s">
        <v>99</v>
      </c>
      <c r="E45" s="38" t="s">
        <v>559</v>
      </c>
      <c r="F45" s="38">
        <v>7.0000000000000007E-2</v>
      </c>
      <c r="G45" s="26" t="s">
        <v>13</v>
      </c>
      <c r="H45" s="26" t="s">
        <v>165</v>
      </c>
      <c r="I45" s="26"/>
      <c r="J45" s="38" t="s">
        <v>522</v>
      </c>
    </row>
    <row r="46" spans="1:10" hidden="1">
      <c r="A46" s="38" t="s">
        <v>573</v>
      </c>
      <c r="B46" s="26" t="s">
        <v>665</v>
      </c>
      <c r="C46" s="38" t="s">
        <v>520</v>
      </c>
      <c r="D46" s="38" t="s">
        <v>99</v>
      </c>
      <c r="E46" s="38" t="s">
        <v>550</v>
      </c>
      <c r="F46" s="38">
        <v>0.1</v>
      </c>
      <c r="G46" s="26" t="s">
        <v>13</v>
      </c>
      <c r="H46" s="26" t="s">
        <v>165</v>
      </c>
      <c r="I46" s="26"/>
      <c r="J46" s="38" t="s">
        <v>522</v>
      </c>
    </row>
  </sheetData>
  <autoFilter ref="A1:J46" xr:uid="{75EF5F87-1C2C-467D-A09B-6D158A412C6E}">
    <filterColumn colId="2">
      <filters>
        <filter val="Water consumption"/>
      </filters>
    </filterColumn>
    <sortState xmlns:xlrd2="http://schemas.microsoft.com/office/spreadsheetml/2017/richdata2" ref="A2:J46">
      <sortCondition ref="C1:C46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B2E38-2A4D-4F72-9097-A7251786B789}">
  <dimension ref="A1:I27"/>
  <sheetViews>
    <sheetView workbookViewId="0">
      <selection activeCell="A5" sqref="A5"/>
    </sheetView>
  </sheetViews>
  <sheetFormatPr baseColWidth="10" defaultRowHeight="15"/>
  <cols>
    <col min="1" max="1" width="31.140625" bestFit="1" customWidth="1"/>
    <col min="2" max="2" width="34.42578125" bestFit="1" customWidth="1"/>
    <col min="3" max="3" width="18.5703125" bestFit="1" customWidth="1"/>
    <col min="4" max="4" width="12.28515625" bestFit="1" customWidth="1"/>
    <col min="5" max="5" width="25.7109375" bestFit="1" customWidth="1"/>
    <col min="6" max="6" width="6.85546875" bestFit="1" customWidth="1"/>
    <col min="7" max="7" width="20.140625" bestFit="1" customWidth="1"/>
    <col min="8" max="8" width="52.28515625" bestFit="1" customWidth="1"/>
    <col min="9" max="9" width="39.140625" bestFit="1" customWidth="1"/>
  </cols>
  <sheetData>
    <row r="1" spans="1:9">
      <c r="A1" t="s">
        <v>184</v>
      </c>
      <c r="B1" t="s">
        <v>409</v>
      </c>
      <c r="C1" t="s">
        <v>405</v>
      </c>
      <c r="D1" t="s">
        <v>101</v>
      </c>
      <c r="E1" t="s">
        <v>406</v>
      </c>
      <c r="F1" t="s">
        <v>32</v>
      </c>
      <c r="G1" t="s">
        <v>407</v>
      </c>
      <c r="H1" t="s">
        <v>36</v>
      </c>
      <c r="I1" t="s">
        <v>35</v>
      </c>
    </row>
    <row r="2" spans="1:9">
      <c r="A2" t="s">
        <v>190</v>
      </c>
      <c r="B2" t="s">
        <v>9</v>
      </c>
      <c r="C2" t="s">
        <v>124</v>
      </c>
      <c r="D2" t="s">
        <v>404</v>
      </c>
      <c r="E2" t="s">
        <v>423</v>
      </c>
      <c r="F2" t="s">
        <v>13</v>
      </c>
      <c r="G2" t="s">
        <v>468</v>
      </c>
      <c r="I2" t="s">
        <v>433</v>
      </c>
    </row>
    <row r="3" spans="1:9">
      <c r="A3" t="s">
        <v>190</v>
      </c>
      <c r="B3" t="s">
        <v>158</v>
      </c>
      <c r="C3" t="s">
        <v>14</v>
      </c>
      <c r="D3" t="s">
        <v>404</v>
      </c>
      <c r="E3" s="32" t="s">
        <v>426</v>
      </c>
      <c r="F3" t="s">
        <v>13</v>
      </c>
      <c r="G3" t="s">
        <v>468</v>
      </c>
      <c r="I3" t="s">
        <v>433</v>
      </c>
    </row>
    <row r="4" spans="1:9">
      <c r="A4" t="s">
        <v>190</v>
      </c>
      <c r="B4" t="s">
        <v>158</v>
      </c>
      <c r="C4" t="s">
        <v>159</v>
      </c>
      <c r="D4" t="s">
        <v>404</v>
      </c>
      <c r="E4" s="32" t="s">
        <v>425</v>
      </c>
      <c r="F4" t="s">
        <v>13</v>
      </c>
      <c r="G4" t="s">
        <v>468</v>
      </c>
      <c r="I4" t="s">
        <v>433</v>
      </c>
    </row>
    <row r="5" spans="1:9">
      <c r="A5" t="s">
        <v>190</v>
      </c>
      <c r="B5" t="s">
        <v>160</v>
      </c>
      <c r="C5" t="s">
        <v>162</v>
      </c>
      <c r="D5" t="s">
        <v>404</v>
      </c>
      <c r="E5" s="32" t="s">
        <v>424</v>
      </c>
      <c r="F5" t="s">
        <v>422</v>
      </c>
      <c r="G5" t="s">
        <v>468</v>
      </c>
      <c r="I5" t="s">
        <v>433</v>
      </c>
    </row>
    <row r="6" spans="1:9">
      <c r="A6" t="s">
        <v>190</v>
      </c>
      <c r="B6" t="s">
        <v>160</v>
      </c>
      <c r="C6" t="s">
        <v>161</v>
      </c>
      <c r="D6" t="s">
        <v>404</v>
      </c>
      <c r="E6" s="32" t="s">
        <v>427</v>
      </c>
      <c r="F6" t="s">
        <v>422</v>
      </c>
      <c r="G6" t="s">
        <v>468</v>
      </c>
      <c r="I6" t="s">
        <v>433</v>
      </c>
    </row>
    <row r="7" spans="1:9">
      <c r="A7" t="s">
        <v>190</v>
      </c>
      <c r="C7" t="s">
        <v>434</v>
      </c>
      <c r="D7" t="s">
        <v>404</v>
      </c>
      <c r="E7" s="32" t="s">
        <v>440</v>
      </c>
      <c r="F7" t="s">
        <v>439</v>
      </c>
      <c r="G7" t="s">
        <v>468</v>
      </c>
      <c r="H7" t="s">
        <v>442</v>
      </c>
      <c r="I7" t="s">
        <v>441</v>
      </c>
    </row>
    <row r="8" spans="1:9">
      <c r="A8" t="s">
        <v>397</v>
      </c>
      <c r="C8" t="s">
        <v>108</v>
      </c>
      <c r="D8" t="s">
        <v>404</v>
      </c>
      <c r="E8" s="32" t="s">
        <v>428</v>
      </c>
      <c r="F8" t="s">
        <v>13</v>
      </c>
      <c r="G8" t="s">
        <v>468</v>
      </c>
      <c r="I8" t="s">
        <v>435</v>
      </c>
    </row>
    <row r="9" spans="1:9">
      <c r="A9" t="s">
        <v>397</v>
      </c>
      <c r="C9" t="s">
        <v>109</v>
      </c>
      <c r="D9" t="s">
        <v>404</v>
      </c>
      <c r="E9" s="32" t="s">
        <v>429</v>
      </c>
      <c r="F9" t="s">
        <v>13</v>
      </c>
      <c r="G9" t="s">
        <v>468</v>
      </c>
      <c r="I9" t="s">
        <v>435</v>
      </c>
    </row>
    <row r="10" spans="1:9">
      <c r="A10" t="s">
        <v>397</v>
      </c>
      <c r="C10" t="s">
        <v>408</v>
      </c>
      <c r="D10" t="s">
        <v>404</v>
      </c>
      <c r="E10" s="32" t="s">
        <v>430</v>
      </c>
      <c r="F10" t="s">
        <v>13</v>
      </c>
      <c r="G10" t="s">
        <v>468</v>
      </c>
      <c r="I10" t="s">
        <v>435</v>
      </c>
    </row>
    <row r="11" spans="1:9">
      <c r="A11" t="s">
        <v>397</v>
      </c>
      <c r="C11" t="s">
        <v>124</v>
      </c>
      <c r="D11" t="s">
        <v>404</v>
      </c>
      <c r="E11" s="32" t="s">
        <v>431</v>
      </c>
      <c r="F11" t="s">
        <v>13</v>
      </c>
      <c r="G11" t="s">
        <v>468</v>
      </c>
      <c r="I11" t="s">
        <v>435</v>
      </c>
    </row>
    <row r="12" spans="1:9">
      <c r="A12" t="s">
        <v>397</v>
      </c>
      <c r="C12" t="s">
        <v>14</v>
      </c>
      <c r="D12" t="s">
        <v>404</v>
      </c>
      <c r="E12" s="32" t="s">
        <v>432</v>
      </c>
      <c r="F12" t="s">
        <v>13</v>
      </c>
      <c r="G12" t="s">
        <v>468</v>
      </c>
      <c r="I12" t="s">
        <v>435</v>
      </c>
    </row>
    <row r="13" spans="1:9">
      <c r="A13" t="s">
        <v>397</v>
      </c>
      <c r="C13" t="s">
        <v>434</v>
      </c>
      <c r="D13" t="s">
        <v>404</v>
      </c>
      <c r="E13" s="32" t="s">
        <v>437</v>
      </c>
      <c r="F13" t="s">
        <v>439</v>
      </c>
      <c r="H13" t="s">
        <v>438</v>
      </c>
      <c r="I13" t="s">
        <v>436</v>
      </c>
    </row>
    <row r="14" spans="1:9">
      <c r="A14" t="s">
        <v>411</v>
      </c>
      <c r="B14" t="s">
        <v>410</v>
      </c>
      <c r="C14" t="s">
        <v>14</v>
      </c>
      <c r="D14" t="s">
        <v>404</v>
      </c>
      <c r="E14" s="32" t="s">
        <v>419</v>
      </c>
      <c r="F14" t="s">
        <v>13</v>
      </c>
      <c r="G14" t="s">
        <v>412</v>
      </c>
      <c r="H14" t="s">
        <v>413</v>
      </c>
      <c r="I14" t="s">
        <v>414</v>
      </c>
    </row>
    <row r="15" spans="1:9">
      <c r="A15" t="s">
        <v>411</v>
      </c>
      <c r="B15" t="s">
        <v>410</v>
      </c>
      <c r="C15" t="s">
        <v>312</v>
      </c>
      <c r="D15" t="s">
        <v>404</v>
      </c>
      <c r="E15" s="32" t="s">
        <v>420</v>
      </c>
      <c r="F15" t="s">
        <v>13</v>
      </c>
      <c r="G15" t="s">
        <v>412</v>
      </c>
      <c r="H15" t="s">
        <v>415</v>
      </c>
      <c r="I15" t="s">
        <v>416</v>
      </c>
    </row>
    <row r="16" spans="1:9">
      <c r="A16" t="s">
        <v>411</v>
      </c>
      <c r="B16" t="s">
        <v>410</v>
      </c>
      <c r="C16" t="s">
        <v>408</v>
      </c>
      <c r="D16" t="s">
        <v>404</v>
      </c>
      <c r="E16" s="32" t="s">
        <v>421</v>
      </c>
      <c r="F16" t="s">
        <v>13</v>
      </c>
      <c r="G16" t="s">
        <v>412</v>
      </c>
      <c r="H16" t="s">
        <v>417</v>
      </c>
      <c r="I16" t="s">
        <v>418</v>
      </c>
    </row>
    <row r="17" spans="1:9">
      <c r="A17" t="s">
        <v>451</v>
      </c>
      <c r="C17" t="s">
        <v>10</v>
      </c>
      <c r="E17" s="32" t="s">
        <v>453</v>
      </c>
      <c r="F17" t="s">
        <v>445</v>
      </c>
      <c r="G17" t="s">
        <v>452</v>
      </c>
      <c r="I17" t="s">
        <v>448</v>
      </c>
    </row>
    <row r="18" spans="1:9">
      <c r="A18" t="s">
        <v>451</v>
      </c>
      <c r="C18" t="s">
        <v>443</v>
      </c>
      <c r="E18" s="32" t="s">
        <v>454</v>
      </c>
      <c r="F18" t="s">
        <v>446</v>
      </c>
      <c r="G18" t="s">
        <v>452</v>
      </c>
    </row>
    <row r="19" spans="1:9">
      <c r="A19" t="s">
        <v>451</v>
      </c>
      <c r="C19" t="s">
        <v>21</v>
      </c>
      <c r="E19" s="32" t="s">
        <v>455</v>
      </c>
      <c r="F19" t="s">
        <v>446</v>
      </c>
      <c r="G19" t="s">
        <v>452</v>
      </c>
    </row>
    <row r="20" spans="1:9">
      <c r="A20" t="s">
        <v>451</v>
      </c>
      <c r="B20" t="s">
        <v>444</v>
      </c>
      <c r="C20" t="s">
        <v>15</v>
      </c>
      <c r="E20" s="32" t="s">
        <v>456</v>
      </c>
      <c r="F20" t="s">
        <v>13</v>
      </c>
      <c r="G20" t="s">
        <v>452</v>
      </c>
    </row>
    <row r="21" spans="1:9">
      <c r="A21" t="s">
        <v>451</v>
      </c>
      <c r="B21" t="s">
        <v>444</v>
      </c>
      <c r="C21" t="s">
        <v>14</v>
      </c>
      <c r="E21" s="32" t="s">
        <v>457</v>
      </c>
      <c r="F21" t="s">
        <v>13</v>
      </c>
      <c r="G21" t="s">
        <v>452</v>
      </c>
    </row>
    <row r="22" spans="1:9">
      <c r="A22" t="s">
        <v>451</v>
      </c>
      <c r="B22" t="s">
        <v>444</v>
      </c>
      <c r="C22" t="s">
        <v>399</v>
      </c>
      <c r="E22" s="32" t="s">
        <v>458</v>
      </c>
      <c r="F22" t="s">
        <v>13</v>
      </c>
      <c r="G22" t="s">
        <v>452</v>
      </c>
    </row>
    <row r="23" spans="1:9">
      <c r="A23" t="s">
        <v>451</v>
      </c>
      <c r="C23" t="s">
        <v>447</v>
      </c>
      <c r="E23" s="32" t="s">
        <v>459</v>
      </c>
      <c r="F23" t="s">
        <v>439</v>
      </c>
      <c r="G23" t="s">
        <v>452</v>
      </c>
    </row>
    <row r="24" spans="1:9">
      <c r="A24" t="s">
        <v>451</v>
      </c>
      <c r="C24" t="s">
        <v>449</v>
      </c>
      <c r="E24" s="32" t="s">
        <v>460</v>
      </c>
      <c r="F24" t="s">
        <v>13</v>
      </c>
      <c r="G24" t="s">
        <v>452</v>
      </c>
    </row>
    <row r="25" spans="1:9">
      <c r="A25" t="s">
        <v>451</v>
      </c>
      <c r="C25" t="s">
        <v>449</v>
      </c>
      <c r="E25" s="32" t="s">
        <v>461</v>
      </c>
      <c r="F25" t="s">
        <v>13</v>
      </c>
      <c r="G25" t="s">
        <v>452</v>
      </c>
    </row>
    <row r="26" spans="1:9">
      <c r="A26" t="s">
        <v>451</v>
      </c>
      <c r="C26" t="s">
        <v>450</v>
      </c>
      <c r="E26" s="32" t="s">
        <v>462</v>
      </c>
      <c r="F26" t="s">
        <v>13</v>
      </c>
      <c r="G26" t="s">
        <v>452</v>
      </c>
    </row>
    <row r="27" spans="1:9">
      <c r="A27" t="s">
        <v>451</v>
      </c>
    </row>
  </sheetData>
  <autoFilter ref="A1:I13" xr:uid="{10DB2E38-2A4D-4F72-9097-A7251786B789}">
    <sortState xmlns:xlrd2="http://schemas.microsoft.com/office/spreadsheetml/2017/richdata2" ref="A2:I13">
      <sortCondition ref="A1:A13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34FA1-D687-43DA-8061-A6ABBB94E0A6}">
  <dimension ref="A1:J20"/>
  <sheetViews>
    <sheetView workbookViewId="0">
      <selection sqref="A1:XFD1048576"/>
    </sheetView>
  </sheetViews>
  <sheetFormatPr baseColWidth="10" defaultRowHeight="15"/>
  <cols>
    <col min="1" max="1" width="8.28515625" customWidth="1"/>
    <col min="2" max="2" width="24.140625" bestFit="1" customWidth="1"/>
    <col min="3" max="3" width="12" bestFit="1" customWidth="1"/>
    <col min="4" max="4" width="40.7109375" customWidth="1"/>
    <col min="5" max="5" width="21.5703125" customWidth="1"/>
    <col min="6" max="6" width="37.5703125" bestFit="1" customWidth="1"/>
    <col min="7" max="7" width="18.28515625" bestFit="1" customWidth="1"/>
    <col min="8" max="8" width="50.85546875" bestFit="1" customWidth="1"/>
    <col min="9" max="9" width="15.140625" customWidth="1"/>
    <col min="10" max="10" width="71.140625" bestFit="1" customWidth="1"/>
  </cols>
  <sheetData>
    <row r="1" spans="1:10" s="1" customFormat="1">
      <c r="A1" s="1" t="s">
        <v>18</v>
      </c>
      <c r="B1" s="1" t="s">
        <v>242</v>
      </c>
      <c r="C1" s="1" t="s">
        <v>212</v>
      </c>
      <c r="D1" s="1" t="s">
        <v>216</v>
      </c>
      <c r="E1" s="1" t="s">
        <v>221</v>
      </c>
      <c r="F1" s="1" t="s">
        <v>213</v>
      </c>
      <c r="G1" s="1" t="s">
        <v>226</v>
      </c>
      <c r="H1" s="1" t="s">
        <v>215</v>
      </c>
      <c r="I1" s="1" t="s">
        <v>238</v>
      </c>
      <c r="J1" s="1" t="s">
        <v>36</v>
      </c>
    </row>
    <row r="2" spans="1:10">
      <c r="B2" t="s">
        <v>214</v>
      </c>
      <c r="D2" t="s">
        <v>218</v>
      </c>
      <c r="E2" t="s">
        <v>215</v>
      </c>
      <c r="F2" t="s">
        <v>211</v>
      </c>
    </row>
    <row r="3" spans="1:10">
      <c r="B3" t="s">
        <v>203</v>
      </c>
      <c r="D3" t="s">
        <v>218</v>
      </c>
      <c r="E3" t="s">
        <v>222</v>
      </c>
      <c r="F3" t="s">
        <v>211</v>
      </c>
    </row>
    <row r="4" spans="1:10">
      <c r="B4" t="s">
        <v>214</v>
      </c>
      <c r="D4" t="s">
        <v>218</v>
      </c>
      <c r="E4" t="s">
        <v>215</v>
      </c>
      <c r="F4" t="s">
        <v>224</v>
      </c>
    </row>
    <row r="5" spans="1:10">
      <c r="B5" t="s">
        <v>203</v>
      </c>
      <c r="D5" t="s">
        <v>218</v>
      </c>
      <c r="E5" t="s">
        <v>222</v>
      </c>
      <c r="F5" t="s">
        <v>224</v>
      </c>
    </row>
    <row r="6" spans="1:10">
      <c r="D6" t="s">
        <v>225</v>
      </c>
      <c r="E6" t="s">
        <v>222</v>
      </c>
      <c r="F6" t="s">
        <v>211</v>
      </c>
      <c r="H6" t="s">
        <v>228</v>
      </c>
    </row>
    <row r="7" spans="1:10">
      <c r="D7" t="s">
        <v>225</v>
      </c>
      <c r="E7" t="s">
        <v>222</v>
      </c>
      <c r="F7" t="s">
        <v>224</v>
      </c>
      <c r="H7" t="s">
        <v>228</v>
      </c>
    </row>
    <row r="8" spans="1:10" s="2" customFormat="1">
      <c r="A8" s="2" t="s">
        <v>66</v>
      </c>
      <c r="C8" s="2" t="s">
        <v>190</v>
      </c>
      <c r="D8" s="2" t="s">
        <v>217</v>
      </c>
      <c r="E8" s="2" t="s">
        <v>215</v>
      </c>
      <c r="F8" s="2" t="s">
        <v>20</v>
      </c>
    </row>
    <row r="9" spans="1:10" s="2" customFormat="1">
      <c r="A9" s="2" t="s">
        <v>56</v>
      </c>
      <c r="D9" s="2" t="s">
        <v>217</v>
      </c>
      <c r="E9" s="2" t="s">
        <v>215</v>
      </c>
      <c r="F9" s="2" t="s">
        <v>20</v>
      </c>
    </row>
    <row r="10" spans="1:10" s="2" customFormat="1">
      <c r="A10" s="2" t="s">
        <v>37</v>
      </c>
      <c r="D10" s="2" t="s">
        <v>217</v>
      </c>
      <c r="E10" s="2" t="s">
        <v>215</v>
      </c>
      <c r="F10" s="2" t="s">
        <v>20</v>
      </c>
    </row>
    <row r="11" spans="1:10">
      <c r="D11" t="s">
        <v>219</v>
      </c>
      <c r="E11" t="s">
        <v>215</v>
      </c>
      <c r="F11" t="s">
        <v>240</v>
      </c>
      <c r="H11" t="s">
        <v>229</v>
      </c>
      <c r="J11" t="s">
        <v>243</v>
      </c>
    </row>
    <row r="12" spans="1:10">
      <c r="D12" t="s">
        <v>219</v>
      </c>
      <c r="E12" t="s">
        <v>215</v>
      </c>
      <c r="F12" t="s">
        <v>241</v>
      </c>
      <c r="H12" t="s">
        <v>230</v>
      </c>
      <c r="J12" t="s">
        <v>243</v>
      </c>
    </row>
    <row r="13" spans="1:10">
      <c r="D13" t="s">
        <v>219</v>
      </c>
      <c r="E13" t="s">
        <v>215</v>
      </c>
      <c r="F13" t="s">
        <v>23</v>
      </c>
      <c r="H13" t="s">
        <v>231</v>
      </c>
      <c r="J13" t="s">
        <v>243</v>
      </c>
    </row>
    <row r="14" spans="1:10">
      <c r="D14" t="s">
        <v>219</v>
      </c>
      <c r="E14" t="s">
        <v>215</v>
      </c>
      <c r="F14" t="s">
        <v>239</v>
      </c>
      <c r="H14" t="s">
        <v>232</v>
      </c>
      <c r="J14" t="s">
        <v>243</v>
      </c>
    </row>
    <row r="15" spans="1:10">
      <c r="D15" t="s">
        <v>227</v>
      </c>
      <c r="E15" t="s">
        <v>223</v>
      </c>
      <c r="F15" t="s">
        <v>233</v>
      </c>
      <c r="H15" t="s">
        <v>235</v>
      </c>
    </row>
    <row r="16" spans="1:10">
      <c r="D16" t="s">
        <v>227</v>
      </c>
      <c r="E16" t="s">
        <v>223</v>
      </c>
      <c r="F16" t="s">
        <v>234</v>
      </c>
      <c r="H16" t="s">
        <v>236</v>
      </c>
    </row>
    <row r="17" spans="2:8">
      <c r="D17" t="s">
        <v>8</v>
      </c>
      <c r="E17" t="s">
        <v>215</v>
      </c>
      <c r="F17" t="s">
        <v>8</v>
      </c>
      <c r="H17" t="s">
        <v>237</v>
      </c>
    </row>
    <row r="18" spans="2:8">
      <c r="B18" t="s">
        <v>214</v>
      </c>
      <c r="D18" t="s">
        <v>220</v>
      </c>
      <c r="E18" t="s">
        <v>222</v>
      </c>
      <c r="F18" t="s">
        <v>122</v>
      </c>
    </row>
    <row r="19" spans="2:8">
      <c r="B19" t="s">
        <v>203</v>
      </c>
      <c r="D19" t="s">
        <v>220</v>
      </c>
      <c r="E19" t="s">
        <v>222</v>
      </c>
      <c r="F19" t="s">
        <v>122</v>
      </c>
    </row>
    <row r="20" spans="2:8">
      <c r="F20" t="s">
        <v>109</v>
      </c>
    </row>
  </sheetData>
  <autoFilter ref="A1:H1" xr:uid="{05434FA1-D687-43DA-8061-A6ABBB94E0A6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E3FD4-668D-4B78-A057-5322037FB0AF}">
  <dimension ref="A1:L44"/>
  <sheetViews>
    <sheetView topLeftCell="A22" workbookViewId="0">
      <selection activeCell="A28" sqref="A28:D44"/>
    </sheetView>
  </sheetViews>
  <sheetFormatPr baseColWidth="10" defaultRowHeight="15"/>
  <cols>
    <col min="1" max="1" width="28.85546875" bestFit="1" customWidth="1"/>
    <col min="2" max="2" width="46.5703125" bestFit="1" customWidth="1"/>
    <col min="3" max="3" width="38.42578125" bestFit="1" customWidth="1"/>
    <col min="4" max="4" width="112.42578125" bestFit="1" customWidth="1"/>
    <col min="11" max="11" width="27.85546875" bestFit="1" customWidth="1"/>
    <col min="12" max="12" width="101.28515625" bestFit="1" customWidth="1"/>
  </cols>
  <sheetData>
    <row r="1" spans="1:12">
      <c r="A1" s="6" t="s">
        <v>282</v>
      </c>
      <c r="B1" s="6" t="s">
        <v>283</v>
      </c>
      <c r="C1" s="6" t="s">
        <v>284</v>
      </c>
      <c r="D1" s="6" t="s">
        <v>285</v>
      </c>
      <c r="K1" s="6" t="s">
        <v>282</v>
      </c>
      <c r="L1" s="6" t="s">
        <v>286</v>
      </c>
    </row>
    <row r="2" spans="1:12">
      <c r="A2" s="7" t="s">
        <v>8</v>
      </c>
      <c r="B2" s="26" t="s">
        <v>287</v>
      </c>
      <c r="C2" s="26" t="s">
        <v>288</v>
      </c>
      <c r="D2" s="7" t="s">
        <v>289</v>
      </c>
      <c r="K2" s="7" t="s">
        <v>8</v>
      </c>
      <c r="L2" s="7" t="s">
        <v>289</v>
      </c>
    </row>
    <row r="3" spans="1:12">
      <c r="A3" s="7" t="s">
        <v>290</v>
      </c>
      <c r="B3" s="26" t="s">
        <v>291</v>
      </c>
      <c r="C3" s="26" t="s">
        <v>292</v>
      </c>
      <c r="D3" s="7" t="s">
        <v>293</v>
      </c>
      <c r="K3" s="7" t="s">
        <v>294</v>
      </c>
      <c r="L3" s="7" t="s">
        <v>295</v>
      </c>
    </row>
    <row r="4" spans="1:12">
      <c r="A4" s="7" t="s">
        <v>296</v>
      </c>
      <c r="B4" s="26" t="s">
        <v>297</v>
      </c>
      <c r="C4" s="26" t="s">
        <v>298</v>
      </c>
      <c r="D4" s="26" t="s">
        <v>299</v>
      </c>
      <c r="K4" s="7" t="s">
        <v>300</v>
      </c>
      <c r="L4" s="7" t="s">
        <v>301</v>
      </c>
    </row>
    <row r="5" spans="1:12">
      <c r="A5" s="7" t="s">
        <v>124</v>
      </c>
      <c r="B5" s="26" t="s">
        <v>302</v>
      </c>
      <c r="C5" s="26" t="s">
        <v>303</v>
      </c>
      <c r="D5" s="5" t="s">
        <v>304</v>
      </c>
      <c r="K5" s="7" t="s">
        <v>305</v>
      </c>
      <c r="L5" s="7" t="s">
        <v>306</v>
      </c>
    </row>
    <row r="6" spans="1:12">
      <c r="A6" s="7" t="s">
        <v>307</v>
      </c>
      <c r="B6" s="26" t="s">
        <v>308</v>
      </c>
      <c r="C6" s="26" t="s">
        <v>309</v>
      </c>
      <c r="D6" t="s">
        <v>310</v>
      </c>
      <c r="K6" s="7" t="s">
        <v>124</v>
      </c>
      <c r="L6" s="7" t="s">
        <v>311</v>
      </c>
    </row>
    <row r="7" spans="1:12">
      <c r="A7" s="7" t="s">
        <v>312</v>
      </c>
      <c r="B7" s="26" t="s">
        <v>313</v>
      </c>
      <c r="C7" s="26" t="s">
        <v>314</v>
      </c>
      <c r="K7" s="7" t="s">
        <v>315</v>
      </c>
      <c r="L7" s="7" t="s">
        <v>316</v>
      </c>
    </row>
    <row r="8" spans="1:12">
      <c r="A8" s="7" t="s">
        <v>317</v>
      </c>
      <c r="B8" s="26" t="s">
        <v>318</v>
      </c>
      <c r="C8" s="26" t="s">
        <v>319</v>
      </c>
      <c r="K8" s="7" t="s">
        <v>320</v>
      </c>
      <c r="L8" s="7" t="s">
        <v>321</v>
      </c>
    </row>
    <row r="9" spans="1:12">
      <c r="A9" s="7" t="s">
        <v>322</v>
      </c>
      <c r="B9" s="26" t="s">
        <v>323</v>
      </c>
      <c r="C9" s="26" t="s">
        <v>324</v>
      </c>
      <c r="K9" s="7" t="s">
        <v>325</v>
      </c>
      <c r="L9" s="7" t="s">
        <v>326</v>
      </c>
    </row>
    <row r="10" spans="1:12">
      <c r="A10" s="7" t="s">
        <v>327</v>
      </c>
      <c r="B10" s="26" t="s">
        <v>328</v>
      </c>
      <c r="C10" s="26" t="s">
        <v>329</v>
      </c>
    </row>
    <row r="11" spans="1:12">
      <c r="A11" s="7" t="s">
        <v>330</v>
      </c>
      <c r="B11" s="26" t="s">
        <v>331</v>
      </c>
      <c r="C11" s="26" t="s">
        <v>332</v>
      </c>
    </row>
    <row r="12" spans="1:12">
      <c r="A12" s="7" t="s">
        <v>333</v>
      </c>
      <c r="B12" s="26" t="s">
        <v>334</v>
      </c>
      <c r="C12" s="26" t="s">
        <v>335</v>
      </c>
    </row>
    <row r="13" spans="1:12">
      <c r="A13" s="7" t="s">
        <v>116</v>
      </c>
      <c r="B13" s="26" t="s">
        <v>336</v>
      </c>
      <c r="C13" s="26" t="s">
        <v>337</v>
      </c>
      <c r="D13" s="26" t="s">
        <v>338</v>
      </c>
    </row>
    <row r="14" spans="1:12">
      <c r="A14" s="7" t="s">
        <v>162</v>
      </c>
      <c r="B14" s="26" t="s">
        <v>339</v>
      </c>
      <c r="C14" s="26" t="s">
        <v>340</v>
      </c>
      <c r="D14" s="26" t="s">
        <v>338</v>
      </c>
    </row>
    <row r="15" spans="1:12">
      <c r="A15" s="7" t="s">
        <v>341</v>
      </c>
      <c r="B15" s="26" t="s">
        <v>342</v>
      </c>
      <c r="C15" s="26" t="s">
        <v>343</v>
      </c>
      <c r="D15" s="26"/>
    </row>
    <row r="16" spans="1:12">
      <c r="A16" s="7" t="s">
        <v>344</v>
      </c>
      <c r="B16" s="26" t="s">
        <v>345</v>
      </c>
      <c r="C16" s="26" t="s">
        <v>346</v>
      </c>
    </row>
    <row r="17" spans="1:4">
      <c r="A17" s="7" t="s">
        <v>347</v>
      </c>
      <c r="B17" s="26" t="s">
        <v>348</v>
      </c>
      <c r="C17" s="26" t="s">
        <v>349</v>
      </c>
    </row>
    <row r="18" spans="1:4">
      <c r="A18" s="7" t="s">
        <v>350</v>
      </c>
      <c r="B18" s="26" t="s">
        <v>351</v>
      </c>
      <c r="C18" s="26" t="s">
        <v>352</v>
      </c>
    </row>
    <row r="19" spans="1:4">
      <c r="A19" s="7" t="s">
        <v>353</v>
      </c>
      <c r="B19" s="26" t="s">
        <v>354</v>
      </c>
      <c r="C19" s="26" t="s">
        <v>355</v>
      </c>
    </row>
    <row r="20" spans="1:4">
      <c r="A20" s="7" t="s">
        <v>356</v>
      </c>
      <c r="B20" s="26" t="s">
        <v>357</v>
      </c>
      <c r="C20" s="26" t="s">
        <v>358</v>
      </c>
    </row>
    <row r="21" spans="1:4">
      <c r="A21" s="7" t="s">
        <v>359</v>
      </c>
      <c r="B21" s="26" t="s">
        <v>360</v>
      </c>
      <c r="C21" s="26" t="s">
        <v>361</v>
      </c>
    </row>
    <row r="22" spans="1:4">
      <c r="A22" s="7" t="s">
        <v>362</v>
      </c>
      <c r="B22" s="26" t="s">
        <v>363</v>
      </c>
      <c r="C22" s="26" t="s">
        <v>364</v>
      </c>
    </row>
    <row r="23" spans="1:4">
      <c r="A23" s="7" t="s">
        <v>22</v>
      </c>
      <c r="B23" s="26" t="s">
        <v>365</v>
      </c>
      <c r="C23" s="26" t="s">
        <v>366</v>
      </c>
    </row>
    <row r="24" spans="1:4">
      <c r="A24" s="7" t="s">
        <v>367</v>
      </c>
      <c r="B24" s="26" t="s">
        <v>368</v>
      </c>
      <c r="C24" s="26" t="s">
        <v>369</v>
      </c>
    </row>
    <row r="25" spans="1:4">
      <c r="A25" s="5"/>
    </row>
    <row r="28" spans="1:4">
      <c r="A28" s="1" t="s">
        <v>370</v>
      </c>
      <c r="B28" s="6" t="s">
        <v>371</v>
      </c>
      <c r="C28" s="6" t="s">
        <v>372</v>
      </c>
      <c r="D28" s="6" t="s">
        <v>373</v>
      </c>
    </row>
    <row r="29" spans="1:4">
      <c r="A29" s="5" t="s">
        <v>190</v>
      </c>
      <c r="B29" s="7" t="s">
        <v>8</v>
      </c>
      <c r="C29" s="7" t="s">
        <v>374</v>
      </c>
      <c r="D29" s="7" t="s">
        <v>375</v>
      </c>
    </row>
    <row r="30" spans="1:4">
      <c r="A30" s="5" t="s">
        <v>190</v>
      </c>
      <c r="B30" s="7" t="s">
        <v>294</v>
      </c>
      <c r="C30" s="7" t="s">
        <v>376</v>
      </c>
      <c r="D30" s="7" t="s">
        <v>377</v>
      </c>
    </row>
    <row r="31" spans="1:4">
      <c r="A31" s="5" t="s">
        <v>190</v>
      </c>
      <c r="B31" s="7" t="s">
        <v>300</v>
      </c>
      <c r="C31" s="7" t="s">
        <v>376</v>
      </c>
      <c r="D31" s="7" t="s">
        <v>378</v>
      </c>
    </row>
    <row r="32" spans="1:4">
      <c r="A32" s="5" t="s">
        <v>190</v>
      </c>
      <c r="B32" s="7" t="s">
        <v>124</v>
      </c>
      <c r="C32" s="7" t="s">
        <v>374</v>
      </c>
      <c r="D32" s="7" t="s">
        <v>379</v>
      </c>
    </row>
    <row r="33" spans="1:4">
      <c r="A33" s="5" t="s">
        <v>190</v>
      </c>
      <c r="B33" s="7" t="s">
        <v>380</v>
      </c>
      <c r="C33" s="7" t="s">
        <v>374</v>
      </c>
      <c r="D33" s="7" t="s">
        <v>381</v>
      </c>
    </row>
    <row r="34" spans="1:4">
      <c r="A34" s="5" t="s">
        <v>190</v>
      </c>
      <c r="B34" s="7" t="s">
        <v>312</v>
      </c>
      <c r="C34" s="7" t="s">
        <v>382</v>
      </c>
      <c r="D34" s="7" t="s">
        <v>383</v>
      </c>
    </row>
    <row r="35" spans="1:4">
      <c r="A35" s="5" t="s">
        <v>190</v>
      </c>
      <c r="B35" s="7" t="s">
        <v>317</v>
      </c>
      <c r="C35" s="7" t="s">
        <v>382</v>
      </c>
      <c r="D35" s="7" t="s">
        <v>384</v>
      </c>
    </row>
    <row r="36" spans="1:4">
      <c r="A36" s="5" t="s">
        <v>190</v>
      </c>
      <c r="B36" s="7" t="s">
        <v>322</v>
      </c>
      <c r="C36" s="7" t="s">
        <v>382</v>
      </c>
      <c r="D36" s="7" t="s">
        <v>385</v>
      </c>
    </row>
    <row r="37" spans="1:4">
      <c r="A37" s="5" t="s">
        <v>190</v>
      </c>
      <c r="B37" s="7" t="s">
        <v>386</v>
      </c>
      <c r="C37" s="7" t="s">
        <v>374</v>
      </c>
      <c r="D37" s="7" t="s">
        <v>387</v>
      </c>
    </row>
    <row r="38" spans="1:4">
      <c r="A38" s="5" t="s">
        <v>190</v>
      </c>
      <c r="B38" s="7" t="s">
        <v>330</v>
      </c>
      <c r="C38" s="7" t="s">
        <v>374</v>
      </c>
      <c r="D38" s="7" t="s">
        <v>388</v>
      </c>
    </row>
    <row r="39" spans="1:4">
      <c r="A39" s="5" t="s">
        <v>190</v>
      </c>
      <c r="B39" s="7" t="s">
        <v>116</v>
      </c>
      <c r="C39" s="7" t="s">
        <v>374</v>
      </c>
      <c r="D39" s="7" t="s">
        <v>389</v>
      </c>
    </row>
    <row r="40" spans="1:4">
      <c r="A40" s="5" t="s">
        <v>190</v>
      </c>
      <c r="B40" s="7" t="s">
        <v>162</v>
      </c>
      <c r="C40" s="7" t="s">
        <v>374</v>
      </c>
      <c r="D40" s="7" t="s">
        <v>390</v>
      </c>
    </row>
    <row r="41" spans="1:4">
      <c r="A41" s="5" t="s">
        <v>190</v>
      </c>
      <c r="B41" s="7" t="s">
        <v>341</v>
      </c>
      <c r="C41" s="7" t="s">
        <v>374</v>
      </c>
      <c r="D41" s="7" t="s">
        <v>391</v>
      </c>
    </row>
    <row r="42" spans="1:4">
      <c r="A42" s="5" t="s">
        <v>190</v>
      </c>
      <c r="B42" s="7" t="s">
        <v>392</v>
      </c>
      <c r="C42" s="7" t="s">
        <v>393</v>
      </c>
      <c r="D42" s="7" t="s">
        <v>394</v>
      </c>
    </row>
    <row r="43" spans="1:4">
      <c r="A43" s="5" t="s">
        <v>190</v>
      </c>
      <c r="B43" s="7" t="s">
        <v>22</v>
      </c>
      <c r="C43" s="7" t="s">
        <v>374</v>
      </c>
      <c r="D43" s="7" t="s">
        <v>395</v>
      </c>
    </row>
    <row r="44" spans="1:4">
      <c r="A44" s="5" t="s">
        <v>190</v>
      </c>
      <c r="B44" s="7" t="s">
        <v>396</v>
      </c>
      <c r="C44" s="7" t="s">
        <v>374</v>
      </c>
      <c r="D44" s="7" t="s">
        <v>369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EB87F-BEE5-4758-9795-D4CDA3863B29}">
  <dimension ref="A1:N65"/>
  <sheetViews>
    <sheetView workbookViewId="0">
      <selection activeCell="A26" sqref="A26"/>
    </sheetView>
  </sheetViews>
  <sheetFormatPr baseColWidth="10" defaultColWidth="12.5703125" defaultRowHeight="15"/>
  <cols>
    <col min="1" max="1" width="10.42578125" bestFit="1" customWidth="1"/>
    <col min="2" max="2" width="24.85546875" bestFit="1" customWidth="1"/>
    <col min="3" max="3" width="46.140625" customWidth="1"/>
    <col min="4" max="4" width="39" bestFit="1" customWidth="1"/>
    <col min="5" max="5" width="8.7109375" bestFit="1" customWidth="1"/>
    <col min="6" max="6" width="9" bestFit="1" customWidth="1"/>
    <col min="7" max="7" width="8" bestFit="1" customWidth="1"/>
    <col min="8" max="8" width="15.42578125" bestFit="1" customWidth="1"/>
    <col min="9" max="9" width="10.85546875" bestFit="1" customWidth="1"/>
    <col min="10" max="10" width="22.140625" bestFit="1" customWidth="1"/>
    <col min="11" max="11" width="56.28515625" bestFit="1" customWidth="1"/>
    <col min="12" max="12" width="110.7109375" bestFit="1" customWidth="1"/>
    <col min="13" max="13" width="13.42578125" bestFit="1" customWidth="1"/>
  </cols>
  <sheetData>
    <row r="1" spans="1:13" ht="15" customHeight="1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M1" s="6" t="s">
        <v>36</v>
      </c>
    </row>
    <row r="2" spans="1:13" ht="15" customHeight="1">
      <c r="A2" s="20" t="s">
        <v>66</v>
      </c>
      <c r="B2" s="21" t="s">
        <v>38</v>
      </c>
      <c r="C2" s="12" t="s">
        <v>39</v>
      </c>
      <c r="D2" s="6"/>
      <c r="E2" s="6"/>
      <c r="F2" s="6"/>
      <c r="G2" s="6"/>
      <c r="H2" s="6"/>
      <c r="I2" s="6"/>
      <c r="J2" s="12" t="s">
        <v>41</v>
      </c>
      <c r="K2" s="20" t="s">
        <v>87</v>
      </c>
      <c r="L2" s="20" t="s">
        <v>86</v>
      </c>
      <c r="M2" s="20" t="s">
        <v>89</v>
      </c>
    </row>
    <row r="3" spans="1:13" ht="15" customHeight="1">
      <c r="A3" s="20" t="s">
        <v>66</v>
      </c>
      <c r="B3" s="21" t="s">
        <v>81</v>
      </c>
      <c r="C3" s="12" t="s">
        <v>88</v>
      </c>
      <c r="D3" s="6"/>
      <c r="E3" s="6"/>
      <c r="F3" s="6"/>
      <c r="G3" s="6"/>
      <c r="H3" s="6"/>
      <c r="I3" s="6"/>
      <c r="J3" s="12" t="s">
        <v>41</v>
      </c>
      <c r="K3" s="20" t="s">
        <v>90</v>
      </c>
      <c r="L3" s="20" t="s">
        <v>86</v>
      </c>
      <c r="M3" s="20" t="s">
        <v>91</v>
      </c>
    </row>
    <row r="4" spans="1:13" s="17" customFormat="1" ht="15" customHeight="1">
      <c r="A4" s="12" t="s">
        <v>37</v>
      </c>
      <c r="B4" s="12" t="s">
        <v>38</v>
      </c>
      <c r="C4" s="12" t="s">
        <v>39</v>
      </c>
      <c r="D4" s="13">
        <v>2.0500000000000001E-2</v>
      </c>
      <c r="E4" s="14">
        <v>5.0000000000000001E-3</v>
      </c>
      <c r="F4" s="14">
        <v>0.03</v>
      </c>
      <c r="G4" s="15"/>
      <c r="H4" s="15"/>
      <c r="I4" s="12" t="s">
        <v>40</v>
      </c>
      <c r="J4" s="12" t="s">
        <v>41</v>
      </c>
      <c r="K4" s="16" t="s">
        <v>42</v>
      </c>
      <c r="L4" s="12" t="s">
        <v>43</v>
      </c>
    </row>
    <row r="5" spans="1:13" ht="15" customHeight="1">
      <c r="A5" s="7" t="s">
        <v>37</v>
      </c>
      <c r="B5" s="7" t="s">
        <v>44</v>
      </c>
      <c r="C5" s="7" t="s">
        <v>45</v>
      </c>
      <c r="D5" s="7" t="s">
        <v>46</v>
      </c>
      <c r="E5" s="7"/>
      <c r="F5" s="7"/>
      <c r="G5" s="7"/>
      <c r="H5" s="7"/>
      <c r="I5" s="7" t="s">
        <v>47</v>
      </c>
      <c r="J5" s="7"/>
      <c r="K5" s="8" t="s">
        <v>48</v>
      </c>
      <c r="L5" s="7" t="s">
        <v>43</v>
      </c>
    </row>
    <row r="6" spans="1:13" ht="15" customHeight="1">
      <c r="A6" s="7" t="s">
        <v>37</v>
      </c>
      <c r="B6" s="7" t="s">
        <v>49</v>
      </c>
      <c r="C6" s="7" t="s">
        <v>50</v>
      </c>
      <c r="D6" s="7" t="s">
        <v>51</v>
      </c>
      <c r="E6" s="7"/>
      <c r="F6" s="7"/>
      <c r="G6" s="7"/>
      <c r="H6" s="7"/>
      <c r="I6" s="7" t="s">
        <v>47</v>
      </c>
      <c r="J6" s="7" t="s">
        <v>41</v>
      </c>
      <c r="K6" s="8" t="s">
        <v>52</v>
      </c>
      <c r="L6" s="7" t="s">
        <v>43</v>
      </c>
    </row>
    <row r="7" spans="1:13" ht="15" customHeight="1">
      <c r="A7" s="7" t="s">
        <v>37</v>
      </c>
      <c r="B7" s="7" t="s">
        <v>53</v>
      </c>
      <c r="C7" s="7" t="s">
        <v>54</v>
      </c>
      <c r="D7" s="7" t="s">
        <v>55</v>
      </c>
      <c r="E7" s="7"/>
      <c r="F7" s="7"/>
      <c r="G7" s="7"/>
      <c r="H7" s="7"/>
      <c r="I7" s="7" t="s">
        <v>47</v>
      </c>
      <c r="J7" s="7"/>
      <c r="K7" s="8"/>
      <c r="L7" s="7" t="s">
        <v>43</v>
      </c>
    </row>
    <row r="8" spans="1:13" s="17" customFormat="1" ht="15" customHeight="1">
      <c r="A8" s="12" t="s">
        <v>56</v>
      </c>
      <c r="B8" s="12" t="s">
        <v>38</v>
      </c>
      <c r="C8" s="12" t="s">
        <v>39</v>
      </c>
      <c r="D8" s="13">
        <v>1.8E-3</v>
      </c>
      <c r="E8" s="18">
        <v>1.8E-3</v>
      </c>
      <c r="F8" s="19">
        <v>0.03</v>
      </c>
      <c r="G8" s="15"/>
      <c r="H8" s="15"/>
      <c r="I8" s="12" t="s">
        <v>40</v>
      </c>
      <c r="J8" s="12" t="s">
        <v>41</v>
      </c>
      <c r="K8" s="16" t="s">
        <v>57</v>
      </c>
      <c r="L8" s="12" t="s">
        <v>58</v>
      </c>
    </row>
    <row r="9" spans="1:13" ht="15" customHeight="1">
      <c r="A9" s="7" t="s">
        <v>56</v>
      </c>
      <c r="B9" s="7" t="s">
        <v>44</v>
      </c>
      <c r="C9" s="7" t="s">
        <v>45</v>
      </c>
      <c r="D9" s="7" t="s">
        <v>59</v>
      </c>
      <c r="I9" s="7" t="s">
        <v>47</v>
      </c>
      <c r="J9" s="7"/>
      <c r="K9" s="5"/>
      <c r="L9" s="7" t="s">
        <v>60</v>
      </c>
    </row>
    <row r="10" spans="1:13" ht="15" customHeight="1">
      <c r="A10" s="7" t="s">
        <v>56</v>
      </c>
      <c r="B10" s="7" t="s">
        <v>49</v>
      </c>
      <c r="C10" s="7" t="s">
        <v>50</v>
      </c>
      <c r="D10" s="7" t="s">
        <v>61</v>
      </c>
      <c r="I10" s="7" t="s">
        <v>47</v>
      </c>
      <c r="J10" s="7"/>
      <c r="L10" s="7" t="s">
        <v>60</v>
      </c>
    </row>
    <row r="11" spans="1:13" ht="15" customHeight="1">
      <c r="A11" s="7" t="s">
        <v>56</v>
      </c>
      <c r="B11" s="7" t="s">
        <v>53</v>
      </c>
      <c r="C11" s="7" t="s">
        <v>54</v>
      </c>
      <c r="D11" s="7" t="s">
        <v>62</v>
      </c>
      <c r="I11" s="7" t="s">
        <v>47</v>
      </c>
      <c r="J11" s="7"/>
      <c r="L11" s="7" t="s">
        <v>60</v>
      </c>
    </row>
    <row r="12" spans="1:13" ht="15" customHeight="1">
      <c r="A12" s="7" t="s">
        <v>56</v>
      </c>
      <c r="B12" s="7" t="s">
        <v>38</v>
      </c>
      <c r="C12" s="7" t="s">
        <v>39</v>
      </c>
      <c r="I12" s="7" t="s">
        <v>63</v>
      </c>
      <c r="J12" s="7" t="s">
        <v>41</v>
      </c>
      <c r="K12" s="4" t="s">
        <v>64</v>
      </c>
      <c r="L12" s="7" t="s">
        <v>65</v>
      </c>
    </row>
    <row r="13" spans="1:13" ht="15" customHeight="1">
      <c r="A13" s="7" t="s">
        <v>66</v>
      </c>
      <c r="B13" s="7" t="s">
        <v>38</v>
      </c>
      <c r="C13" s="7" t="s">
        <v>39</v>
      </c>
      <c r="I13" s="7" t="s">
        <v>63</v>
      </c>
      <c r="J13" s="7" t="s">
        <v>41</v>
      </c>
      <c r="K13" s="4" t="s">
        <v>67</v>
      </c>
      <c r="L13" s="7" t="s">
        <v>65</v>
      </c>
    </row>
    <row r="14" spans="1:13" ht="15" customHeight="1">
      <c r="A14" s="7" t="s">
        <v>68</v>
      </c>
      <c r="B14" s="7" t="s">
        <v>38</v>
      </c>
      <c r="C14" s="7" t="s">
        <v>39</v>
      </c>
      <c r="I14" s="7" t="s">
        <v>63</v>
      </c>
      <c r="J14" s="7" t="s">
        <v>41</v>
      </c>
      <c r="K14" s="4" t="s">
        <v>69</v>
      </c>
      <c r="L14" s="7" t="s">
        <v>65</v>
      </c>
    </row>
    <row r="15" spans="1:13" ht="15" customHeight="1">
      <c r="A15" s="7" t="s">
        <v>56</v>
      </c>
      <c r="B15" s="7" t="s">
        <v>38</v>
      </c>
      <c r="C15" s="7" t="s">
        <v>39</v>
      </c>
      <c r="J15" s="7" t="s">
        <v>41</v>
      </c>
      <c r="K15" s="4" t="s">
        <v>70</v>
      </c>
      <c r="L15" s="4" t="s">
        <v>71</v>
      </c>
    </row>
    <row r="16" spans="1:13" ht="15" customHeight="1">
      <c r="A16" s="7" t="s">
        <v>72</v>
      </c>
      <c r="B16" s="7" t="s">
        <v>38</v>
      </c>
      <c r="C16" s="7" t="s">
        <v>39</v>
      </c>
      <c r="J16" s="7" t="s">
        <v>41</v>
      </c>
      <c r="K16" s="4" t="s">
        <v>73</v>
      </c>
      <c r="L16" s="4" t="s">
        <v>71</v>
      </c>
    </row>
    <row r="17" spans="1:14" ht="15" customHeight="1">
      <c r="A17" s="7" t="s">
        <v>37</v>
      </c>
      <c r="B17" s="7" t="s">
        <v>38</v>
      </c>
      <c r="C17" s="7" t="s">
        <v>39</v>
      </c>
      <c r="J17" s="7" t="s">
        <v>41</v>
      </c>
      <c r="K17" s="4" t="s">
        <v>74</v>
      </c>
      <c r="L17" s="4" t="s">
        <v>71</v>
      </c>
    </row>
    <row r="18" spans="1:14" ht="15" customHeight="1">
      <c r="A18" s="7" t="s">
        <v>68</v>
      </c>
      <c r="B18" s="7" t="s">
        <v>38</v>
      </c>
      <c r="C18" s="7" t="s">
        <v>39</v>
      </c>
      <c r="J18" s="7" t="s">
        <v>41</v>
      </c>
      <c r="K18" s="4" t="s">
        <v>75</v>
      </c>
      <c r="L18" s="4" t="s">
        <v>71</v>
      </c>
    </row>
    <row r="19" spans="1:14" ht="15" customHeight="1">
      <c r="A19" s="7" t="s">
        <v>66</v>
      </c>
      <c r="B19" s="4" t="s">
        <v>38</v>
      </c>
      <c r="C19" s="7" t="s">
        <v>39</v>
      </c>
      <c r="D19" s="4" t="s">
        <v>76</v>
      </c>
      <c r="E19" s="4" t="s">
        <v>77</v>
      </c>
      <c r="F19" s="4" t="s">
        <v>78</v>
      </c>
      <c r="G19" s="4"/>
      <c r="H19" s="4"/>
      <c r="I19" s="4"/>
      <c r="J19" s="7" t="s">
        <v>41</v>
      </c>
      <c r="K19" s="4" t="s">
        <v>79</v>
      </c>
      <c r="L19" s="4" t="s">
        <v>80</v>
      </c>
      <c r="M19" s="4"/>
      <c r="N19" s="4"/>
    </row>
    <row r="20" spans="1:14" ht="15" customHeight="1">
      <c r="A20" s="7" t="s">
        <v>66</v>
      </c>
      <c r="B20" s="4" t="s">
        <v>81</v>
      </c>
      <c r="C20" s="7" t="s">
        <v>82</v>
      </c>
      <c r="D20" s="4" t="s">
        <v>76</v>
      </c>
      <c r="E20" s="4" t="s">
        <v>77</v>
      </c>
      <c r="F20" s="4" t="s">
        <v>78</v>
      </c>
      <c r="G20" s="4"/>
      <c r="H20" s="4"/>
      <c r="I20" s="4"/>
      <c r="J20" s="7" t="s">
        <v>41</v>
      </c>
      <c r="K20" s="4" t="s">
        <v>79</v>
      </c>
      <c r="L20" s="4" t="s">
        <v>80</v>
      </c>
      <c r="M20" s="4"/>
      <c r="N20" s="4"/>
    </row>
    <row r="21" spans="1:14" ht="15" customHeight="1">
      <c r="A21" s="7" t="s">
        <v>66</v>
      </c>
      <c r="B21" s="4" t="s">
        <v>38</v>
      </c>
      <c r="C21" s="7" t="s">
        <v>39</v>
      </c>
      <c r="D21" s="4"/>
      <c r="E21" s="4"/>
      <c r="F21" s="4"/>
      <c r="G21" s="4"/>
      <c r="H21" s="4"/>
      <c r="I21" s="4"/>
      <c r="J21" s="7" t="s">
        <v>41</v>
      </c>
      <c r="K21" s="4" t="s">
        <v>79</v>
      </c>
      <c r="L21" s="4" t="s">
        <v>83</v>
      </c>
      <c r="M21" s="4"/>
      <c r="N21" s="4"/>
    </row>
    <row r="22" spans="1:14" ht="15" customHeight="1">
      <c r="A22" s="7" t="s">
        <v>66</v>
      </c>
      <c r="B22" s="4" t="s">
        <v>84</v>
      </c>
      <c r="C22" s="4" t="s">
        <v>85</v>
      </c>
      <c r="D22" s="4"/>
      <c r="E22" s="4"/>
      <c r="F22" s="4"/>
      <c r="G22" s="4"/>
      <c r="H22" s="4"/>
      <c r="I22" s="4"/>
      <c r="J22" s="7" t="s">
        <v>41</v>
      </c>
      <c r="K22" s="4" t="s">
        <v>79</v>
      </c>
      <c r="L22" s="4" t="s">
        <v>83</v>
      </c>
      <c r="M22" s="4"/>
      <c r="N22" s="4"/>
    </row>
    <row r="23" spans="1:14" ht="15" customHeight="1">
      <c r="L23" s="4"/>
    </row>
    <row r="29" spans="1:14" ht="15" customHeight="1">
      <c r="A29" s="1"/>
      <c r="B29" s="9"/>
      <c r="C29" s="9"/>
      <c r="D29" s="5"/>
      <c r="E29" s="5"/>
      <c r="F29" s="9"/>
      <c r="G29" s="9"/>
      <c r="H29" s="9"/>
      <c r="I29" s="9"/>
      <c r="J29" s="10"/>
      <c r="K29" s="10"/>
    </row>
    <row r="30" spans="1:14" ht="15" customHeight="1">
      <c r="A30" s="5"/>
      <c r="D30" s="5"/>
      <c r="E30" s="5"/>
      <c r="F30" s="11"/>
      <c r="G30" s="11"/>
      <c r="H30" s="11"/>
    </row>
    <row r="31" spans="1:14" ht="15" customHeight="1">
      <c r="A31" s="5"/>
      <c r="D31" s="5"/>
      <c r="E31" s="5"/>
      <c r="F31" s="11"/>
      <c r="G31" s="11"/>
      <c r="H31" s="11"/>
    </row>
    <row r="32" spans="1:14" ht="15" customHeight="1">
      <c r="A32" s="5"/>
      <c r="D32" s="5"/>
      <c r="E32" s="5"/>
      <c r="F32" s="11"/>
      <c r="G32" s="11"/>
      <c r="H32" s="11"/>
    </row>
    <row r="33" spans="1:11" ht="15" customHeight="1">
      <c r="A33" s="5"/>
      <c r="D33" s="5"/>
      <c r="E33" s="5"/>
      <c r="F33" s="11"/>
      <c r="G33" s="11"/>
      <c r="H33" s="11"/>
    </row>
    <row r="34" spans="1:11" ht="15" customHeight="1">
      <c r="A34" s="5"/>
      <c r="D34" s="5"/>
      <c r="E34" s="5"/>
      <c r="F34" s="11"/>
      <c r="G34" s="11"/>
      <c r="H34" s="11"/>
    </row>
    <row r="35" spans="1:11" ht="15" customHeight="1">
      <c r="A35" s="5"/>
      <c r="D35" s="5"/>
      <c r="E35" s="5"/>
      <c r="F35" s="11"/>
      <c r="G35" s="11"/>
      <c r="H35" s="11"/>
    </row>
    <row r="36" spans="1:11" ht="15" customHeight="1">
      <c r="A36" s="5"/>
      <c r="D36" s="5"/>
      <c r="E36" s="5"/>
      <c r="F36" s="11"/>
      <c r="G36" s="11"/>
      <c r="H36" s="11"/>
    </row>
    <row r="37" spans="1:11" ht="15" customHeight="1">
      <c r="A37" s="5"/>
      <c r="D37" s="5"/>
      <c r="E37" s="5"/>
      <c r="F37" s="11"/>
      <c r="G37" s="11"/>
      <c r="H37" s="11"/>
    </row>
    <row r="38" spans="1:11" ht="15" customHeight="1">
      <c r="A38" s="5"/>
      <c r="D38" s="5"/>
      <c r="E38" s="5"/>
      <c r="F38" s="11"/>
      <c r="G38" s="11"/>
      <c r="H38" s="11"/>
    </row>
    <row r="39" spans="1:11" ht="15" customHeight="1">
      <c r="A39" s="5"/>
      <c r="D39" s="5"/>
      <c r="E39" s="5"/>
      <c r="F39" s="11"/>
      <c r="G39" s="11"/>
      <c r="H39" s="11"/>
    </row>
    <row r="40" spans="1:11" ht="15" customHeight="1">
      <c r="A40" s="5"/>
      <c r="D40" s="5"/>
      <c r="E40" s="5"/>
      <c r="F40" s="11"/>
      <c r="G40" s="11"/>
      <c r="H40" s="11"/>
    </row>
    <row r="41" spans="1:11" ht="15" customHeight="1">
      <c r="A41" s="5"/>
      <c r="D41" s="5"/>
      <c r="E41" s="5"/>
      <c r="F41" s="11"/>
      <c r="G41" s="11"/>
      <c r="H41" s="11"/>
    </row>
    <row r="42" spans="1:11" ht="15" customHeight="1">
      <c r="A42" s="5"/>
      <c r="D42" s="5"/>
      <c r="E42" s="5"/>
      <c r="F42" s="11"/>
      <c r="G42" s="11"/>
      <c r="H42" s="11"/>
    </row>
    <row r="43" spans="1:11" ht="15" customHeight="1">
      <c r="A43" s="5"/>
      <c r="D43" s="5"/>
      <c r="E43" s="5"/>
      <c r="F43" s="11"/>
      <c r="G43" s="11"/>
      <c r="H43" s="11"/>
    </row>
    <row r="44" spans="1:11" ht="15" customHeight="1">
      <c r="A44" s="5"/>
      <c r="B44" s="5"/>
      <c r="D44" s="5"/>
      <c r="E44" s="5"/>
      <c r="J44" s="5"/>
      <c r="K44" s="5"/>
    </row>
    <row r="45" spans="1:11" ht="15" customHeight="1">
      <c r="A45" s="5"/>
      <c r="B45" s="5"/>
      <c r="D45" s="5"/>
      <c r="E45" s="5"/>
    </row>
    <row r="46" spans="1:11" ht="15" customHeight="1">
      <c r="A46" s="5"/>
      <c r="B46" s="5"/>
      <c r="D46" s="5"/>
      <c r="E46" s="5"/>
    </row>
    <row r="47" spans="1:11" ht="15" customHeight="1">
      <c r="A47" s="5"/>
      <c r="B47" s="5"/>
      <c r="D47" s="5"/>
      <c r="E47" s="5"/>
    </row>
    <row r="48" spans="1:11" ht="15" customHeight="1">
      <c r="A48" s="5"/>
      <c r="B48" s="5"/>
      <c r="D48" s="5"/>
      <c r="E48" s="5"/>
    </row>
    <row r="49" spans="1:5" ht="15" customHeight="1">
      <c r="A49" s="5"/>
      <c r="B49" s="5"/>
      <c r="D49" s="5"/>
      <c r="E49" s="5"/>
    </row>
    <row r="50" spans="1:5" ht="15" customHeight="1">
      <c r="A50" s="5"/>
      <c r="B50" s="5"/>
      <c r="D50" s="5"/>
      <c r="E50" s="5"/>
    </row>
    <row r="51" spans="1:5" ht="15" customHeight="1">
      <c r="A51" s="5"/>
      <c r="B51" s="5"/>
      <c r="D51" s="5"/>
      <c r="E51" s="5"/>
    </row>
    <row r="52" spans="1:5" ht="15" customHeight="1">
      <c r="A52" s="5"/>
      <c r="B52" s="5"/>
      <c r="D52" s="5"/>
      <c r="E52" s="5"/>
    </row>
    <row r="53" spans="1:5" ht="15" customHeight="1">
      <c r="A53" s="5"/>
      <c r="B53" s="5"/>
      <c r="D53" s="5"/>
      <c r="E53" s="5"/>
    </row>
    <row r="54" spans="1:5" ht="15" customHeight="1">
      <c r="A54" s="5"/>
      <c r="B54" s="5"/>
      <c r="D54" s="5"/>
      <c r="E54" s="5"/>
    </row>
    <row r="55" spans="1:5" ht="15" customHeight="1">
      <c r="A55" s="5"/>
      <c r="B55" s="5"/>
      <c r="D55" s="5"/>
      <c r="E55" s="5"/>
    </row>
    <row r="56" spans="1:5" ht="15" customHeight="1">
      <c r="A56" s="5"/>
      <c r="B56" s="5"/>
      <c r="D56" s="5"/>
      <c r="E56" s="5"/>
    </row>
    <row r="57" spans="1:5" ht="15" customHeight="1">
      <c r="A57" s="5"/>
      <c r="B57" s="5"/>
      <c r="D57" s="5"/>
      <c r="E57" s="5"/>
    </row>
    <row r="58" spans="1:5" ht="15" customHeight="1">
      <c r="A58" s="5"/>
      <c r="B58" s="5"/>
      <c r="D58" s="5"/>
      <c r="E58" s="5"/>
    </row>
    <row r="59" spans="1:5" ht="15" customHeight="1">
      <c r="A59" s="5"/>
      <c r="B59" s="5"/>
      <c r="D59" s="5"/>
      <c r="E59" s="5"/>
    </row>
    <row r="60" spans="1:5" ht="15" customHeight="1">
      <c r="A60" s="5"/>
      <c r="B60" s="5"/>
      <c r="D60" s="5"/>
      <c r="E60" s="5"/>
    </row>
    <row r="61" spans="1:5" ht="15" customHeight="1">
      <c r="A61" s="5"/>
      <c r="B61" s="5"/>
      <c r="D61" s="5"/>
      <c r="E61" s="5"/>
    </row>
    <row r="62" spans="1:5" ht="15" customHeight="1">
      <c r="A62" s="5"/>
      <c r="B62" s="5"/>
      <c r="D62" s="5"/>
      <c r="E62" s="5"/>
    </row>
    <row r="63" spans="1:5" ht="15" customHeight="1">
      <c r="A63" s="5"/>
      <c r="B63" s="5"/>
      <c r="D63" s="5"/>
      <c r="E63" s="5"/>
    </row>
    <row r="64" spans="1:5" ht="15" customHeight="1">
      <c r="A64" s="5"/>
      <c r="B64" s="5"/>
      <c r="D64" s="5"/>
      <c r="E64" s="5"/>
    </row>
    <row r="65" spans="1:5" ht="15" customHeight="1">
      <c r="A65" s="5"/>
      <c r="B65" s="5"/>
      <c r="D65" s="5"/>
      <c r="E65" s="5"/>
    </row>
  </sheetData>
  <autoFilter ref="A1:N1" xr:uid="{64BEB87F-BEE5-4758-9795-D4CDA3863B29}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33FA4-71D9-42BC-8BAF-D6CA94901908}">
  <sheetPr filterMode="1"/>
  <dimension ref="A1:M60"/>
  <sheetViews>
    <sheetView workbookViewId="0">
      <selection activeCell="B9" sqref="B9"/>
    </sheetView>
  </sheetViews>
  <sheetFormatPr baseColWidth="10" defaultRowHeight="15"/>
  <cols>
    <col min="1" max="1" width="18" bestFit="1" customWidth="1"/>
    <col min="2" max="2" width="72.28515625" bestFit="1" customWidth="1"/>
    <col min="3" max="3" width="32.85546875" bestFit="1" customWidth="1"/>
    <col min="4" max="4" width="35.140625" bestFit="1" customWidth="1"/>
    <col min="5" max="5" width="11.85546875" customWidth="1"/>
    <col min="6" max="6" width="35.140625" bestFit="1" customWidth="1"/>
    <col min="7" max="7" width="35.140625" customWidth="1"/>
    <col min="8" max="8" width="11.85546875" customWidth="1"/>
    <col min="9" max="9" width="17.28515625" bestFit="1" customWidth="1"/>
    <col min="10" max="10" width="18.5703125" bestFit="1" customWidth="1"/>
    <col min="11" max="11" width="16.140625" bestFit="1" customWidth="1"/>
    <col min="12" max="12" width="17.42578125" bestFit="1" customWidth="1"/>
    <col min="13" max="13" width="19.140625" bestFit="1" customWidth="1"/>
  </cols>
  <sheetData>
    <row r="1" spans="1:13" s="1" customFormat="1">
      <c r="A1" s="1" t="s">
        <v>164</v>
      </c>
      <c r="B1" s="1" t="s">
        <v>92</v>
      </c>
      <c r="C1" s="1" t="s">
        <v>183</v>
      </c>
      <c r="D1" s="1" t="s">
        <v>184</v>
      </c>
      <c r="E1" s="1" t="s">
        <v>101</v>
      </c>
      <c r="F1" s="1" t="s">
        <v>102</v>
      </c>
      <c r="G1" s="1" t="s">
        <v>145</v>
      </c>
      <c r="H1" s="1" t="s">
        <v>103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</row>
    <row r="2" spans="1:13" hidden="1">
      <c r="A2" t="s">
        <v>106</v>
      </c>
      <c r="B2" t="s">
        <v>170</v>
      </c>
      <c r="C2" s="24" t="s">
        <v>185</v>
      </c>
      <c r="D2" t="s">
        <v>186</v>
      </c>
      <c r="E2" t="s">
        <v>104</v>
      </c>
      <c r="F2" t="s">
        <v>105</v>
      </c>
      <c r="G2" t="s">
        <v>146</v>
      </c>
      <c r="H2">
        <v>980</v>
      </c>
      <c r="I2">
        <v>3065000</v>
      </c>
      <c r="J2">
        <v>3.1973898858075E-4</v>
      </c>
      <c r="K2" t="s">
        <v>171</v>
      </c>
      <c r="L2">
        <v>1</v>
      </c>
      <c r="M2" t="s">
        <v>172</v>
      </c>
    </row>
    <row r="3" spans="1:13" hidden="1">
      <c r="A3" t="s">
        <v>106</v>
      </c>
      <c r="B3" t="s">
        <v>170</v>
      </c>
      <c r="C3" s="24" t="s">
        <v>185</v>
      </c>
      <c r="D3" t="s">
        <v>186</v>
      </c>
      <c r="E3" t="s">
        <v>104</v>
      </c>
      <c r="F3" t="s">
        <v>107</v>
      </c>
      <c r="G3" t="s">
        <v>146</v>
      </c>
      <c r="H3">
        <v>179</v>
      </c>
      <c r="I3">
        <v>3065000</v>
      </c>
      <c r="J3" s="22">
        <v>5.84013050570962E-5</v>
      </c>
      <c r="K3" t="s">
        <v>171</v>
      </c>
      <c r="L3">
        <v>1</v>
      </c>
      <c r="M3" t="s">
        <v>172</v>
      </c>
    </row>
    <row r="4" spans="1:13" hidden="1">
      <c r="A4" t="s">
        <v>106</v>
      </c>
      <c r="B4" t="s">
        <v>170</v>
      </c>
      <c r="C4" s="24" t="s">
        <v>185</v>
      </c>
      <c r="D4" t="s">
        <v>186</v>
      </c>
      <c r="E4" t="s">
        <v>104</v>
      </c>
      <c r="F4" t="s">
        <v>108</v>
      </c>
      <c r="G4" t="s">
        <v>147</v>
      </c>
      <c r="H4">
        <v>38</v>
      </c>
      <c r="I4">
        <v>3065000</v>
      </c>
      <c r="J4" s="22">
        <v>1.2398042414355599E-5</v>
      </c>
      <c r="K4" t="s">
        <v>171</v>
      </c>
      <c r="L4">
        <v>1</v>
      </c>
      <c r="M4" t="s">
        <v>172</v>
      </c>
    </row>
    <row r="5" spans="1:13" hidden="1">
      <c r="A5" t="s">
        <v>106</v>
      </c>
      <c r="B5" t="s">
        <v>170</v>
      </c>
      <c r="C5" s="24" t="s">
        <v>185</v>
      </c>
      <c r="D5" t="s">
        <v>186</v>
      </c>
      <c r="E5" t="s">
        <v>104</v>
      </c>
      <c r="F5" t="s">
        <v>109</v>
      </c>
      <c r="G5" t="s">
        <v>154</v>
      </c>
      <c r="H5">
        <v>192</v>
      </c>
      <c r="I5">
        <v>3065000</v>
      </c>
      <c r="J5" s="22">
        <v>6.2642740619902105E-5</v>
      </c>
      <c r="K5" t="s">
        <v>171</v>
      </c>
      <c r="L5">
        <v>1</v>
      </c>
      <c r="M5" t="s">
        <v>172</v>
      </c>
    </row>
    <row r="6" spans="1:13" hidden="1">
      <c r="A6" t="s">
        <v>106</v>
      </c>
      <c r="B6" t="s">
        <v>170</v>
      </c>
      <c r="C6" s="24" t="s">
        <v>185</v>
      </c>
      <c r="D6" t="s">
        <v>186</v>
      </c>
      <c r="E6" t="s">
        <v>104</v>
      </c>
      <c r="F6" t="s">
        <v>14</v>
      </c>
      <c r="G6" t="s">
        <v>149</v>
      </c>
      <c r="H6">
        <v>2724</v>
      </c>
      <c r="I6">
        <v>3065000</v>
      </c>
      <c r="J6">
        <v>8.8874388254486097E-4</v>
      </c>
      <c r="K6" t="s">
        <v>171</v>
      </c>
      <c r="L6">
        <v>1</v>
      </c>
      <c r="M6" t="s">
        <v>172</v>
      </c>
    </row>
    <row r="7" spans="1:13" hidden="1">
      <c r="A7" t="s">
        <v>106</v>
      </c>
      <c r="B7" t="s">
        <v>170</v>
      </c>
      <c r="C7" s="24" t="s">
        <v>185</v>
      </c>
      <c r="D7" t="s">
        <v>186</v>
      </c>
      <c r="E7" t="s">
        <v>104</v>
      </c>
      <c r="F7" t="s">
        <v>110</v>
      </c>
      <c r="G7" t="s">
        <v>156</v>
      </c>
      <c r="H7">
        <v>55</v>
      </c>
      <c r="I7">
        <v>3065000</v>
      </c>
      <c r="J7" s="22">
        <v>1.7944535073409401E-5</v>
      </c>
      <c r="K7" t="s">
        <v>171</v>
      </c>
      <c r="L7">
        <v>1</v>
      </c>
      <c r="M7" t="s">
        <v>172</v>
      </c>
    </row>
    <row r="8" spans="1:13" hidden="1">
      <c r="A8" t="s">
        <v>106</v>
      </c>
      <c r="B8" t="s">
        <v>170</v>
      </c>
      <c r="C8" s="24" t="s">
        <v>185</v>
      </c>
      <c r="D8" t="s">
        <v>186</v>
      </c>
      <c r="E8" t="s">
        <v>104</v>
      </c>
      <c r="F8" t="s">
        <v>111</v>
      </c>
      <c r="G8" t="s">
        <v>146</v>
      </c>
      <c r="H8">
        <v>583</v>
      </c>
      <c r="I8">
        <v>3065000</v>
      </c>
      <c r="J8">
        <v>1.9021207177814001E-4</v>
      </c>
      <c r="K8" t="s">
        <v>171</v>
      </c>
      <c r="L8">
        <v>1</v>
      </c>
      <c r="M8" t="s">
        <v>172</v>
      </c>
    </row>
    <row r="9" spans="1:13" hidden="1">
      <c r="A9" t="s">
        <v>144</v>
      </c>
      <c r="B9" t="s">
        <v>182</v>
      </c>
      <c r="C9" s="24" t="s">
        <v>187</v>
      </c>
      <c r="D9" t="s">
        <v>190</v>
      </c>
      <c r="E9" t="s">
        <v>104</v>
      </c>
      <c r="F9" t="s">
        <v>122</v>
      </c>
      <c r="G9" t="s">
        <v>150</v>
      </c>
      <c r="H9">
        <v>12578</v>
      </c>
      <c r="I9">
        <v>2911000</v>
      </c>
      <c r="J9">
        <v>4.3208519409137702E-3</v>
      </c>
      <c r="K9" t="s">
        <v>171</v>
      </c>
      <c r="L9">
        <v>1</v>
      </c>
      <c r="M9" t="s">
        <v>172</v>
      </c>
    </row>
    <row r="10" spans="1:13" hidden="1">
      <c r="A10" t="s">
        <v>144</v>
      </c>
      <c r="B10" t="s">
        <v>182</v>
      </c>
      <c r="C10" s="24" t="s">
        <v>187</v>
      </c>
      <c r="D10" t="s">
        <v>190</v>
      </c>
      <c r="E10" t="s">
        <v>104</v>
      </c>
      <c r="F10" t="s">
        <v>124</v>
      </c>
      <c r="G10" t="s">
        <v>146</v>
      </c>
      <c r="H10">
        <v>1932.222</v>
      </c>
      <c r="I10">
        <v>2911000</v>
      </c>
      <c r="J10">
        <v>6.6376571624871103E-4</v>
      </c>
      <c r="K10" t="s">
        <v>171</v>
      </c>
      <c r="L10">
        <v>1</v>
      </c>
      <c r="M10" t="s">
        <v>172</v>
      </c>
    </row>
    <row r="11" spans="1:13" hidden="1">
      <c r="A11" t="s">
        <v>144</v>
      </c>
      <c r="B11" t="s">
        <v>182</v>
      </c>
      <c r="C11" s="24" t="s">
        <v>187</v>
      </c>
      <c r="D11" t="s">
        <v>190</v>
      </c>
      <c r="E11" t="s">
        <v>104</v>
      </c>
      <c r="F11" t="s">
        <v>125</v>
      </c>
      <c r="G11" t="s">
        <v>155</v>
      </c>
      <c r="H11">
        <v>2.6834500000000001</v>
      </c>
      <c r="I11">
        <v>2911000</v>
      </c>
      <c r="J11" s="22">
        <v>9.2183098591549297E-7</v>
      </c>
      <c r="K11" t="s">
        <v>171</v>
      </c>
      <c r="L11">
        <v>1</v>
      </c>
      <c r="M11" t="s">
        <v>172</v>
      </c>
    </row>
    <row r="12" spans="1:13" hidden="1">
      <c r="A12" t="s">
        <v>144</v>
      </c>
      <c r="B12" t="s">
        <v>182</v>
      </c>
      <c r="C12" s="24" t="s">
        <v>187</v>
      </c>
      <c r="D12" t="s">
        <v>190</v>
      </c>
      <c r="E12" t="s">
        <v>104</v>
      </c>
      <c r="F12" t="s">
        <v>14</v>
      </c>
      <c r="G12" t="s">
        <v>149</v>
      </c>
      <c r="H12">
        <v>4346.9210000000003</v>
      </c>
      <c r="I12">
        <v>2911000</v>
      </c>
      <c r="J12">
        <v>1.49327413260048E-3</v>
      </c>
      <c r="K12" t="s">
        <v>171</v>
      </c>
      <c r="L12">
        <v>1</v>
      </c>
      <c r="M12" t="s">
        <v>172</v>
      </c>
    </row>
    <row r="13" spans="1:13" hidden="1">
      <c r="A13" t="s">
        <v>144</v>
      </c>
      <c r="B13" t="s">
        <v>182</v>
      </c>
      <c r="C13" s="24" t="s">
        <v>187</v>
      </c>
      <c r="D13" t="s">
        <v>190</v>
      </c>
      <c r="E13" t="s">
        <v>104</v>
      </c>
      <c r="F13" t="s">
        <v>126</v>
      </c>
      <c r="G13" t="s">
        <v>153</v>
      </c>
      <c r="H13">
        <v>545.04207999999903</v>
      </c>
      <c r="I13">
        <v>2911000</v>
      </c>
      <c r="J13">
        <v>1.8723534180693899E-4</v>
      </c>
      <c r="K13" t="s">
        <v>171</v>
      </c>
      <c r="L13">
        <v>1</v>
      </c>
      <c r="M13" t="s">
        <v>172</v>
      </c>
    </row>
    <row r="14" spans="1:13" hidden="1">
      <c r="A14" t="s">
        <v>144</v>
      </c>
      <c r="B14" t="s">
        <v>182</v>
      </c>
      <c r="C14" s="24" t="s">
        <v>187</v>
      </c>
      <c r="D14" t="s">
        <v>190</v>
      </c>
      <c r="E14" t="s">
        <v>104</v>
      </c>
      <c r="F14" t="s">
        <v>138</v>
      </c>
      <c r="G14" t="s">
        <v>155</v>
      </c>
      <c r="H14">
        <v>0.26424999999999998</v>
      </c>
      <c r="I14">
        <v>2911000</v>
      </c>
      <c r="J14" s="22">
        <v>9.0776365510133896E-8</v>
      </c>
      <c r="K14" t="s">
        <v>171</v>
      </c>
      <c r="L14">
        <v>1</v>
      </c>
      <c r="M14" t="s">
        <v>172</v>
      </c>
    </row>
    <row r="15" spans="1:13" hidden="1">
      <c r="A15" t="s">
        <v>144</v>
      </c>
      <c r="B15" t="s">
        <v>182</v>
      </c>
      <c r="C15" s="24" t="s">
        <v>187</v>
      </c>
      <c r="D15" t="s">
        <v>190</v>
      </c>
      <c r="E15" t="s">
        <v>104</v>
      </c>
      <c r="F15" t="s">
        <v>127</v>
      </c>
      <c r="G15" t="s">
        <v>151</v>
      </c>
      <c r="H15">
        <v>734.52099999999996</v>
      </c>
      <c r="I15">
        <v>2911000</v>
      </c>
      <c r="J15">
        <v>2.5232600480934301E-4</v>
      </c>
      <c r="K15" t="s">
        <v>171</v>
      </c>
      <c r="L15">
        <v>1</v>
      </c>
      <c r="M15" t="s">
        <v>172</v>
      </c>
    </row>
    <row r="16" spans="1:13" hidden="1">
      <c r="A16" t="s">
        <v>144</v>
      </c>
      <c r="B16" t="s">
        <v>182</v>
      </c>
      <c r="C16" s="24" t="s">
        <v>187</v>
      </c>
      <c r="D16" t="s">
        <v>190</v>
      </c>
      <c r="E16" t="s">
        <v>104</v>
      </c>
      <c r="F16" t="s">
        <v>139</v>
      </c>
      <c r="G16" t="s">
        <v>155</v>
      </c>
      <c r="H16">
        <v>9.1999999999999998E-3</v>
      </c>
      <c r="I16">
        <v>2911000</v>
      </c>
      <c r="J16" s="22">
        <v>3.16042597045688E-9</v>
      </c>
      <c r="K16" t="s">
        <v>171</v>
      </c>
      <c r="L16">
        <v>1</v>
      </c>
      <c r="M16" t="s">
        <v>172</v>
      </c>
    </row>
    <row r="17" spans="1:13" hidden="1">
      <c r="A17" t="s">
        <v>144</v>
      </c>
      <c r="B17" t="s">
        <v>182</v>
      </c>
      <c r="C17" s="24" t="s">
        <v>187</v>
      </c>
      <c r="D17" t="s">
        <v>190</v>
      </c>
      <c r="E17" t="s">
        <v>104</v>
      </c>
      <c r="F17" t="s">
        <v>128</v>
      </c>
      <c r="G17" t="s">
        <v>157</v>
      </c>
      <c r="H17">
        <v>626.98357980000003</v>
      </c>
      <c r="I17">
        <v>2911000</v>
      </c>
      <c r="J17">
        <v>2.1538425963586299E-4</v>
      </c>
      <c r="K17" t="s">
        <v>171</v>
      </c>
      <c r="L17">
        <v>1</v>
      </c>
      <c r="M17" t="s">
        <v>172</v>
      </c>
    </row>
    <row r="18" spans="1:13" hidden="1">
      <c r="A18" t="s">
        <v>113</v>
      </c>
      <c r="B18" t="s">
        <v>173</v>
      </c>
      <c r="C18" s="24" t="s">
        <v>188</v>
      </c>
      <c r="D18" t="s">
        <v>190</v>
      </c>
      <c r="E18" t="s">
        <v>104</v>
      </c>
      <c r="F18" t="s">
        <v>112</v>
      </c>
      <c r="G18" t="s">
        <v>146</v>
      </c>
      <c r="H18">
        <v>5977.02</v>
      </c>
      <c r="I18">
        <v>8764000</v>
      </c>
      <c r="J18">
        <v>6.81996805111821E-4</v>
      </c>
      <c r="K18" t="s">
        <v>171</v>
      </c>
      <c r="L18">
        <v>1</v>
      </c>
      <c r="M18" t="s">
        <v>172</v>
      </c>
    </row>
    <row r="19" spans="1:13" hidden="1">
      <c r="A19" t="s">
        <v>113</v>
      </c>
      <c r="B19" t="s">
        <v>173</v>
      </c>
      <c r="C19" s="24" t="s">
        <v>188</v>
      </c>
      <c r="D19" t="s">
        <v>190</v>
      </c>
      <c r="E19" t="s">
        <v>104</v>
      </c>
      <c r="F19" t="s">
        <v>114</v>
      </c>
      <c r="G19" t="s">
        <v>146</v>
      </c>
      <c r="H19">
        <v>2819.39</v>
      </c>
      <c r="I19">
        <v>8764000</v>
      </c>
      <c r="J19">
        <v>3.2170127795527102E-4</v>
      </c>
      <c r="K19" t="s">
        <v>171</v>
      </c>
      <c r="L19">
        <v>1</v>
      </c>
      <c r="M19" t="s">
        <v>172</v>
      </c>
    </row>
    <row r="20" spans="1:13" hidden="1">
      <c r="A20" t="s">
        <v>113</v>
      </c>
      <c r="B20" t="s">
        <v>173</v>
      </c>
      <c r="C20" s="24" t="s">
        <v>188</v>
      </c>
      <c r="D20" t="s">
        <v>190</v>
      </c>
      <c r="E20" t="s">
        <v>104</v>
      </c>
      <c r="F20" t="s">
        <v>108</v>
      </c>
      <c r="G20" t="s">
        <v>147</v>
      </c>
      <c r="H20">
        <v>231.23982000000001</v>
      </c>
      <c r="I20">
        <v>8764000</v>
      </c>
      <c r="J20" s="22">
        <v>2.6385191693290699E-5</v>
      </c>
      <c r="K20" t="s">
        <v>171</v>
      </c>
      <c r="L20">
        <v>1</v>
      </c>
      <c r="M20" t="s">
        <v>172</v>
      </c>
    </row>
    <row r="21" spans="1:13" hidden="1">
      <c r="A21" t="s">
        <v>113</v>
      </c>
      <c r="B21" t="s">
        <v>173</v>
      </c>
      <c r="C21" s="24" t="s">
        <v>188</v>
      </c>
      <c r="D21" t="s">
        <v>190</v>
      </c>
      <c r="E21" t="s">
        <v>104</v>
      </c>
      <c r="F21" t="s">
        <v>115</v>
      </c>
      <c r="G21" t="s">
        <v>149</v>
      </c>
      <c r="H21">
        <v>526.21</v>
      </c>
      <c r="I21">
        <v>8764000</v>
      </c>
      <c r="J21" s="22">
        <v>6.00422181652213E-5</v>
      </c>
      <c r="K21" t="s">
        <v>171</v>
      </c>
      <c r="L21">
        <v>1</v>
      </c>
      <c r="M21" t="s">
        <v>172</v>
      </c>
    </row>
    <row r="22" spans="1:13" hidden="1">
      <c r="A22" t="s">
        <v>113</v>
      </c>
      <c r="B22" t="s">
        <v>173</v>
      </c>
      <c r="C22" s="24" t="s">
        <v>188</v>
      </c>
      <c r="D22" t="s">
        <v>190</v>
      </c>
      <c r="E22" t="s">
        <v>104</v>
      </c>
      <c r="F22" t="s">
        <v>116</v>
      </c>
      <c r="G22" t="s">
        <v>151</v>
      </c>
      <c r="H22">
        <v>2269.5700000000002</v>
      </c>
      <c r="I22">
        <v>8764000</v>
      </c>
      <c r="J22">
        <v>2.5896508443633E-4</v>
      </c>
      <c r="K22" t="s">
        <v>171</v>
      </c>
      <c r="L22">
        <v>1</v>
      </c>
      <c r="M22" t="s">
        <v>172</v>
      </c>
    </row>
    <row r="23" spans="1:13" hidden="1">
      <c r="A23" t="s">
        <v>113</v>
      </c>
      <c r="B23" t="s">
        <v>173</v>
      </c>
      <c r="C23" s="24" t="s">
        <v>188</v>
      </c>
      <c r="D23" t="s">
        <v>190</v>
      </c>
      <c r="E23" t="s">
        <v>104</v>
      </c>
      <c r="F23" t="s">
        <v>109</v>
      </c>
      <c r="G23" t="s">
        <v>154</v>
      </c>
      <c r="H23">
        <v>149.1</v>
      </c>
      <c r="I23">
        <v>8764000</v>
      </c>
      <c r="J23" s="22">
        <v>1.7012779552715598E-5</v>
      </c>
      <c r="K23" t="s">
        <v>171</v>
      </c>
      <c r="L23">
        <v>1</v>
      </c>
      <c r="M23" t="s">
        <v>172</v>
      </c>
    </row>
    <row r="24" spans="1:13" hidden="1">
      <c r="A24" t="s">
        <v>113</v>
      </c>
      <c r="B24" t="s">
        <v>173</v>
      </c>
      <c r="C24" s="24" t="s">
        <v>188</v>
      </c>
      <c r="D24" t="s">
        <v>190</v>
      </c>
      <c r="E24" t="s">
        <v>104</v>
      </c>
      <c r="F24" t="s">
        <v>14</v>
      </c>
      <c r="G24" t="s">
        <v>149</v>
      </c>
      <c r="H24">
        <v>6390.4</v>
      </c>
      <c r="I24">
        <v>8764000</v>
      </c>
      <c r="J24">
        <v>7.2916476494751204E-4</v>
      </c>
      <c r="K24" t="s">
        <v>171</v>
      </c>
      <c r="L24">
        <v>1</v>
      </c>
      <c r="M24" t="s">
        <v>172</v>
      </c>
    </row>
    <row r="25" spans="1:13">
      <c r="A25" t="s">
        <v>143</v>
      </c>
      <c r="B25" t="s">
        <v>181</v>
      </c>
      <c r="C25" t="s">
        <v>185</v>
      </c>
      <c r="D25" t="s">
        <v>190</v>
      </c>
      <c r="E25" t="s">
        <v>104</v>
      </c>
      <c r="F25" t="s">
        <v>141</v>
      </c>
      <c r="G25" t="s">
        <v>152</v>
      </c>
      <c r="H25">
        <v>231.88076631999999</v>
      </c>
      <c r="I25">
        <v>127307</v>
      </c>
      <c r="J25">
        <v>1.8214298217694199E-3</v>
      </c>
      <c r="K25" t="s">
        <v>171</v>
      </c>
      <c r="L25">
        <v>1</v>
      </c>
      <c r="M25" t="s">
        <v>172</v>
      </c>
    </row>
    <row r="26" spans="1:13">
      <c r="A26" t="s">
        <v>137</v>
      </c>
      <c r="B26" t="s">
        <v>191</v>
      </c>
      <c r="C26" t="s">
        <v>185</v>
      </c>
      <c r="D26" t="s">
        <v>190</v>
      </c>
      <c r="E26" t="s">
        <v>104</v>
      </c>
      <c r="F26" t="s">
        <v>122</v>
      </c>
      <c r="G26" t="s">
        <v>150</v>
      </c>
      <c r="H26">
        <v>27374</v>
      </c>
      <c r="I26">
        <v>1661000</v>
      </c>
      <c r="J26">
        <v>1.6480433473810899E-2</v>
      </c>
      <c r="K26" t="s">
        <v>171</v>
      </c>
      <c r="L26">
        <v>1</v>
      </c>
      <c r="M26" t="s">
        <v>172</v>
      </c>
    </row>
    <row r="27" spans="1:13">
      <c r="A27" t="s">
        <v>137</v>
      </c>
      <c r="B27" t="s">
        <v>191</v>
      </c>
      <c r="C27" t="s">
        <v>185</v>
      </c>
      <c r="D27" t="s">
        <v>190</v>
      </c>
      <c r="E27" t="s">
        <v>104</v>
      </c>
      <c r="F27" t="s">
        <v>124</v>
      </c>
      <c r="G27" t="s">
        <v>146</v>
      </c>
      <c r="H27">
        <v>3039.9</v>
      </c>
      <c r="I27">
        <v>1661000</v>
      </c>
      <c r="J27">
        <v>1.8301625526790999E-3</v>
      </c>
      <c r="K27" t="s">
        <v>171</v>
      </c>
      <c r="L27">
        <v>1</v>
      </c>
      <c r="M27" t="s">
        <v>172</v>
      </c>
    </row>
    <row r="28" spans="1:13">
      <c r="A28" t="s">
        <v>137</v>
      </c>
      <c r="B28" t="s">
        <v>191</v>
      </c>
      <c r="C28" t="s">
        <v>185</v>
      </c>
      <c r="D28" t="s">
        <v>190</v>
      </c>
      <c r="E28" t="s">
        <v>104</v>
      </c>
      <c r="F28" t="s">
        <v>14</v>
      </c>
      <c r="G28" t="s">
        <v>149</v>
      </c>
      <c r="H28">
        <v>2229</v>
      </c>
      <c r="I28">
        <v>1661000</v>
      </c>
      <c r="J28">
        <v>1.3419626730885E-3</v>
      </c>
      <c r="K28" t="s">
        <v>171</v>
      </c>
      <c r="L28">
        <v>1</v>
      </c>
      <c r="M28" t="s">
        <v>172</v>
      </c>
    </row>
    <row r="29" spans="1:13">
      <c r="A29" t="s">
        <v>137</v>
      </c>
      <c r="B29" t="s">
        <v>191</v>
      </c>
      <c r="C29" t="s">
        <v>185</v>
      </c>
      <c r="D29" t="s">
        <v>190</v>
      </c>
      <c r="E29" t="s">
        <v>104</v>
      </c>
      <c r="F29" t="s">
        <v>126</v>
      </c>
      <c r="G29" t="s">
        <v>153</v>
      </c>
      <c r="H29">
        <v>335.00456000000003</v>
      </c>
      <c r="I29">
        <v>1661000</v>
      </c>
      <c r="J29">
        <v>2.0168847682119201E-4</v>
      </c>
      <c r="K29" t="s">
        <v>171</v>
      </c>
      <c r="L29">
        <v>1</v>
      </c>
      <c r="M29" t="s">
        <v>172</v>
      </c>
    </row>
    <row r="30" spans="1:13">
      <c r="A30" t="s">
        <v>137</v>
      </c>
      <c r="B30" t="s">
        <v>191</v>
      </c>
      <c r="C30" t="s">
        <v>185</v>
      </c>
      <c r="D30" t="s">
        <v>190</v>
      </c>
      <c r="E30" t="s">
        <v>104</v>
      </c>
      <c r="F30" t="s">
        <v>138</v>
      </c>
      <c r="G30" t="s">
        <v>155</v>
      </c>
      <c r="H30">
        <v>40.128250000000001</v>
      </c>
      <c r="I30">
        <v>1661000</v>
      </c>
      <c r="J30" s="22">
        <v>2.4159090909090901E-5</v>
      </c>
      <c r="K30" t="s">
        <v>171</v>
      </c>
      <c r="L30">
        <v>1</v>
      </c>
      <c r="M30" t="s">
        <v>172</v>
      </c>
    </row>
    <row r="31" spans="1:13">
      <c r="A31" t="s">
        <v>137</v>
      </c>
      <c r="B31" t="s">
        <v>191</v>
      </c>
      <c r="C31" t="s">
        <v>185</v>
      </c>
      <c r="D31" t="s">
        <v>190</v>
      </c>
      <c r="E31" t="s">
        <v>104</v>
      </c>
      <c r="F31" t="s">
        <v>127</v>
      </c>
      <c r="G31" t="s">
        <v>151</v>
      </c>
      <c r="H31">
        <v>838.8</v>
      </c>
      <c r="I31">
        <v>1661000</v>
      </c>
      <c r="J31">
        <v>5.0499698976520097E-4</v>
      </c>
      <c r="K31" t="s">
        <v>171</v>
      </c>
      <c r="L31">
        <v>1</v>
      </c>
      <c r="M31" t="s">
        <v>172</v>
      </c>
    </row>
    <row r="32" spans="1:13">
      <c r="A32" t="s">
        <v>137</v>
      </c>
      <c r="B32" t="s">
        <v>191</v>
      </c>
      <c r="C32" t="s">
        <v>185</v>
      </c>
      <c r="D32" t="s">
        <v>190</v>
      </c>
      <c r="E32" t="s">
        <v>104</v>
      </c>
      <c r="F32" t="s">
        <v>139</v>
      </c>
      <c r="G32" t="s">
        <v>155</v>
      </c>
      <c r="H32">
        <v>0.1360864</v>
      </c>
      <c r="I32">
        <v>1661000</v>
      </c>
      <c r="J32" s="22">
        <v>8.1930403371462897E-8</v>
      </c>
      <c r="K32" t="s">
        <v>171</v>
      </c>
      <c r="L32">
        <v>1</v>
      </c>
      <c r="M32" t="s">
        <v>172</v>
      </c>
    </row>
    <row r="33" spans="1:13">
      <c r="A33" t="s">
        <v>137</v>
      </c>
      <c r="B33" t="s">
        <v>191</v>
      </c>
      <c r="C33" t="s">
        <v>185</v>
      </c>
      <c r="D33" t="s">
        <v>190</v>
      </c>
      <c r="E33" t="s">
        <v>104</v>
      </c>
      <c r="F33" t="s">
        <v>128</v>
      </c>
      <c r="G33" t="s">
        <v>157</v>
      </c>
      <c r="H33">
        <v>241.25056699999999</v>
      </c>
      <c r="I33">
        <v>1661000</v>
      </c>
      <c r="J33">
        <v>1.4524417037928901E-4</v>
      </c>
      <c r="K33" t="s">
        <v>171</v>
      </c>
      <c r="L33">
        <v>1</v>
      </c>
      <c r="M33" t="s">
        <v>172</v>
      </c>
    </row>
    <row r="34" spans="1:13">
      <c r="A34" t="s">
        <v>129</v>
      </c>
      <c r="B34" t="s">
        <v>178</v>
      </c>
      <c r="C34" t="s">
        <v>185</v>
      </c>
      <c r="D34" t="s">
        <v>190</v>
      </c>
      <c r="E34" t="s">
        <v>104</v>
      </c>
      <c r="F34" t="s">
        <v>108</v>
      </c>
      <c r="G34" t="s">
        <v>147</v>
      </c>
      <c r="H34">
        <v>35.4</v>
      </c>
      <c r="I34">
        <v>1034000</v>
      </c>
      <c r="J34" s="22">
        <v>3.42359767891682E-5</v>
      </c>
      <c r="K34" t="s">
        <v>171</v>
      </c>
      <c r="L34">
        <v>1</v>
      </c>
      <c r="M34" t="s">
        <v>172</v>
      </c>
    </row>
    <row r="35" spans="1:13">
      <c r="A35" t="s">
        <v>129</v>
      </c>
      <c r="B35" t="s">
        <v>178</v>
      </c>
      <c r="C35" t="s">
        <v>185</v>
      </c>
      <c r="D35" t="s">
        <v>190</v>
      </c>
      <c r="E35" t="s">
        <v>104</v>
      </c>
      <c r="F35" t="s">
        <v>130</v>
      </c>
      <c r="G35" t="s">
        <v>148</v>
      </c>
      <c r="H35">
        <v>60.4</v>
      </c>
      <c r="I35">
        <v>1034000</v>
      </c>
      <c r="J35" s="22">
        <v>5.8413926499032799E-5</v>
      </c>
      <c r="K35" t="s">
        <v>171</v>
      </c>
      <c r="L35">
        <v>1</v>
      </c>
      <c r="M35" t="s">
        <v>172</v>
      </c>
    </row>
    <row r="36" spans="1:13">
      <c r="A36" t="s">
        <v>129</v>
      </c>
      <c r="B36" t="s">
        <v>178</v>
      </c>
      <c r="C36" t="s">
        <v>185</v>
      </c>
      <c r="D36" t="s">
        <v>190</v>
      </c>
      <c r="E36" t="s">
        <v>104</v>
      </c>
      <c r="F36" t="s">
        <v>115</v>
      </c>
      <c r="G36" t="s">
        <v>149</v>
      </c>
      <c r="H36">
        <v>86.6</v>
      </c>
      <c r="I36">
        <v>1034000</v>
      </c>
      <c r="J36" s="22">
        <v>8.3752417794970895E-5</v>
      </c>
      <c r="K36" t="s">
        <v>171</v>
      </c>
      <c r="L36">
        <v>1</v>
      </c>
      <c r="M36" t="s">
        <v>172</v>
      </c>
    </row>
    <row r="37" spans="1:13">
      <c r="A37" t="s">
        <v>129</v>
      </c>
      <c r="B37" t="s">
        <v>178</v>
      </c>
      <c r="C37" t="s">
        <v>185</v>
      </c>
      <c r="D37" t="s">
        <v>190</v>
      </c>
      <c r="E37" t="s">
        <v>104</v>
      </c>
      <c r="F37" t="s">
        <v>131</v>
      </c>
      <c r="G37" t="s">
        <v>153</v>
      </c>
      <c r="H37">
        <v>1.5</v>
      </c>
      <c r="I37">
        <v>1034000</v>
      </c>
      <c r="J37" s="22">
        <v>1.4506769825918701E-6</v>
      </c>
      <c r="K37" t="s">
        <v>171</v>
      </c>
      <c r="L37">
        <v>1</v>
      </c>
      <c r="M37" t="s">
        <v>172</v>
      </c>
    </row>
    <row r="38" spans="1:13">
      <c r="A38" t="s">
        <v>129</v>
      </c>
      <c r="B38" t="s">
        <v>178</v>
      </c>
      <c r="C38" t="s">
        <v>185</v>
      </c>
      <c r="D38" t="s">
        <v>190</v>
      </c>
      <c r="E38" t="s">
        <v>104</v>
      </c>
      <c r="F38" t="s">
        <v>116</v>
      </c>
      <c r="G38" t="s">
        <v>151</v>
      </c>
      <c r="H38">
        <v>399.3</v>
      </c>
      <c r="I38">
        <v>1034000</v>
      </c>
      <c r="J38">
        <v>3.86170212765957E-4</v>
      </c>
      <c r="K38" t="s">
        <v>171</v>
      </c>
      <c r="L38">
        <v>1</v>
      </c>
      <c r="M38" t="s">
        <v>172</v>
      </c>
    </row>
    <row r="39" spans="1:13">
      <c r="A39" t="s">
        <v>129</v>
      </c>
      <c r="B39" t="s">
        <v>178</v>
      </c>
      <c r="C39" t="s">
        <v>185</v>
      </c>
      <c r="D39" t="s">
        <v>190</v>
      </c>
      <c r="E39" t="s">
        <v>104</v>
      </c>
      <c r="F39" t="s">
        <v>8</v>
      </c>
      <c r="G39" t="s">
        <v>152</v>
      </c>
      <c r="H39">
        <v>1483.4</v>
      </c>
      <c r="I39">
        <v>1034000</v>
      </c>
      <c r="J39">
        <v>1.4346228239845199E-3</v>
      </c>
      <c r="K39" t="s">
        <v>171</v>
      </c>
      <c r="L39">
        <v>1</v>
      </c>
      <c r="M39" t="s">
        <v>172</v>
      </c>
    </row>
    <row r="40" spans="1:13">
      <c r="A40" t="s">
        <v>129</v>
      </c>
      <c r="B40" t="s">
        <v>178</v>
      </c>
      <c r="C40" t="s">
        <v>185</v>
      </c>
      <c r="D40" t="s">
        <v>190</v>
      </c>
      <c r="E40" t="s">
        <v>104</v>
      </c>
      <c r="F40" t="s">
        <v>109</v>
      </c>
      <c r="G40" t="s">
        <v>154</v>
      </c>
      <c r="H40">
        <v>46.2</v>
      </c>
      <c r="I40">
        <v>1034000</v>
      </c>
      <c r="J40" s="22">
        <v>4.46808510638297E-5</v>
      </c>
      <c r="K40" t="s">
        <v>171</v>
      </c>
      <c r="L40">
        <v>1</v>
      </c>
      <c r="M40" t="s">
        <v>172</v>
      </c>
    </row>
    <row r="41" spans="1:13">
      <c r="A41" t="s">
        <v>129</v>
      </c>
      <c r="B41" t="s">
        <v>178</v>
      </c>
      <c r="C41" t="s">
        <v>185</v>
      </c>
      <c r="D41" t="s">
        <v>190</v>
      </c>
      <c r="E41" t="s">
        <v>104</v>
      </c>
      <c r="F41" t="s">
        <v>132</v>
      </c>
      <c r="G41" t="s">
        <v>153</v>
      </c>
      <c r="H41">
        <v>4.5</v>
      </c>
      <c r="I41">
        <v>1034000</v>
      </c>
      <c r="J41" s="22">
        <v>4.3520309477756202E-6</v>
      </c>
      <c r="K41" t="s">
        <v>171</v>
      </c>
      <c r="L41">
        <v>1</v>
      </c>
      <c r="M41" t="s">
        <v>172</v>
      </c>
    </row>
    <row r="42" spans="1:13">
      <c r="A42" t="s">
        <v>129</v>
      </c>
      <c r="B42" t="s">
        <v>178</v>
      </c>
      <c r="C42" t="s">
        <v>185</v>
      </c>
      <c r="D42" t="s">
        <v>190</v>
      </c>
      <c r="E42" t="s">
        <v>104</v>
      </c>
      <c r="F42" t="s">
        <v>133</v>
      </c>
      <c r="G42" t="s">
        <v>153</v>
      </c>
      <c r="H42">
        <v>200.2</v>
      </c>
      <c r="I42">
        <v>1034000</v>
      </c>
      <c r="J42">
        <v>1.93617021276595E-4</v>
      </c>
      <c r="K42" t="s">
        <v>171</v>
      </c>
      <c r="L42">
        <v>1</v>
      </c>
      <c r="M42" t="s">
        <v>172</v>
      </c>
    </row>
    <row r="43" spans="1:13">
      <c r="A43" t="s">
        <v>129</v>
      </c>
      <c r="B43" t="s">
        <v>178</v>
      </c>
      <c r="C43" t="s">
        <v>185</v>
      </c>
      <c r="D43" t="s">
        <v>190</v>
      </c>
      <c r="E43" t="s">
        <v>104</v>
      </c>
      <c r="F43" t="s">
        <v>14</v>
      </c>
      <c r="G43" t="s">
        <v>149</v>
      </c>
      <c r="H43">
        <v>5069.3</v>
      </c>
      <c r="I43">
        <v>1034000</v>
      </c>
      <c r="J43">
        <v>4.90261121856866E-3</v>
      </c>
      <c r="K43" t="s">
        <v>171</v>
      </c>
      <c r="L43">
        <v>1</v>
      </c>
      <c r="M43" t="s">
        <v>172</v>
      </c>
    </row>
    <row r="44" spans="1:13">
      <c r="A44" t="s">
        <v>129</v>
      </c>
      <c r="B44" t="s">
        <v>178</v>
      </c>
      <c r="C44" t="s">
        <v>185</v>
      </c>
      <c r="D44" t="s">
        <v>190</v>
      </c>
      <c r="E44" t="s">
        <v>104</v>
      </c>
      <c r="F44" t="s">
        <v>134</v>
      </c>
      <c r="G44" t="s">
        <v>153</v>
      </c>
      <c r="H44">
        <v>18.899999999999999</v>
      </c>
      <c r="I44">
        <v>1034000</v>
      </c>
      <c r="J44" s="22">
        <v>1.8278529980657599E-5</v>
      </c>
      <c r="K44" t="s">
        <v>171</v>
      </c>
      <c r="L44">
        <v>1</v>
      </c>
      <c r="M44" t="s">
        <v>172</v>
      </c>
    </row>
    <row r="45" spans="1:13">
      <c r="A45" t="s">
        <v>129</v>
      </c>
      <c r="B45" t="s">
        <v>178</v>
      </c>
      <c r="C45" t="s">
        <v>185</v>
      </c>
      <c r="D45" t="s">
        <v>190</v>
      </c>
      <c r="E45" t="s">
        <v>104</v>
      </c>
      <c r="F45" t="s">
        <v>135</v>
      </c>
      <c r="G45" t="s">
        <v>151</v>
      </c>
      <c r="H45">
        <v>539</v>
      </c>
      <c r="I45">
        <v>1034000</v>
      </c>
      <c r="J45">
        <v>5.2127659574468003E-4</v>
      </c>
      <c r="K45" t="s">
        <v>171</v>
      </c>
      <c r="L45">
        <v>1</v>
      </c>
      <c r="M45" t="s">
        <v>172</v>
      </c>
    </row>
    <row r="46" spans="1:13">
      <c r="A46" t="s">
        <v>129</v>
      </c>
      <c r="B46" t="s">
        <v>178</v>
      </c>
      <c r="C46" t="s">
        <v>185</v>
      </c>
      <c r="D46" t="s">
        <v>190</v>
      </c>
      <c r="E46" t="s">
        <v>104</v>
      </c>
      <c r="F46" t="s">
        <v>136</v>
      </c>
      <c r="G46" t="s">
        <v>153</v>
      </c>
      <c r="H46">
        <v>8.1</v>
      </c>
      <c r="I46">
        <v>1034000</v>
      </c>
      <c r="J46" s="22">
        <v>7.83365570599613E-6</v>
      </c>
      <c r="K46" t="s">
        <v>171</v>
      </c>
      <c r="L46">
        <v>1</v>
      </c>
      <c r="M46" t="s">
        <v>172</v>
      </c>
    </row>
    <row r="47" spans="1:13">
      <c r="A47" t="s">
        <v>121</v>
      </c>
      <c r="B47" t="s">
        <v>176</v>
      </c>
      <c r="C47" t="s">
        <v>185</v>
      </c>
      <c r="D47" t="s">
        <v>190</v>
      </c>
      <c r="E47" t="s">
        <v>104</v>
      </c>
      <c r="F47" t="s">
        <v>8</v>
      </c>
      <c r="G47" t="s">
        <v>152</v>
      </c>
      <c r="H47">
        <v>1211</v>
      </c>
      <c r="I47">
        <v>222627</v>
      </c>
      <c r="J47">
        <v>5.4395917835662298E-3</v>
      </c>
      <c r="K47" t="s">
        <v>171</v>
      </c>
      <c r="L47">
        <v>1</v>
      </c>
      <c r="M47" t="s">
        <v>172</v>
      </c>
    </row>
    <row r="48" spans="1:13">
      <c r="A48" t="s">
        <v>118</v>
      </c>
      <c r="B48" t="s">
        <v>174</v>
      </c>
      <c r="C48" t="s">
        <v>185</v>
      </c>
      <c r="D48" t="s">
        <v>190</v>
      </c>
      <c r="E48" t="s">
        <v>104</v>
      </c>
      <c r="F48" t="s">
        <v>117</v>
      </c>
      <c r="G48" t="s">
        <v>152</v>
      </c>
      <c r="H48">
        <v>486.3</v>
      </c>
      <c r="I48">
        <v>439008</v>
      </c>
      <c r="J48">
        <v>1.10772468838836E-3</v>
      </c>
      <c r="K48" t="s">
        <v>171</v>
      </c>
      <c r="L48">
        <v>1</v>
      </c>
      <c r="M48" t="s">
        <v>172</v>
      </c>
    </row>
    <row r="49" spans="1:13">
      <c r="A49" t="s">
        <v>118</v>
      </c>
      <c r="B49" t="s">
        <v>174</v>
      </c>
      <c r="C49" t="s">
        <v>185</v>
      </c>
      <c r="D49" t="s">
        <v>190</v>
      </c>
      <c r="E49" t="s">
        <v>104</v>
      </c>
      <c r="F49" t="s">
        <v>119</v>
      </c>
      <c r="G49" t="s">
        <v>151</v>
      </c>
      <c r="H49">
        <v>245</v>
      </c>
      <c r="I49">
        <v>439008</v>
      </c>
      <c r="J49">
        <v>5.5807639040746397E-4</v>
      </c>
      <c r="K49" t="s">
        <v>171</v>
      </c>
      <c r="L49">
        <v>1</v>
      </c>
      <c r="M49" t="s">
        <v>172</v>
      </c>
    </row>
    <row r="50" spans="1:13">
      <c r="A50" t="s">
        <v>123</v>
      </c>
      <c r="B50" t="s">
        <v>177</v>
      </c>
      <c r="C50" t="s">
        <v>185</v>
      </c>
      <c r="D50" t="s">
        <v>190</v>
      </c>
      <c r="E50" t="s">
        <v>104</v>
      </c>
      <c r="F50" t="s">
        <v>122</v>
      </c>
      <c r="G50" t="s">
        <v>150</v>
      </c>
      <c r="H50">
        <v>9417.6</v>
      </c>
      <c r="I50">
        <v>1028000</v>
      </c>
      <c r="J50">
        <v>9.1610894941634193E-3</v>
      </c>
      <c r="K50" t="s">
        <v>171</v>
      </c>
      <c r="L50">
        <v>1</v>
      </c>
      <c r="M50" t="s">
        <v>172</v>
      </c>
    </row>
    <row r="51" spans="1:13">
      <c r="A51" t="s">
        <v>123</v>
      </c>
      <c r="B51" t="s">
        <v>177</v>
      </c>
      <c r="C51" t="s">
        <v>185</v>
      </c>
      <c r="D51" t="s">
        <v>190</v>
      </c>
      <c r="E51" t="s">
        <v>104</v>
      </c>
      <c r="F51" t="s">
        <v>124</v>
      </c>
      <c r="G51" t="s">
        <v>146</v>
      </c>
      <c r="H51">
        <v>726.07100000000003</v>
      </c>
      <c r="I51">
        <v>1028000</v>
      </c>
      <c r="J51">
        <v>7.0629474708171203E-4</v>
      </c>
      <c r="K51" t="s">
        <v>171</v>
      </c>
      <c r="L51">
        <v>1</v>
      </c>
      <c r="M51" t="s">
        <v>172</v>
      </c>
    </row>
    <row r="52" spans="1:13">
      <c r="A52" t="s">
        <v>123</v>
      </c>
      <c r="B52" t="s">
        <v>177</v>
      </c>
      <c r="C52" t="s">
        <v>185</v>
      </c>
      <c r="D52" t="s">
        <v>190</v>
      </c>
      <c r="E52" t="s">
        <v>104</v>
      </c>
      <c r="F52" t="s">
        <v>125</v>
      </c>
      <c r="G52" t="s">
        <v>155</v>
      </c>
      <c r="H52">
        <v>68.067999999999998</v>
      </c>
      <c r="I52">
        <v>1028000</v>
      </c>
      <c r="J52" s="22">
        <v>6.6214007782101095E-5</v>
      </c>
      <c r="K52" t="s">
        <v>171</v>
      </c>
      <c r="L52">
        <v>1</v>
      </c>
      <c r="M52" t="s">
        <v>172</v>
      </c>
    </row>
    <row r="53" spans="1:13">
      <c r="A53" t="s">
        <v>123</v>
      </c>
      <c r="B53" t="s">
        <v>177</v>
      </c>
      <c r="C53" t="s">
        <v>185</v>
      </c>
      <c r="D53" t="s">
        <v>190</v>
      </c>
      <c r="E53" t="s">
        <v>104</v>
      </c>
      <c r="F53" t="s">
        <v>14</v>
      </c>
      <c r="G53" t="s">
        <v>149</v>
      </c>
      <c r="H53">
        <v>924.08100000000002</v>
      </c>
      <c r="I53">
        <v>1028000</v>
      </c>
      <c r="J53">
        <v>8.9891147859922098E-4</v>
      </c>
      <c r="K53" t="s">
        <v>171</v>
      </c>
      <c r="L53">
        <v>1</v>
      </c>
      <c r="M53" t="s">
        <v>172</v>
      </c>
    </row>
    <row r="54" spans="1:13">
      <c r="A54" t="s">
        <v>123</v>
      </c>
      <c r="B54" t="s">
        <v>177</v>
      </c>
      <c r="C54" t="s">
        <v>185</v>
      </c>
      <c r="D54" t="s">
        <v>190</v>
      </c>
      <c r="E54" t="s">
        <v>104</v>
      </c>
      <c r="F54" t="s">
        <v>126</v>
      </c>
      <c r="G54" t="s">
        <v>153</v>
      </c>
      <c r="H54">
        <v>296.13848000000002</v>
      </c>
      <c r="I54">
        <v>1028000</v>
      </c>
      <c r="J54">
        <v>2.8807245136186699E-4</v>
      </c>
      <c r="K54" t="s">
        <v>171</v>
      </c>
      <c r="L54">
        <v>1</v>
      </c>
      <c r="M54" t="s">
        <v>172</v>
      </c>
    </row>
    <row r="55" spans="1:13">
      <c r="A55" t="s">
        <v>123</v>
      </c>
      <c r="B55" t="s">
        <v>177</v>
      </c>
      <c r="C55" t="s">
        <v>185</v>
      </c>
      <c r="D55" t="s">
        <v>190</v>
      </c>
      <c r="E55" t="s">
        <v>104</v>
      </c>
      <c r="F55" t="s">
        <v>127</v>
      </c>
      <c r="G55" t="s">
        <v>151</v>
      </c>
      <c r="H55">
        <v>390.00299999999999</v>
      </c>
      <c r="I55">
        <v>1028000</v>
      </c>
      <c r="J55">
        <v>3.7938035019455198E-4</v>
      </c>
      <c r="K55" t="s">
        <v>171</v>
      </c>
      <c r="L55">
        <v>1</v>
      </c>
      <c r="M55" t="s">
        <v>172</v>
      </c>
    </row>
    <row r="56" spans="1:13">
      <c r="A56" t="s">
        <v>123</v>
      </c>
      <c r="B56" t="s">
        <v>177</v>
      </c>
      <c r="C56" t="s">
        <v>185</v>
      </c>
      <c r="D56" t="s">
        <v>190</v>
      </c>
      <c r="E56" t="s">
        <v>104</v>
      </c>
      <c r="F56" t="s">
        <v>128</v>
      </c>
      <c r="G56" t="s">
        <v>157</v>
      </c>
      <c r="H56">
        <v>100.7053434</v>
      </c>
      <c r="I56">
        <v>1028000</v>
      </c>
      <c r="J56" s="22">
        <v>9.7962396303501905E-5</v>
      </c>
      <c r="K56" t="s">
        <v>171</v>
      </c>
      <c r="L56">
        <v>1</v>
      </c>
      <c r="M56" t="s">
        <v>172</v>
      </c>
    </row>
    <row r="57" spans="1:13">
      <c r="A57" t="s">
        <v>120</v>
      </c>
      <c r="B57" t="s">
        <v>175</v>
      </c>
      <c r="C57" t="s">
        <v>185</v>
      </c>
      <c r="D57" t="s">
        <v>190</v>
      </c>
      <c r="E57" t="s">
        <v>104</v>
      </c>
      <c r="F57" t="s">
        <v>117</v>
      </c>
      <c r="G57" t="s">
        <v>152</v>
      </c>
      <c r="H57">
        <v>2599.5</v>
      </c>
      <c r="I57">
        <v>2878047</v>
      </c>
      <c r="J57">
        <v>9.0321666046454404E-4</v>
      </c>
      <c r="K57" t="s">
        <v>171</v>
      </c>
      <c r="L57">
        <v>1</v>
      </c>
      <c r="M57" t="s">
        <v>172</v>
      </c>
    </row>
    <row r="58" spans="1:13" hidden="1">
      <c r="A58" t="s">
        <v>140</v>
      </c>
      <c r="B58" t="s">
        <v>179</v>
      </c>
      <c r="C58" t="s">
        <v>189</v>
      </c>
      <c r="D58" t="s">
        <v>190</v>
      </c>
      <c r="E58" t="s">
        <v>104</v>
      </c>
      <c r="F58" t="s">
        <v>8</v>
      </c>
      <c r="G58" t="s">
        <v>152</v>
      </c>
      <c r="H58">
        <v>506</v>
      </c>
      <c r="I58">
        <v>191148</v>
      </c>
      <c r="J58">
        <v>2.64716345449599E-3</v>
      </c>
      <c r="K58" t="s">
        <v>171</v>
      </c>
      <c r="L58">
        <v>1</v>
      </c>
      <c r="M58" t="s">
        <v>172</v>
      </c>
    </row>
    <row r="59" spans="1:13" hidden="1">
      <c r="A59" t="s">
        <v>142</v>
      </c>
      <c r="B59" t="s">
        <v>180</v>
      </c>
      <c r="C59" s="24" t="s">
        <v>188</v>
      </c>
      <c r="D59" t="s">
        <v>190</v>
      </c>
      <c r="E59" t="s">
        <v>104</v>
      </c>
      <c r="F59" t="s">
        <v>141</v>
      </c>
      <c r="G59" t="s">
        <v>152</v>
      </c>
      <c r="H59">
        <v>2968.1237040159999</v>
      </c>
      <c r="I59">
        <v>1361450</v>
      </c>
      <c r="J59">
        <v>2.1801195078893802E-3</v>
      </c>
      <c r="K59" t="s">
        <v>171</v>
      </c>
      <c r="L59">
        <v>1</v>
      </c>
      <c r="M59" t="s">
        <v>172</v>
      </c>
    </row>
    <row r="60" spans="1:13">
      <c r="A60" t="s">
        <v>120</v>
      </c>
      <c r="B60" t="s">
        <v>175</v>
      </c>
      <c r="C60" t="s">
        <v>185</v>
      </c>
      <c r="D60" t="s">
        <v>190</v>
      </c>
      <c r="E60" t="s">
        <v>104</v>
      </c>
      <c r="F60" t="s">
        <v>119</v>
      </c>
      <c r="G60" t="s">
        <v>151</v>
      </c>
      <c r="H60">
        <v>1955.7</v>
      </c>
      <c r="I60">
        <v>2878047</v>
      </c>
      <c r="J60">
        <v>6.7952330173899102E-4</v>
      </c>
      <c r="K60" t="s">
        <v>171</v>
      </c>
      <c r="L60">
        <v>1</v>
      </c>
      <c r="M60" t="s">
        <v>172</v>
      </c>
    </row>
  </sheetData>
  <autoFilter ref="A1:Q60" xr:uid="{A3333FA4-71D9-42BC-8BAF-D6CA94901908}">
    <filterColumn colId="2">
      <filters>
        <filter val="Underground, concentrator"/>
      </filters>
    </filterColumn>
    <filterColumn colId="3">
      <filters>
        <filter val="Free-milling"/>
      </filters>
    </filterColumn>
    <sortState xmlns:xlrd2="http://schemas.microsoft.com/office/spreadsheetml/2017/richdata2" ref="A25:M60">
      <sortCondition ref="B1:B60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9708F-4D14-47E8-8972-C29E88103FB2}">
  <dimension ref="A1:M54"/>
  <sheetViews>
    <sheetView workbookViewId="0">
      <selection activeCell="A6" sqref="A6"/>
    </sheetView>
  </sheetViews>
  <sheetFormatPr baseColWidth="10" defaultRowHeight="15"/>
  <cols>
    <col min="1" max="1" width="17.28515625" bestFit="1" customWidth="1"/>
    <col min="2" max="2" width="38.28515625" bestFit="1" customWidth="1"/>
    <col min="3" max="3" width="48.28515625" bestFit="1" customWidth="1"/>
    <col min="4" max="4" width="51.140625" bestFit="1" customWidth="1"/>
    <col min="5" max="5" width="28.7109375" bestFit="1" customWidth="1"/>
    <col min="6" max="9" width="11.85546875" customWidth="1"/>
    <col min="10" max="10" width="11.5703125" customWidth="1"/>
    <col min="11" max="11" width="11.85546875" customWidth="1"/>
    <col min="12" max="12" width="13.140625" bestFit="1" customWidth="1"/>
    <col min="13" max="13" width="5.42578125" bestFit="1" customWidth="1"/>
  </cols>
  <sheetData>
    <row r="1" spans="1:13" s="27" customFormat="1">
      <c r="A1" s="27" t="s">
        <v>17</v>
      </c>
      <c r="B1" s="27" t="s">
        <v>198</v>
      </c>
      <c r="C1" s="27" t="s">
        <v>183</v>
      </c>
      <c r="D1" s="27" t="s">
        <v>184</v>
      </c>
      <c r="E1" s="27" t="s">
        <v>145</v>
      </c>
      <c r="F1" s="27" t="s">
        <v>28</v>
      </c>
      <c r="G1" s="27" t="s">
        <v>29</v>
      </c>
      <c r="H1" s="27" t="s">
        <v>192</v>
      </c>
      <c r="I1" s="27" t="s">
        <v>30</v>
      </c>
      <c r="J1" s="27" t="s">
        <v>199</v>
      </c>
      <c r="K1" s="27" t="s">
        <v>200</v>
      </c>
      <c r="L1" s="27" t="s">
        <v>201</v>
      </c>
      <c r="M1" s="27" t="s">
        <v>30</v>
      </c>
    </row>
    <row r="2" spans="1:13" s="23" customFormat="1">
      <c r="A2" s="23" t="s">
        <v>86</v>
      </c>
      <c r="B2" s="23">
        <v>1</v>
      </c>
      <c r="C2" s="23" t="s">
        <v>185</v>
      </c>
      <c r="D2" s="23" t="s">
        <v>186</v>
      </c>
      <c r="E2" s="23" t="s">
        <v>196</v>
      </c>
      <c r="F2" s="28">
        <v>1.2398042414355599E-5</v>
      </c>
      <c r="G2" s="28">
        <v>1.2398042414355599E-5</v>
      </c>
      <c r="H2" s="28">
        <v>1.2398042414355599E-5</v>
      </c>
      <c r="J2" s="29">
        <f>F2*1000</f>
        <v>1.23980424143556E-2</v>
      </c>
      <c r="K2" s="29">
        <f t="shared" ref="K2:M2" si="0">G2*1000</f>
        <v>1.23980424143556E-2</v>
      </c>
      <c r="L2" s="29">
        <f t="shared" si="0"/>
        <v>1.23980424143556E-2</v>
      </c>
      <c r="M2" s="29">
        <f t="shared" si="0"/>
        <v>0</v>
      </c>
    </row>
    <row r="3" spans="1:13" s="23" customFormat="1">
      <c r="A3" s="23" t="s">
        <v>86</v>
      </c>
      <c r="B3" s="23">
        <v>1</v>
      </c>
      <c r="C3" s="23" t="s">
        <v>185</v>
      </c>
      <c r="D3" s="23" t="s">
        <v>186</v>
      </c>
      <c r="E3" s="23" t="s">
        <v>154</v>
      </c>
      <c r="F3" s="28">
        <v>6.2642740619902105E-5</v>
      </c>
      <c r="G3" s="28">
        <v>6.2642740619902105E-5</v>
      </c>
      <c r="H3" s="28">
        <v>6.2642740619902105E-5</v>
      </c>
      <c r="J3" s="29">
        <f t="shared" ref="J3:J31" si="1">F3*1000</f>
        <v>6.2642740619902104E-2</v>
      </c>
      <c r="K3" s="29">
        <f t="shared" ref="K3:K31" si="2">G3*1000</f>
        <v>6.2642740619902104E-2</v>
      </c>
      <c r="L3" s="29">
        <f t="shared" ref="L3:L37" si="3">H3*1000</f>
        <v>6.2642740619902104E-2</v>
      </c>
      <c r="M3" s="29">
        <f t="shared" ref="M3:M31" si="4">I3*1000</f>
        <v>0</v>
      </c>
    </row>
    <row r="4" spans="1:13" s="23" customFormat="1">
      <c r="A4" s="23" t="s">
        <v>86</v>
      </c>
      <c r="B4" s="23">
        <v>1</v>
      </c>
      <c r="C4" s="23" t="s">
        <v>185</v>
      </c>
      <c r="D4" s="23" t="s">
        <v>186</v>
      </c>
      <c r="E4" s="23" t="s">
        <v>156</v>
      </c>
      <c r="F4" s="28">
        <v>1.7944535073409401E-5</v>
      </c>
      <c r="G4" s="28">
        <v>1.7944535073409401E-5</v>
      </c>
      <c r="H4" s="28">
        <v>1.7944535073409401E-5</v>
      </c>
      <c r="J4" s="29">
        <f t="shared" si="1"/>
        <v>1.7944535073409401E-2</v>
      </c>
      <c r="K4" s="29">
        <f t="shared" si="2"/>
        <v>1.7944535073409401E-2</v>
      </c>
      <c r="L4" s="29">
        <f t="shared" si="3"/>
        <v>1.7944535073409401E-2</v>
      </c>
      <c r="M4" s="29">
        <f t="shared" si="4"/>
        <v>0</v>
      </c>
    </row>
    <row r="5" spans="1:13" s="23" customFormat="1">
      <c r="A5" s="23" t="s">
        <v>86</v>
      </c>
      <c r="B5" s="23">
        <v>1</v>
      </c>
      <c r="C5" s="23" t="s">
        <v>185</v>
      </c>
      <c r="D5" s="23" t="s">
        <v>186</v>
      </c>
      <c r="E5" s="23" t="s">
        <v>194</v>
      </c>
      <c r="F5" s="28">
        <v>5.84013050570962E-5</v>
      </c>
      <c r="G5" s="23">
        <v>3.1973898858075E-4</v>
      </c>
      <c r="H5" s="23">
        <v>1.8945078847199499E-4</v>
      </c>
      <c r="I5" s="23">
        <v>1.3067050497943801E-4</v>
      </c>
      <c r="J5" s="29">
        <f t="shared" si="1"/>
        <v>5.8401305057096203E-2</v>
      </c>
      <c r="K5" s="29">
        <f t="shared" si="2"/>
        <v>0.31973898858075001</v>
      </c>
      <c r="L5" s="29">
        <f t="shared" si="3"/>
        <v>0.18945078847199501</v>
      </c>
      <c r="M5" s="29">
        <f t="shared" si="4"/>
        <v>0.130670504979438</v>
      </c>
    </row>
    <row r="6" spans="1:13" s="23" customFormat="1">
      <c r="A6" s="23" t="s">
        <v>86</v>
      </c>
      <c r="B6" s="23">
        <v>1</v>
      </c>
      <c r="C6" s="23" t="s">
        <v>185</v>
      </c>
      <c r="D6" s="23" t="s">
        <v>186</v>
      </c>
      <c r="E6" s="23" t="s">
        <v>195</v>
      </c>
      <c r="F6" s="23">
        <v>8.8874388254486097E-4</v>
      </c>
      <c r="G6" s="23">
        <v>8.8874388254486097E-4</v>
      </c>
      <c r="H6" s="23">
        <v>8.8874388254486097E-4</v>
      </c>
      <c r="J6" s="29">
        <f t="shared" si="1"/>
        <v>0.88874388254486103</v>
      </c>
      <c r="K6" s="29">
        <f t="shared" si="2"/>
        <v>0.88874388254486103</v>
      </c>
      <c r="L6" s="29">
        <f t="shared" si="3"/>
        <v>0.88874388254486103</v>
      </c>
      <c r="M6" s="29">
        <f t="shared" si="4"/>
        <v>0</v>
      </c>
    </row>
    <row r="7" spans="1:13" s="23" customFormat="1">
      <c r="A7" s="23" t="s">
        <v>86</v>
      </c>
      <c r="B7" s="23">
        <v>1</v>
      </c>
      <c r="C7" s="23" t="s">
        <v>187</v>
      </c>
      <c r="D7" s="23" t="s">
        <v>190</v>
      </c>
      <c r="E7" s="23" t="s">
        <v>155</v>
      </c>
      <c r="F7" s="30">
        <v>3.16042597045688E-9</v>
      </c>
      <c r="G7" s="30">
        <v>9.2183098591549297E-7</v>
      </c>
      <c r="H7" s="30">
        <v>3.38589259132027E-7</v>
      </c>
      <c r="I7" s="30">
        <v>5.0699834527478798E-7</v>
      </c>
      <c r="J7" s="29">
        <f t="shared" si="1"/>
        <v>3.1604259704568801E-6</v>
      </c>
      <c r="K7" s="29">
        <f t="shared" si="2"/>
        <v>9.2183098591549302E-4</v>
      </c>
      <c r="L7" s="29">
        <f t="shared" si="3"/>
        <v>3.3858925913202701E-4</v>
      </c>
      <c r="M7" s="29">
        <f t="shared" si="4"/>
        <v>5.0699834527478797E-4</v>
      </c>
    </row>
    <row r="8" spans="1:13" s="23" customFormat="1">
      <c r="A8" s="23" t="s">
        <v>86</v>
      </c>
      <c r="B8" s="23">
        <v>7</v>
      </c>
      <c r="C8" s="23" t="s">
        <v>185</v>
      </c>
      <c r="D8" s="23" t="s">
        <v>190</v>
      </c>
      <c r="E8" s="23" t="s">
        <v>155</v>
      </c>
      <c r="F8" s="30">
        <v>8.1930403371462897E-8</v>
      </c>
      <c r="G8" s="30">
        <v>6.6214007782101095E-5</v>
      </c>
      <c r="H8" s="30">
        <v>3.0151676364854399E-5</v>
      </c>
      <c r="I8" s="30">
        <v>3.34708264753059E-5</v>
      </c>
      <c r="J8" s="29">
        <f t="shared" si="1"/>
        <v>8.1930403371462896E-5</v>
      </c>
      <c r="K8" s="29">
        <f t="shared" si="2"/>
        <v>6.6214007782101097E-2</v>
      </c>
      <c r="L8" s="29">
        <f t="shared" si="3"/>
        <v>3.0151676364854399E-2</v>
      </c>
      <c r="M8" s="29">
        <f t="shared" si="4"/>
        <v>3.3470826475305901E-2</v>
      </c>
    </row>
    <row r="9" spans="1:13" s="23" customFormat="1">
      <c r="A9" s="23" t="s">
        <v>86</v>
      </c>
      <c r="B9"/>
      <c r="C9" t="s">
        <v>203</v>
      </c>
      <c r="D9" t="s">
        <v>204</v>
      </c>
      <c r="E9" t="s">
        <v>155</v>
      </c>
      <c r="F9" s="31"/>
      <c r="G9" s="31"/>
      <c r="H9" s="31"/>
      <c r="I9" s="31"/>
      <c r="J9" s="29">
        <f t="shared" si="1"/>
        <v>0</v>
      </c>
      <c r="K9" s="29">
        <f t="shared" si="2"/>
        <v>0</v>
      </c>
      <c r="L9" s="29">
        <f t="shared" si="3"/>
        <v>0</v>
      </c>
      <c r="M9" s="29">
        <f t="shared" si="4"/>
        <v>0</v>
      </c>
    </row>
    <row r="10" spans="1:13" s="23" customFormat="1">
      <c r="A10" s="23" t="s">
        <v>86</v>
      </c>
      <c r="B10" s="23">
        <v>7</v>
      </c>
      <c r="C10" s="23" t="s">
        <v>185</v>
      </c>
      <c r="D10" s="23" t="s">
        <v>190</v>
      </c>
      <c r="E10" s="23" t="s">
        <v>197</v>
      </c>
      <c r="F10" s="30">
        <v>5.8413926499032799E-5</v>
      </c>
      <c r="G10" s="30">
        <v>5.8413926499032799E-5</v>
      </c>
      <c r="H10" s="30">
        <v>5.8413926499032799E-5</v>
      </c>
      <c r="I10" s="30"/>
      <c r="J10" s="29">
        <f t="shared" si="1"/>
        <v>5.8413926499032799E-2</v>
      </c>
      <c r="K10" s="29">
        <f t="shared" si="2"/>
        <v>5.8413926499032799E-2</v>
      </c>
      <c r="L10" s="29">
        <f t="shared" si="3"/>
        <v>5.8413926499032799E-2</v>
      </c>
      <c r="M10" s="29">
        <f t="shared" si="4"/>
        <v>0</v>
      </c>
    </row>
    <row r="11" spans="1:13" s="23" customFormat="1">
      <c r="A11" s="23" t="s">
        <v>86</v>
      </c>
      <c r="B11"/>
      <c r="C11" t="s">
        <v>203</v>
      </c>
      <c r="D11" t="s">
        <v>204</v>
      </c>
      <c r="E11" t="s">
        <v>197</v>
      </c>
      <c r="F11" s="31"/>
      <c r="G11" s="31"/>
      <c r="H11" s="31"/>
      <c r="I11" s="31"/>
      <c r="J11" s="29">
        <f t="shared" si="1"/>
        <v>0</v>
      </c>
      <c r="K11" s="29">
        <f t="shared" si="2"/>
        <v>0</v>
      </c>
      <c r="L11" s="29">
        <f t="shared" si="3"/>
        <v>0</v>
      </c>
      <c r="M11" s="29">
        <f t="shared" si="4"/>
        <v>0</v>
      </c>
    </row>
    <row r="12" spans="1:13" s="23" customFormat="1">
      <c r="A12" s="23" t="s">
        <v>86</v>
      </c>
      <c r="B12" s="23">
        <v>1</v>
      </c>
      <c r="C12" s="23" t="s">
        <v>188</v>
      </c>
      <c r="D12" s="23" t="s">
        <v>190</v>
      </c>
      <c r="E12" s="23" t="s">
        <v>196</v>
      </c>
      <c r="F12" s="30">
        <v>2.6385191693290699E-5</v>
      </c>
      <c r="G12" s="30">
        <v>2.6385191693290699E-5</v>
      </c>
      <c r="H12" s="30">
        <v>2.6385191693290699E-5</v>
      </c>
      <c r="I12" s="30"/>
      <c r="J12" s="29">
        <f t="shared" si="1"/>
        <v>2.6385191693290698E-2</v>
      </c>
      <c r="K12" s="29">
        <f t="shared" si="2"/>
        <v>2.6385191693290698E-2</v>
      </c>
      <c r="L12" s="29">
        <f t="shared" si="3"/>
        <v>2.6385191693290698E-2</v>
      </c>
      <c r="M12" s="29">
        <f t="shared" si="4"/>
        <v>0</v>
      </c>
    </row>
    <row r="13" spans="1:13" s="23" customFormat="1">
      <c r="A13" s="23" t="s">
        <v>86</v>
      </c>
      <c r="B13" s="23">
        <v>7</v>
      </c>
      <c r="C13" s="23" t="s">
        <v>185</v>
      </c>
      <c r="D13" s="23" t="s">
        <v>190</v>
      </c>
      <c r="E13" s="23" t="s">
        <v>196</v>
      </c>
      <c r="F13" s="30">
        <v>3.42359767891682E-5</v>
      </c>
      <c r="G13" s="30">
        <v>3.42359767891682E-5</v>
      </c>
      <c r="H13" s="30">
        <v>3.42359767891682E-5</v>
      </c>
      <c r="I13" s="30"/>
      <c r="J13" s="29">
        <f t="shared" si="1"/>
        <v>3.4235976789168197E-2</v>
      </c>
      <c r="K13" s="29">
        <f t="shared" si="2"/>
        <v>3.4235976789168197E-2</v>
      </c>
      <c r="L13" s="29">
        <f t="shared" si="3"/>
        <v>3.4235976789168197E-2</v>
      </c>
      <c r="M13" s="29">
        <f t="shared" si="4"/>
        <v>0</v>
      </c>
    </row>
    <row r="14" spans="1:13" s="23" customFormat="1">
      <c r="A14" s="23" t="s">
        <v>86</v>
      </c>
      <c r="B14" s="23">
        <v>1</v>
      </c>
      <c r="C14" s="23" t="s">
        <v>187</v>
      </c>
      <c r="D14" s="23" t="s">
        <v>190</v>
      </c>
      <c r="E14" s="23" t="s">
        <v>150</v>
      </c>
      <c r="F14" s="30">
        <v>4.3208519409137702E-3</v>
      </c>
      <c r="G14" s="30">
        <v>4.3208519409137702E-3</v>
      </c>
      <c r="H14" s="30">
        <v>4.3208519409137702E-3</v>
      </c>
      <c r="I14" s="30"/>
      <c r="J14" s="29">
        <f t="shared" si="1"/>
        <v>4.3208519409137702</v>
      </c>
      <c r="K14" s="29">
        <f t="shared" si="2"/>
        <v>4.3208519409137702</v>
      </c>
      <c r="L14" s="29">
        <f t="shared" si="3"/>
        <v>4.3208519409137702</v>
      </c>
      <c r="M14" s="29">
        <f t="shared" si="4"/>
        <v>0</v>
      </c>
    </row>
    <row r="15" spans="1:13" s="23" customFormat="1">
      <c r="A15" s="23" t="s">
        <v>86</v>
      </c>
      <c r="B15" s="23">
        <v>7</v>
      </c>
      <c r="C15" s="23" t="s">
        <v>185</v>
      </c>
      <c r="D15" s="23" t="s">
        <v>190</v>
      </c>
      <c r="E15" s="23" t="s">
        <v>150</v>
      </c>
      <c r="F15" s="30">
        <v>9.1610894941634193E-3</v>
      </c>
      <c r="G15" s="30">
        <v>1.6480433473810899E-2</v>
      </c>
      <c r="H15" s="30">
        <v>1.28207614839871E-2</v>
      </c>
      <c r="I15" s="30">
        <v>5.1755577618456602E-3</v>
      </c>
      <c r="J15" s="29">
        <f t="shared" si="1"/>
        <v>9.16108949416342</v>
      </c>
      <c r="K15" s="29">
        <f t="shared" si="2"/>
        <v>16.480433473810898</v>
      </c>
      <c r="L15" s="29">
        <f t="shared" si="3"/>
        <v>12.8207614839871</v>
      </c>
      <c r="M15" s="29">
        <f t="shared" si="4"/>
        <v>5.1755577618456599</v>
      </c>
    </row>
    <row r="16" spans="1:13" s="23" customFormat="1">
      <c r="A16" s="23" t="s">
        <v>86</v>
      </c>
      <c r="B16" s="23">
        <v>1</v>
      </c>
      <c r="C16" s="23" t="s">
        <v>187</v>
      </c>
      <c r="D16" s="23" t="s">
        <v>190</v>
      </c>
      <c r="E16" s="23" t="s">
        <v>193</v>
      </c>
      <c r="F16" s="30">
        <v>2.1538425963586299E-4</v>
      </c>
      <c r="G16" s="30">
        <v>2.1538425963586299E-4</v>
      </c>
      <c r="H16" s="30">
        <v>2.1538425963586299E-4</v>
      </c>
      <c r="I16" s="30"/>
      <c r="J16" s="29">
        <f t="shared" si="1"/>
        <v>0.215384259635863</v>
      </c>
      <c r="K16" s="29">
        <f t="shared" si="2"/>
        <v>0.215384259635863</v>
      </c>
      <c r="L16" s="29">
        <f t="shared" si="3"/>
        <v>0.215384259635863</v>
      </c>
      <c r="M16" s="29">
        <f t="shared" si="4"/>
        <v>0</v>
      </c>
    </row>
    <row r="17" spans="1:13" s="23" customFormat="1">
      <c r="A17" s="23" t="s">
        <v>86</v>
      </c>
      <c r="B17" s="23">
        <v>7</v>
      </c>
      <c r="C17" s="23" t="s">
        <v>185</v>
      </c>
      <c r="D17" s="23" t="s">
        <v>190</v>
      </c>
      <c r="E17" s="23" t="s">
        <v>193</v>
      </c>
      <c r="F17" s="30">
        <v>9.7962396303501905E-5</v>
      </c>
      <c r="G17" s="30">
        <v>1.4524417037928901E-4</v>
      </c>
      <c r="H17" s="30">
        <v>1.21603283341395E-4</v>
      </c>
      <c r="I17" s="30">
        <v>3.3433263075519299E-5</v>
      </c>
      <c r="J17" s="29">
        <f t="shared" si="1"/>
        <v>9.7962396303501911E-2</v>
      </c>
      <c r="K17" s="29">
        <f t="shared" si="2"/>
        <v>0.14524417037928902</v>
      </c>
      <c r="L17" s="29">
        <f t="shared" si="3"/>
        <v>0.121603283341395</v>
      </c>
      <c r="M17" s="29">
        <f t="shared" si="4"/>
        <v>3.3433263075519297E-2</v>
      </c>
    </row>
    <row r="18" spans="1:13" s="23" customFormat="1">
      <c r="A18" s="23" t="s">
        <v>86</v>
      </c>
      <c r="B18" s="23">
        <v>1</v>
      </c>
      <c r="C18" s="23" t="s">
        <v>187</v>
      </c>
      <c r="D18" s="23" t="s">
        <v>190</v>
      </c>
      <c r="E18" s="23" t="s">
        <v>151</v>
      </c>
      <c r="F18" s="30">
        <v>2.5232600480934301E-4</v>
      </c>
      <c r="G18" s="30">
        <v>2.5232600480934301E-4</v>
      </c>
      <c r="H18" s="30">
        <v>2.5232600480934301E-4</v>
      </c>
      <c r="I18" s="30"/>
      <c r="J18" s="29">
        <f t="shared" si="1"/>
        <v>0.25232600480934303</v>
      </c>
      <c r="K18" s="29">
        <f t="shared" si="2"/>
        <v>0.25232600480934303</v>
      </c>
      <c r="L18" s="29">
        <f t="shared" si="3"/>
        <v>0.25232600480934303</v>
      </c>
      <c r="M18" s="29">
        <f t="shared" si="4"/>
        <v>0</v>
      </c>
    </row>
    <row r="19" spans="1:13" s="23" customFormat="1">
      <c r="A19" s="23" t="s">
        <v>86</v>
      </c>
      <c r="B19" s="23">
        <v>1</v>
      </c>
      <c r="C19" s="23" t="s">
        <v>188</v>
      </c>
      <c r="D19" s="23" t="s">
        <v>190</v>
      </c>
      <c r="E19" s="23" t="s">
        <v>151</v>
      </c>
      <c r="F19" s="30">
        <v>2.5896508443633E-4</v>
      </c>
      <c r="G19" s="30">
        <v>2.5896508443633E-4</v>
      </c>
      <c r="H19" s="30">
        <v>2.5896508443633E-4</v>
      </c>
      <c r="I19" s="30"/>
      <c r="J19" s="29">
        <f t="shared" si="1"/>
        <v>0.25896508443632998</v>
      </c>
      <c r="K19" s="29">
        <f t="shared" si="2"/>
        <v>0.25896508443632998</v>
      </c>
      <c r="L19" s="29">
        <f t="shared" si="3"/>
        <v>0.25896508443632998</v>
      </c>
      <c r="M19" s="29">
        <f t="shared" si="4"/>
        <v>0</v>
      </c>
    </row>
    <row r="20" spans="1:13" s="23" customFormat="1">
      <c r="A20" s="23" t="s">
        <v>86</v>
      </c>
      <c r="B20" s="23">
        <v>7</v>
      </c>
      <c r="C20" s="23" t="s">
        <v>185</v>
      </c>
      <c r="D20" s="23" t="s">
        <v>190</v>
      </c>
      <c r="E20" s="23" t="s">
        <v>151</v>
      </c>
      <c r="F20" s="30">
        <v>3.7938035019455198E-4</v>
      </c>
      <c r="G20" s="30">
        <v>6.7952330173899102E-4</v>
      </c>
      <c r="H20" s="30">
        <v>5.0490397343613998E-4</v>
      </c>
      <c r="I20" s="30">
        <v>1.12642064142474E-4</v>
      </c>
      <c r="J20" s="29">
        <f t="shared" si="1"/>
        <v>0.37938035019455196</v>
      </c>
      <c r="K20" s="29">
        <f t="shared" si="2"/>
        <v>0.679523301738991</v>
      </c>
      <c r="L20" s="29">
        <f t="shared" si="3"/>
        <v>0.50490397343614002</v>
      </c>
      <c r="M20" s="29">
        <f t="shared" si="4"/>
        <v>0.112642064142474</v>
      </c>
    </row>
    <row r="21" spans="1:13" s="23" customFormat="1">
      <c r="A21" s="23" t="s">
        <v>86</v>
      </c>
      <c r="B21"/>
      <c r="C21" t="s">
        <v>203</v>
      </c>
      <c r="D21" t="s">
        <v>204</v>
      </c>
      <c r="E21" t="s">
        <v>151</v>
      </c>
      <c r="F21" s="31"/>
      <c r="G21" s="31"/>
      <c r="H21" s="31"/>
      <c r="I21" s="31"/>
      <c r="J21" s="29">
        <f t="shared" si="1"/>
        <v>0</v>
      </c>
      <c r="K21" s="29">
        <f t="shared" si="2"/>
        <v>0</v>
      </c>
      <c r="L21" s="29">
        <f t="shared" si="3"/>
        <v>0</v>
      </c>
      <c r="M21" s="29">
        <f t="shared" si="4"/>
        <v>0</v>
      </c>
    </row>
    <row r="22" spans="1:13" s="23" customFormat="1">
      <c r="A22" s="23" t="s">
        <v>86</v>
      </c>
      <c r="B22" s="23">
        <v>1</v>
      </c>
      <c r="C22" s="23" t="s">
        <v>189</v>
      </c>
      <c r="D22" s="23" t="s">
        <v>190</v>
      </c>
      <c r="E22" s="23" t="s">
        <v>152</v>
      </c>
      <c r="F22" s="30">
        <v>2.64716345449599E-3</v>
      </c>
      <c r="G22" s="30">
        <v>2.64716345449599E-3</v>
      </c>
      <c r="H22" s="30">
        <v>2.64716345449599E-3</v>
      </c>
      <c r="I22" s="30"/>
      <c r="J22" s="29">
        <f t="shared" si="1"/>
        <v>2.6471634544959901</v>
      </c>
      <c r="K22" s="29">
        <f t="shared" si="2"/>
        <v>2.6471634544959901</v>
      </c>
      <c r="L22" s="29">
        <f t="shared" si="3"/>
        <v>2.6471634544959901</v>
      </c>
      <c r="M22" s="29">
        <f t="shared" si="4"/>
        <v>0</v>
      </c>
    </row>
    <row r="23" spans="1:13" s="23" customFormat="1">
      <c r="A23" s="23" t="s">
        <v>86</v>
      </c>
      <c r="B23" s="23">
        <v>2</v>
      </c>
      <c r="C23" s="23" t="s">
        <v>188</v>
      </c>
      <c r="D23" s="23" t="s">
        <v>190</v>
      </c>
      <c r="E23" s="23" t="s">
        <v>152</v>
      </c>
      <c r="F23" s="30">
        <v>2.1801195078893802E-3</v>
      </c>
      <c r="G23" s="30">
        <v>2.1801195078893802E-3</v>
      </c>
      <c r="H23" s="30">
        <v>2.1801195078893802E-3</v>
      </c>
      <c r="I23" s="30"/>
      <c r="J23" s="29">
        <f t="shared" si="1"/>
        <v>2.1801195078893802</v>
      </c>
      <c r="K23" s="29">
        <f t="shared" si="2"/>
        <v>2.1801195078893802</v>
      </c>
      <c r="L23" s="29">
        <f t="shared" si="3"/>
        <v>2.1801195078893802</v>
      </c>
      <c r="M23" s="29">
        <f t="shared" si="4"/>
        <v>0</v>
      </c>
    </row>
    <row r="24" spans="1:13" s="23" customFormat="1">
      <c r="A24" s="23" t="s">
        <v>86</v>
      </c>
      <c r="B24" s="23">
        <v>7</v>
      </c>
      <c r="C24" s="23" t="s">
        <v>185</v>
      </c>
      <c r="D24" s="23" t="s">
        <v>190</v>
      </c>
      <c r="E24" s="23" t="s">
        <v>152</v>
      </c>
      <c r="F24" s="30">
        <v>9.0321666046454404E-4</v>
      </c>
      <c r="G24" s="30">
        <v>5.4395917835662298E-3</v>
      </c>
      <c r="H24" s="30">
        <v>2.14131715563461E-3</v>
      </c>
      <c r="I24" s="30">
        <v>1.87627067147172E-3</v>
      </c>
      <c r="J24" s="29">
        <f t="shared" si="1"/>
        <v>0.90321666046454407</v>
      </c>
      <c r="K24" s="29">
        <f t="shared" si="2"/>
        <v>5.4395917835662297</v>
      </c>
      <c r="L24" s="29">
        <f t="shared" si="3"/>
        <v>2.14131715563461</v>
      </c>
      <c r="M24" s="29">
        <f t="shared" si="4"/>
        <v>1.8762706714717201</v>
      </c>
    </row>
    <row r="25" spans="1:13" s="23" customFormat="1">
      <c r="A25" s="23" t="s">
        <v>86</v>
      </c>
      <c r="B25"/>
      <c r="C25" t="s">
        <v>203</v>
      </c>
      <c r="D25" t="s">
        <v>204</v>
      </c>
      <c r="E25" t="s">
        <v>152</v>
      </c>
      <c r="F25" s="31"/>
      <c r="G25" s="31"/>
      <c r="H25" s="31"/>
      <c r="I25" s="31"/>
      <c r="J25" s="29">
        <f t="shared" si="1"/>
        <v>0</v>
      </c>
      <c r="K25" s="29">
        <f t="shared" si="2"/>
        <v>0</v>
      </c>
      <c r="L25" s="29">
        <f t="shared" si="3"/>
        <v>0</v>
      </c>
      <c r="M25" s="29">
        <f t="shared" si="4"/>
        <v>0</v>
      </c>
    </row>
    <row r="26" spans="1:13" s="23" customFormat="1">
      <c r="A26" s="23" t="s">
        <v>86</v>
      </c>
      <c r="B26" s="23">
        <v>1</v>
      </c>
      <c r="C26" s="23" t="s">
        <v>188</v>
      </c>
      <c r="D26" s="23" t="s">
        <v>190</v>
      </c>
      <c r="E26" s="23" t="s">
        <v>154</v>
      </c>
      <c r="F26" s="30">
        <v>1.7012779552715598E-5</v>
      </c>
      <c r="G26" s="30">
        <v>1.7012779552715598E-5</v>
      </c>
      <c r="H26" s="30">
        <v>1.7012779552715598E-5</v>
      </c>
      <c r="I26" s="30"/>
      <c r="J26" s="29">
        <f t="shared" si="1"/>
        <v>1.7012779552715598E-2</v>
      </c>
      <c r="K26" s="29">
        <f t="shared" si="2"/>
        <v>1.7012779552715598E-2</v>
      </c>
      <c r="L26" s="29">
        <f t="shared" si="3"/>
        <v>1.7012779552715598E-2</v>
      </c>
      <c r="M26" s="29">
        <f t="shared" si="4"/>
        <v>0</v>
      </c>
    </row>
    <row r="27" spans="1:13" s="23" customFormat="1">
      <c r="A27" s="23" t="s">
        <v>86</v>
      </c>
      <c r="B27" s="23">
        <v>7</v>
      </c>
      <c r="C27" s="23" t="s">
        <v>185</v>
      </c>
      <c r="D27" s="23" t="s">
        <v>190</v>
      </c>
      <c r="E27" s="23" t="s">
        <v>154</v>
      </c>
      <c r="F27" s="30">
        <v>4.46808510638297E-5</v>
      </c>
      <c r="G27" s="30">
        <v>4.46808510638297E-5</v>
      </c>
      <c r="H27" s="30">
        <v>4.46808510638297E-5</v>
      </c>
      <c r="I27" s="30"/>
      <c r="J27" s="29">
        <f t="shared" si="1"/>
        <v>4.4680851063829699E-2</v>
      </c>
      <c r="K27" s="29">
        <f t="shared" si="2"/>
        <v>4.4680851063829699E-2</v>
      </c>
      <c r="L27" s="29">
        <f t="shared" si="3"/>
        <v>4.4680851063829699E-2</v>
      </c>
      <c r="M27" s="29">
        <f t="shared" si="4"/>
        <v>0</v>
      </c>
    </row>
    <row r="28" spans="1:13" s="23" customFormat="1">
      <c r="A28" s="23" t="s">
        <v>86</v>
      </c>
      <c r="B28" s="23">
        <v>1</v>
      </c>
      <c r="C28" s="23" t="s">
        <v>187</v>
      </c>
      <c r="D28" s="23" t="s">
        <v>190</v>
      </c>
      <c r="E28" s="23" t="s">
        <v>194</v>
      </c>
      <c r="F28" s="30">
        <v>6.6376571624871103E-4</v>
      </c>
      <c r="G28" s="30">
        <v>6.6376571624871103E-4</v>
      </c>
      <c r="H28" s="30">
        <v>6.6376571624871103E-4</v>
      </c>
      <c r="I28" s="30"/>
      <c r="J28" s="29">
        <f t="shared" si="1"/>
        <v>0.66376571624871106</v>
      </c>
      <c r="K28" s="29">
        <f t="shared" si="2"/>
        <v>0.66376571624871106</v>
      </c>
      <c r="L28" s="29">
        <f t="shared" si="3"/>
        <v>0.66376571624871106</v>
      </c>
      <c r="M28" s="29">
        <f t="shared" si="4"/>
        <v>0</v>
      </c>
    </row>
    <row r="29" spans="1:13" s="23" customFormat="1">
      <c r="A29" s="23" t="s">
        <v>86</v>
      </c>
      <c r="B29" s="23">
        <v>1</v>
      </c>
      <c r="C29" s="23" t="s">
        <v>188</v>
      </c>
      <c r="D29" s="23" t="s">
        <v>190</v>
      </c>
      <c r="E29" s="23" t="s">
        <v>194</v>
      </c>
      <c r="F29" s="30">
        <v>3.2170127795527102E-4</v>
      </c>
      <c r="G29" s="30">
        <v>6.81996805111821E-4</v>
      </c>
      <c r="H29" s="30">
        <v>5.0184904153354598E-4</v>
      </c>
      <c r="I29" s="30">
        <v>2.5476741048357799E-4</v>
      </c>
      <c r="J29" s="29">
        <f t="shared" si="1"/>
        <v>0.32170127795527104</v>
      </c>
      <c r="K29" s="29">
        <f t="shared" si="2"/>
        <v>0.68199680511182104</v>
      </c>
      <c r="L29" s="29">
        <f t="shared" si="3"/>
        <v>0.50184904153354604</v>
      </c>
      <c r="M29" s="29">
        <f t="shared" si="4"/>
        <v>0.25476741048357798</v>
      </c>
    </row>
    <row r="30" spans="1:13" s="23" customFormat="1">
      <c r="A30" s="23" t="s">
        <v>86</v>
      </c>
      <c r="B30" s="23">
        <v>7</v>
      </c>
      <c r="C30" s="23" t="s">
        <v>185</v>
      </c>
      <c r="D30" s="23" t="s">
        <v>190</v>
      </c>
      <c r="E30" s="23" t="s">
        <v>194</v>
      </c>
      <c r="F30" s="30">
        <v>7.0629474708171203E-4</v>
      </c>
      <c r="G30" s="30">
        <v>1.8301625526790999E-3</v>
      </c>
      <c r="H30" s="30">
        <v>1.2682286498804001E-3</v>
      </c>
      <c r="I30" s="30">
        <v>7.9469454649515705E-4</v>
      </c>
      <c r="J30" s="29">
        <f t="shared" si="1"/>
        <v>0.70629474708171203</v>
      </c>
      <c r="K30" s="29">
        <f t="shared" si="2"/>
        <v>1.8301625526790999</v>
      </c>
      <c r="L30" s="29">
        <f t="shared" si="3"/>
        <v>1.2682286498804001</v>
      </c>
      <c r="M30" s="29">
        <f t="shared" si="4"/>
        <v>0.79469454649515703</v>
      </c>
    </row>
    <row r="31" spans="1:13" s="23" customFormat="1">
      <c r="A31" s="23" t="s">
        <v>86</v>
      </c>
      <c r="B31"/>
      <c r="C31" t="s">
        <v>203</v>
      </c>
      <c r="D31" t="s">
        <v>204</v>
      </c>
      <c r="E31" t="s">
        <v>194</v>
      </c>
      <c r="F31" s="31"/>
      <c r="G31" s="31"/>
      <c r="H31" s="31"/>
      <c r="I31" s="31"/>
      <c r="J31" s="29">
        <f t="shared" si="1"/>
        <v>0</v>
      </c>
      <c r="K31" s="29">
        <f t="shared" si="2"/>
        <v>0</v>
      </c>
      <c r="L31" s="29">
        <f t="shared" si="3"/>
        <v>0</v>
      </c>
      <c r="M31" s="29">
        <f t="shared" si="4"/>
        <v>0</v>
      </c>
    </row>
    <row r="32" spans="1:13">
      <c r="A32" t="s">
        <v>202</v>
      </c>
      <c r="B32" s="23">
        <v>1</v>
      </c>
      <c r="C32" s="23" t="s">
        <v>187</v>
      </c>
      <c r="D32" s="23" t="s">
        <v>190</v>
      </c>
      <c r="E32" s="23" t="s">
        <v>153</v>
      </c>
      <c r="F32" s="30">
        <v>1.8723534180693899E-4</v>
      </c>
      <c r="G32" s="30">
        <v>1.8723534180693899E-4</v>
      </c>
      <c r="H32" s="30">
        <v>1.8723534180693899E-4</v>
      </c>
      <c r="I32" s="30"/>
      <c r="L32" s="29">
        <f t="shared" si="3"/>
        <v>0.18723534180693899</v>
      </c>
    </row>
    <row r="33" spans="1:12">
      <c r="A33" t="s">
        <v>202</v>
      </c>
      <c r="B33" s="23">
        <v>7</v>
      </c>
      <c r="C33" s="23" t="s">
        <v>185</v>
      </c>
      <c r="D33" s="23" t="s">
        <v>190</v>
      </c>
      <c r="E33" s="23" t="s">
        <v>153</v>
      </c>
      <c r="F33" s="30">
        <v>1.4506769825918701E-6</v>
      </c>
      <c r="G33" s="30">
        <v>2.8807245136186699E-4</v>
      </c>
      <c r="H33" s="30">
        <v>1.02184691868096E-4</v>
      </c>
      <c r="I33" s="30">
        <v>1.21433154819099E-4</v>
      </c>
      <c r="L33" s="29">
        <f t="shared" si="3"/>
        <v>0.10218469186809601</v>
      </c>
    </row>
    <row r="34" spans="1:12">
      <c r="A34" t="s">
        <v>202</v>
      </c>
      <c r="B34" s="23">
        <v>1</v>
      </c>
      <c r="C34" s="23" t="s">
        <v>187</v>
      </c>
      <c r="D34" s="23" t="s">
        <v>190</v>
      </c>
      <c r="E34" s="23" t="s">
        <v>195</v>
      </c>
      <c r="F34" s="30">
        <v>1.49327413260048E-3</v>
      </c>
      <c r="G34" s="30">
        <v>1.49327413260048E-3</v>
      </c>
      <c r="H34" s="30">
        <v>1.49327413260048E-3</v>
      </c>
      <c r="I34" s="30"/>
      <c r="L34" s="29">
        <f t="shared" si="3"/>
        <v>1.4932741326004799</v>
      </c>
    </row>
    <row r="35" spans="1:12">
      <c r="A35" t="s">
        <v>202</v>
      </c>
      <c r="B35" s="23">
        <v>1</v>
      </c>
      <c r="C35" s="23" t="s">
        <v>188</v>
      </c>
      <c r="D35" s="23" t="s">
        <v>190</v>
      </c>
      <c r="E35" s="23" t="s">
        <v>195</v>
      </c>
      <c r="F35" s="30">
        <v>6.00422181652213E-5</v>
      </c>
      <c r="G35" s="30">
        <v>7.2916476494751204E-4</v>
      </c>
      <c r="H35" s="30">
        <v>3.9460349155636602E-4</v>
      </c>
      <c r="I35" s="30">
        <v>4.7314109027456999E-4</v>
      </c>
      <c r="L35" s="29">
        <f t="shared" si="3"/>
        <v>0.39460349155636604</v>
      </c>
    </row>
    <row r="36" spans="1:12">
      <c r="A36" t="s">
        <v>202</v>
      </c>
      <c r="B36" s="23">
        <v>7</v>
      </c>
      <c r="C36" s="23" t="s">
        <v>185</v>
      </c>
      <c r="D36" s="23" t="s">
        <v>190</v>
      </c>
      <c r="E36" s="23" t="s">
        <v>195</v>
      </c>
      <c r="F36" s="30">
        <v>8.3752417794970895E-5</v>
      </c>
      <c r="G36" s="30">
        <v>4.90261121856866E-3</v>
      </c>
      <c r="H36" s="30">
        <v>1.8068094470128299E-3</v>
      </c>
      <c r="I36" s="30">
        <v>2.1286361344753598E-3</v>
      </c>
      <c r="L36" s="29">
        <f t="shared" si="3"/>
        <v>1.80680944701283</v>
      </c>
    </row>
    <row r="37" spans="1:12">
      <c r="A37" t="s">
        <v>202</v>
      </c>
      <c r="C37" t="s">
        <v>203</v>
      </c>
      <c r="D37" t="s">
        <v>204</v>
      </c>
      <c r="E37" t="s">
        <v>195</v>
      </c>
      <c r="L37" s="29">
        <f t="shared" si="3"/>
        <v>0</v>
      </c>
    </row>
    <row r="38" spans="1:12">
      <c r="A38" t="s">
        <v>202</v>
      </c>
      <c r="C38" t="s">
        <v>203</v>
      </c>
      <c r="D38" t="s">
        <v>204</v>
      </c>
    </row>
    <row r="45" spans="1:12">
      <c r="E45" s="32"/>
    </row>
    <row r="46" spans="1:12">
      <c r="E46" s="32"/>
    </row>
    <row r="47" spans="1:12">
      <c r="E47" s="32"/>
    </row>
    <row r="48" spans="1:12">
      <c r="E48" s="32"/>
    </row>
    <row r="49" spans="5:5">
      <c r="E49" s="32"/>
    </row>
    <row r="50" spans="5:5">
      <c r="E50" s="32"/>
    </row>
    <row r="51" spans="5:5">
      <c r="E51" s="32"/>
    </row>
    <row r="52" spans="5:5">
      <c r="E52" s="32"/>
    </row>
    <row r="53" spans="5:5">
      <c r="E53" s="32"/>
    </row>
    <row r="54" spans="5:5">
      <c r="E54" s="32"/>
    </row>
  </sheetData>
  <autoFilter ref="B1:I38" xr:uid="{9789708F-4D14-47E8-8972-C29E88103FB2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8539C-4C4E-4DCE-8AB2-FC41A9DC5BCA}">
  <dimension ref="A43:T140"/>
  <sheetViews>
    <sheetView topLeftCell="A118" workbookViewId="0">
      <selection activeCell="A130" sqref="A130:B140"/>
    </sheetView>
  </sheetViews>
  <sheetFormatPr baseColWidth="10" defaultRowHeight="15"/>
  <sheetData>
    <row r="43" spans="1:1">
      <c r="A43" s="5" t="s">
        <v>403</v>
      </c>
    </row>
    <row r="93" spans="1:20" s="1" customFormat="1">
      <c r="A93" s="1" t="s">
        <v>400</v>
      </c>
      <c r="D93" s="1" t="s">
        <v>401</v>
      </c>
      <c r="L93" s="1" t="s">
        <v>402</v>
      </c>
      <c r="T93" s="1" t="s">
        <v>403</v>
      </c>
    </row>
    <row r="130" spans="1:2">
      <c r="A130" s="6" t="s">
        <v>619</v>
      </c>
      <c r="B130" s="6" t="s">
        <v>620</v>
      </c>
    </row>
    <row r="131" spans="1:2">
      <c r="A131" s="26" t="s">
        <v>9</v>
      </c>
      <c r="B131" s="26" t="s">
        <v>621</v>
      </c>
    </row>
    <row r="132" spans="1:2">
      <c r="A132" s="26" t="s">
        <v>622</v>
      </c>
      <c r="B132" s="26" t="s">
        <v>616</v>
      </c>
    </row>
    <row r="133" spans="1:2">
      <c r="A133" s="26" t="s">
        <v>623</v>
      </c>
      <c r="B133" s="26" t="s">
        <v>624</v>
      </c>
    </row>
    <row r="134" spans="1:2">
      <c r="A134" s="26" t="s">
        <v>410</v>
      </c>
      <c r="B134" s="26" t="s">
        <v>625</v>
      </c>
    </row>
    <row r="135" spans="1:2">
      <c r="A135" s="26" t="s">
        <v>626</v>
      </c>
      <c r="B135" s="26" t="s">
        <v>627</v>
      </c>
    </row>
    <row r="136" spans="1:2">
      <c r="A136" s="26" t="s">
        <v>628</v>
      </c>
      <c r="B136" s="26" t="s">
        <v>629</v>
      </c>
    </row>
    <row r="137" spans="1:2">
      <c r="A137" s="26" t="s">
        <v>630</v>
      </c>
      <c r="B137" s="26" t="s">
        <v>631</v>
      </c>
    </row>
    <row r="138" spans="1:2">
      <c r="A138" s="26" t="s">
        <v>632</v>
      </c>
      <c r="B138" s="26" t="s">
        <v>633</v>
      </c>
    </row>
    <row r="139" spans="1:2">
      <c r="A139" s="26" t="s">
        <v>634</v>
      </c>
      <c r="B139" s="26" t="s">
        <v>635</v>
      </c>
    </row>
    <row r="140" spans="1:2">
      <c r="A140" s="26" t="s">
        <v>636</v>
      </c>
      <c r="B140" s="26" t="s">
        <v>344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7029D-14B2-4126-BDCB-480C96561A7B}">
  <dimension ref="B1"/>
  <sheetViews>
    <sheetView workbookViewId="0">
      <selection activeCell="B1" sqref="B1"/>
    </sheetView>
  </sheetViews>
  <sheetFormatPr baseColWidth="10" defaultRowHeight="15"/>
  <cols>
    <col min="1" max="1" width="11.7109375" bestFit="1" customWidth="1"/>
    <col min="2" max="2" width="20.28515625" bestFit="1" customWidth="1"/>
    <col min="3" max="3" width="19.28515625" bestFit="1" customWidth="1"/>
    <col min="4" max="4" width="10" bestFit="1" customWidth="1"/>
    <col min="5" max="5" width="13.85546875" bestFit="1" customWidth="1"/>
    <col min="6" max="6" width="4.7109375" bestFit="1" customWidth="1"/>
    <col min="7" max="7" width="14.7109375" bestFit="1" customWidth="1"/>
    <col min="8" max="8" width="9.42578125" bestFit="1" customWidth="1"/>
    <col min="9" max="9" width="17" bestFit="1" customWidth="1"/>
  </cols>
  <sheetData>
    <row r="1" spans="2:2">
      <c r="B1" t="s">
        <v>463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A03EB-833B-4B1B-B0BB-3F458119FC69}">
  <sheetPr>
    <tabColor theme="6" tint="0.79998168889431442"/>
  </sheetPr>
  <dimension ref="A1:B7"/>
  <sheetViews>
    <sheetView workbookViewId="0">
      <selection activeCell="B19" sqref="B19"/>
    </sheetView>
  </sheetViews>
  <sheetFormatPr baseColWidth="10" defaultRowHeight="15"/>
  <cols>
    <col min="1" max="1" width="11.42578125" bestFit="1" customWidth="1"/>
    <col min="2" max="2" width="255.5703125" bestFit="1" customWidth="1"/>
  </cols>
  <sheetData>
    <row r="1" spans="1:2">
      <c r="A1" s="1" t="s">
        <v>205</v>
      </c>
      <c r="B1" s="1" t="s">
        <v>206</v>
      </c>
    </row>
    <row r="2" spans="1:2">
      <c r="B2" s="25" t="s">
        <v>207</v>
      </c>
    </row>
    <row r="3" spans="1:2">
      <c r="B3" s="25" t="s">
        <v>208</v>
      </c>
    </row>
    <row r="4" spans="1:2">
      <c r="A4" s="25"/>
      <c r="B4" s="25" t="s">
        <v>209</v>
      </c>
    </row>
    <row r="5" spans="1:2">
      <c r="A5" s="25"/>
      <c r="B5" s="25" t="s">
        <v>210</v>
      </c>
    </row>
    <row r="6" spans="1:2">
      <c r="A6" s="25"/>
    </row>
    <row r="7" spans="1:2">
      <c r="A7" s="25"/>
    </row>
  </sheetData>
  <autoFilter ref="A1:B1" xr:uid="{AE9A03EB-833B-4B1B-B0BB-3F458119FC69}"/>
  <hyperlinks>
    <hyperlink ref="B2" r:id="rId1" display="https://publications.anl.gov/anlpubs/2022/12/178670.pdf" xr:uid="{981A3FDC-B0B2-4E32-AE0A-7437A7273104}"/>
    <hyperlink ref="B3" r:id="rId2" display="https://doi.org/10.1016/j.jclepro.2012.01.042" xr:uid="{15A16E0D-D4BD-4E77-94D2-D8B83559665B}"/>
    <hyperlink ref="B4" r:id="rId3" display="https://doi.org/10.1016/j.jclepro.2012.09.027" xr:uid="{698FA6B7-EB50-44BE-A24B-029699CB864E}"/>
    <hyperlink ref="B5" r:id="rId4" display="https://doi.org/10.1007/s11367-021-02018-5" xr:uid="{FFF38CF5-FD76-45D9-B517-AC34CE0A5D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README</vt:lpstr>
      <vt:lpstr>ARCHETYPES</vt:lpstr>
      <vt:lpstr>METALLICAN</vt:lpstr>
      <vt:lpstr>MAT_METALLICAN</vt:lpstr>
      <vt:lpstr>H2O_METALLICAN</vt:lpstr>
      <vt:lpstr>DATA</vt:lpstr>
      <vt:lpstr>DATA_old</vt:lpstr>
      <vt:lpstr>Param</vt:lpstr>
      <vt:lpstr>Material_categories</vt:lpstr>
      <vt:lpstr>lca_alg</vt:lpstr>
      <vt:lpstr>Material_MetalliCan</vt:lpstr>
      <vt:lpstr>Material_Par</vt:lpstr>
      <vt:lpstr>Flowsheets</vt:lpstr>
      <vt:lpstr>U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2015-06-05T18:19:34Z</dcterms:created>
  <dcterms:modified xsi:type="dcterms:W3CDTF">2025-12-16T15:43:28Z</dcterms:modified>
</cp:coreProperties>
</file>