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polymtlca0-my.sharepoint.com/personal/marin_pellan_polymtlus_ca/Documents/Desktop/POST_DOC/Project/regional_minerals_sustainability/data/"/>
    </mc:Choice>
  </mc:AlternateContent>
  <xr:revisionPtr revIDLastSave="982" documentId="8_{E5E6C802-A210-4BD1-9B6D-6A1674DD2CC0}" xr6:coauthVersionLast="47" xr6:coauthVersionMax="47" xr10:uidLastSave="{8764B69E-BD9A-4DAA-BA92-7C9DC589FA3B}"/>
  <bookViews>
    <workbookView minimized="1" xWindow="1116" yWindow="1116" windowWidth="17280" windowHeight="8880" firstSheet="4" activeTab="6" xr2:uid="{00000000-000D-0000-FFFF-FFFF00000000}"/>
  </bookViews>
  <sheets>
    <sheet name="README" sheetId="7" r:id="rId1"/>
    <sheet name="canada_prod" sheetId="13" r:id="rId2"/>
    <sheet name="canada_resv" sheetId="14" r:id="rId3"/>
    <sheet name="copper_mine" sheetId="2" r:id="rId4"/>
    <sheet name="copper_refinery" sheetId="9" r:id="rId5"/>
    <sheet name="copper_smelter" sheetId="10" r:id="rId6"/>
    <sheet name="nickel_mine" sheetId="6" r:id="rId7"/>
    <sheet name="nickel_prim_prod" sheetId="12" r:id="rId8"/>
    <sheet name="nickel_int_prod" sheetId="11" r:id="rId9"/>
    <sheet name="cobalt_mine" sheetId="8" r:id="rId10"/>
    <sheet name="cobalt_refinery" sheetId="1" r:id="rId11"/>
    <sheet name="graphite" sheetId="4" r:id="rId12"/>
    <sheet name="lithium" sheetId="5" r:id="rId13"/>
    <sheet name="rare_earths" sheetId="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10" l="1"/>
  <c r="I76" i="10"/>
  <c r="I77" i="10"/>
  <c r="I75" i="10"/>
  <c r="J115" i="9"/>
  <c r="J116" i="9"/>
  <c r="J117" i="9"/>
  <c r="J118" i="9"/>
  <c r="J114" i="9"/>
  <c r="I97" i="2"/>
  <c r="I98" i="2"/>
  <c r="I96" i="2"/>
  <c r="O17" i="5" l="1"/>
  <c r="P17" i="5" s="1"/>
  <c r="L17" i="5"/>
  <c r="M17" i="5" s="1"/>
  <c r="I17" i="5"/>
  <c r="J17" i="5" s="1"/>
  <c r="F17" i="5"/>
  <c r="G17" i="5" s="1"/>
  <c r="C17" i="5"/>
  <c r="D17" i="5" s="1"/>
  <c r="O15" i="5"/>
  <c r="P15" i="5" s="1"/>
  <c r="L15" i="5"/>
  <c r="M15" i="5" s="1"/>
  <c r="I15" i="5"/>
  <c r="J15" i="5" s="1"/>
  <c r="F15" i="5"/>
  <c r="G15" i="5" s="1"/>
  <c r="C15" i="5"/>
  <c r="D15" i="5" s="1"/>
  <c r="I14" i="5"/>
  <c r="J14" i="5" s="1"/>
  <c r="P13" i="5"/>
  <c r="O13" i="5"/>
  <c r="M13" i="5"/>
  <c r="L13" i="5"/>
  <c r="J13" i="5"/>
  <c r="I13" i="5"/>
  <c r="G13" i="5"/>
  <c r="F13" i="5"/>
  <c r="D13" i="5"/>
  <c r="C13" i="5"/>
  <c r="O12" i="5"/>
  <c r="P12" i="5" s="1"/>
  <c r="L12" i="5"/>
  <c r="M12" i="5" s="1"/>
  <c r="I12" i="5"/>
  <c r="J12" i="5" s="1"/>
  <c r="F12" i="5"/>
  <c r="G12" i="5" s="1"/>
  <c r="C12" i="5"/>
  <c r="D12" i="5" s="1"/>
  <c r="L11" i="5"/>
  <c r="M11" i="5" s="1"/>
  <c r="I11" i="5"/>
  <c r="J11" i="5" s="1"/>
  <c r="F11" i="5"/>
  <c r="G11" i="5" s="1"/>
  <c r="C11" i="5"/>
  <c r="D11" i="5" s="1"/>
  <c r="P10" i="5"/>
  <c r="O10" i="5"/>
  <c r="M10" i="5"/>
  <c r="L10" i="5"/>
  <c r="J10" i="5"/>
  <c r="I10" i="5"/>
  <c r="G10" i="5"/>
  <c r="F10" i="5"/>
  <c r="D10" i="5"/>
  <c r="C10" i="5"/>
  <c r="L8" i="5"/>
  <c r="M8" i="5" s="1"/>
  <c r="I8" i="5"/>
  <c r="J8" i="5" s="1"/>
  <c r="O7" i="5"/>
  <c r="P7" i="5" s="1"/>
  <c r="L7" i="5"/>
  <c r="M7" i="5" s="1"/>
  <c r="I7" i="5"/>
  <c r="J7" i="5" s="1"/>
  <c r="F7" i="5"/>
  <c r="G7" i="5" s="1"/>
  <c r="C7" i="5"/>
  <c r="D7" i="5" s="1"/>
  <c r="O6" i="5"/>
  <c r="P6" i="5" s="1"/>
  <c r="L6" i="5"/>
  <c r="M6" i="5" s="1"/>
  <c r="I6" i="5"/>
  <c r="J6" i="5" s="1"/>
  <c r="F6" i="5"/>
  <c r="G6" i="5" s="1"/>
  <c r="C6" i="5"/>
  <c r="D6" i="5" s="1"/>
  <c r="O5" i="5"/>
  <c r="P5" i="5" s="1"/>
  <c r="L5" i="5"/>
  <c r="M5" i="5" s="1"/>
  <c r="I5" i="5"/>
  <c r="J5" i="5" s="1"/>
  <c r="F5" i="5"/>
  <c r="G5" i="5" s="1"/>
  <c r="C5" i="5"/>
  <c r="D5" i="5" s="1"/>
  <c r="P4" i="5"/>
  <c r="O4" i="5"/>
  <c r="M4" i="5"/>
  <c r="L4" i="5"/>
  <c r="J4" i="5"/>
  <c r="I4" i="5"/>
  <c r="G4" i="5"/>
  <c r="F4" i="5"/>
  <c r="D4" i="5"/>
  <c r="C4" i="5"/>
</calcChain>
</file>

<file path=xl/sharedStrings.xml><?xml version="1.0" encoding="utf-8"?>
<sst xmlns="http://schemas.openxmlformats.org/spreadsheetml/2006/main" count="2196" uniqueCount="664">
  <si>
    <r>
      <t>Australia</t>
    </r>
    <r>
      <rPr>
        <vertAlign val="superscript"/>
        <sz val="8"/>
        <rFont val="Times New Roman"/>
        <family val="1"/>
      </rPr>
      <t>4</t>
    </r>
  </si>
  <si>
    <r>
      <t>Botswana</t>
    </r>
    <r>
      <rPr>
        <vertAlign val="superscript"/>
        <sz val="8"/>
        <rFont val="Times New Roman"/>
        <family val="1"/>
      </rPr>
      <t>5</t>
    </r>
  </si>
  <si>
    <t>--</t>
  </si>
  <si>
    <t>Brazil</t>
  </si>
  <si>
    <r>
      <t>Canada</t>
    </r>
    <r>
      <rPr>
        <vertAlign val="superscript"/>
        <sz val="8"/>
        <rFont val="Times New Roman"/>
        <family val="1"/>
      </rPr>
      <t>6</t>
    </r>
  </si>
  <si>
    <t>China</t>
  </si>
  <si>
    <r>
      <t>Congo (Kinshasa)</t>
    </r>
    <r>
      <rPr>
        <vertAlign val="superscript"/>
        <sz val="8"/>
        <rFont val="Times New Roman"/>
        <family val="1"/>
      </rPr>
      <t>e, 7</t>
    </r>
  </si>
  <si>
    <r>
      <t>Cuba</t>
    </r>
    <r>
      <rPr>
        <vertAlign val="superscript"/>
        <sz val="8"/>
        <rFont val="Times New Roman"/>
        <family val="1"/>
      </rPr>
      <t>e, 8</t>
    </r>
  </si>
  <si>
    <r>
      <t>Finland</t>
    </r>
    <r>
      <rPr>
        <vertAlign val="superscript"/>
        <sz val="8"/>
        <rFont val="Times New Roman"/>
        <family val="1"/>
      </rPr>
      <t>9</t>
    </r>
  </si>
  <si>
    <r>
      <t>Indonesia</t>
    </r>
    <r>
      <rPr>
        <vertAlign val="superscript"/>
        <sz val="8"/>
        <rFont val="Times New Roman"/>
        <family val="1"/>
      </rPr>
      <t>e, 10</t>
    </r>
  </si>
  <si>
    <r>
      <t>Madagascar</t>
    </r>
    <r>
      <rPr>
        <vertAlign val="superscript"/>
        <sz val="8"/>
        <rFont val="Times New Roman"/>
        <family val="1"/>
      </rPr>
      <t>e, 11</t>
    </r>
  </si>
  <si>
    <r>
      <t>Mexico</t>
    </r>
    <r>
      <rPr>
        <vertAlign val="superscript"/>
        <sz val="8"/>
        <rFont val="Times New Roman"/>
        <family val="1"/>
      </rPr>
      <t>e</t>
    </r>
  </si>
  <si>
    <r>
      <t>Morocco</t>
    </r>
    <r>
      <rPr>
        <vertAlign val="superscript"/>
        <sz val="8"/>
        <rFont val="Times New Roman"/>
        <family val="1"/>
      </rPr>
      <t>e, 12</t>
    </r>
  </si>
  <si>
    <r>
      <t>New Caledonia</t>
    </r>
    <r>
      <rPr>
        <vertAlign val="superscript"/>
        <sz val="8"/>
        <rFont val="Times New Roman"/>
        <family val="1"/>
      </rPr>
      <t>e, 13</t>
    </r>
  </si>
  <si>
    <r>
      <t>Papua New Guinea</t>
    </r>
    <r>
      <rPr>
        <vertAlign val="superscript"/>
        <sz val="8"/>
        <rFont val="Times New Roman"/>
        <family val="1"/>
      </rPr>
      <t>14</t>
    </r>
  </si>
  <si>
    <r>
      <t>Philippines</t>
    </r>
    <r>
      <rPr>
        <vertAlign val="superscript"/>
        <sz val="8"/>
        <rFont val="Times New Roman"/>
        <family val="1"/>
      </rPr>
      <t>e, 15</t>
    </r>
  </si>
  <si>
    <r>
      <t>Russia</t>
    </r>
    <r>
      <rPr>
        <vertAlign val="superscript"/>
        <sz val="8"/>
        <rFont val="Times New Roman"/>
        <family val="1"/>
      </rPr>
      <t>16</t>
    </r>
  </si>
  <si>
    <r>
      <t>South Africa</t>
    </r>
    <r>
      <rPr>
        <vertAlign val="superscript"/>
        <sz val="8"/>
        <rFont val="Times New Roman"/>
        <family val="1"/>
      </rPr>
      <t>e</t>
    </r>
  </si>
  <si>
    <r>
      <t>Turkey</t>
    </r>
    <r>
      <rPr>
        <vertAlign val="superscript"/>
        <sz val="8"/>
        <rFont val="Times New Roman"/>
        <family val="1"/>
      </rPr>
      <t>14</t>
    </r>
  </si>
  <si>
    <r>
      <t>United States</t>
    </r>
    <r>
      <rPr>
        <vertAlign val="superscript"/>
        <sz val="8"/>
        <rFont val="Times New Roman"/>
        <family val="1"/>
      </rPr>
      <t>e, 16</t>
    </r>
  </si>
  <si>
    <r>
      <t>Vietnam</t>
    </r>
    <r>
      <rPr>
        <vertAlign val="superscript"/>
        <sz val="8"/>
        <rFont val="Times New Roman"/>
        <family val="1"/>
      </rPr>
      <t>16</t>
    </r>
  </si>
  <si>
    <t>Zambia</t>
  </si>
  <si>
    <t>Zimbabwe</t>
  </si>
  <si>
    <t>Total</t>
  </si>
  <si>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 Zero.</t>
    </r>
  </si>
  <si>
    <r>
      <rPr>
        <vertAlign val="superscript"/>
        <sz val="8"/>
        <rFont val="Times New Roman"/>
        <family val="1"/>
      </rPr>
      <t>1</t>
    </r>
    <r>
      <rPr>
        <sz val="8"/>
        <rFont val="Times New Roman"/>
        <family val="1"/>
      </rPr>
      <t>Table includes data available through September 23, 2021. All data are reported unless otherwise noted; totals may include estimated data. Totals, U.S. data, and estimated data are rounded to no more than three significant digits; may not add to totals shown.</t>
    </r>
  </si>
  <si>
    <r>
      <rPr>
        <vertAlign val="superscript"/>
        <sz val="8"/>
        <rFont val="Times New Roman"/>
        <family val="1"/>
      </rPr>
      <t>2</t>
    </r>
    <r>
      <rPr>
        <sz val="8"/>
        <rFont val="Times New Roman"/>
        <family val="1"/>
      </rPr>
      <t>Figures represent recoverable cobalt content from ores, concentrates, or intermediate products from cobalt, copper, nickel, platinum, or zinc operations.</t>
    </r>
  </si>
  <si>
    <r>
      <rPr>
        <vertAlign val="superscript"/>
        <sz val="8"/>
        <rFont val="Times New Roman"/>
        <family val="1"/>
      </rPr>
      <t>3</t>
    </r>
    <r>
      <rPr>
        <sz val="8"/>
        <rFont val="Times New Roman"/>
        <family val="1"/>
      </rPr>
      <t>Other copper-, iron (pyrite)-, nickel-, platinum-, or zinc-producing countries and (or) localities may have produced ores containing cobalt as a byproduct component, but recovery was small or zero.</t>
    </r>
  </si>
  <si>
    <r>
      <rPr>
        <vertAlign val="superscript"/>
        <sz val="8"/>
        <rFont val="Times New Roman"/>
        <family val="1"/>
      </rPr>
      <t>4</t>
    </r>
    <r>
      <rPr>
        <sz val="8"/>
        <rFont val="Times New Roman"/>
        <family val="1"/>
      </rPr>
      <t>Cobalt content of lateritic nickel ore and nickel concentrate reported by the government of Western Australia.</t>
    </r>
  </si>
  <si>
    <r>
      <rPr>
        <vertAlign val="superscript"/>
        <sz val="8"/>
        <rFont val="Times New Roman"/>
        <family val="1"/>
      </rPr>
      <t>5</t>
    </r>
    <r>
      <rPr>
        <sz val="8"/>
        <rFont val="Times New Roman"/>
        <family val="1"/>
      </rPr>
      <t>Reported cobalt content of pelletized nickel-copper matte.</t>
    </r>
  </si>
  <si>
    <r>
      <rPr>
        <vertAlign val="superscript"/>
        <sz val="8"/>
        <rFont val="Times New Roman"/>
        <family val="1"/>
      </rPr>
      <t>6</t>
    </r>
    <r>
      <rPr>
        <sz val="8"/>
        <rFont val="Times New Roman"/>
        <family val="1"/>
      </rPr>
      <t>Data for 2016–19 are recoverable cobalt in concentrates shipped reported by Natural Resources Canada. Data for 2020 are recoverable cobalt production reported by Statistics Canada.</t>
    </r>
  </si>
  <si>
    <r>
      <rPr>
        <vertAlign val="superscript"/>
        <sz val="8"/>
        <rFont val="Times New Roman"/>
        <family val="1"/>
      </rPr>
      <t>7</t>
    </r>
    <r>
      <rPr>
        <sz val="8"/>
        <rFont val="Times New Roman"/>
        <family val="1"/>
      </rPr>
      <t>Determined from reported or estimated cobalt content of materials originating from mining and processing operations in Congo (Kinshasa) such as ores, concentrates, refined cobalt metal, and intermediate products including crude cobalt alloys, crude cobalt hydroxide, and crude cobalt carbonate produced from cobalt ores and concentrates, tailings, or slags.</t>
    </r>
  </si>
  <si>
    <r>
      <rPr>
        <vertAlign val="superscript"/>
        <sz val="8"/>
        <rFont val="Times New Roman"/>
        <family val="1"/>
      </rPr>
      <t>8</t>
    </r>
    <r>
      <rPr>
        <sz val="8"/>
        <rFont val="Times New Roman"/>
        <family val="1"/>
      </rPr>
      <t>Determined from estimated cobalt content of nickel-cobalt sulfide production and estimated cobalt content of ammoniacal liquor production.</t>
    </r>
  </si>
  <si>
    <r>
      <rPr>
        <vertAlign val="superscript"/>
        <sz val="8"/>
        <rFont val="Times New Roman"/>
        <family val="1"/>
      </rPr>
      <t>9</t>
    </r>
    <r>
      <rPr>
        <sz val="8"/>
        <rFont val="Times New Roman"/>
        <family val="1"/>
      </rPr>
      <t>Data prior to 2018 exclude cobalt in low-grade cobalt-nickel concentrates that were stockpiled while a marketable product was being developed.</t>
    </r>
  </si>
  <si>
    <r>
      <rPr>
        <vertAlign val="superscript"/>
        <sz val="8"/>
        <rFont val="Times New Roman"/>
        <family val="1"/>
      </rPr>
      <t>10</t>
    </r>
    <r>
      <rPr>
        <sz val="8"/>
        <rFont val="Times New Roman"/>
        <family val="1"/>
      </rPr>
      <t>Estimated cobalt content of nickel matte plus estimated cobalt in lateritic ore processed in Australia.</t>
    </r>
  </si>
  <si>
    <r>
      <rPr>
        <vertAlign val="superscript"/>
        <sz val="8"/>
        <rFont val="Times New Roman"/>
        <family val="1"/>
      </rPr>
      <t>11</t>
    </r>
    <r>
      <rPr>
        <sz val="8"/>
        <rFont val="Times New Roman"/>
        <family val="1"/>
      </rPr>
      <t>Estimated cobalt content of ore production based on reported cobalt metal powder production and nickel recovery rates.</t>
    </r>
  </si>
  <si>
    <r>
      <rPr>
        <vertAlign val="superscript"/>
        <sz val="8"/>
        <rFont val="Times New Roman"/>
        <family val="1"/>
      </rPr>
      <t>12</t>
    </r>
    <r>
      <rPr>
        <sz val="8"/>
        <rFont val="Times New Roman"/>
        <family val="1"/>
      </rPr>
      <t>Cobalt content of concentrate estimated from reported or estimated gross weight.</t>
    </r>
  </si>
  <si>
    <r>
      <rPr>
        <vertAlign val="superscript"/>
        <sz val="8"/>
        <rFont val="Times New Roman"/>
        <family val="1"/>
      </rPr>
      <t>13</t>
    </r>
    <r>
      <rPr>
        <sz val="8"/>
        <rFont val="Times New Roman"/>
        <family val="1"/>
      </rPr>
      <t>Cobalt contained in cobalt chloride produced in France from New Caledonian matte, cobalt carbonate and nickel hydroxide produced in New Caledonia, and lateritic nickel ore exported to Australia.</t>
    </r>
  </si>
  <si>
    <r>
      <rPr>
        <vertAlign val="superscript"/>
        <sz val="8"/>
        <rFont val="Times New Roman"/>
        <family val="1"/>
      </rPr>
      <t>14</t>
    </r>
    <r>
      <rPr>
        <sz val="8"/>
        <rFont val="Times New Roman"/>
        <family val="1"/>
      </rPr>
      <t>Cobalt content of nickel-cobalt hydroxide.</t>
    </r>
  </si>
  <si>
    <r>
      <rPr>
        <vertAlign val="superscript"/>
        <sz val="8"/>
        <rFont val="Times New Roman"/>
        <family val="1"/>
      </rPr>
      <t>15</t>
    </r>
    <r>
      <rPr>
        <sz val="8"/>
        <rFont val="Times New Roman"/>
        <family val="1"/>
      </rPr>
      <t>Cobalt contained in nickel-cobalt sulfide produced in the Philippines and lateritic nickel ore exported to Australia.</t>
    </r>
  </si>
  <si>
    <r>
      <rPr>
        <vertAlign val="superscript"/>
        <sz val="8"/>
        <rFont val="Times New Roman"/>
        <family val="1"/>
      </rPr>
      <t>16</t>
    </r>
    <r>
      <rPr>
        <sz val="8"/>
        <rFont val="Times New Roman"/>
        <family val="1"/>
      </rPr>
      <t>Cobalt content of concentrates.</t>
    </r>
  </si>
  <si>
    <r>
      <t>Australia, metal powder and oxide hydroxide</t>
    </r>
    <r>
      <rPr>
        <vertAlign val="superscript"/>
        <sz val="8"/>
        <rFont val="Times New Roman"/>
        <family val="1"/>
      </rPr>
      <t>3</t>
    </r>
  </si>
  <si>
    <r>
      <t>Belgium, metal powder, oxide, hydroxide</t>
    </r>
    <r>
      <rPr>
        <vertAlign val="superscript"/>
        <sz val="8"/>
        <rFont val="Times New Roman"/>
        <family val="1"/>
      </rPr>
      <t>e, 6</t>
    </r>
  </si>
  <si>
    <r>
      <t>Brazil, metal</t>
    </r>
    <r>
      <rPr>
        <vertAlign val="superscript"/>
        <sz val="8"/>
        <rFont val="Times New Roman"/>
        <family val="1"/>
      </rPr>
      <t>3</t>
    </r>
  </si>
  <si>
    <t>Canada, metal, metal powder, oxide</t>
  </si>
  <si>
    <r>
      <t>China, metal, metal powder, oxide, salts</t>
    </r>
    <r>
      <rPr>
        <vertAlign val="superscript"/>
        <sz val="8"/>
        <rFont val="Times New Roman"/>
        <family val="1"/>
      </rPr>
      <t>e</t>
    </r>
  </si>
  <si>
    <r>
      <t>Congo (Kinshasa), metal</t>
    </r>
    <r>
      <rPr>
        <vertAlign val="superscript"/>
        <sz val="8"/>
        <rFont val="Times New Roman"/>
        <family val="1"/>
      </rPr>
      <t>8</t>
    </r>
  </si>
  <si>
    <r>
      <t>Finland, metal powder and salts</t>
    </r>
    <r>
      <rPr>
        <vertAlign val="superscript"/>
        <sz val="8"/>
        <rFont val="Times New Roman"/>
        <family val="1"/>
      </rPr>
      <t>9</t>
    </r>
  </si>
  <si>
    <r>
      <t>France, chloride</t>
    </r>
    <r>
      <rPr>
        <vertAlign val="superscript"/>
        <sz val="8"/>
        <rFont val="Times New Roman"/>
        <family val="1"/>
      </rPr>
      <t>3</t>
    </r>
  </si>
  <si>
    <r>
      <t>India, metal and salts</t>
    </r>
    <r>
      <rPr>
        <vertAlign val="superscript"/>
        <sz val="8"/>
        <rFont val="Times New Roman"/>
        <family val="1"/>
      </rPr>
      <t>3</t>
    </r>
  </si>
  <si>
    <t>NA</t>
  </si>
  <si>
    <r>
      <t>Japan, metal</t>
    </r>
    <r>
      <rPr>
        <vertAlign val="superscript"/>
        <sz val="8"/>
        <rFont val="Times New Roman"/>
        <family val="1"/>
      </rPr>
      <t>3</t>
    </r>
  </si>
  <si>
    <t>Madagascar, metal powder</t>
  </si>
  <si>
    <t>Mexico, metal</t>
  </si>
  <si>
    <t>Morocco, metal</t>
  </si>
  <si>
    <t>Norway, metal</t>
  </si>
  <si>
    <r>
      <t>Russia, metal</t>
    </r>
    <r>
      <rPr>
        <vertAlign val="superscript"/>
        <sz val="8"/>
        <rFont val="Times New Roman"/>
        <family val="1"/>
      </rPr>
      <t>3</t>
    </r>
  </si>
  <si>
    <r>
      <t>South Africa, metal powder and sulfate</t>
    </r>
    <r>
      <rPr>
        <vertAlign val="superscript"/>
        <sz val="8"/>
        <rFont val="Times New Roman"/>
        <family val="1"/>
      </rPr>
      <t>3</t>
    </r>
  </si>
  <si>
    <r>
      <t>Zambia, metal</t>
    </r>
    <r>
      <rPr>
        <vertAlign val="superscript"/>
        <sz val="8"/>
        <rFont val="Times New Roman"/>
        <family val="1"/>
      </rPr>
      <t>3</t>
    </r>
  </si>
  <si>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NA Not available.  -- Zero.</t>
    </r>
  </si>
  <si>
    <r>
      <rPr>
        <vertAlign val="superscript"/>
        <sz val="8"/>
        <rFont val="Times New Roman"/>
        <family val="1"/>
      </rPr>
      <t>1</t>
    </r>
    <r>
      <rPr>
        <sz val="8"/>
        <rFont val="Times New Roman"/>
        <family val="1"/>
      </rPr>
      <t>Table includes data available through September 23, 2021. All data are reported unless otherwise noted; totals may include estimated data. Totals and estimated data are rounded to no more than three significant digits; may not add to totals shown.</t>
    </r>
  </si>
  <si>
    <r>
      <rPr>
        <vertAlign val="superscript"/>
        <sz val="8"/>
        <rFont val="Times New Roman"/>
        <family val="1"/>
      </rPr>
      <t>2</t>
    </r>
    <r>
      <rPr>
        <sz val="8"/>
        <rFont val="Times New Roman"/>
        <family val="1"/>
      </rPr>
      <t>Figures represent cobalt refined from ores, concentrates, or intermediate products and do not include production of downstream products from refined cobalt.</t>
    </r>
  </si>
  <si>
    <r>
      <rPr>
        <vertAlign val="superscript"/>
        <sz val="8"/>
        <rFont val="Times New Roman"/>
        <family val="1"/>
      </rPr>
      <t>3</t>
    </r>
    <r>
      <rPr>
        <sz val="8"/>
        <rFont val="Times New Roman"/>
        <family val="1"/>
      </rPr>
      <t>Source: Cobalt Institute (formerly Cobalt Development Institute), except as noted.</t>
    </r>
  </si>
  <si>
    <r>
      <rPr>
        <vertAlign val="superscript"/>
        <sz val="8"/>
        <rFont val="Times New Roman"/>
        <family val="1"/>
      </rPr>
      <t>4</t>
    </r>
    <r>
      <rPr>
        <sz val="8"/>
        <rFont val="Times New Roman"/>
        <family val="1"/>
      </rPr>
      <t>Includes estimated production by Queensland Nickel Pty. Ltd. reported by Darton Commodities Ltd.</t>
    </r>
  </si>
  <si>
    <r>
      <rPr>
        <vertAlign val="superscript"/>
        <sz val="8"/>
        <rFont val="Times New Roman"/>
        <family val="1"/>
      </rPr>
      <t>5</t>
    </r>
    <r>
      <rPr>
        <sz val="8"/>
        <rFont val="Times New Roman"/>
        <family val="1"/>
      </rPr>
      <t>Source: Glencore plc.</t>
    </r>
  </si>
  <si>
    <r>
      <rPr>
        <vertAlign val="superscript"/>
        <sz val="8"/>
        <rFont val="Times New Roman"/>
        <family val="1"/>
      </rPr>
      <t>6</t>
    </r>
    <r>
      <rPr>
        <sz val="8"/>
        <rFont val="Times New Roman"/>
        <family val="1"/>
      </rPr>
      <t>Source: Darton Commodities Ltd.</t>
    </r>
  </si>
  <si>
    <r>
      <rPr>
        <vertAlign val="superscript"/>
        <sz val="8"/>
        <rFont val="Times New Roman"/>
        <family val="1"/>
      </rPr>
      <t>7</t>
    </r>
    <r>
      <rPr>
        <sz val="8"/>
        <rFont val="Times New Roman"/>
        <family val="1"/>
      </rPr>
      <t>Excludes cobalt oxide.</t>
    </r>
  </si>
  <si>
    <r>
      <rPr>
        <vertAlign val="superscript"/>
        <sz val="8"/>
        <rFont val="Times New Roman"/>
        <family val="1"/>
      </rPr>
      <t>8</t>
    </r>
    <r>
      <rPr>
        <sz val="8"/>
        <rFont val="Times New Roman"/>
        <family val="1"/>
      </rPr>
      <t>Does not include production of cobalt in alloys, carbonate, hydroxide, and other materials that would require further refining.</t>
    </r>
  </si>
  <si>
    <r>
      <rPr>
        <vertAlign val="superscript"/>
        <sz val="8"/>
        <rFont val="Times New Roman"/>
        <family val="1"/>
      </rPr>
      <t>9</t>
    </r>
    <r>
      <rPr>
        <sz val="8"/>
        <rFont val="Times New Roman"/>
        <family val="1"/>
      </rPr>
      <t>Source: Geological Survey of Finland.</t>
    </r>
  </si>
  <si>
    <r>
      <rPr>
        <vertAlign val="superscript"/>
        <sz val="8"/>
        <rFont val="Times New Roman"/>
        <family val="1"/>
      </rPr>
      <t>10</t>
    </r>
    <r>
      <rPr>
        <sz val="8"/>
        <rFont val="Times New Roman"/>
        <family val="1"/>
      </rPr>
      <t>Source: Eurasian Resources Group.</t>
    </r>
  </si>
  <si>
    <t>Leaching, electrowon</t>
  </si>
  <si>
    <t>Other</t>
  </si>
  <si>
    <t>Austria, secondary</t>
  </si>
  <si>
    <t>Primary</t>
  </si>
  <si>
    <t>Secondary</t>
  </si>
  <si>
    <t>Bolivia, leaching, electrowon</t>
  </si>
  <si>
    <t>Burma, leaching, electrowon</t>
  </si>
  <si>
    <t>China:</t>
  </si>
  <si>
    <t>Total, primary</t>
  </si>
  <si>
    <t>Total, primary and secondary</t>
  </si>
  <si>
    <t>Congo (Brazzaville), leaching, electrowon</t>
  </si>
  <si>
    <t xml:space="preserve"> Total</t>
  </si>
  <si>
    <t>Cyprus, leaching, electrowon</t>
  </si>
  <si>
    <t>Egypt, secondary</t>
  </si>
  <si>
    <t xml:space="preserve">Total, primary and secondary </t>
  </si>
  <si>
    <t>Italy, secondary</t>
  </si>
  <si>
    <t>Laos, leaching, electrowon</t>
  </si>
  <si>
    <t>Macedonia, leaching, electrowon</t>
  </si>
  <si>
    <t>Mongolia, leaching, electrowon</t>
  </si>
  <si>
    <t>Namibia, leaching, electrowon</t>
  </si>
  <si>
    <t>Norway, primary</t>
  </si>
  <si>
    <t>Oman, primary</t>
  </si>
  <si>
    <t>Philippines, primary</t>
  </si>
  <si>
    <t>South Africa, primary</t>
  </si>
  <si>
    <t>Ukraine, secondary</t>
  </si>
  <si>
    <t>Uzbekistan, primary</t>
  </si>
  <si>
    <t>Vietnam, primary</t>
  </si>
  <si>
    <t> Grand total</t>
  </si>
  <si>
    <t>Of which:</t>
  </si>
  <si>
    <t xml:space="preserve">Total </t>
  </si>
  <si>
    <t>Albania, concentrates</t>
  </si>
  <si>
    <t>Argentina, concentrates</t>
  </si>
  <si>
    <t>Armenia, concentrates</t>
  </si>
  <si>
    <t>Concentrates</t>
  </si>
  <si>
    <t>Azerbaijan, concentrates</t>
  </si>
  <si>
    <t>Botswana, concentrates</t>
  </si>
  <si>
    <t>Brazil, concentrates</t>
  </si>
  <si>
    <t>Canada, concentrates</t>
  </si>
  <si>
    <t>Chile:</t>
  </si>
  <si>
    <t>Colombia, concentrates</t>
  </si>
  <si>
    <t>Dominican Republic, concentrates</t>
  </si>
  <si>
    <t>Eritrea, concentrates</t>
  </si>
  <si>
    <t>Finland, concentrates</t>
  </si>
  <si>
    <t>Georgia, concentrates</t>
  </si>
  <si>
    <t>India, concentrates</t>
  </si>
  <si>
    <t>Korea, Republic of, concentrates</t>
  </si>
  <si>
    <t>Kyrgyzstan, concentrates</t>
  </si>
  <si>
    <t>Mauritania, concentrates</t>
  </si>
  <si>
    <t>Pakistan, concentrates</t>
  </si>
  <si>
    <t>Panama, concentrates</t>
  </si>
  <si>
    <t>Papua New Guinea, concentrates</t>
  </si>
  <si>
    <t>Philippines, concentrates</t>
  </si>
  <si>
    <t>Poland, concentrates</t>
  </si>
  <si>
    <t>Portugal, concentrates</t>
  </si>
  <si>
    <t>Romania, concentrates</t>
  </si>
  <si>
    <t>Saudi Arabia, concentrates</t>
  </si>
  <si>
    <t>Serbia, concentrates</t>
  </si>
  <si>
    <t>South Africa, concentrates</t>
  </si>
  <si>
    <t>Sweden, concentrates</t>
  </si>
  <si>
    <t>Tanzania, concentrates</t>
  </si>
  <si>
    <t>Turkey, concentrates</t>
  </si>
  <si>
    <t>Uganda, concentrates</t>
  </si>
  <si>
    <t>Uzbekistan, concentrates</t>
  </si>
  <si>
    <t>Zimbabwe, concentrates</t>
  </si>
  <si>
    <t>Grand total</t>
  </si>
  <si>
    <t>Armenia, primary</t>
  </si>
  <si>
    <t>Australia, primary</t>
  </si>
  <si>
    <t>Belgium, secondary</t>
  </si>
  <si>
    <t>Chile, primary</t>
  </si>
  <si>
    <t>Indonesia, primary</t>
  </si>
  <si>
    <t>Kazakhstan, primary</t>
  </si>
  <si>
    <t>Namibia, primary</t>
  </si>
  <si>
    <t>Pakistan, primary</t>
  </si>
  <si>
    <t>Peru, primary</t>
  </si>
  <si>
    <t>Slovakia, secondary</t>
  </si>
  <si>
    <t>United States, primary</t>
  </si>
  <si>
    <t>Zambia, primary</t>
  </si>
  <si>
    <r>
      <t>Austria, amorphous</t>
    </r>
    <r>
      <rPr>
        <vertAlign val="superscript"/>
        <sz val="8"/>
        <color theme="1"/>
        <rFont val="Times New Roman"/>
        <family val="1"/>
      </rPr>
      <t>e</t>
    </r>
  </si>
  <si>
    <t>Brazil, crystalline flake</t>
  </si>
  <si>
    <t>Canada, crystalline flake</t>
  </si>
  <si>
    <t>Amorphous</t>
  </si>
  <si>
    <t>Crystalline flake</t>
  </si>
  <si>
    <r>
      <t>Germany, crystalline flake</t>
    </r>
    <r>
      <rPr>
        <vertAlign val="superscript"/>
        <sz val="8"/>
        <color theme="1"/>
        <rFont val="Times New Roman"/>
        <family val="1"/>
      </rPr>
      <t>e</t>
    </r>
  </si>
  <si>
    <r>
      <t>India:</t>
    </r>
    <r>
      <rPr>
        <vertAlign val="superscript"/>
        <sz val="8"/>
        <color theme="1"/>
        <rFont val="Times New Roman"/>
        <family val="1"/>
      </rPr>
      <t>e, 3</t>
    </r>
  </si>
  <si>
    <r>
      <t>Korea, North:</t>
    </r>
    <r>
      <rPr>
        <vertAlign val="superscript"/>
        <sz val="8"/>
        <color theme="1"/>
        <rFont val="Times New Roman"/>
        <family val="1"/>
      </rPr>
      <t>e</t>
    </r>
  </si>
  <si>
    <t>Madagascar, crystalline flake</t>
  </si>
  <si>
    <r>
      <t>Mexico, amorphous</t>
    </r>
    <r>
      <rPr>
        <vertAlign val="superscript"/>
        <sz val="8"/>
        <color theme="1"/>
        <rFont val="Times New Roman"/>
        <family val="1"/>
      </rPr>
      <t>e</t>
    </r>
  </si>
  <si>
    <t>Mozambique, crystalline flake</t>
  </si>
  <si>
    <t>Namibia, crystalline flake</t>
  </si>
  <si>
    <t>Norway, crystalline flake</t>
  </si>
  <si>
    <t>Pakistan, crystalline flake</t>
  </si>
  <si>
    <r>
      <t>Russia:</t>
    </r>
    <r>
      <rPr>
        <vertAlign val="superscript"/>
        <sz val="8"/>
        <color theme="1"/>
        <rFont val="Times New Roman"/>
        <family val="1"/>
      </rPr>
      <t>e, 5</t>
    </r>
  </si>
  <si>
    <t>Sri Lanka, vein</t>
  </si>
  <si>
    <t>Tanzania, crystalline flake</t>
  </si>
  <si>
    <r>
      <t>Turkey, amorphous</t>
    </r>
    <r>
      <rPr>
        <vertAlign val="superscript"/>
        <sz val="8"/>
        <color theme="1"/>
        <rFont val="Times New Roman"/>
        <family val="1"/>
      </rPr>
      <t>e, 6</t>
    </r>
  </si>
  <si>
    <r>
      <t>Ukraine, crystalline flake</t>
    </r>
    <r>
      <rPr>
        <vertAlign val="superscript"/>
        <sz val="8"/>
        <color theme="1"/>
        <rFont val="Times New Roman"/>
        <family val="1"/>
      </rPr>
      <t>e</t>
    </r>
  </si>
  <si>
    <r>
      <t>Uzbekistan, crystalline flake</t>
    </r>
    <r>
      <rPr>
        <vertAlign val="superscript"/>
        <sz val="8"/>
        <color theme="1"/>
        <rFont val="Times New Roman"/>
        <family val="1"/>
      </rPr>
      <t>e</t>
    </r>
  </si>
  <si>
    <r>
      <t>Vietnam, crystalline flake</t>
    </r>
    <r>
      <rPr>
        <vertAlign val="superscript"/>
        <sz val="8"/>
        <color theme="1"/>
        <rFont val="Times New Roman"/>
        <family val="1"/>
      </rPr>
      <t>e</t>
    </r>
  </si>
  <si>
    <t>Zimbabwe, crystalline flake</t>
  </si>
  <si>
    <t>Vein or lump</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</si>
  <si>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NA Not available.  -- Zero.</t>
    </r>
  </si>
  <si>
    <r>
      <t>1</t>
    </r>
    <r>
      <rPr>
        <sz val="8"/>
        <color theme="1"/>
        <rFont val="Times New Roman"/>
        <family val="1"/>
      </rPr>
      <t>Table includes data available through June 30, 2021. All data are reported unless otherwise noted; totals may include estimated data. Totals and estimated data are rounded to no more than three significant digits; may not add to totals shown.</t>
    </r>
  </si>
  <si>
    <r>
      <t>2</t>
    </r>
    <r>
      <rPr>
        <sz val="8"/>
        <color theme="1"/>
        <rFont val="Times New Roman"/>
        <family val="1"/>
      </rPr>
      <t>Source: China Nonmetallic Mining Industry Association.</t>
    </r>
  </si>
  <si>
    <r>
      <t>3</t>
    </r>
    <r>
      <rPr>
        <sz val="8"/>
        <color theme="1"/>
        <rFont val="Times New Roman"/>
        <family val="1"/>
      </rPr>
      <t>Indian marketable production was estimated to be 10% to 20% of run-of-mine production.</t>
    </r>
  </si>
  <si>
    <r>
      <t>4</t>
    </r>
    <r>
      <rPr>
        <sz val="8"/>
        <color theme="1"/>
        <rFont val="Times New Roman"/>
        <family val="1"/>
      </rPr>
      <t>The mine was put on-care-and maintenance status in November 2018.</t>
    </r>
  </si>
  <si>
    <r>
      <t>5</t>
    </r>
    <r>
      <rPr>
        <sz val="8"/>
        <color theme="1"/>
        <rFont val="Times New Roman"/>
        <family val="1"/>
      </rPr>
      <t>About 48% amorphous and 52% crystalline flake graphite.</t>
    </r>
  </si>
  <si>
    <r>
      <t>6</t>
    </r>
    <r>
      <rPr>
        <sz val="8"/>
        <color theme="1"/>
        <rFont val="Times New Roman"/>
        <family val="1"/>
      </rPr>
      <t>Turkish marketable production averaged approximately 5% of run-of-mine production. Almost all was for domestic consumption.</t>
    </r>
  </si>
  <si>
    <t>https://www.usgs.gov/centers/national-minerals-information-center/minerals-yearbook-metals-and-minerals</t>
  </si>
  <si>
    <t>2018</t>
  </si>
  <si>
    <t>Argentina:</t>
  </si>
  <si>
    <t>Lithium carbonate</t>
  </si>
  <si>
    <t>Lithium chloride</t>
  </si>
  <si>
    <t>Australia, spodumene</t>
  </si>
  <si>
    <t>Brazil, concentrate</t>
  </si>
  <si>
    <t>Canada, spodumene</t>
  </si>
  <si>
    <t xml:space="preserve"> --</t>
  </si>
  <si>
    <r>
      <t>Lithium hydroxide</t>
    </r>
    <r>
      <rPr>
        <vertAlign val="superscript"/>
        <sz val="8"/>
        <color theme="1"/>
        <rFont val="Times New Roman"/>
        <family val="1"/>
      </rPr>
      <t>4</t>
    </r>
  </si>
  <si>
    <r>
      <t>China, lithium carbonate equivalent</t>
    </r>
    <r>
      <rPr>
        <vertAlign val="superscript"/>
        <sz val="8"/>
        <color theme="1"/>
        <rFont val="Times New Roman"/>
        <family val="1"/>
      </rPr>
      <t>5</t>
    </r>
  </si>
  <si>
    <t>Namibia, lepidolite</t>
  </si>
  <si>
    <t>Portugal, lepidolite</t>
  </si>
  <si>
    <t>United States, lithium carbonate</t>
  </si>
  <si>
    <t>W</t>
  </si>
  <si>
    <t>Zimbabwe, petalite, lepidolite</t>
  </si>
  <si>
    <r>
      <t>Total</t>
    </r>
    <r>
      <rPr>
        <vertAlign val="superscript"/>
        <sz val="8"/>
        <color theme="1"/>
        <rFont val="Times New Roman"/>
        <family val="1"/>
      </rPr>
      <t>6</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</si>
  <si>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W Withheld to avoid disclosing company proprietary data.  -- Zero.</t>
    </r>
  </si>
  <si>
    <r>
      <t>1</t>
    </r>
    <r>
      <rPr>
        <sz val="8"/>
        <color theme="1"/>
        <rFont val="Times New Roman"/>
        <family val="1"/>
      </rPr>
      <t>Table includes data available through July 19, 2021. All data are reported unless otherwise noted; totals may include estimated data. Estimated data are rounded to no more than three significant digits; may not add to totals shown.</t>
    </r>
  </si>
  <si>
    <r>
      <t>2</t>
    </r>
    <r>
      <rPr>
        <sz val="8"/>
        <color theme="1"/>
        <rFont val="Times New Roman"/>
        <family val="1"/>
      </rPr>
      <t>In addition to the countries and (or) localities listed, other nations may have produced small quantities of lithium minerals may have produced silver, but available information was inadequate to make reliable estimates of output.</t>
    </r>
  </si>
  <si>
    <r>
      <t>3</t>
    </r>
    <r>
      <rPr>
        <sz val="8"/>
        <color theme="1"/>
        <rFont val="Times New Roman"/>
        <family val="1"/>
      </rPr>
      <t>Lithium carbonate equivalent.</t>
    </r>
  </si>
  <si>
    <r>
      <rPr>
        <vertAlign val="superscript"/>
        <sz val="8"/>
        <color theme="1"/>
        <rFont val="Times New Roman"/>
        <family val="1"/>
      </rPr>
      <t>4</t>
    </r>
    <r>
      <rPr>
        <sz val="8"/>
        <color theme="1"/>
        <rFont val="Times New Roman"/>
        <family val="1"/>
      </rPr>
      <t>Brine-sourced lithium hydroxide is produced from lithium carbonate, and therefore not included in world production total to avoid double counting.</t>
    </r>
  </si>
  <si>
    <r>
      <rPr>
        <vertAlign val="superscript"/>
        <sz val="8"/>
        <color theme="1"/>
        <rFont val="Times New Roman"/>
        <family val="1"/>
      </rPr>
      <t>5</t>
    </r>
    <r>
      <rPr>
        <sz val="8"/>
        <color theme="1"/>
        <rFont val="Times New Roman"/>
        <family val="1"/>
      </rPr>
      <t>Produced from subsurface brine and domestic concentrates.</t>
    </r>
  </si>
  <si>
    <r>
      <rPr>
        <vertAlign val="superscript"/>
        <sz val="8"/>
        <color theme="1"/>
        <rFont val="Times New Roman"/>
        <family val="1"/>
      </rPr>
      <t>6</t>
    </r>
    <r>
      <rPr>
        <sz val="8"/>
        <color theme="1"/>
        <rFont val="Times New Roman"/>
        <family val="1"/>
      </rPr>
      <t>Excludes U.S. production.</t>
    </r>
  </si>
  <si>
    <r>
      <t>Australia</t>
    </r>
    <r>
      <rPr>
        <vertAlign val="superscript"/>
        <sz val="8"/>
        <color theme="1"/>
        <rFont val="Times New Roman"/>
        <family val="1"/>
      </rPr>
      <t>e</t>
    </r>
  </si>
  <si>
    <r>
      <t>Brazil</t>
    </r>
    <r>
      <rPr>
        <vertAlign val="superscript"/>
        <sz val="8"/>
        <color theme="1"/>
        <rFont val="Times New Roman"/>
        <family val="1"/>
      </rPr>
      <t>e</t>
    </r>
  </si>
  <si>
    <r>
      <t>Burma</t>
    </r>
    <r>
      <rPr>
        <vertAlign val="superscript"/>
        <sz val="8"/>
        <color theme="1"/>
        <rFont val="Times New Roman"/>
        <family val="1"/>
      </rPr>
      <t>e</t>
    </r>
  </si>
  <si>
    <t>Burundi</t>
  </si>
  <si>
    <r>
      <t>China</t>
    </r>
    <r>
      <rPr>
        <vertAlign val="superscript"/>
        <sz val="8"/>
        <color theme="1"/>
        <rFont val="Times New Roman"/>
        <family val="1"/>
      </rPr>
      <t>3</t>
    </r>
  </si>
  <si>
    <r>
      <t>India</t>
    </r>
    <r>
      <rPr>
        <vertAlign val="superscript"/>
        <sz val="8"/>
        <color theme="1"/>
        <rFont val="Times New Roman"/>
        <family val="1"/>
      </rPr>
      <t>e, 4</t>
    </r>
  </si>
  <si>
    <r>
      <t>Madagascar</t>
    </r>
    <r>
      <rPr>
        <vertAlign val="superscript"/>
        <sz val="8"/>
        <color theme="1"/>
        <rFont val="Times New Roman"/>
        <family val="1"/>
      </rPr>
      <t>e</t>
    </r>
  </si>
  <si>
    <r>
      <t>Malaysia</t>
    </r>
    <r>
      <rPr>
        <vertAlign val="superscript"/>
        <sz val="8"/>
        <color theme="1"/>
        <rFont val="Times New Roman"/>
        <family val="1"/>
      </rPr>
      <t>e</t>
    </r>
  </si>
  <si>
    <t>Russia</t>
  </si>
  <si>
    <r>
      <t>Thailand</t>
    </r>
    <r>
      <rPr>
        <vertAlign val="superscript"/>
        <sz val="8"/>
        <color theme="1"/>
        <rFont val="Times New Roman"/>
        <family val="1"/>
      </rPr>
      <t>e, 5</t>
    </r>
  </si>
  <si>
    <r>
      <t>United States</t>
    </r>
    <r>
      <rPr>
        <vertAlign val="superscript"/>
        <sz val="8"/>
        <color theme="1"/>
        <rFont val="Times New Roman"/>
        <family val="1"/>
      </rPr>
      <t>e</t>
    </r>
  </si>
  <si>
    <r>
      <t>Vietnam</t>
    </r>
    <r>
      <rPr>
        <vertAlign val="superscript"/>
        <sz val="8"/>
        <color theme="1"/>
        <rFont val="Times New Roman"/>
        <family val="1"/>
      </rPr>
      <t>e, 5</t>
    </r>
  </si>
  <si>
    <r>
      <t>e</t>
    </r>
    <r>
      <rPr>
        <sz val="8"/>
        <color theme="1"/>
        <rFont val="Times New Roman"/>
        <family val="1"/>
      </rPr>
      <t>Estimated.</t>
    </r>
    <r>
      <rPr>
        <vertAlign val="superscript"/>
        <sz val="8"/>
        <color theme="1"/>
        <rFont val="Times New Roman"/>
        <family val="1"/>
      </rPr>
      <t xml:space="preserve">  </t>
    </r>
    <r>
      <rPr>
        <sz val="8"/>
        <color theme="1"/>
        <rFont val="Times New Roman"/>
        <family val="1"/>
      </rPr>
      <t>-- Zero.</t>
    </r>
  </si>
  <si>
    <r>
      <t>1</t>
    </r>
    <r>
      <rPr>
        <sz val="8"/>
        <color theme="1"/>
        <rFont val="Times New Roman"/>
        <family val="1"/>
      </rPr>
      <t>Table includes data available through August 16, 2021. All data are reported unless otherwise noted. Totals, U.S. data, and estimated data are rounded to three significant digits; may not add to totals shown.</t>
    </r>
  </si>
  <si>
    <r>
      <t>2</t>
    </r>
    <r>
      <rPr>
        <sz val="8"/>
        <color theme="1"/>
        <rFont val="Times New Roman"/>
        <family val="1"/>
      </rPr>
      <t>In addition to the countries and (or) localities listed, Indonesia, North Korea, Nigeria, and some Commonwealth of Independent States countries may have produced rare-earth minerals, but available information was inadequate to make reliable estimates of output.</t>
    </r>
  </si>
  <si>
    <r>
      <t>3</t>
    </r>
    <r>
      <rPr>
        <sz val="8"/>
        <color theme="1"/>
        <rFont val="Times New Roman"/>
        <family val="1"/>
      </rPr>
      <t>Official production quota. Illegal production could not be quantified.</t>
    </r>
  </si>
  <si>
    <r>
      <t>4</t>
    </r>
    <r>
      <rPr>
        <sz val="8"/>
        <color theme="1"/>
        <rFont val="Times New Roman"/>
        <family val="1"/>
      </rPr>
      <t>India’s Department of Atomic Energy did not disclose monazite production data.</t>
    </r>
  </si>
  <si>
    <r>
      <t>5</t>
    </r>
    <r>
      <rPr>
        <sz val="8"/>
        <color theme="1"/>
        <rFont val="Times New Roman"/>
        <family val="1"/>
      </rPr>
      <t>Rare-earth oxide content of exports.</t>
    </r>
  </si>
  <si>
    <t>Albania, laterite ore</t>
  </si>
  <si>
    <t>Australia, undifferentiated or other</t>
  </si>
  <si>
    <t>Botswana, sulfide ore, matte produced</t>
  </si>
  <si>
    <t>Brazil, undifferentiated or other</t>
  </si>
  <si>
    <t>Burma, laterite ore</t>
  </si>
  <si>
    <t>Canada, sulfide ore, concentrate</t>
  </si>
  <si>
    <t>China, undifferentiated or other</t>
  </si>
  <si>
    <t>Colombia, laterite ore, dry</t>
  </si>
  <si>
    <t>Cuba, laterite ore</t>
  </si>
  <si>
    <t>Finland, undifferentiated or other</t>
  </si>
  <si>
    <t>Greece, laterite ore</t>
  </si>
  <si>
    <t>Guatemala, laterite ore</t>
  </si>
  <si>
    <t>Indonesia, laterite ore</t>
  </si>
  <si>
    <t>Morocco, undifferentiated or other</t>
  </si>
  <si>
    <t>New Caledonia, laterite ore</t>
  </si>
  <si>
    <t>Norway, undifferentiated or other</t>
  </si>
  <si>
    <t>Philippines, laterite ore</t>
  </si>
  <si>
    <t>Laterite ore</t>
  </si>
  <si>
    <t>Sulfide ore, concentrate</t>
  </si>
  <si>
    <t>South Africa, sulfide ore, concentrate</t>
  </si>
  <si>
    <t>Turkey, laterite ore</t>
  </si>
  <si>
    <t>United States, sulfide ore, concentrate</t>
  </si>
  <si>
    <t>Vietnam, sulfide ore, concentrate</t>
  </si>
  <si>
    <t>Zambia, concentrate</t>
  </si>
  <si>
    <t>Zimbabwe, sulfide ore, concentrate</t>
  </si>
  <si>
    <t>Sulfide ore</t>
  </si>
  <si>
    <t>Undifferentiated or other</t>
  </si>
  <si>
    <t>Australia</t>
  </si>
  <si>
    <t>Botswana</t>
  </si>
  <si>
    <t>Finland</t>
  </si>
  <si>
    <t>New Caledonia</t>
  </si>
  <si>
    <t>Ammoniacal liquor precipitate and unspecified</t>
  </si>
  <si>
    <t>Metal</t>
  </si>
  <si>
    <t>Austria, ferronickel</t>
  </si>
  <si>
    <t>Brazil, ferronickel</t>
  </si>
  <si>
    <t>Burma, ferronickel</t>
  </si>
  <si>
    <t>Canada, unspecified</t>
  </si>
  <si>
    <t>Chemicals</t>
  </si>
  <si>
    <t>Ferronickel, nickel pig iron</t>
  </si>
  <si>
    <t>Colombia, ferronickel</t>
  </si>
  <si>
    <t>Dominican Republic, ferronickel</t>
  </si>
  <si>
    <t>Chemicals, including powder, salts, solutions, and other</t>
  </si>
  <si>
    <t>Metal, electrolytic, including cathode and briquettes</t>
  </si>
  <si>
    <t>Metal, cathode</t>
  </si>
  <si>
    <t>Greece, ferronickel</t>
  </si>
  <si>
    <t>Guatemala, ferronickel</t>
  </si>
  <si>
    <t>Ferronickel</t>
  </si>
  <si>
    <t>Oxide sinter</t>
  </si>
  <si>
    <t>Korea, Republic of, ferronickel</t>
  </si>
  <si>
    <t>Kosovo, ferronickel</t>
  </si>
  <si>
    <t>Macedonia, ferronickel</t>
  </si>
  <si>
    <t>Madagascar, metal</t>
  </si>
  <si>
    <t>Morocco, chemicals, nickel hydroxide</t>
  </si>
  <si>
    <t>United Kingdom, metal</t>
  </si>
  <si>
    <t>Unspecified</t>
  </si>
  <si>
    <t>SOURCE</t>
  </si>
  <si>
    <t>Gross weight</t>
  </si>
  <si>
    <t>Lithium content</t>
  </si>
  <si>
    <t>LCE3</t>
  </si>
  <si>
    <t>TAB_NAME</t>
  </si>
  <si>
    <t>DESCRIPTION</t>
  </si>
  <si>
    <t>USGS, Mineral Year Book</t>
  </si>
  <si>
    <t>Country</t>
  </si>
  <si>
    <t>Type</t>
  </si>
  <si>
    <t>Raw</t>
  </si>
  <si>
    <t>Albania</t>
  </si>
  <si>
    <t>Argentina</t>
  </si>
  <si>
    <t>Armenia</t>
  </si>
  <si>
    <t>Azerbaijan</t>
  </si>
  <si>
    <t>Bolivia</t>
  </si>
  <si>
    <t>Bulgaria</t>
  </si>
  <si>
    <t>Canada</t>
  </si>
  <si>
    <t>Chile</t>
  </si>
  <si>
    <t>Colombia</t>
  </si>
  <si>
    <t>Dominican Republic</t>
  </si>
  <si>
    <t>Eritrea</t>
  </si>
  <si>
    <t>Georgia</t>
  </si>
  <si>
    <t>India</t>
  </si>
  <si>
    <t>Indonesia</t>
  </si>
  <si>
    <t>Iran</t>
  </si>
  <si>
    <t>Kazakhstan</t>
  </si>
  <si>
    <t>Korea, North</t>
  </si>
  <si>
    <t>Korea, Republic of</t>
  </si>
  <si>
    <t>Kyrgyzstan</t>
  </si>
  <si>
    <t>Laos</t>
  </si>
  <si>
    <t>Macedonia</t>
  </si>
  <si>
    <t>Mauritania</t>
  </si>
  <si>
    <t>Mexico</t>
  </si>
  <si>
    <t>Mongolia</t>
  </si>
  <si>
    <t>Namibia</t>
  </si>
  <si>
    <t>Pakistan</t>
  </si>
  <si>
    <t>Panama</t>
  </si>
  <si>
    <t>Papua New Guinea</t>
  </si>
  <si>
    <t>Peru</t>
  </si>
  <si>
    <t>Philippines</t>
  </si>
  <si>
    <t>Poland</t>
  </si>
  <si>
    <t>Portugal</t>
  </si>
  <si>
    <t>Romania</t>
  </si>
  <si>
    <t>Saudi Arabia</t>
  </si>
  <si>
    <t>Serbia</t>
  </si>
  <si>
    <t>South Africa</t>
  </si>
  <si>
    <t>Spain</t>
  </si>
  <si>
    <t>Sweden</t>
  </si>
  <si>
    <t>Tanzania</t>
  </si>
  <si>
    <t>Turkey</t>
  </si>
  <si>
    <t>Uganda</t>
  </si>
  <si>
    <t>Uzbekistan</t>
  </si>
  <si>
    <t>Vietnam</t>
  </si>
  <si>
    <t>Burma</t>
  </si>
  <si>
    <t>Congo (Brazzaville)</t>
  </si>
  <si>
    <t>Congo (Kinshasa)</t>
  </si>
  <si>
    <t>Cyprus</t>
  </si>
  <si>
    <t>Ecuador</t>
  </si>
  <si>
    <t>Morocco</t>
  </si>
  <si>
    <t>United States</t>
  </si>
  <si>
    <t>All</t>
  </si>
  <si>
    <t>copper_mine</t>
  </si>
  <si>
    <t>copper_refinery</t>
  </si>
  <si>
    <t>copper_smelter</t>
  </si>
  <si>
    <t>Belgium</t>
  </si>
  <si>
    <t>Germany</t>
  </si>
  <si>
    <t>Japan</t>
  </si>
  <si>
    <t>Egypt</t>
  </si>
  <si>
    <t>Italy</t>
  </si>
  <si>
    <t>Norway</t>
  </si>
  <si>
    <t>Oman</t>
  </si>
  <si>
    <t>Ukraine</t>
  </si>
  <si>
    <t>Subtype</t>
  </si>
  <si>
    <t>Austria</t>
  </si>
  <si>
    <t>All countries</t>
  </si>
  <si>
    <r>
      <t>Argentina, secondary</t>
    </r>
    <r>
      <rPr>
        <vertAlign val="superscript"/>
        <sz val="10"/>
        <rFont val="Aptos Narrow"/>
        <family val="2"/>
      </rPr>
      <t>e</t>
    </r>
  </si>
  <si>
    <r>
      <t>Secondary</t>
    </r>
    <r>
      <rPr>
        <vertAlign val="superscript"/>
        <sz val="10"/>
        <rFont val="Aptos Narrow"/>
        <family val="2"/>
      </rPr>
      <t>e</t>
    </r>
  </si>
  <si>
    <r>
      <t>e</t>
    </r>
    <r>
      <rPr>
        <sz val="10"/>
        <rFont val="Aptos Narrow"/>
        <family val="2"/>
      </rPr>
      <t xml:space="preserve">Estimated.  </t>
    </r>
    <r>
      <rPr>
        <vertAlign val="superscript"/>
        <sz val="10"/>
        <rFont val="Aptos Narrow"/>
        <family val="2"/>
      </rPr>
      <t>p</t>
    </r>
    <r>
      <rPr>
        <sz val="10"/>
        <rFont val="Aptos Narrow"/>
        <family val="2"/>
      </rPr>
      <t xml:space="preserve">Preliminary.  </t>
    </r>
    <r>
      <rPr>
        <vertAlign val="superscript"/>
        <sz val="10"/>
        <rFont val="Aptos Narrow"/>
        <family val="2"/>
      </rPr>
      <t>r</t>
    </r>
    <r>
      <rPr>
        <sz val="10"/>
        <rFont val="Aptos Narrow"/>
        <family val="2"/>
      </rPr>
      <t>Revised.  -- Zero.</t>
    </r>
  </si>
  <si>
    <r>
      <t>1</t>
    </r>
    <r>
      <rPr>
        <sz val="10"/>
        <rFont val="Aptos Narrow"/>
        <family val="2"/>
      </rPr>
      <t>Table includes data available through September 27, 2021. All data are reported unless otherwise noted; totals may include estimated data. Grand totals, U.S. data, and estimated data are rounded to no more than three significant digits; may not add to totals shown.</t>
    </r>
  </si>
  <si>
    <r>
      <rPr>
        <vertAlign val="superscript"/>
        <sz val="10"/>
        <rFont val="Aptos Narrow"/>
        <family val="2"/>
      </rPr>
      <t>2</t>
    </r>
    <r>
      <rPr>
        <sz val="10"/>
        <rFont val="Aptos Narrow"/>
        <family val="2"/>
      </rPr>
      <t>To the extent possible, primary and secondary output of each country and (or) locality is shown separately. The “primary,” “primary, other,” and “secondary” categories consist of electrolytic and fire-refined copper, and the “leaching, electrowon” category consists of refined copper produced by solvent extraction and electrowinning.</t>
    </r>
  </si>
  <si>
    <r>
      <rPr>
        <vertAlign val="superscript"/>
        <sz val="10"/>
        <rFont val="Aptos Narrow"/>
        <family val="2"/>
      </rPr>
      <t>3</t>
    </r>
    <r>
      <rPr>
        <sz val="10"/>
        <rFont val="Aptos Narrow"/>
        <family val="2"/>
      </rPr>
      <t>Total refined production is reported, but the distribution between primary (electrowon), primary (other), and (or) secondary output is estimated.</t>
    </r>
  </si>
  <si>
    <r>
      <rPr>
        <vertAlign val="superscript"/>
        <sz val="10"/>
        <rFont val="Aptos Narrow"/>
        <family val="2"/>
      </rPr>
      <t>4</t>
    </r>
    <r>
      <rPr>
        <sz val="10"/>
        <rFont val="Aptos Narrow"/>
        <family val="2"/>
      </rPr>
      <t>Total refined production and electrowon production are reported, but the distribution between primary (other) and secondary output is estimated.</t>
    </r>
  </si>
  <si>
    <r>
      <rPr>
        <vertAlign val="superscript"/>
        <sz val="10"/>
        <rFont val="Aptos Narrow"/>
        <family val="2"/>
      </rPr>
      <t>5</t>
    </r>
    <r>
      <rPr>
        <sz val="10"/>
        <rFont val="Aptos Narrow"/>
        <family val="2"/>
      </rPr>
      <t>To avoid disclosing company proprietary data, production is an estimate based on information in public company reports and does not reflect actual output reported to the U.S. Geological Survey.</t>
    </r>
  </si>
  <si>
    <r>
      <t>Bulgaria, concentrates</t>
    </r>
    <r>
      <rPr>
        <vertAlign val="superscript"/>
        <sz val="10"/>
        <rFont val="Aptos Narrow"/>
        <family val="2"/>
      </rPr>
      <t>5</t>
    </r>
  </si>
  <si>
    <r>
      <t>Concentrates</t>
    </r>
    <r>
      <rPr>
        <vertAlign val="superscript"/>
        <sz val="10"/>
        <rFont val="Aptos Narrow"/>
        <family val="2"/>
      </rPr>
      <t>e, 6</t>
    </r>
  </si>
  <si>
    <r>
      <t>Ecuador, concentrates</t>
    </r>
    <r>
      <rPr>
        <vertAlign val="superscript"/>
        <sz val="10"/>
        <rFont val="Aptos Narrow"/>
        <family val="2"/>
      </rPr>
      <t>e, 3</t>
    </r>
  </si>
  <si>
    <r>
      <t>Korea, North, concentrates</t>
    </r>
    <r>
      <rPr>
        <vertAlign val="superscript"/>
        <sz val="10"/>
        <rFont val="Aptos Narrow"/>
        <family val="2"/>
      </rPr>
      <t>e</t>
    </r>
  </si>
  <si>
    <r>
      <t>Concentrates</t>
    </r>
    <r>
      <rPr>
        <vertAlign val="superscript"/>
        <sz val="10"/>
        <rFont val="Aptos Narrow"/>
        <family val="2"/>
      </rPr>
      <t>e, 3</t>
    </r>
  </si>
  <si>
    <r>
      <t>Total</t>
    </r>
    <r>
      <rPr>
        <vertAlign val="superscript"/>
        <sz val="10"/>
        <rFont val="Aptos Narrow"/>
        <family val="2"/>
      </rPr>
      <t>e</t>
    </r>
  </si>
  <si>
    <r>
      <t>Morocco, concentrates</t>
    </r>
    <r>
      <rPr>
        <vertAlign val="superscript"/>
        <sz val="10"/>
        <rFont val="Aptos Narrow"/>
        <family val="2"/>
      </rPr>
      <t>e, 3</t>
    </r>
  </si>
  <si>
    <r>
      <t>Concentrates</t>
    </r>
    <r>
      <rPr>
        <vertAlign val="superscript"/>
        <sz val="10"/>
        <rFont val="Aptos Narrow"/>
        <family val="2"/>
      </rPr>
      <t>7</t>
    </r>
  </si>
  <si>
    <r>
      <t>Vietnam, concentrates</t>
    </r>
    <r>
      <rPr>
        <vertAlign val="superscript"/>
        <sz val="10"/>
        <rFont val="Aptos Narrow"/>
        <family val="2"/>
      </rPr>
      <t>e</t>
    </r>
  </si>
  <si>
    <r>
      <t>2</t>
    </r>
    <r>
      <rPr>
        <sz val="10"/>
        <rFont val="Aptos Narrow"/>
        <family val="2"/>
      </rPr>
      <t>For some countries and (or) localities, the copper content of concentrates may include copper precipitates.</t>
    </r>
  </si>
  <si>
    <r>
      <t>3</t>
    </r>
    <r>
      <rPr>
        <sz val="10"/>
        <rFont val="Aptos Narrow"/>
        <family val="2"/>
      </rPr>
      <t>Estimate based on reported production of ore and (or) concentrates.</t>
    </r>
  </si>
  <si>
    <r>
      <t>4</t>
    </r>
    <r>
      <rPr>
        <sz val="10"/>
        <rFont val="Aptos Narrow"/>
        <family val="2"/>
      </rPr>
      <t>Total mine production is reported, but the distribution between concentrates and electrowon output is estimated.</t>
    </r>
  </si>
  <si>
    <r>
      <t>5</t>
    </r>
    <r>
      <rPr>
        <sz val="10"/>
        <rFont val="Aptos Narrow"/>
        <family val="2"/>
      </rPr>
      <t>Copper content of concentrates produced in Bulgaria and then processed to produce anodes and cathodes within Bulgaria. Total output is higher, as the copper content of concentrates produced in and then exported from Bulgaria is not reported.</t>
    </r>
  </si>
  <si>
    <r>
      <t>6</t>
    </r>
    <r>
      <rPr>
        <sz val="10"/>
        <rFont val="Aptos Narrow"/>
        <family val="2"/>
      </rPr>
      <t>Estimate based on a combination of reported copper production for some companies and reported production of concentrates for other companies.</t>
    </r>
  </si>
  <si>
    <r>
      <t>7</t>
    </r>
    <r>
      <rPr>
        <sz val="10"/>
        <rFont val="Aptos Narrow"/>
        <family val="2"/>
      </rPr>
      <t>Recoverable copper content.</t>
    </r>
  </si>
  <si>
    <r>
      <rPr>
        <b/>
        <sz val="11"/>
        <color theme="1"/>
        <rFont val="Aptos Narrow"/>
        <family val="2"/>
      </rPr>
      <t>Title of the article</t>
    </r>
    <r>
      <rPr>
        <sz val="11"/>
        <color theme="1"/>
        <rFont val="Aptos Narrow"/>
        <family val="2"/>
      </rPr>
      <t xml:space="preserve">: </t>
    </r>
  </si>
  <si>
    <r>
      <rPr>
        <b/>
        <sz val="11"/>
        <color theme="1"/>
        <rFont val="Aptos Narrow"/>
        <family val="2"/>
      </rPr>
      <t>Authors</t>
    </r>
    <r>
      <rPr>
        <sz val="11"/>
        <color theme="1"/>
        <rFont val="Aptos Narrow"/>
        <family val="2"/>
      </rPr>
      <t xml:space="preserve">: </t>
    </r>
  </si>
  <si>
    <r>
      <rPr>
        <b/>
        <sz val="11"/>
        <color theme="1"/>
        <rFont val="Aptos Narrow"/>
        <family val="2"/>
      </rPr>
      <t>Affiliations</t>
    </r>
    <r>
      <rPr>
        <sz val="11"/>
        <color theme="1"/>
        <rFont val="Aptos Narrow"/>
        <family val="2"/>
      </rPr>
      <t xml:space="preserve">: </t>
    </r>
  </si>
  <si>
    <r>
      <rPr>
        <b/>
        <sz val="11"/>
        <color theme="1"/>
        <rFont val="Aptos Narrow"/>
        <family val="2"/>
      </rPr>
      <t>Journal</t>
    </r>
    <r>
      <rPr>
        <sz val="11"/>
        <color theme="1"/>
        <rFont val="Aptos Narrow"/>
        <family val="2"/>
      </rPr>
      <t xml:space="preserve">: </t>
    </r>
  </si>
  <si>
    <t>Primarye</t>
  </si>
  <si>
    <t>Slovakia</t>
  </si>
  <si>
    <t>North Korea</t>
  </si>
  <si>
    <r>
      <t>Botswana, primary</t>
    </r>
    <r>
      <rPr>
        <vertAlign val="superscript"/>
        <sz val="10"/>
        <rFont val="Aptos Narrow"/>
        <family val="2"/>
      </rPr>
      <t>3</t>
    </r>
  </si>
  <si>
    <r>
      <t>Uzbekistan, primary</t>
    </r>
    <r>
      <rPr>
        <vertAlign val="superscript"/>
        <sz val="10"/>
        <rFont val="Aptos Narrow"/>
        <family val="2"/>
      </rPr>
      <t>e</t>
    </r>
  </si>
  <si>
    <r>
      <t>2</t>
    </r>
    <r>
      <rPr>
        <sz val="10"/>
        <rFont val="Aptos Narrow"/>
        <family val="2"/>
      </rPr>
      <t>To the extent possible, primary and secondary output of each country and (or) locality is shown separately.</t>
    </r>
  </si>
  <si>
    <r>
      <t>3</t>
    </r>
    <r>
      <rPr>
        <sz val="10"/>
        <rFont val="Aptos Narrow"/>
        <family val="2"/>
      </rPr>
      <t>Copper content of nickel-copper-cobalt matte.</t>
    </r>
  </si>
  <si>
    <r>
      <t>4</t>
    </r>
    <r>
      <rPr>
        <sz val="10"/>
        <rFont val="Aptos Narrow"/>
        <family val="2"/>
      </rPr>
      <t>Total smelter production is reported, but the distribution between primary and secondary output is estimated.</t>
    </r>
  </si>
  <si>
    <r>
      <t>5</t>
    </r>
    <r>
      <rPr>
        <sz val="10"/>
        <rFont val="Aptos Narrow"/>
        <family val="2"/>
      </rPr>
      <t>To avoid disclosing company proprietary data, production is an estimate based on information in public company reports and does not reflect actual output reported to the U.S. Geological Survey.</t>
    </r>
  </si>
  <si>
    <t>World refinery production by country or locality (metric tons). 2020 data are estimated.</t>
  </si>
  <si>
    <t>World smelter production by country or locality (metric tons, copper content). 2020 data are estimated.</t>
  </si>
  <si>
    <t>nickel_mine</t>
  </si>
  <si>
    <t>nickel_int_prod</t>
  </si>
  <si>
    <t>nickel_prim_prod</t>
  </si>
  <si>
    <t>World primary production by country or locality and product (metric tons, nickel content)</t>
  </si>
  <si>
    <t>World production of intermediate products for export by country or locality (metric tons, nickel content)</t>
  </si>
  <si>
    <t>World mine production by country or locality (metric tons, nickel content).</t>
  </si>
  <si>
    <r>
      <t>Dominican Republic, laterite ore</t>
    </r>
    <r>
      <rPr>
        <vertAlign val="superscript"/>
        <sz val="10"/>
        <color theme="1"/>
        <rFont val="Aptos Narrow"/>
        <family val="2"/>
      </rPr>
      <t>e</t>
    </r>
  </si>
  <si>
    <r>
      <t>Kosovo, laterite ore</t>
    </r>
    <r>
      <rPr>
        <vertAlign val="superscript"/>
        <sz val="10"/>
        <color theme="1"/>
        <rFont val="Aptos Narrow"/>
        <family val="2"/>
      </rPr>
      <t>e</t>
    </r>
  </si>
  <si>
    <r>
      <t>Madagascar, laterite ore, nickel cobalt sulfide</t>
    </r>
    <r>
      <rPr>
        <vertAlign val="superscript"/>
        <sz val="10"/>
        <color theme="1"/>
        <rFont val="Aptos Narrow"/>
        <family val="2"/>
      </rPr>
      <t>4</t>
    </r>
  </si>
  <si>
    <r>
      <t>Papua New Guinea, laterite ore, nickel cobalt hydroxide</t>
    </r>
    <r>
      <rPr>
        <vertAlign val="superscript"/>
        <sz val="10"/>
        <color theme="1"/>
        <rFont val="Aptos Narrow"/>
        <family val="2"/>
      </rPr>
      <t>5</t>
    </r>
  </si>
  <si>
    <r>
      <t>e</t>
    </r>
    <r>
      <rPr>
        <sz val="10"/>
        <color theme="1"/>
        <rFont val="Aptos Narrow"/>
        <family val="2"/>
      </rPr>
      <t xml:space="preserve">Estimated.  </t>
    </r>
    <r>
      <rPr>
        <vertAlign val="superscript"/>
        <sz val="10"/>
        <color theme="1"/>
        <rFont val="Aptos Narrow"/>
        <family val="2"/>
      </rPr>
      <t>r</t>
    </r>
    <r>
      <rPr>
        <sz val="10"/>
        <color theme="1"/>
        <rFont val="Aptos Narrow"/>
        <family val="2"/>
      </rPr>
      <t>Revised.  -- Zero.</t>
    </r>
  </si>
  <si>
    <r>
      <t>1</t>
    </r>
    <r>
      <rPr>
        <sz val="10"/>
        <color theme="1"/>
        <rFont val="Aptos Narrow"/>
        <family val="2"/>
      </rPr>
      <t>Table includes data available through November 17, 2021. All data are reported unless otherwise noted; totals may include estimated data. Totals, U.S. data, and estimated data are rounded to no more than three significant digits; may not add to totals shown.</t>
    </r>
  </si>
  <si>
    <r>
      <rPr>
        <vertAlign val="superscript"/>
        <sz val="10"/>
        <rFont val="Aptos Narrow"/>
        <family val="2"/>
      </rPr>
      <t>2</t>
    </r>
    <r>
      <rPr>
        <sz val="10"/>
        <rFont val="Aptos Narrow"/>
        <family val="2"/>
      </rPr>
      <t>Insofar as possible, this table represents recoverable mine production of nickel. Where actual mine output is not available, reported data represent a more highly processed form to provide an indication of the magnitude of mine output.</t>
    </r>
  </si>
  <si>
    <r>
      <rPr>
        <vertAlign val="superscript"/>
        <sz val="10"/>
        <color theme="1"/>
        <rFont val="Aptos Narrow"/>
        <family val="2"/>
      </rPr>
      <t>3</t>
    </r>
    <r>
      <rPr>
        <sz val="10"/>
        <color theme="1"/>
        <rFont val="Aptos Narrow"/>
        <family val="2"/>
      </rPr>
      <t>In addition to the countries and (or) localities listed, North Korea may have produced nickel, but available information was inadequate to make reliable estimates of output.</t>
    </r>
  </si>
  <si>
    <r>
      <rPr>
        <vertAlign val="superscript"/>
        <sz val="10"/>
        <rFont val="Aptos Narrow"/>
        <family val="2"/>
      </rPr>
      <t>4</t>
    </r>
    <r>
      <rPr>
        <sz val="10"/>
        <rFont val="Aptos Narrow"/>
        <family val="2"/>
      </rPr>
      <t>Often called mixed sulfide product or MSP.</t>
    </r>
  </si>
  <si>
    <r>
      <rPr>
        <vertAlign val="superscript"/>
        <sz val="10"/>
        <rFont val="Aptos Narrow"/>
        <family val="2"/>
      </rPr>
      <t>5</t>
    </r>
    <r>
      <rPr>
        <sz val="10"/>
        <rFont val="Aptos Narrow"/>
        <family val="2"/>
      </rPr>
      <t>Often called mixed hydroxide product or MHP.</t>
    </r>
  </si>
  <si>
    <t>Concentrate</t>
  </si>
  <si>
    <t>Sulfide ore, Concentrate</t>
  </si>
  <si>
    <t>Laterite ore, dry</t>
  </si>
  <si>
    <t>Laterite ore, nickel cobalt sulfide</t>
  </si>
  <si>
    <t>Laterite ore, nickel cobalt hydroxide</t>
  </si>
  <si>
    <t>Cuba</t>
  </si>
  <si>
    <t>Greece</t>
  </si>
  <si>
    <t>Guatemala</t>
  </si>
  <si>
    <t>Kosovo</t>
  </si>
  <si>
    <t>Madagascar</t>
  </si>
  <si>
    <t>Nickel-cobalt sulfide</t>
  </si>
  <si>
    <t>Matte</t>
  </si>
  <si>
    <t>Nickel cobalt hydroxide</t>
  </si>
  <si>
    <r>
      <t>Canada</t>
    </r>
    <r>
      <rPr>
        <vertAlign val="superscript"/>
        <sz val="10"/>
        <color theme="1"/>
        <rFont val="Aptos Narrow"/>
        <family val="2"/>
      </rPr>
      <t>e, 3</t>
    </r>
  </si>
  <si>
    <r>
      <t>Indonesia</t>
    </r>
    <r>
      <rPr>
        <vertAlign val="superscript"/>
        <sz val="10"/>
        <color theme="1"/>
        <rFont val="Aptos Narrow"/>
        <family val="2"/>
      </rPr>
      <t>4</t>
    </r>
  </si>
  <si>
    <r>
      <t>Russia</t>
    </r>
    <r>
      <rPr>
        <vertAlign val="superscript"/>
        <sz val="10"/>
        <color theme="1"/>
        <rFont val="Aptos Narrow"/>
        <family val="2"/>
      </rPr>
      <t>e, 5</t>
    </r>
  </si>
  <si>
    <r>
      <t>Zimbabwe</t>
    </r>
    <r>
      <rPr>
        <vertAlign val="superscript"/>
        <sz val="10"/>
        <color theme="1"/>
        <rFont val="Aptos Narrow"/>
        <family val="2"/>
      </rPr>
      <t>6</t>
    </r>
  </si>
  <si>
    <r>
      <t>Nickel-cobalt sulfide</t>
    </r>
    <r>
      <rPr>
        <vertAlign val="superscript"/>
        <sz val="10"/>
        <color theme="1"/>
        <rFont val="Aptos Narrow"/>
        <family val="2"/>
      </rPr>
      <t>7</t>
    </r>
  </si>
  <si>
    <r>
      <t>New Caledonia, nickel cobalt hydroxide</t>
    </r>
    <r>
      <rPr>
        <vertAlign val="superscript"/>
        <sz val="10"/>
        <color theme="1"/>
        <rFont val="Aptos Narrow"/>
        <family val="2"/>
      </rPr>
      <t>8</t>
    </r>
  </si>
  <si>
    <r>
      <t>Papua New Guinea, nickel cobalt hydroxide</t>
    </r>
    <r>
      <rPr>
        <vertAlign val="superscript"/>
        <sz val="10"/>
        <color theme="1"/>
        <rFont val="Aptos Narrow"/>
        <family val="2"/>
      </rPr>
      <t>8</t>
    </r>
  </si>
  <si>
    <r>
      <t>Philippines, nickel-cobalt sulfide</t>
    </r>
    <r>
      <rPr>
        <vertAlign val="superscript"/>
        <sz val="10"/>
        <color theme="1"/>
        <rFont val="Aptos Narrow"/>
        <family val="2"/>
      </rPr>
      <t>7</t>
    </r>
  </si>
  <si>
    <r>
      <t>Turkey, nickel-cobalt hydroxide</t>
    </r>
    <r>
      <rPr>
        <vertAlign val="superscript"/>
        <sz val="10"/>
        <color theme="1"/>
        <rFont val="Aptos Narrow"/>
        <family val="2"/>
      </rPr>
      <t>8</t>
    </r>
  </si>
  <si>
    <r>
      <t>1</t>
    </r>
    <r>
      <rPr>
        <sz val="10"/>
        <color theme="1"/>
        <rFont val="Aptos Narrow"/>
        <family val="2"/>
      </rPr>
      <t>Table includes data available through February 3, 2022. All data are reported unless otherwise noted; totals may include estimated data. Totals and estimated data are rounded to no more than three significant digits; may not add to totals shown.</t>
    </r>
  </si>
  <si>
    <r>
      <t>2</t>
    </r>
    <r>
      <rPr>
        <sz val="10"/>
        <color theme="1"/>
        <rFont val="Aptos Narrow"/>
        <family val="2"/>
      </rPr>
      <t>Data represent nickel content of matte and other intermediate materials produced.</t>
    </r>
  </si>
  <si>
    <r>
      <rPr>
        <vertAlign val="superscript"/>
        <sz val="10"/>
        <color theme="1"/>
        <rFont val="Aptos Narrow"/>
        <family val="2"/>
      </rPr>
      <t>3</t>
    </r>
    <r>
      <rPr>
        <sz val="10"/>
        <color theme="1"/>
        <rFont val="Aptos Narrow"/>
        <family val="2"/>
      </rPr>
      <t>Nickel content of matte and metallurgical-grade nickel oxide as reported by the Global Trade Atlas using Harmonized System number 7501. According to the International Nickel Study Group, the nickel content of matte was 50% and the nickel content of metallurgical-grade oxide was 75.2%.</t>
    </r>
  </si>
  <si>
    <r>
      <rPr>
        <vertAlign val="superscript"/>
        <sz val="10"/>
        <color theme="1"/>
        <rFont val="Aptos Narrow"/>
        <family val="2"/>
      </rPr>
      <t>4</t>
    </r>
    <r>
      <rPr>
        <sz val="10"/>
        <color theme="1"/>
        <rFont val="Aptos Narrow"/>
        <family val="2"/>
      </rPr>
      <t>Represents the nickel output of the Soroako smelter. The Soroako matte was shipped to Japan for further processing and contains on average 78% nickel.</t>
    </r>
  </si>
  <si>
    <r>
      <rPr>
        <vertAlign val="superscript"/>
        <sz val="10"/>
        <color theme="1"/>
        <rFont val="Aptos Narrow"/>
        <family val="2"/>
      </rPr>
      <t>5</t>
    </r>
    <r>
      <rPr>
        <sz val="10"/>
        <color theme="1"/>
        <rFont val="Aptos Narrow"/>
        <family val="2"/>
      </rPr>
      <t>Nickel content of matte, primarily exported to Finland, as reported by the Global Trade Atlas reported using Harmonized System number 7501, with an estimated 40% nickel content.</t>
    </r>
  </si>
  <si>
    <r>
      <rPr>
        <vertAlign val="superscript"/>
        <sz val="10"/>
        <color theme="1"/>
        <rFont val="Aptos Narrow"/>
        <family val="2"/>
      </rPr>
      <t>6</t>
    </r>
    <r>
      <rPr>
        <sz val="10"/>
        <color theme="1"/>
        <rFont val="Aptos Narrow"/>
        <family val="2"/>
      </rPr>
      <t>Zimplats matte shipped to the Impala Refinery at Springs, South Africa.</t>
    </r>
  </si>
  <si>
    <r>
      <rPr>
        <vertAlign val="superscript"/>
        <sz val="10"/>
        <color theme="1"/>
        <rFont val="Aptos Narrow"/>
        <family val="2"/>
      </rPr>
      <t>7</t>
    </r>
    <r>
      <rPr>
        <sz val="10"/>
        <color theme="1"/>
        <rFont val="Aptos Narrow"/>
        <family val="2"/>
      </rPr>
      <t>Often called mixed sulfide product or MSP.</t>
    </r>
  </si>
  <si>
    <r>
      <rPr>
        <vertAlign val="superscript"/>
        <sz val="10"/>
        <color theme="1"/>
        <rFont val="Aptos Narrow"/>
        <family val="2"/>
      </rPr>
      <t>8</t>
    </r>
    <r>
      <rPr>
        <sz val="10"/>
        <color theme="1"/>
        <rFont val="Aptos Narrow"/>
        <family val="2"/>
      </rPr>
      <t>Often called mixed hydroxide product or MHP.</t>
    </r>
  </si>
  <si>
    <r>
      <t>Unspecified</t>
    </r>
    <r>
      <rPr>
        <vertAlign val="superscript"/>
        <sz val="10"/>
        <color theme="1"/>
        <rFont val="Aptos Narrow"/>
        <family val="2"/>
      </rPr>
      <t>4</t>
    </r>
  </si>
  <si>
    <r>
      <t>Cuba, oxide sinter, including oxides</t>
    </r>
    <r>
      <rPr>
        <vertAlign val="superscript"/>
        <sz val="10"/>
        <color theme="1"/>
        <rFont val="Aptos Narrow"/>
        <family val="2"/>
      </rPr>
      <t>5</t>
    </r>
  </si>
  <si>
    <r>
      <t>Ferronickel, nickel pig iron</t>
    </r>
    <r>
      <rPr>
        <vertAlign val="superscript"/>
        <sz val="10"/>
        <color theme="1"/>
        <rFont val="Aptos Narrow"/>
        <family val="2"/>
      </rPr>
      <t>e</t>
    </r>
  </si>
  <si>
    <r>
      <t>Chemicals</t>
    </r>
    <r>
      <rPr>
        <vertAlign val="superscript"/>
        <sz val="10"/>
        <color theme="1"/>
        <rFont val="Aptos Narrow"/>
        <family val="2"/>
      </rPr>
      <t>7</t>
    </r>
  </si>
  <si>
    <r>
      <t>Ukraine, ferronickel</t>
    </r>
    <r>
      <rPr>
        <vertAlign val="superscript"/>
        <sz val="10"/>
        <color theme="1"/>
        <rFont val="Aptos Narrow"/>
        <family val="2"/>
      </rPr>
      <t>8</t>
    </r>
  </si>
  <si>
    <r>
      <t>1</t>
    </r>
    <r>
      <rPr>
        <sz val="10"/>
        <color theme="1"/>
        <rFont val="Aptos Narrow"/>
        <family val="2"/>
      </rPr>
      <t>Table includes data available through February 3, 2022. All data are reported unless otherwise noted; totals may include estimated data. Grand totals and estimated data are rounded to no more than three significant digits; may not add to totals shown.</t>
    </r>
  </si>
  <si>
    <r>
      <t>2</t>
    </r>
    <r>
      <rPr>
        <sz val="10"/>
        <color theme="1"/>
        <rFont val="Aptos Narrow"/>
        <family val="2"/>
      </rPr>
      <t>Primary nickel refers to a nickel product ready for use by downstream consuming industries such as nickel chemicals and salts, ferronickel, nickel metal in various forms, nickel oxide sinter, and nickel pig iron. The USGS does not use the terms class I and class II nickel as defined by the International Nickel Study Group (INSG). However, nickel metal reported here is generally equivalent to Class I nickel which is defined by INSG as nickel with a mininum nickel content of 99% in the form of briquets, cathodes (i.e., electrolytic nickel), flakes or powders, granules, pellets, and rondelles. Ferronickel, nickel oxide sinter, and nickel pig iron are classified by INSG as Class II. Chemicals, although typically produced at refineries, are differentiated from production of metal when feasible. Several countries produced nickel-containing matte and other intermediates, but output of nickel in such materials has been excluded from this table to avoid double counting. Countries that produced intermediate products for export are listed in table 11.</t>
    </r>
  </si>
  <si>
    <r>
      <rPr>
        <vertAlign val="superscript"/>
        <sz val="10"/>
        <rFont val="Aptos Narrow"/>
        <family val="2"/>
      </rPr>
      <t>3</t>
    </r>
    <r>
      <rPr>
        <sz val="10"/>
        <rFont val="Aptos Narrow"/>
        <family val="2"/>
      </rPr>
      <t>In addition to the countries and (or) localities listed, North Korea was thought to have produced metallic nickel and (or) ferronickel, but information was inadequate to make reliable estimates of output levels. Several countries and (or) localities produced nickel-containing matte, but output of nickel in such materials has been excluded from this table to avoid double counting. Countries and (or) localities that produced matte for export are listed in table 11.</t>
    </r>
  </si>
  <si>
    <r>
      <t>4</t>
    </r>
    <r>
      <rPr>
        <sz val="10"/>
        <color theme="1"/>
        <rFont val="Aptos Narrow"/>
        <family val="2"/>
      </rPr>
      <t>Products with a nickel content of less than 99 percent. Includes ferronickel, nickel oxides and oxide sinter and excludes intermediate nickel-cobalt sulfide matte, regulus, and speiss for further refining.</t>
    </r>
  </si>
  <si>
    <r>
      <t>5</t>
    </r>
    <r>
      <rPr>
        <sz val="10"/>
        <color theme="1"/>
        <rFont val="Aptos Narrow"/>
        <family val="2"/>
      </rPr>
      <t>Includes cobalt content of nickel oxide and oxide sinter.</t>
    </r>
  </si>
  <si>
    <r>
      <t>6</t>
    </r>
    <r>
      <rPr>
        <sz val="10"/>
        <color theme="1"/>
        <rFont val="Aptos Narrow"/>
        <family val="2"/>
      </rPr>
      <t>Includes metal and nickel chloride.</t>
    </r>
  </si>
  <si>
    <r>
      <t>7</t>
    </r>
    <r>
      <rPr>
        <sz val="10"/>
        <color theme="1"/>
        <rFont val="Aptos Narrow"/>
        <family val="2"/>
      </rPr>
      <t xml:space="preserve">Primarily in the form of crystalline nickel sulfate. </t>
    </r>
  </si>
  <si>
    <r>
      <t>8</t>
    </r>
    <r>
      <rPr>
        <sz val="10"/>
        <color theme="1"/>
        <rFont val="Aptos Narrow"/>
        <family val="2"/>
      </rPr>
      <t>May include nickel in remelt alloys derived from scrap.</t>
    </r>
  </si>
  <si>
    <t>Ferronickel, nickel pig irone</t>
  </si>
  <si>
    <t>France</t>
  </si>
  <si>
    <t>Oxide sinter, including oxides</t>
  </si>
  <si>
    <t>Chemicals, nickel hydroxide</t>
  </si>
  <si>
    <t>United Kingdom</t>
  </si>
  <si>
    <t>World mine production by country or locality (metric tons, copper content). 2020 data are estimated. Concentrates refer to pyrometallurgy from sulfide ore, while Cu from SX-EW is from oxide ore.</t>
  </si>
  <si>
    <t>https://www.usgs.gov/centers/national-minerals-information-center/international-minerals-statistics-and-information</t>
  </si>
  <si>
    <t>canada_prod</t>
  </si>
  <si>
    <t>canada_resv</t>
  </si>
  <si>
    <r>
      <t>Alumina, Al</t>
    </r>
    <r>
      <rPr>
        <vertAlign val="subscript"/>
        <sz val="8"/>
        <rFont val="Times New Roman"/>
        <family val="1"/>
      </rPr>
      <t>2</t>
    </r>
    <r>
      <rPr>
        <sz val="8"/>
        <rFont val="Times New Roman"/>
        <family val="1"/>
      </rPr>
      <t>O</t>
    </r>
    <r>
      <rPr>
        <vertAlign val="subscript"/>
        <sz val="8"/>
        <rFont val="Times New Roman"/>
        <family val="1"/>
      </rPr>
      <t>3</t>
    </r>
    <r>
      <rPr>
        <sz val="8"/>
        <rFont val="Times New Roman"/>
        <family val="1"/>
      </rPr>
      <t xml:space="preserve"> content</t>
    </r>
  </si>
  <si>
    <t>Aluminum, metal, primary</t>
  </si>
  <si>
    <t>Antimony, mine, Sb content</t>
  </si>
  <si>
    <t>Bismuth, mine, Bi content</t>
  </si>
  <si>
    <t>Mine, Cd content</t>
  </si>
  <si>
    <t>Refinery, primary</t>
  </si>
  <si>
    <r>
      <t>Mine</t>
    </r>
    <r>
      <rPr>
        <vertAlign val="superscript"/>
        <sz val="8"/>
        <rFont val="Times New Roman"/>
        <family val="1"/>
      </rPr>
      <t>3</t>
    </r>
  </si>
  <si>
    <t>Refinery, metal, metal powder, oxide</t>
  </si>
  <si>
    <t>Mine, concentrates, Cu content</t>
  </si>
  <si>
    <t>Refinery:</t>
  </si>
  <si>
    <r>
      <t>Gross weight</t>
    </r>
    <r>
      <rPr>
        <vertAlign val="superscript"/>
        <sz val="8"/>
        <rFont val="Times New Roman"/>
        <family val="1"/>
      </rPr>
      <t>e</t>
    </r>
  </si>
  <si>
    <t>Nb content</t>
  </si>
  <si>
    <r>
      <t>Ferrosilicon</t>
    </r>
    <r>
      <rPr>
        <vertAlign val="superscript"/>
        <sz val="8"/>
        <rFont val="Times New Roman"/>
        <family val="1"/>
      </rPr>
      <t>e</t>
    </r>
  </si>
  <si>
    <t>thousand metric tons</t>
  </si>
  <si>
    <r>
      <t>Ferrovanadium</t>
    </r>
    <r>
      <rPr>
        <vertAlign val="superscript"/>
        <sz val="8"/>
        <rFont val="Times New Roman"/>
        <family val="1"/>
      </rPr>
      <t>e</t>
    </r>
  </si>
  <si>
    <t>do.</t>
  </si>
  <si>
    <t>Gold, mine, Au content</t>
  </si>
  <si>
    <t>kilograms</t>
  </si>
  <si>
    <r>
      <t>Indium, refinery, primary, In content, metal</t>
    </r>
    <r>
      <rPr>
        <vertAlign val="superscript"/>
        <sz val="8"/>
        <rFont val="Times New Roman"/>
        <family val="1"/>
      </rPr>
      <t>e</t>
    </r>
  </si>
  <si>
    <r>
      <t>Fe content</t>
    </r>
    <r>
      <rPr>
        <vertAlign val="superscript"/>
        <sz val="8"/>
        <rFont val="Times New Roman"/>
        <family val="1"/>
      </rPr>
      <t>e</t>
    </r>
  </si>
  <si>
    <t>Direct-reduced iron</t>
  </si>
  <si>
    <t>Pig iron</t>
  </si>
  <si>
    <t>Raw steel</t>
  </si>
  <si>
    <t>Mine, Pb content</t>
  </si>
  <si>
    <t>Molybdenum, mine, Mo content</t>
  </si>
  <si>
    <t>Mine, sulfide ore, concentrate, Ni content</t>
  </si>
  <si>
    <t>Refinery, metal</t>
  </si>
  <si>
    <r>
      <t>Niobium, mineral concentrate, Nb content</t>
    </r>
    <r>
      <rPr>
        <vertAlign val="superscript"/>
        <sz val="8"/>
        <rFont val="Times New Roman"/>
        <family val="1"/>
      </rPr>
      <t>5, 6</t>
    </r>
  </si>
  <si>
    <t>Iridium, Ir content</t>
  </si>
  <si>
    <t>Palladium, Pd content</t>
  </si>
  <si>
    <t>Platinum, Pt content</t>
  </si>
  <si>
    <t>Rhodium, Rh content</t>
  </si>
  <si>
    <t>Ruthenium, Ru content</t>
  </si>
  <si>
    <t>Selenium, Se content</t>
  </si>
  <si>
    <r>
      <t>Silicon, metal</t>
    </r>
    <r>
      <rPr>
        <vertAlign val="superscript"/>
        <sz val="8"/>
        <rFont val="Times New Roman"/>
        <family val="1"/>
      </rPr>
      <t>e</t>
    </r>
  </si>
  <si>
    <t>Mine, Ag content</t>
  </si>
  <si>
    <t>Tellurium, refinery, Te content</t>
  </si>
  <si>
    <r>
      <t>Titanium, titaniferous slag, sorelslag</t>
    </r>
    <r>
      <rPr>
        <vertAlign val="superscript"/>
        <sz val="8"/>
        <rFont val="Times New Roman"/>
        <family val="1"/>
      </rPr>
      <t>e</t>
    </r>
  </si>
  <si>
    <r>
      <t>Tungsten, mine, concentrate, W content</t>
    </r>
    <r>
      <rPr>
        <vertAlign val="superscript"/>
        <sz val="8"/>
        <rFont val="Times New Roman"/>
        <family val="1"/>
      </rPr>
      <t>7</t>
    </r>
  </si>
  <si>
    <t>Mine, Zn content</t>
  </si>
  <si>
    <t>Smelter, primary</t>
  </si>
  <si>
    <r>
      <t>Barite</t>
    </r>
    <r>
      <rPr>
        <vertAlign val="superscript"/>
        <sz val="8"/>
        <rFont val="Times New Roman"/>
        <family val="1"/>
      </rPr>
      <t>e</t>
    </r>
  </si>
  <si>
    <t>Clinker</t>
  </si>
  <si>
    <t>Hydraulic cement</t>
  </si>
  <si>
    <t>Diamond, unspecified</t>
  </si>
  <si>
    <t>thousand carats</t>
  </si>
  <si>
    <t>Feldspar, mine, nepheline syenite</t>
  </si>
  <si>
    <t>Fluorspar</t>
  </si>
  <si>
    <t>Gemstones, amethyst and jade</t>
  </si>
  <si>
    <r>
      <t>Graphite, crystalline flake</t>
    </r>
    <r>
      <rPr>
        <vertAlign val="superscript"/>
        <sz val="8"/>
        <rFont val="Times New Roman"/>
        <family val="1"/>
      </rPr>
      <t>e</t>
    </r>
  </si>
  <si>
    <r>
      <t>Gypsum, and anhyrdite</t>
    </r>
    <r>
      <rPr>
        <vertAlign val="superscript"/>
        <sz val="8"/>
        <rFont val="Times New Roman"/>
        <family val="1"/>
      </rPr>
      <t>8</t>
    </r>
  </si>
  <si>
    <t>Lime</t>
  </si>
  <si>
    <t>Lithium, spodumene</t>
  </si>
  <si>
    <r>
      <t>Magnesite</t>
    </r>
    <r>
      <rPr>
        <vertAlign val="superscript"/>
        <sz val="8"/>
        <rFont val="Times New Roman"/>
        <family val="1"/>
      </rPr>
      <t>e</t>
    </r>
  </si>
  <si>
    <t>Mica</t>
  </si>
  <si>
    <t>Nitrogen, ammonia, N content</t>
  </si>
  <si>
    <r>
      <t>Potash, K</t>
    </r>
    <r>
      <rPr>
        <vertAlign val="subscript"/>
        <sz val="8"/>
        <rFont val="Times New Roman"/>
        <family val="1"/>
      </rPr>
      <t>2</t>
    </r>
    <r>
      <rPr>
        <sz val="8"/>
        <rFont val="Times New Roman"/>
        <family val="1"/>
      </rPr>
      <t>O content</t>
    </r>
  </si>
  <si>
    <t>Salt</t>
  </si>
  <si>
    <t>Sand and gravel, industrial, silica</t>
  </si>
  <si>
    <t>Sand and gravel, construction, unspecified</t>
  </si>
  <si>
    <t>Stone, unspecified</t>
  </si>
  <si>
    <t>Metallurgy</t>
  </si>
  <si>
    <t>Natural gas and petroleum</t>
  </si>
  <si>
    <t>Talc and related materials, pyrophyllite, soapstone, talc</t>
  </si>
  <si>
    <t>Bituminous</t>
  </si>
  <si>
    <t>Lignite</t>
  </si>
  <si>
    <t>Metallurgical</t>
  </si>
  <si>
    <t>Subbituminous</t>
  </si>
  <si>
    <t>Natural gas, marketable</t>
  </si>
  <si>
    <t>million cubic meters</t>
  </si>
  <si>
    <t>Peat, horticultural use</t>
  </si>
  <si>
    <t>Crude</t>
  </si>
  <si>
    <t>thousand 42-gallon barrels</t>
  </si>
  <si>
    <t>Natural gas liquids, gas plant production</t>
  </si>
  <si>
    <t>Asphalt</t>
  </si>
  <si>
    <t>Diesel</t>
  </si>
  <si>
    <t>Fuel oil:</t>
  </si>
  <si>
    <t>Heavy</t>
  </si>
  <si>
    <t>Light</t>
  </si>
  <si>
    <t>Gasoline:</t>
  </si>
  <si>
    <t>Aviation</t>
  </si>
  <si>
    <t>Motor</t>
  </si>
  <si>
    <t>Liquefied petroleum gas</t>
  </si>
  <si>
    <t>Uranium, mine, uranium oxide, U content</t>
  </si>
  <si>
    <r>
      <t>e</t>
    </r>
    <r>
      <rPr>
        <sz val="8"/>
        <rFont val="Times New Roman"/>
        <family val="1"/>
      </rPr>
      <t xml:space="preserve">Estimated. </t>
    </r>
    <r>
      <rPr>
        <vertAlign val="superscript"/>
        <sz val="8"/>
        <rFont val="Times New Roman"/>
        <family val="1"/>
      </rPr>
      <t>r</t>
    </r>
    <r>
      <rPr>
        <sz val="8"/>
        <rFont val="Times New Roman"/>
        <family val="1"/>
      </rPr>
      <t>Revised.  do. Ditto.  NA Not available.  -- Zero.</t>
    </r>
  </si>
  <si>
    <r>
      <t>1</t>
    </r>
    <r>
      <rPr>
        <sz val="8"/>
        <rFont val="Times New Roman"/>
        <family val="1"/>
      </rPr>
      <t>Table includes data available through January 28, 2021. All data are reported unless otherwise noted. Totals and estimated data are rounded to no more than three significant digits; may not add to totals shown.</t>
    </r>
  </si>
  <si>
    <r>
      <rPr>
        <vertAlign val="superscript"/>
        <sz val="8"/>
        <rFont val="Times New Roman"/>
        <family val="1"/>
      </rPr>
      <t>2</t>
    </r>
    <r>
      <rPr>
        <sz val="8"/>
        <rFont val="Times New Roman"/>
        <family val="1"/>
      </rPr>
      <t>In addition to the commodities listed, aluminum hydroxide Al(OH)</t>
    </r>
    <r>
      <rPr>
        <vertAlign val="subscript"/>
        <sz val="8"/>
        <rFont val="Times New Roman"/>
        <family val="1"/>
      </rPr>
      <t>3</t>
    </r>
    <r>
      <rPr>
        <sz val="8"/>
        <rFont val="Times New Roman"/>
        <family val="1"/>
      </rPr>
      <t xml:space="preserve"> (hydrate), bentonite, refined bismuth, cesium, ore containing indium, pumice, silicon metal, and zeolites may have been produced, but available information was inadequate to make reliable estimates of output.</t>
    </r>
  </si>
  <si>
    <r>
      <rPr>
        <vertAlign val="superscript"/>
        <sz val="8"/>
        <rFont val="Times New Roman"/>
        <family val="1"/>
      </rPr>
      <t>3</t>
    </r>
    <r>
      <rPr>
        <sz val="8"/>
        <rFont val="Times New Roman"/>
        <family val="1"/>
      </rPr>
      <t>Recoverable metal in ores and concentrates shipped.</t>
    </r>
  </si>
  <si>
    <r>
      <rPr>
        <vertAlign val="superscript"/>
        <sz val="8"/>
        <rFont val="Times New Roman"/>
        <family val="1"/>
      </rPr>
      <t>4</t>
    </r>
    <r>
      <rPr>
        <sz val="8"/>
        <rFont val="Times New Roman"/>
        <family val="1"/>
      </rPr>
      <t>Excludes cobalt oxide.</t>
    </r>
  </si>
  <si>
    <r>
      <rPr>
        <vertAlign val="superscript"/>
        <sz val="8"/>
        <rFont val="Times New Roman"/>
        <family val="1"/>
      </rPr>
      <t>5</t>
    </r>
    <r>
      <rPr>
        <sz val="8"/>
        <rFont val="Times New Roman"/>
        <family val="1"/>
      </rPr>
      <t>Pyrochlore concentrate.</t>
    </r>
  </si>
  <si>
    <r>
      <rPr>
        <vertAlign val="superscript"/>
        <sz val="8"/>
        <rFont val="Times New Roman"/>
        <family val="1"/>
      </rPr>
      <t>6</t>
    </r>
    <r>
      <rPr>
        <sz val="8"/>
        <rFont val="Times New Roman"/>
        <family val="1"/>
      </rPr>
      <t>Production includes niobium (columbium) contained in ferroniobium shipped with the value as reported by the shipper.</t>
    </r>
  </si>
  <si>
    <r>
      <rPr>
        <vertAlign val="superscript"/>
        <sz val="8"/>
        <rFont val="Times New Roman"/>
        <family val="1"/>
      </rPr>
      <t>7</t>
    </r>
    <r>
      <rPr>
        <sz val="8"/>
        <rFont val="Times New Roman"/>
        <family val="1"/>
      </rPr>
      <t>Datum for 2015 based on half-year production from North American Tungsten Corp. and an estimate for production from July—October 2015.</t>
    </r>
  </si>
  <si>
    <r>
      <rPr>
        <vertAlign val="superscript"/>
        <sz val="8"/>
        <rFont val="Times New Roman"/>
        <family val="1"/>
      </rPr>
      <t>8</t>
    </r>
    <r>
      <rPr>
        <sz val="8"/>
        <rFont val="Times New Roman"/>
        <family val="1"/>
      </rPr>
      <t>Prior to 2017, reported production excluded quantity used for manufacture of cement products.</t>
    </r>
  </si>
  <si>
    <r>
      <rPr>
        <vertAlign val="superscript"/>
        <sz val="8"/>
        <rFont val="Times New Roman"/>
        <family val="1"/>
      </rPr>
      <t>9</t>
    </r>
    <r>
      <rPr>
        <sz val="8"/>
        <rFont val="Times New Roman"/>
        <family val="1"/>
      </rPr>
      <t>Includes stove oil, kerosene and tractor fuel.</t>
    </r>
  </si>
  <si>
    <r>
      <rPr>
        <vertAlign val="superscript"/>
        <sz val="8"/>
        <rFont val="Times New Roman"/>
        <family val="1"/>
      </rPr>
      <t>10</t>
    </r>
    <r>
      <rPr>
        <sz val="8"/>
        <rFont val="Times New Roman"/>
        <family val="1"/>
      </rPr>
      <t>Includes aviation gasoline and aviation turbo fuels.</t>
    </r>
  </si>
  <si>
    <r>
      <rPr>
        <vertAlign val="superscript"/>
        <sz val="8"/>
        <rFont val="Times New Roman"/>
        <family val="1"/>
      </rPr>
      <t>11</t>
    </r>
    <r>
      <rPr>
        <sz val="8"/>
        <rFont val="Times New Roman"/>
        <family val="1"/>
      </rPr>
      <t>Includes petrochemical feedstocks, naphtha specialties, petroleum coke, lubricating oils and greases, still gas and other products.</t>
    </r>
  </si>
  <si>
    <t>Commodity</t>
  </si>
  <si>
    <t>Reserves</t>
  </si>
  <si>
    <t>Cesium</t>
  </si>
  <si>
    <t>Coal (anthracite, bituminous, subbituminous, and lignite)</t>
  </si>
  <si>
    <t>million tons</t>
  </si>
  <si>
    <t>Cobalt</t>
  </si>
  <si>
    <t>Copper</t>
  </si>
  <si>
    <t>Gold</t>
  </si>
  <si>
    <t>metric tons</t>
  </si>
  <si>
    <t>Iron ore</t>
  </si>
  <si>
    <t>Lead</t>
  </si>
  <si>
    <t>Molybdenum</t>
  </si>
  <si>
    <t>Natural gas</t>
  </si>
  <si>
    <t>trillion cubic meters</t>
  </si>
  <si>
    <t>Nickel</t>
  </si>
  <si>
    <t>Niobium</t>
  </si>
  <si>
    <t>Peat</t>
  </si>
  <si>
    <t>Petroleum, crude</t>
  </si>
  <si>
    <t>billion barrels</t>
  </si>
  <si>
    <t>Platinum group metals</t>
  </si>
  <si>
    <r>
      <t>Potash</t>
    </r>
    <r>
      <rPr>
        <vertAlign val="superscript"/>
        <sz val="8"/>
        <rFont val="Times New Roman"/>
        <family val="1"/>
      </rPr>
      <t>7</t>
    </r>
  </si>
  <si>
    <t>Rare earth oxides</t>
  </si>
  <si>
    <t>Selenium</t>
  </si>
  <si>
    <t>Silver</t>
  </si>
  <si>
    <t>Sulphur</t>
  </si>
  <si>
    <t>Uranium (U content)</t>
  </si>
  <si>
    <t>Zinc</t>
  </si>
  <si>
    <t>do. Ditto.</t>
  </si>
  <si>
    <r>
      <t>1</t>
    </r>
    <r>
      <rPr>
        <sz val="8"/>
        <rFont val="Times New Roman"/>
        <family val="1"/>
      </rPr>
      <t xml:space="preserve">Source: Natural Resources Canada, data as of 2018. </t>
    </r>
  </si>
  <si>
    <r>
      <t>2</t>
    </r>
    <r>
      <rPr>
        <sz val="8"/>
        <rFont val="Times New Roman"/>
        <family val="1"/>
      </rPr>
      <t xml:space="preserve">Source: Statistics Canada, data as of 2018. </t>
    </r>
  </si>
  <si>
    <r>
      <t>3</t>
    </r>
    <r>
      <rPr>
        <sz val="8"/>
        <rFont val="Times New Roman"/>
        <family val="1"/>
      </rPr>
      <t>Source: Statistics Canada.</t>
    </r>
  </si>
  <si>
    <r>
      <t>4</t>
    </r>
    <r>
      <rPr>
        <sz val="8"/>
        <rFont val="Times New Roman"/>
        <family val="1"/>
      </rPr>
      <t xml:space="preserve">Source: Natural Resources Canada. </t>
    </r>
  </si>
  <si>
    <r>
      <t>5</t>
    </r>
    <r>
      <rPr>
        <sz val="8"/>
        <rFont val="Times New Roman"/>
        <family val="1"/>
      </rPr>
      <t xml:space="preserve">Source: Natural Resources Canada, reserves and resources. </t>
    </r>
  </si>
  <si>
    <r>
      <t>6</t>
    </r>
    <r>
      <rPr>
        <sz val="8"/>
        <rFont val="Times New Roman"/>
        <family val="1"/>
      </rPr>
      <t xml:space="preserve">Source: World Nuclear Association. </t>
    </r>
  </si>
  <si>
    <r>
      <t>7</t>
    </r>
    <r>
      <rPr>
        <sz val="8"/>
        <rFont val="Times New Roman"/>
        <family val="1"/>
      </rPr>
      <t>K</t>
    </r>
    <r>
      <rPr>
        <vertAlign val="subscript"/>
        <sz val="8"/>
        <rFont val="Times New Roman"/>
        <family val="1"/>
      </rPr>
      <t>2</t>
    </r>
    <r>
      <rPr>
        <sz val="8"/>
        <rFont val="Times New Roman"/>
        <family val="1"/>
      </rPr>
      <t>O equivalent.</t>
    </r>
  </si>
  <si>
    <t>Canada reserves of major minerals in 2019 (Thousand metric tons unless otherwise specified)</t>
  </si>
  <si>
    <t>UNIT</t>
  </si>
  <si>
    <t>Metals</t>
  </si>
  <si>
    <t>Industrial minerals</t>
  </si>
  <si>
    <t>Minerals fuels and related materials</t>
  </si>
  <si>
    <t>Commodity type</t>
  </si>
  <si>
    <t>Aluminum</t>
  </si>
  <si>
    <t>Antinomy</t>
  </si>
  <si>
    <t>Cadmium</t>
  </si>
  <si>
    <t>Mine</t>
  </si>
  <si>
    <t>Refinery</t>
  </si>
  <si>
    <t>Ferroniobium</t>
  </si>
  <si>
    <t>Gross</t>
  </si>
  <si>
    <t>Platinum</t>
  </si>
  <si>
    <t>Palladium</t>
  </si>
  <si>
    <t>Ferrosilicon</t>
  </si>
  <si>
    <t>Ferrovanadium</t>
  </si>
  <si>
    <t>Indium</t>
  </si>
  <si>
    <t>Iridium</t>
  </si>
  <si>
    <t>Rhodium</t>
  </si>
  <si>
    <t>Ruthenium</t>
  </si>
  <si>
    <t>Platinum-group-metals</t>
  </si>
  <si>
    <t>Silicon</t>
  </si>
  <si>
    <t>Tellurium</t>
  </si>
  <si>
    <t>Titanium</t>
  </si>
  <si>
    <t>Tungsten</t>
  </si>
  <si>
    <t>Barrite</t>
  </si>
  <si>
    <t>Cement &amp; clinker</t>
  </si>
  <si>
    <t>Iron &amp; steel</t>
  </si>
  <si>
    <t>Diamonds</t>
  </si>
  <si>
    <t>Feldspar</t>
  </si>
  <si>
    <t>Gemstones</t>
  </si>
  <si>
    <t>Lithium</t>
  </si>
  <si>
    <t>Talc</t>
  </si>
  <si>
    <t>Graphite</t>
  </si>
  <si>
    <t>Gypsum</t>
  </si>
  <si>
    <t>Nitrogen</t>
  </si>
  <si>
    <t>Potash</t>
  </si>
  <si>
    <t>Stone</t>
  </si>
  <si>
    <t>Sulfur</t>
  </si>
  <si>
    <t>Coal</t>
  </si>
  <si>
    <t>Petroleum</t>
  </si>
  <si>
    <t>Fuel</t>
  </si>
  <si>
    <t>Gasoline</t>
  </si>
  <si>
    <t>Liquefied</t>
  </si>
  <si>
    <t>Uranium</t>
  </si>
  <si>
    <t>Sand &amp; gravel</t>
  </si>
  <si>
    <t>Mine, concentrates</t>
  </si>
  <si>
    <t>Mine, sulfide ore, concentrate</t>
  </si>
  <si>
    <t>Tungsten, mine, concentrate</t>
  </si>
  <si>
    <t>Talc and related materials, pyrophyllite, soapstone</t>
  </si>
  <si>
    <t>Natural gas liquids</t>
  </si>
  <si>
    <t>Uranium, mine, uranium oxide</t>
  </si>
  <si>
    <t>Al2O3 content</t>
  </si>
  <si>
    <t>Metal, primary</t>
  </si>
  <si>
    <t>Smelter, blister, Primary</t>
  </si>
  <si>
    <t>Smelter, blister, Secondary</t>
  </si>
  <si>
    <t>Smelter, blister, Total</t>
  </si>
  <si>
    <t>Refinery, Primary, Leaching</t>
  </si>
  <si>
    <t>Refinery, Primary, Other</t>
  </si>
  <si>
    <t>Refinery, Secondary</t>
  </si>
  <si>
    <t>Refinery, Total</t>
  </si>
  <si>
    <t>Refinery, Primary</t>
  </si>
  <si>
    <t>Mine, gross weight</t>
  </si>
  <si>
    <t>Mine, Fe content</t>
  </si>
  <si>
    <t>Mine, total</t>
  </si>
  <si>
    <t>Se content</t>
  </si>
  <si>
    <t>Mineral concentrate</t>
  </si>
  <si>
    <t>Titaniferous slag, sorelslage</t>
  </si>
  <si>
    <t>Smelter, Primary</t>
  </si>
  <si>
    <t>Spodumene</t>
  </si>
  <si>
    <t>Magnesite</t>
  </si>
  <si>
    <t>Construction</t>
  </si>
  <si>
    <t>Marketable</t>
  </si>
  <si>
    <t>Canada production of mineral commodities from 2015 to 2019 (Metric tons, gross weight, unless otherwise specified)</t>
  </si>
  <si>
    <t>Unit</t>
  </si>
  <si>
    <t>Bismuth</t>
  </si>
  <si>
    <t>Metric tons, gross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</si>
</sst>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22" x14ac:knownFonts="1">
    <font>
      <sz val="11"/>
      <color theme="1"/>
      <name val="Calibri"/>
      <family val="2"/>
      <scheme val="minor"/>
    </font>
    <font>
      <sz val="12"/>
      <color theme="1"/>
      <name val="Calibri"/>
      <family val="2"/>
      <scheme val="minor"/>
    </font>
    <font>
      <sz val="8"/>
      <name val="Times New Roman"/>
      <family val="1"/>
    </font>
    <font>
      <vertAlign val="superscript"/>
      <sz val="8"/>
      <name val="Times New Roman"/>
      <family val="1"/>
    </font>
    <font>
      <sz val="12"/>
      <name val="Times New Roman"/>
      <family val="1"/>
    </font>
    <font>
      <sz val="8"/>
      <color theme="1"/>
      <name val="Times New Roman"/>
      <family val="1"/>
    </font>
    <font>
      <vertAlign val="superscript"/>
      <sz val="8"/>
      <color theme="1"/>
      <name val="Times New Roman"/>
      <family val="1"/>
    </font>
    <font>
      <u/>
      <sz val="11"/>
      <color theme="10"/>
      <name val="Calibri"/>
      <family val="2"/>
      <scheme val="minor"/>
    </font>
    <font>
      <sz val="11"/>
      <color theme="1"/>
      <name val="Calibri"/>
      <family val="2"/>
      <scheme val="minor"/>
    </font>
    <font>
      <sz val="10"/>
      <name val="Aptos Narrow"/>
      <family val="2"/>
    </font>
    <font>
      <vertAlign val="superscript"/>
      <sz val="10"/>
      <name val="Aptos Narrow"/>
      <family val="2"/>
    </font>
    <font>
      <b/>
      <sz val="10"/>
      <name val="Aptos Narrow"/>
      <family val="2"/>
    </font>
    <font>
      <sz val="11"/>
      <color theme="1"/>
      <name val="Aptos Narrow"/>
      <family val="2"/>
    </font>
    <font>
      <b/>
      <sz val="11"/>
      <color theme="1"/>
      <name val="Aptos Narrow"/>
      <family val="2"/>
    </font>
    <font>
      <u/>
      <sz val="11"/>
      <color theme="10"/>
      <name val="Aptos Narrow"/>
      <family val="2"/>
    </font>
    <font>
      <sz val="10"/>
      <color theme="1"/>
      <name val="Aptos Narrow"/>
      <family val="2"/>
    </font>
    <font>
      <vertAlign val="superscript"/>
      <sz val="10"/>
      <color theme="1"/>
      <name val="Aptos Narrow"/>
      <family val="2"/>
    </font>
    <font>
      <b/>
      <sz val="10"/>
      <color theme="1"/>
      <name val="Aptos Narrow"/>
      <family val="2"/>
    </font>
    <font>
      <sz val="8"/>
      <color rgb="FF000000"/>
      <name val="Times New Roman"/>
      <family val="1"/>
    </font>
    <font>
      <vertAlign val="subscript"/>
      <sz val="8"/>
      <name val="Times New Roman"/>
      <family val="1"/>
    </font>
    <font>
      <b/>
      <sz val="8"/>
      <name val="Times New Roman"/>
      <family val="1"/>
    </font>
    <font>
      <b/>
      <sz val="8"/>
      <color rgb="FF000000"/>
      <name val="Times New Roman"/>
      <family val="1"/>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10">
    <border>
      <left/>
      <right/>
      <top/>
      <bottom/>
      <diagonal/>
    </border>
    <border>
      <left/>
      <right/>
      <top style="hair">
        <color indexed="64"/>
      </top>
      <bottom style="hair">
        <color indexed="64"/>
      </bottom>
      <diagonal/>
    </border>
    <border>
      <left/>
      <right/>
      <top/>
      <bottom style="hair">
        <color indexed="64"/>
      </bottom>
      <diagonal/>
    </border>
    <border>
      <left/>
      <right/>
      <top style="hair">
        <color indexed="64"/>
      </top>
      <bottom/>
      <diagonal/>
    </border>
    <border>
      <left/>
      <right/>
      <top style="hair">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hair">
        <color indexed="8"/>
      </top>
      <bottom style="hair">
        <color indexed="8"/>
      </bottom>
      <diagonal/>
    </border>
    <border>
      <left/>
      <right/>
      <top style="hair">
        <color indexed="8"/>
      </top>
      <bottom/>
      <diagonal/>
    </border>
  </borders>
  <cellStyleXfs count="10">
    <xf numFmtId="0" fontId="0" fillId="0" borderId="0"/>
    <xf numFmtId="0" fontId="1" fillId="0" borderId="0"/>
    <xf numFmtId="164"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7" fillId="0" borderId="0" applyNumberFormat="0" applyFill="0" applyBorder="0" applyAlignment="0" applyProtection="0"/>
    <xf numFmtId="9" fontId="8" fillId="0" borderId="0" applyFont="0" applyFill="0" applyBorder="0" applyAlignment="0" applyProtection="0"/>
    <xf numFmtId="0" fontId="2" fillId="0" borderId="0"/>
  </cellStyleXfs>
  <cellXfs count="205">
    <xf numFmtId="0" fontId="0" fillId="0" borderId="0" xfId="0"/>
    <xf numFmtId="0" fontId="2" fillId="0" borderId="0" xfId="1" applyFont="1" applyAlignment="1">
      <alignment vertical="center"/>
    </xf>
    <xf numFmtId="0" fontId="2" fillId="0" borderId="0" xfId="1" applyFont="1"/>
    <xf numFmtId="49" fontId="2" fillId="0" borderId="1" xfId="1" applyNumberFormat="1" applyFont="1" applyBorder="1" applyAlignment="1">
      <alignment horizontal="center" vertical="center"/>
    </xf>
    <xf numFmtId="49" fontId="2" fillId="0" borderId="2" xfId="1" applyNumberFormat="1" applyFont="1" applyBorder="1" applyAlignment="1">
      <alignment horizontal="left" vertical="center"/>
    </xf>
    <xf numFmtId="3" fontId="2" fillId="0" borderId="0" xfId="2" applyNumberFormat="1" applyFont="1" applyFill="1" applyAlignment="1">
      <alignment horizontal="right" vertical="center"/>
    </xf>
    <xf numFmtId="49" fontId="2" fillId="0" borderId="1" xfId="1" applyNumberFormat="1" applyFont="1" applyBorder="1" applyAlignment="1">
      <alignment horizontal="left" vertical="center"/>
    </xf>
    <xf numFmtId="49" fontId="2" fillId="0" borderId="0" xfId="2" applyNumberFormat="1" applyFont="1" applyFill="1" applyAlignment="1">
      <alignment horizontal="right" vertical="center"/>
    </xf>
    <xf numFmtId="49" fontId="2" fillId="0" borderId="1" xfId="1" applyNumberFormat="1" applyFont="1" applyBorder="1" applyAlignment="1">
      <alignment horizontal="left" vertical="center" indent="1"/>
    </xf>
    <xf numFmtId="3" fontId="2" fillId="0" borderId="1" xfId="2" applyNumberFormat="1" applyFont="1" applyFill="1" applyBorder="1" applyAlignment="1">
      <alignment horizontal="right" vertical="center"/>
    </xf>
    <xf numFmtId="0" fontId="2" fillId="0" borderId="0" xfId="1" applyFont="1" applyAlignment="1">
      <alignment horizontal="left" vertical="center"/>
    </xf>
    <xf numFmtId="165" fontId="2" fillId="0" borderId="0" xfId="2" applyNumberFormat="1" applyFont="1" applyFill="1" applyAlignment="1">
      <alignment horizontal="right"/>
    </xf>
    <xf numFmtId="0" fontId="2" fillId="0" borderId="0" xfId="1" applyFont="1" applyAlignment="1">
      <alignment horizontal="left" vertical="center" wrapText="1"/>
    </xf>
    <xf numFmtId="0" fontId="5" fillId="0" borderId="0" xfId="4" applyFont="1" applyAlignment="1">
      <alignment vertical="center"/>
    </xf>
    <xf numFmtId="0" fontId="5" fillId="0" borderId="0" xfId="4" applyFont="1"/>
    <xf numFmtId="49" fontId="5" fillId="0" borderId="1" xfId="4" applyNumberFormat="1" applyFont="1" applyBorder="1" applyAlignment="1">
      <alignment horizontal="center" vertical="center"/>
    </xf>
    <xf numFmtId="49" fontId="5" fillId="0" borderId="1" xfId="4" applyNumberFormat="1" applyFont="1" applyBorder="1" applyAlignment="1">
      <alignment horizontal="left" vertical="center"/>
    </xf>
    <xf numFmtId="3" fontId="5" fillId="0" borderId="0" xfId="5" applyNumberFormat="1" applyFont="1" applyAlignment="1">
      <alignment horizontal="right" vertical="center"/>
    </xf>
    <xf numFmtId="49" fontId="5" fillId="0" borderId="5" xfId="5" applyNumberFormat="1" applyFont="1" applyBorder="1" applyAlignment="1">
      <alignment horizontal="right" vertical="center"/>
    </xf>
    <xf numFmtId="3" fontId="5" fillId="0" borderId="5" xfId="5" applyNumberFormat="1" applyFont="1" applyBorder="1" applyAlignment="1">
      <alignment horizontal="right" vertical="center"/>
    </xf>
    <xf numFmtId="3" fontId="5" fillId="0" borderId="0" xfId="5" applyNumberFormat="1" applyFont="1" applyBorder="1" applyAlignment="1">
      <alignment horizontal="right" vertical="center"/>
    </xf>
    <xf numFmtId="49" fontId="5" fillId="0" borderId="1" xfId="4" applyNumberFormat="1" applyFont="1" applyBorder="1" applyAlignment="1">
      <alignment horizontal="left" vertical="center" indent="1"/>
    </xf>
    <xf numFmtId="3" fontId="5" fillId="0" borderId="2" xfId="5" applyNumberFormat="1" applyFont="1" applyBorder="1" applyAlignment="1">
      <alignment horizontal="right" vertical="center"/>
    </xf>
    <xf numFmtId="49" fontId="5" fillId="0" borderId="1" xfId="4" applyNumberFormat="1" applyFont="1" applyBorder="1" applyAlignment="1">
      <alignment horizontal="left" vertical="center" indent="2"/>
    </xf>
    <xf numFmtId="3" fontId="5" fillId="0" borderId="4" xfId="5" applyNumberFormat="1" applyFont="1" applyBorder="1" applyAlignment="1">
      <alignment horizontal="right" vertical="center"/>
    </xf>
    <xf numFmtId="49" fontId="5" fillId="0" borderId="0" xfId="5" applyNumberFormat="1" applyFont="1" applyAlignment="1">
      <alignment horizontal="right" vertical="center"/>
    </xf>
    <xf numFmtId="3" fontId="5" fillId="0" borderId="6" xfId="5" applyNumberFormat="1" applyFont="1" applyBorder="1" applyAlignment="1">
      <alignment horizontal="right" vertical="center"/>
    </xf>
    <xf numFmtId="49" fontId="5" fillId="0" borderId="1" xfId="4" applyNumberFormat="1" applyFont="1" applyBorder="1" applyAlignment="1">
      <alignment horizontal="left" vertical="center" indent="3"/>
    </xf>
    <xf numFmtId="3" fontId="5" fillId="0" borderId="0" xfId="4" applyNumberFormat="1" applyFont="1" applyAlignment="1">
      <alignment vertical="center"/>
    </xf>
    <xf numFmtId="0" fontId="5" fillId="0" borderId="0" xfId="4" applyFont="1" applyAlignment="1">
      <alignment horizontal="left" vertical="center" wrapText="1"/>
    </xf>
    <xf numFmtId="0" fontId="5" fillId="0" borderId="0" xfId="4" applyFont="1" applyAlignment="1">
      <alignment horizontal="left" vertical="center"/>
    </xf>
    <xf numFmtId="165" fontId="5" fillId="0" borderId="0" xfId="5" applyNumberFormat="1" applyFont="1" applyAlignment="1">
      <alignment horizontal="right" vertical="center"/>
    </xf>
    <xf numFmtId="49" fontId="5" fillId="0" borderId="0" xfId="3" applyNumberFormat="1" applyFont="1" applyAlignment="1">
      <alignment horizontal="center" vertical="center"/>
    </xf>
    <xf numFmtId="49" fontId="5" fillId="0" borderId="0" xfId="3" applyNumberFormat="1" applyFont="1"/>
    <xf numFmtId="49" fontId="5" fillId="0" borderId="2" xfId="3" applyNumberFormat="1" applyFont="1" applyBorder="1" applyAlignment="1">
      <alignment horizontal="center" vertical="center"/>
    </xf>
    <xf numFmtId="49" fontId="5" fillId="0" borderId="3" xfId="3" applyNumberFormat="1" applyFont="1" applyBorder="1" applyAlignment="1">
      <alignment horizontal="center" vertical="center"/>
    </xf>
    <xf numFmtId="49" fontId="5" fillId="0" borderId="0" xfId="3" applyNumberFormat="1" applyFont="1" applyAlignment="1">
      <alignment vertical="center"/>
    </xf>
    <xf numFmtId="49" fontId="5" fillId="0" borderId="0" xfId="2" applyNumberFormat="1" applyFont="1" applyBorder="1" applyAlignment="1">
      <alignment horizontal="center" vertical="center"/>
    </xf>
    <xf numFmtId="49" fontId="5" fillId="0" borderId="3" xfId="2" applyNumberFormat="1" applyFont="1" applyBorder="1" applyAlignment="1">
      <alignment horizontal="center" vertical="center"/>
    </xf>
    <xf numFmtId="49" fontId="5" fillId="0" borderId="2" xfId="2" applyNumberFormat="1" applyFont="1" applyBorder="1" applyAlignment="1">
      <alignment horizontal="center" vertical="center"/>
    </xf>
    <xf numFmtId="49" fontId="5" fillId="0" borderId="2" xfId="3" applyNumberFormat="1" applyFont="1" applyBorder="1" applyAlignment="1">
      <alignment horizontal="left" vertical="center"/>
    </xf>
    <xf numFmtId="49" fontId="5" fillId="0" borderId="0" xfId="2" applyNumberFormat="1" applyFont="1" applyBorder="1" applyAlignment="1">
      <alignment horizontal="right"/>
    </xf>
    <xf numFmtId="49" fontId="5" fillId="0" borderId="2" xfId="3" applyNumberFormat="1" applyFont="1" applyBorder="1" applyAlignment="1">
      <alignment horizontal="left" vertical="center" indent="1"/>
    </xf>
    <xf numFmtId="3" fontId="5" fillId="0" borderId="0" xfId="2" applyNumberFormat="1" applyFont="1" applyBorder="1" applyAlignment="1">
      <alignment horizontal="right"/>
    </xf>
    <xf numFmtId="3" fontId="5" fillId="0" borderId="0" xfId="3" applyNumberFormat="1" applyFont="1" applyAlignment="1">
      <alignment vertical="center"/>
    </xf>
    <xf numFmtId="3" fontId="5" fillId="0" borderId="0" xfId="3" applyNumberFormat="1" applyFont="1"/>
    <xf numFmtId="0" fontId="5" fillId="0" borderId="0" xfId="3" applyFont="1"/>
    <xf numFmtId="49" fontId="5" fillId="0" borderId="1" xfId="3" applyNumberFormat="1" applyFont="1" applyBorder="1" applyAlignment="1">
      <alignment horizontal="left" vertical="center" indent="1"/>
    </xf>
    <xf numFmtId="49" fontId="5" fillId="0" borderId="1" xfId="3" applyNumberFormat="1" applyFont="1" applyBorder="1" applyAlignment="1">
      <alignment horizontal="left" vertical="center"/>
    </xf>
    <xf numFmtId="3" fontId="5" fillId="0" borderId="0" xfId="2" applyNumberFormat="1" applyFont="1" applyFill="1" applyBorder="1" applyAlignment="1">
      <alignment horizontal="right"/>
    </xf>
    <xf numFmtId="3" fontId="2" fillId="0" borderId="0" xfId="3" applyNumberFormat="1" applyFont="1" applyAlignment="1">
      <alignment horizontal="right"/>
    </xf>
    <xf numFmtId="3" fontId="2" fillId="0" borderId="0" xfId="3" applyNumberFormat="1" applyFont="1" applyAlignment="1">
      <alignment horizontal="right" vertical="top"/>
    </xf>
    <xf numFmtId="3" fontId="2" fillId="0" borderId="1" xfId="3" applyNumberFormat="1" applyFont="1" applyBorder="1"/>
    <xf numFmtId="3" fontId="5" fillId="0" borderId="1" xfId="2" applyNumberFormat="1" applyFont="1" applyFill="1" applyBorder="1" applyAlignment="1">
      <alignment horizontal="right"/>
    </xf>
    <xf numFmtId="3" fontId="5" fillId="0" borderId="1" xfId="2" applyNumberFormat="1" applyFont="1" applyBorder="1" applyAlignment="1">
      <alignment horizontal="right"/>
    </xf>
    <xf numFmtId="3" fontId="5" fillId="0" borderId="1" xfId="3" applyNumberFormat="1" applyFont="1" applyBorder="1" applyAlignment="1">
      <alignment vertical="center"/>
    </xf>
    <xf numFmtId="3" fontId="5" fillId="0" borderId="1" xfId="3" applyNumberFormat="1" applyFont="1" applyBorder="1"/>
    <xf numFmtId="49" fontId="5" fillId="0" borderId="0" xfId="3" applyNumberFormat="1" applyFont="1" applyAlignment="1">
      <alignment horizontal="left" vertical="center"/>
    </xf>
    <xf numFmtId="0" fontId="5" fillId="0" borderId="0" xfId="3" applyFont="1" applyAlignment="1">
      <alignment horizontal="left" vertical="center"/>
    </xf>
    <xf numFmtId="165" fontId="5" fillId="0" borderId="0" xfId="2" applyNumberFormat="1" applyFont="1" applyAlignment="1">
      <alignment horizontal="right"/>
    </xf>
    <xf numFmtId="49" fontId="5" fillId="0" borderId="1" xfId="3" applyNumberFormat="1" applyFont="1" applyBorder="1" applyAlignment="1">
      <alignment horizontal="center" vertical="center"/>
    </xf>
    <xf numFmtId="3" fontId="5" fillId="0" borderId="0" xfId="2" applyNumberFormat="1" applyFont="1" applyAlignment="1">
      <alignment horizontal="right" vertical="center"/>
    </xf>
    <xf numFmtId="49" fontId="5" fillId="0" borderId="0" xfId="2" applyNumberFormat="1" applyFont="1" applyAlignment="1">
      <alignment horizontal="right" vertical="center"/>
    </xf>
    <xf numFmtId="3" fontId="5" fillId="0" borderId="1" xfId="2" applyNumberFormat="1" applyFont="1" applyBorder="1" applyAlignment="1">
      <alignment horizontal="right" vertical="center"/>
    </xf>
    <xf numFmtId="49" fontId="5" fillId="0" borderId="0" xfId="3" applyNumberFormat="1" applyFont="1" applyAlignment="1">
      <alignment horizontal="left" vertical="center" wrapText="1"/>
    </xf>
    <xf numFmtId="49" fontId="6" fillId="0" borderId="3" xfId="3" applyNumberFormat="1" applyFont="1" applyBorder="1" applyAlignment="1">
      <alignment horizontal="left" vertical="center"/>
    </xf>
    <xf numFmtId="49" fontId="6" fillId="0" borderId="0" xfId="3" applyNumberFormat="1" applyFont="1" applyAlignment="1">
      <alignment vertical="center" wrapText="1"/>
    </xf>
    <xf numFmtId="0" fontId="5" fillId="0" borderId="0" xfId="3" applyFont="1" applyAlignment="1">
      <alignment vertical="center"/>
    </xf>
    <xf numFmtId="49" fontId="6" fillId="0" borderId="0" xfId="3" applyNumberFormat="1" applyFont="1" applyAlignment="1">
      <alignment vertical="center"/>
    </xf>
    <xf numFmtId="1" fontId="2" fillId="0" borderId="1" xfId="2" applyNumberFormat="1" applyFont="1" applyFill="1" applyBorder="1" applyAlignment="1">
      <alignment horizontal="right" vertical="center"/>
    </xf>
    <xf numFmtId="1" fontId="5" fillId="0" borderId="1" xfId="2" applyNumberFormat="1" applyFont="1" applyBorder="1" applyAlignment="1">
      <alignment horizontal="right" vertical="center"/>
    </xf>
    <xf numFmtId="1" fontId="5" fillId="0" borderId="1" xfId="5" applyNumberFormat="1" applyFont="1" applyBorder="1" applyAlignment="1">
      <alignment horizontal="right" vertical="center"/>
    </xf>
    <xf numFmtId="49" fontId="9" fillId="0" borderId="0" xfId="3" applyNumberFormat="1" applyFont="1" applyAlignment="1">
      <alignment horizontal="left" vertical="center"/>
    </xf>
    <xf numFmtId="0" fontId="12" fillId="0" borderId="0" xfId="0" applyFont="1"/>
    <xf numFmtId="0" fontId="13" fillId="0" borderId="0" xfId="0" applyFont="1"/>
    <xf numFmtId="0" fontId="14" fillId="0" borderId="0" xfId="7" applyFont="1"/>
    <xf numFmtId="49" fontId="15" fillId="0" borderId="0" xfId="6" applyNumberFormat="1" applyFont="1" applyAlignment="1">
      <alignment horizontal="left" vertical="center"/>
    </xf>
    <xf numFmtId="49" fontId="15" fillId="0" borderId="0" xfId="6" applyNumberFormat="1" applyFont="1" applyAlignment="1">
      <alignment horizontal="left" vertical="center" indent="1"/>
    </xf>
    <xf numFmtId="49" fontId="15" fillId="0" borderId="0" xfId="6" applyNumberFormat="1" applyFont="1" applyAlignment="1">
      <alignment horizontal="left" vertical="center" indent="2"/>
    </xf>
    <xf numFmtId="49" fontId="15" fillId="0" borderId="0" xfId="6" applyNumberFormat="1" applyFont="1" applyAlignment="1">
      <alignment horizontal="left" vertical="center" indent="3"/>
    </xf>
    <xf numFmtId="49" fontId="15" fillId="0" borderId="0" xfId="6" applyNumberFormat="1" applyFont="1" applyAlignment="1">
      <alignment vertical="top"/>
    </xf>
    <xf numFmtId="49" fontId="15" fillId="0" borderId="0" xfId="6" applyNumberFormat="1" applyFont="1" applyAlignment="1">
      <alignment horizontal="left" indent="3"/>
    </xf>
    <xf numFmtId="49" fontId="11" fillId="0" borderId="0" xfId="3" applyNumberFormat="1" applyFont="1" applyAlignment="1">
      <alignment horizontal="left" vertical="top"/>
    </xf>
    <xf numFmtId="0" fontId="9" fillId="0" borderId="0" xfId="3" applyFont="1" applyAlignment="1">
      <alignment vertical="center"/>
    </xf>
    <xf numFmtId="0" fontId="9" fillId="0" borderId="0" xfId="3" applyFont="1"/>
    <xf numFmtId="49" fontId="9" fillId="0" borderId="0" xfId="3" applyNumberFormat="1" applyFont="1" applyAlignment="1">
      <alignment horizontal="left" vertical="center" indent="1"/>
    </xf>
    <xf numFmtId="49" fontId="9" fillId="0" borderId="0" xfId="3" applyNumberFormat="1" applyFont="1" applyAlignment="1">
      <alignment horizontal="left" vertical="center" indent="2"/>
    </xf>
    <xf numFmtId="49" fontId="9" fillId="0" borderId="0" xfId="3" applyNumberFormat="1" applyFont="1" applyAlignment="1">
      <alignment horizontal="left" vertical="center" indent="3"/>
    </xf>
    <xf numFmtId="49" fontId="10" fillId="0" borderId="0" xfId="3" applyNumberFormat="1" applyFont="1" applyAlignment="1">
      <alignment vertical="center"/>
    </xf>
    <xf numFmtId="49" fontId="10" fillId="0" borderId="0" xfId="3" applyNumberFormat="1" applyFont="1" applyAlignment="1">
      <alignment horizontal="left"/>
    </xf>
    <xf numFmtId="0" fontId="9" fillId="0" borderId="0" xfId="3" applyFont="1" applyAlignment="1">
      <alignment horizontal="left" vertical="center" wrapText="1"/>
    </xf>
    <xf numFmtId="49" fontId="10" fillId="0" borderId="0" xfId="3" applyNumberFormat="1" applyFont="1" applyAlignment="1">
      <alignment vertical="center" wrapText="1"/>
    </xf>
    <xf numFmtId="49" fontId="10" fillId="0" borderId="0" xfId="3" applyNumberFormat="1" applyFont="1" applyAlignment="1">
      <alignment horizontal="left" wrapText="1"/>
    </xf>
    <xf numFmtId="0" fontId="9" fillId="0" borderId="0" xfId="3" applyFont="1" applyAlignment="1">
      <alignment horizontal="left" vertical="center"/>
    </xf>
    <xf numFmtId="0" fontId="9" fillId="0" borderId="0" xfId="3" applyFont="1" applyAlignment="1">
      <alignment horizontal="left" vertical="top"/>
    </xf>
    <xf numFmtId="0" fontId="9" fillId="0" borderId="0" xfId="3" applyFont="1" applyAlignment="1">
      <alignment horizontal="left"/>
    </xf>
    <xf numFmtId="165" fontId="9" fillId="0" borderId="0" xfId="2" applyNumberFormat="1" applyFont="1" applyFill="1" applyBorder="1" applyAlignment="1">
      <alignment horizontal="right"/>
    </xf>
    <xf numFmtId="49" fontId="17" fillId="0" borderId="0" xfId="6" applyNumberFormat="1" applyFont="1" applyAlignment="1">
      <alignment horizontal="left" vertical="top"/>
    </xf>
    <xf numFmtId="0" fontId="15" fillId="0" borderId="0" xfId="6" applyFont="1" applyAlignment="1">
      <alignment vertical="center"/>
    </xf>
    <xf numFmtId="0" fontId="15" fillId="0" borderId="0" xfId="6" applyFont="1" applyAlignment="1">
      <alignment horizontal="left" vertical="top"/>
    </xf>
    <xf numFmtId="0" fontId="15" fillId="0" borderId="0" xfId="6" applyFont="1" applyAlignment="1">
      <alignment horizontal="left" vertical="center"/>
    </xf>
    <xf numFmtId="49" fontId="9" fillId="0" borderId="0" xfId="3" applyNumberFormat="1" applyFont="1" applyAlignment="1">
      <alignment horizontal="left" vertical="center" indent="4"/>
    </xf>
    <xf numFmtId="49" fontId="9" fillId="0" borderId="0" xfId="3" applyNumberFormat="1" applyFont="1" applyAlignment="1">
      <alignment horizontal="left" vertical="center" indent="5"/>
    </xf>
    <xf numFmtId="49" fontId="11" fillId="0" borderId="7" xfId="3" applyNumberFormat="1" applyFont="1" applyBorder="1" applyAlignment="1">
      <alignment horizontal="left" vertical="top"/>
    </xf>
    <xf numFmtId="49" fontId="11" fillId="0" borderId="7" xfId="3" applyNumberFormat="1" applyFont="1" applyBorder="1" applyAlignment="1">
      <alignment horizontal="left"/>
    </xf>
    <xf numFmtId="1" fontId="11" fillId="0" borderId="7" xfId="2" applyNumberFormat="1" applyFont="1" applyFill="1" applyBorder="1" applyAlignment="1">
      <alignment horizontal="right" vertical="center"/>
    </xf>
    <xf numFmtId="49" fontId="9" fillId="0" borderId="7" xfId="3" applyNumberFormat="1" applyFont="1" applyBorder="1" applyAlignment="1">
      <alignment horizontal="left" vertical="top"/>
    </xf>
    <xf numFmtId="49" fontId="9" fillId="0" borderId="7" xfId="3" applyNumberFormat="1" applyFont="1" applyBorder="1" applyAlignment="1">
      <alignment horizontal="left"/>
    </xf>
    <xf numFmtId="3" fontId="9" fillId="0" borderId="7" xfId="2" applyNumberFormat="1" applyFont="1" applyFill="1" applyBorder="1" applyAlignment="1">
      <alignment horizontal="right" vertical="center"/>
    </xf>
    <xf numFmtId="49" fontId="9" fillId="0" borderId="7" xfId="2" applyNumberFormat="1" applyFont="1" applyFill="1" applyBorder="1" applyAlignment="1">
      <alignment horizontal="right" vertical="center"/>
    </xf>
    <xf numFmtId="1" fontId="11" fillId="0" borderId="7" xfId="2" applyNumberFormat="1" applyFont="1" applyFill="1" applyBorder="1" applyAlignment="1">
      <alignment horizontal="left" vertical="top"/>
    </xf>
    <xf numFmtId="49" fontId="17" fillId="0" borderId="7" xfId="6" applyNumberFormat="1" applyFont="1" applyBorder="1" applyAlignment="1">
      <alignment horizontal="left" vertical="top"/>
    </xf>
    <xf numFmtId="1" fontId="17" fillId="0" borderId="7" xfId="6" applyNumberFormat="1" applyFont="1" applyBorder="1" applyAlignment="1">
      <alignment horizontal="left" vertical="top"/>
    </xf>
    <xf numFmtId="49" fontId="15" fillId="0" borderId="7" xfId="6" applyNumberFormat="1" applyFont="1" applyBorder="1" applyAlignment="1">
      <alignment horizontal="left" vertical="center"/>
    </xf>
    <xf numFmtId="3" fontId="15" fillId="0" borderId="7" xfId="6" applyNumberFormat="1" applyFont="1" applyBorder="1" applyAlignment="1">
      <alignment vertical="center"/>
    </xf>
    <xf numFmtId="49" fontId="15" fillId="0" borderId="7" xfId="2" applyNumberFormat="1" applyFont="1" applyBorder="1" applyAlignment="1">
      <alignment horizontal="right" vertical="center"/>
    </xf>
    <xf numFmtId="49" fontId="15" fillId="0" borderId="7" xfId="6" applyNumberFormat="1" applyFont="1" applyBorder="1" applyAlignment="1">
      <alignment horizontal="left" vertical="center" indent="1"/>
    </xf>
    <xf numFmtId="3" fontId="15" fillId="0" borderId="7" xfId="2" applyNumberFormat="1" applyFont="1" applyBorder="1" applyAlignment="1">
      <alignment horizontal="right" vertical="center"/>
    </xf>
    <xf numFmtId="49" fontId="17" fillId="0" borderId="7" xfId="6" applyNumberFormat="1" applyFont="1" applyBorder="1" applyAlignment="1">
      <alignment vertical="top"/>
    </xf>
    <xf numFmtId="49" fontId="15" fillId="0" borderId="7" xfId="6" applyNumberFormat="1" applyFont="1" applyBorder="1" applyAlignment="1">
      <alignment vertical="top"/>
    </xf>
    <xf numFmtId="3" fontId="15" fillId="0" borderId="7" xfId="6" applyNumberFormat="1" applyFont="1" applyBorder="1" applyAlignment="1">
      <alignment horizontal="right" vertical="center"/>
    </xf>
    <xf numFmtId="49" fontId="15" fillId="0" borderId="7" xfId="6" applyNumberFormat="1" applyFont="1" applyBorder="1" applyAlignment="1">
      <alignment horizontal="left" vertical="top"/>
    </xf>
    <xf numFmtId="49" fontId="15" fillId="0" borderId="7" xfId="6" applyNumberFormat="1" applyFont="1" applyBorder="1" applyAlignment="1">
      <alignment horizontal="right" vertical="center"/>
    </xf>
    <xf numFmtId="49" fontId="9" fillId="3" borderId="7" xfId="3" applyNumberFormat="1" applyFont="1" applyFill="1" applyBorder="1" applyAlignment="1">
      <alignment horizontal="left" vertical="top"/>
    </xf>
    <xf numFmtId="3" fontId="9" fillId="3" borderId="7" xfId="2" applyNumberFormat="1" applyFont="1" applyFill="1" applyBorder="1" applyAlignment="1">
      <alignment horizontal="right" vertical="center"/>
    </xf>
    <xf numFmtId="9" fontId="9" fillId="3" borderId="0" xfId="8" applyFont="1" applyFill="1" applyBorder="1" applyAlignment="1">
      <alignment vertical="center"/>
    </xf>
    <xf numFmtId="49" fontId="9" fillId="3" borderId="7" xfId="3" applyNumberFormat="1" applyFont="1" applyFill="1" applyBorder="1" applyAlignment="1">
      <alignment horizontal="left"/>
    </xf>
    <xf numFmtId="0" fontId="7" fillId="0" borderId="0" xfId="7"/>
    <xf numFmtId="0" fontId="18" fillId="0" borderId="0" xfId="0" applyFont="1" applyAlignment="1">
      <alignment vertical="center"/>
    </xf>
    <xf numFmtId="49" fontId="2" fillId="0" borderId="0" xfId="0" applyNumberFormat="1" applyFont="1" applyAlignment="1">
      <alignment horizontal="left" vertical="center"/>
    </xf>
    <xf numFmtId="49" fontId="2" fillId="0" borderId="1" xfId="0" applyNumberFormat="1" applyFont="1" applyBorder="1" applyAlignment="1">
      <alignment horizontal="right" vertical="center"/>
    </xf>
    <xf numFmtId="165" fontId="2" fillId="0" borderId="0" xfId="2" applyNumberFormat="1" applyFont="1" applyFill="1" applyAlignment="1">
      <alignment horizontal="right" vertical="center"/>
    </xf>
    <xf numFmtId="49" fontId="2" fillId="0" borderId="1" xfId="0" applyNumberFormat="1" applyFont="1" applyBorder="1" applyAlignment="1">
      <alignment horizontal="left" vertical="center"/>
    </xf>
    <xf numFmtId="49" fontId="2" fillId="0" borderId="1" xfId="0" applyNumberFormat="1" applyFont="1" applyBorder="1" applyAlignment="1">
      <alignment horizontal="left" vertical="center" indent="1"/>
    </xf>
    <xf numFmtId="3" fontId="2" fillId="0" borderId="6" xfId="2" applyNumberFormat="1" applyFont="1" applyFill="1" applyBorder="1" applyAlignment="1">
      <alignment horizontal="right" vertical="center"/>
    </xf>
    <xf numFmtId="49" fontId="2" fillId="0" borderId="1" xfId="0" applyNumberFormat="1" applyFont="1" applyBorder="1" applyAlignment="1">
      <alignment horizontal="left" vertical="center" indent="2"/>
    </xf>
    <xf numFmtId="49" fontId="2" fillId="0" borderId="1" xfId="0" applyNumberFormat="1" applyFont="1" applyBorder="1" applyAlignment="1">
      <alignment horizontal="left" vertical="center" indent="3"/>
    </xf>
    <xf numFmtId="3" fontId="2" fillId="0" borderId="3" xfId="2" applyNumberFormat="1" applyFont="1" applyFill="1" applyBorder="1" applyAlignment="1">
      <alignment horizontal="right" vertical="center"/>
    </xf>
    <xf numFmtId="3" fontId="2" fillId="0" borderId="0" xfId="2" applyNumberFormat="1" applyFont="1" applyFill="1" applyBorder="1" applyAlignment="1">
      <alignment horizontal="right" vertical="center"/>
    </xf>
    <xf numFmtId="3" fontId="2" fillId="0" borderId="5" xfId="2" applyNumberFormat="1" applyFont="1" applyFill="1" applyBorder="1" applyAlignment="1">
      <alignment horizontal="right" vertical="center"/>
    </xf>
    <xf numFmtId="49" fontId="2" fillId="0" borderId="5" xfId="2" applyNumberFormat="1" applyFont="1" applyFill="1" applyBorder="1" applyAlignment="1">
      <alignment horizontal="right" vertical="center"/>
    </xf>
    <xf numFmtId="3" fontId="2" fillId="0" borderId="2" xfId="2" applyNumberFormat="1" applyFont="1" applyFill="1" applyBorder="1" applyAlignment="1">
      <alignment horizontal="right" vertical="center"/>
    </xf>
    <xf numFmtId="3" fontId="2" fillId="0" borderId="0" xfId="0" applyNumberFormat="1" applyFont="1" applyAlignment="1">
      <alignment vertical="center"/>
    </xf>
    <xf numFmtId="49" fontId="2" fillId="0" borderId="0" xfId="0" applyNumberFormat="1" applyFont="1" applyAlignment="1">
      <alignment horizontal="right" vertical="center"/>
    </xf>
    <xf numFmtId="49" fontId="2" fillId="0" borderId="3" xfId="0" applyNumberFormat="1" applyFont="1" applyBorder="1" applyAlignment="1">
      <alignment horizontal="left" vertical="center"/>
    </xf>
    <xf numFmtId="49" fontId="2" fillId="0" borderId="3" xfId="0" applyNumberFormat="1" applyFont="1" applyBorder="1" applyAlignment="1">
      <alignment horizontal="right" vertical="center"/>
    </xf>
    <xf numFmtId="3" fontId="18" fillId="0" borderId="0" xfId="0" applyNumberFormat="1" applyFont="1" applyAlignment="1">
      <alignment vertical="center"/>
    </xf>
    <xf numFmtId="0" fontId="2" fillId="0" borderId="0" xfId="9"/>
    <xf numFmtId="49" fontId="2" fillId="0" borderId="8" xfId="9" applyNumberFormat="1" applyBorder="1" applyAlignment="1">
      <alignment vertical="center"/>
    </xf>
    <xf numFmtId="49" fontId="2" fillId="0" borderId="8" xfId="9" applyNumberFormat="1" applyBorder="1" applyAlignment="1">
      <alignment horizontal="right" vertical="center"/>
    </xf>
    <xf numFmtId="3" fontId="2" fillId="0" borderId="8" xfId="9" applyNumberFormat="1" applyBorder="1" applyAlignment="1">
      <alignment vertical="center"/>
    </xf>
    <xf numFmtId="3" fontId="2" fillId="0" borderId="8" xfId="9" applyNumberFormat="1" applyBorder="1" applyAlignment="1">
      <alignment horizontal="right" vertical="center"/>
    </xf>
    <xf numFmtId="3" fontId="3" fillId="0" borderId="8" xfId="9" applyNumberFormat="1" applyFont="1" applyBorder="1" applyAlignment="1">
      <alignment horizontal="left" vertical="center"/>
    </xf>
    <xf numFmtId="166" fontId="2" fillId="0" borderId="8" xfId="9" applyNumberFormat="1" applyBorder="1" applyAlignment="1">
      <alignment vertical="center"/>
    </xf>
    <xf numFmtId="3" fontId="2" fillId="0" borderId="0" xfId="9" applyNumberFormat="1" applyAlignment="1">
      <alignment vertical="center"/>
    </xf>
    <xf numFmtId="49" fontId="20" fillId="0" borderId="1" xfId="0" applyNumberFormat="1" applyFont="1" applyBorder="1" applyAlignment="1">
      <alignment vertical="center"/>
    </xf>
    <xf numFmtId="49" fontId="20" fillId="0" borderId="1" xfId="0" applyNumberFormat="1" applyFont="1" applyBorder="1" applyAlignment="1">
      <alignment horizontal="right" vertical="center"/>
    </xf>
    <xf numFmtId="49" fontId="20" fillId="0" borderId="1" xfId="2" applyNumberFormat="1" applyFont="1" applyFill="1" applyBorder="1" applyAlignment="1">
      <alignment horizontal="right" vertical="center"/>
    </xf>
    <xf numFmtId="0" fontId="21" fillId="0" borderId="0" xfId="0" applyFont="1" applyAlignment="1">
      <alignment vertical="center"/>
    </xf>
    <xf numFmtId="49" fontId="20" fillId="0" borderId="8" xfId="9" applyNumberFormat="1" applyFont="1" applyBorder="1" applyAlignment="1">
      <alignment horizontal="center" vertical="center"/>
    </xf>
    <xf numFmtId="3" fontId="20" fillId="0" borderId="8" xfId="9" applyNumberFormat="1" applyFont="1" applyBorder="1" applyAlignment="1">
      <alignment horizontal="centerContinuous" vertical="center"/>
    </xf>
    <xf numFmtId="49" fontId="20" fillId="0" borderId="8" xfId="9" applyNumberFormat="1" applyFont="1" applyBorder="1" applyAlignment="1">
      <alignment horizontal="right" vertical="center"/>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2" fillId="0" borderId="3" xfId="0" applyNumberFormat="1" applyFont="1" applyBorder="1" applyAlignment="1">
      <alignment horizontal="left" vertical="top"/>
    </xf>
    <xf numFmtId="0" fontId="2" fillId="0" borderId="0" xfId="0" applyFont="1" applyAlignment="1">
      <alignment horizontal="left" vertical="top"/>
    </xf>
    <xf numFmtId="0" fontId="18" fillId="0" borderId="0" xfId="0" applyFont="1" applyAlignment="1">
      <alignment horizontal="left" vertical="top"/>
    </xf>
    <xf numFmtId="49" fontId="2" fillId="0" borderId="0" xfId="0" applyNumberFormat="1" applyFont="1" applyAlignment="1">
      <alignment horizontal="left" vertical="center"/>
    </xf>
    <xf numFmtId="0" fontId="2" fillId="0" borderId="0" xfId="0" applyFont="1" applyAlignment="1">
      <alignment horizontal="left" vertical="center"/>
    </xf>
    <xf numFmtId="49" fontId="3" fillId="0" borderId="3" xfId="0" applyNumberFormat="1" applyFont="1" applyBorder="1" applyAlignment="1">
      <alignment horizontal="left" vertical="center"/>
    </xf>
    <xf numFmtId="49" fontId="2" fillId="0" borderId="3" xfId="0" applyNumberFormat="1" applyFont="1" applyBorder="1" applyAlignment="1">
      <alignment horizontal="left" vertical="center"/>
    </xf>
    <xf numFmtId="49" fontId="3" fillId="0" borderId="0" xfId="0" applyNumberFormat="1"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wrapText="1"/>
    </xf>
    <xf numFmtId="49" fontId="3" fillId="0" borderId="0" xfId="9" applyNumberFormat="1" applyFont="1" applyAlignment="1">
      <alignment horizontal="left" vertical="center"/>
    </xf>
    <xf numFmtId="3" fontId="2" fillId="0" borderId="0" xfId="9" applyNumberFormat="1" applyAlignment="1">
      <alignment horizontal="left" vertical="center"/>
    </xf>
    <xf numFmtId="49" fontId="2" fillId="0" borderId="9" xfId="9" applyNumberFormat="1" applyBorder="1" applyAlignment="1">
      <alignment vertical="center"/>
    </xf>
    <xf numFmtId="49" fontId="9" fillId="0" borderId="0" xfId="3" applyNumberFormat="1" applyFont="1" applyAlignment="1">
      <alignment horizontal="left" vertical="center" wrapText="1"/>
    </xf>
    <xf numFmtId="49" fontId="10" fillId="0" borderId="0" xfId="3" applyNumberFormat="1" applyFont="1" applyAlignment="1">
      <alignment horizontal="left" vertical="center"/>
    </xf>
    <xf numFmtId="49" fontId="10" fillId="0" borderId="0" xfId="3" applyNumberFormat="1" applyFont="1" applyAlignment="1">
      <alignment horizontal="left" vertical="center" wrapText="1"/>
    </xf>
    <xf numFmtId="49" fontId="9" fillId="2" borderId="0" xfId="6" applyNumberFormat="1" applyFont="1" applyFill="1" applyAlignment="1">
      <alignment horizontal="left" vertical="center"/>
    </xf>
    <xf numFmtId="49" fontId="16" fillId="0" borderId="0" xfId="6" applyNumberFormat="1" applyFont="1" applyAlignment="1">
      <alignment horizontal="left" vertical="center"/>
    </xf>
    <xf numFmtId="49" fontId="15" fillId="0" borderId="0" xfId="6" applyNumberFormat="1" applyFont="1" applyAlignment="1">
      <alignment horizontal="left" vertical="center"/>
    </xf>
    <xf numFmtId="49" fontId="16" fillId="0" borderId="0" xfId="6" applyNumberFormat="1" applyFont="1" applyAlignment="1">
      <alignment horizontal="left" vertical="center" wrapText="1"/>
    </xf>
    <xf numFmtId="49" fontId="15" fillId="0" borderId="0" xfId="6" applyNumberFormat="1" applyFont="1" applyAlignment="1">
      <alignment vertical="center" wrapText="1"/>
    </xf>
    <xf numFmtId="49" fontId="9" fillId="2" borderId="0" xfId="6" applyNumberFormat="1" applyFont="1" applyFill="1" applyAlignment="1">
      <alignment horizontal="left" vertical="center" wrapText="1"/>
    </xf>
    <xf numFmtId="49" fontId="15" fillId="0" borderId="0" xfId="6" applyNumberFormat="1" applyFont="1" applyAlignment="1">
      <alignment horizontal="left" vertical="center" wrapText="1"/>
    </xf>
    <xf numFmtId="49" fontId="9" fillId="2" borderId="0" xfId="6" applyNumberFormat="1" applyFont="1" applyFill="1" applyAlignment="1">
      <alignment vertical="center"/>
    </xf>
    <xf numFmtId="49" fontId="16" fillId="2" borderId="0" xfId="3" applyNumberFormat="1" applyFont="1" applyFill="1" applyAlignment="1">
      <alignment horizontal="left" vertical="center" wrapText="1"/>
    </xf>
    <xf numFmtId="49" fontId="9" fillId="0" borderId="0" xfId="6" applyNumberFormat="1" applyFont="1" applyAlignment="1">
      <alignment horizontal="left" vertical="center" wrapText="1"/>
    </xf>
    <xf numFmtId="49" fontId="2" fillId="0" borderId="0" xfId="1" applyNumberFormat="1" applyFont="1" applyAlignment="1">
      <alignment horizontal="left" vertical="center" wrapText="1"/>
    </xf>
    <xf numFmtId="49" fontId="4" fillId="0" borderId="0" xfId="1" applyNumberFormat="1" applyFont="1" applyAlignment="1">
      <alignment horizontal="left" vertical="center" wrapText="1"/>
    </xf>
    <xf numFmtId="49" fontId="2" fillId="0" borderId="0" xfId="1" applyNumberFormat="1" applyFont="1" applyAlignment="1">
      <alignment horizontal="left" vertical="center"/>
    </xf>
    <xf numFmtId="49" fontId="4" fillId="0" borderId="0" xfId="1" applyNumberFormat="1" applyFont="1" applyAlignment="1">
      <alignment horizontal="left" vertical="center"/>
    </xf>
    <xf numFmtId="49" fontId="2" fillId="0" borderId="3" xfId="1" applyNumberFormat="1" applyFont="1" applyBorder="1" applyAlignment="1">
      <alignment horizontal="left" vertical="center"/>
    </xf>
    <xf numFmtId="49" fontId="4" fillId="0" borderId="3" xfId="1" applyNumberFormat="1" applyFont="1" applyBorder="1" applyAlignment="1">
      <alignment horizontal="left" vertical="center"/>
    </xf>
    <xf numFmtId="49" fontId="6" fillId="0" borderId="0" xfId="4" applyNumberFormat="1" applyFont="1" applyAlignment="1">
      <alignment horizontal="left" vertical="center"/>
    </xf>
    <xf numFmtId="49" fontId="6" fillId="0" borderId="3" xfId="4" applyNumberFormat="1" applyFont="1" applyBorder="1" applyAlignment="1">
      <alignment horizontal="left" vertical="center"/>
    </xf>
    <xf numFmtId="49" fontId="6" fillId="0" borderId="0" xfId="4" applyNumberFormat="1" applyFont="1" applyAlignment="1">
      <alignment horizontal="left" vertical="center" wrapText="1"/>
    </xf>
    <xf numFmtId="1" fontId="5" fillId="0" borderId="1" xfId="2" applyNumberFormat="1" applyFont="1" applyBorder="1" applyAlignment="1">
      <alignment horizontal="center" vertical="center"/>
    </xf>
    <xf numFmtId="49" fontId="5" fillId="0" borderId="1" xfId="2" applyNumberFormat="1" applyFont="1" applyBorder="1" applyAlignment="1">
      <alignment horizontal="center" vertical="center"/>
    </xf>
    <xf numFmtId="49" fontId="5" fillId="0" borderId="1" xfId="2" applyNumberFormat="1" applyFont="1" applyBorder="1" applyAlignment="1">
      <alignment horizontal="center"/>
    </xf>
    <xf numFmtId="49" fontId="6" fillId="0" borderId="0" xfId="3" applyNumberFormat="1" applyFont="1" applyAlignment="1">
      <alignment horizontal="left" vertical="center"/>
    </xf>
    <xf numFmtId="49" fontId="6" fillId="0" borderId="3" xfId="3" applyNumberFormat="1" applyFont="1" applyBorder="1" applyAlignment="1">
      <alignment horizontal="left" vertical="center"/>
    </xf>
    <xf numFmtId="49" fontId="6" fillId="0" borderId="0" xfId="3" applyNumberFormat="1" applyFont="1" applyAlignment="1">
      <alignment horizontal="left" vertical="center" wrapText="1"/>
    </xf>
  </cellXfs>
  <cellStyles count="10">
    <cellStyle name="Comma 2" xfId="2" xr:uid="{BFF72641-0408-4EFE-8A62-7E6193ED7C67}"/>
    <cellStyle name="Comma 3" xfId="5" xr:uid="{D4082AA4-D65A-4438-893C-BC66474FBFA2}"/>
    <cellStyle name="Hyperlink" xfId="7" builtinId="8"/>
    <cellStyle name="Normal" xfId="0" builtinId="0"/>
    <cellStyle name="Normal 2" xfId="6" xr:uid="{102D272C-8671-4111-882A-FAD004EACAE5}"/>
    <cellStyle name="Normal 3" xfId="3" xr:uid="{8340A094-1447-48C2-A9D1-5FCB8A1C2838}"/>
    <cellStyle name="Normal 4" xfId="4" xr:uid="{8169330A-767E-46F3-AD64-40B27BA6357B}"/>
    <cellStyle name="Normal 5" xfId="1" xr:uid="{B39EF56B-8D56-4BE1-9725-79B82400CC41}"/>
    <cellStyle name="Normal 6 2" xfId="9" xr:uid="{5E3ADD16-084E-4CC0-961E-446526310ACE}"/>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sgs.gov/centers/national-minerals-information-center/international-minerals-statistics-and-information" TargetMode="External"/><Relationship Id="rId2" Type="http://schemas.openxmlformats.org/officeDocument/2006/relationships/hyperlink" Target="https://www.usgs.gov/centers/national-minerals-information-center/minerals-yearbook-metals-and-minerals" TargetMode="External"/><Relationship Id="rId1" Type="http://schemas.openxmlformats.org/officeDocument/2006/relationships/hyperlink" Target="https://www.usgs.gov/centers/national-minerals-information-center/minerals-yearbook-metals-and-minerals" TargetMode="External"/><Relationship Id="rId4" Type="http://schemas.openxmlformats.org/officeDocument/2006/relationships/hyperlink" Target="https://www.usgs.gov/centers/national-minerals-information-center/international-minerals-statistics-and-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61C70-7140-4675-92E6-423CB9D45D50}">
  <sheetPr>
    <tabColor rgb="FFC00000"/>
  </sheetPr>
  <dimension ref="A1:F15"/>
  <sheetViews>
    <sheetView workbookViewId="0">
      <selection activeCell="B14" sqref="B14"/>
    </sheetView>
  </sheetViews>
  <sheetFormatPr defaultRowHeight="14.4" x14ac:dyDescent="0.3"/>
  <cols>
    <col min="1" max="1" width="16.21875" style="73" bestFit="1" customWidth="1"/>
    <col min="2" max="2" width="157.21875" style="73" bestFit="1" customWidth="1"/>
    <col min="3" max="3" width="21.5546875" style="73" bestFit="1" customWidth="1"/>
    <col min="4" max="16384" width="8.88671875" style="73"/>
  </cols>
  <sheetData>
    <row r="1" spans="1:6" x14ac:dyDescent="0.3">
      <c r="A1" s="73" t="s">
        <v>372</v>
      </c>
    </row>
    <row r="2" spans="1:6" x14ac:dyDescent="0.3">
      <c r="A2" s="73" t="s">
        <v>373</v>
      </c>
    </row>
    <row r="3" spans="1:6" x14ac:dyDescent="0.3">
      <c r="A3" s="73" t="s">
        <v>374</v>
      </c>
    </row>
    <row r="4" spans="1:6" x14ac:dyDescent="0.3">
      <c r="A4" s="73" t="s">
        <v>375</v>
      </c>
    </row>
    <row r="7" spans="1:6" x14ac:dyDescent="0.3">
      <c r="A7" s="74" t="s">
        <v>278</v>
      </c>
      <c r="B7" s="74" t="s">
        <v>279</v>
      </c>
      <c r="C7" s="74" t="s">
        <v>274</v>
      </c>
      <c r="F7" s="75"/>
    </row>
    <row r="8" spans="1:6" x14ac:dyDescent="0.3">
      <c r="A8" s="73" t="s">
        <v>335</v>
      </c>
      <c r="B8" s="73" t="s">
        <v>451</v>
      </c>
      <c r="C8" s="73" t="s">
        <v>280</v>
      </c>
      <c r="D8" s="75" t="s">
        <v>177</v>
      </c>
    </row>
    <row r="9" spans="1:6" x14ac:dyDescent="0.3">
      <c r="A9" s="73" t="s">
        <v>336</v>
      </c>
      <c r="B9" s="73" t="s">
        <v>385</v>
      </c>
      <c r="C9" s="73" t="s">
        <v>280</v>
      </c>
      <c r="D9" s="75" t="s">
        <v>177</v>
      </c>
    </row>
    <row r="10" spans="1:6" x14ac:dyDescent="0.3">
      <c r="A10" s="73" t="s">
        <v>337</v>
      </c>
      <c r="B10" s="73" t="s">
        <v>386</v>
      </c>
      <c r="C10" s="73" t="s">
        <v>280</v>
      </c>
      <c r="D10" s="75" t="s">
        <v>177</v>
      </c>
    </row>
    <row r="11" spans="1:6" x14ac:dyDescent="0.3">
      <c r="A11" s="73" t="s">
        <v>387</v>
      </c>
      <c r="B11" s="73" t="s">
        <v>392</v>
      </c>
      <c r="C11" s="73" t="s">
        <v>280</v>
      </c>
      <c r="D11" s="75" t="s">
        <v>177</v>
      </c>
    </row>
    <row r="12" spans="1:6" x14ac:dyDescent="0.3">
      <c r="A12" s="73" t="s">
        <v>388</v>
      </c>
      <c r="B12" s="73" t="s">
        <v>391</v>
      </c>
      <c r="C12" s="73" t="s">
        <v>280</v>
      </c>
      <c r="D12" s="75" t="s">
        <v>177</v>
      </c>
    </row>
    <row r="13" spans="1:6" x14ac:dyDescent="0.3">
      <c r="A13" s="73" t="s">
        <v>389</v>
      </c>
      <c r="B13" s="73" t="s">
        <v>390</v>
      </c>
      <c r="C13" s="73" t="s">
        <v>280</v>
      </c>
      <c r="D13" s="75" t="s">
        <v>177</v>
      </c>
    </row>
    <row r="14" spans="1:6" x14ac:dyDescent="0.3">
      <c r="A14" s="73" t="s">
        <v>453</v>
      </c>
      <c r="B14" s="73" t="s">
        <v>660</v>
      </c>
      <c r="C14" s="73" t="s">
        <v>280</v>
      </c>
      <c r="D14" s="127" t="s">
        <v>452</v>
      </c>
    </row>
    <row r="15" spans="1:6" x14ac:dyDescent="0.3">
      <c r="A15" s="73" t="s">
        <v>454</v>
      </c>
      <c r="B15" s="73" t="s">
        <v>586</v>
      </c>
      <c r="C15" s="73" t="s">
        <v>280</v>
      </c>
      <c r="D15" s="127" t="s">
        <v>452</v>
      </c>
    </row>
  </sheetData>
  <hyperlinks>
    <hyperlink ref="D8" r:id="rId1" xr:uid="{F84F4B86-F9EA-4DB6-8AF2-760398D88049}"/>
    <hyperlink ref="D9:D13" r:id="rId2" display="https://www.usgs.gov/centers/national-minerals-information-center/minerals-yearbook-metals-and-minerals" xr:uid="{11481F48-B6FB-467E-B451-0F4FB8E4B1DB}"/>
    <hyperlink ref="D14" r:id="rId3" xr:uid="{B585D53C-D632-4E06-85C1-85F88DFF045E}"/>
    <hyperlink ref="D15" r:id="rId4" xr:uid="{42A27BE7-CB0A-47D6-BE5E-6F2A06E5D9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13D9E-BD1E-4058-9875-9C25EC444D7A}">
  <dimension ref="A1:G55"/>
  <sheetViews>
    <sheetView zoomScale="120" zoomScaleNormal="120" workbookViewId="0">
      <selection sqref="A1:XFD1048576"/>
    </sheetView>
  </sheetViews>
  <sheetFormatPr defaultColWidth="10.109375" defaultRowHeight="10.199999999999999" x14ac:dyDescent="0.2"/>
  <cols>
    <col min="1" max="1" width="23.5546875" style="10" customWidth="1"/>
    <col min="2" max="6" width="8.6640625" style="11" customWidth="1"/>
    <col min="7" max="16384" width="10.109375" style="2"/>
  </cols>
  <sheetData>
    <row r="1" spans="1:7" ht="12.6" customHeight="1" x14ac:dyDescent="0.2">
      <c r="A1" s="3"/>
      <c r="B1" s="69">
        <v>2016</v>
      </c>
      <c r="C1" s="69">
        <v>2017</v>
      </c>
      <c r="D1" s="69">
        <v>2018</v>
      </c>
      <c r="E1" s="69">
        <v>2019</v>
      </c>
      <c r="F1" s="69">
        <v>2020</v>
      </c>
      <c r="G1" s="1"/>
    </row>
    <row r="2" spans="1:7" ht="12" customHeight="1" x14ac:dyDescent="0.2">
      <c r="A2" s="4" t="s">
        <v>0</v>
      </c>
      <c r="B2" s="5">
        <v>5140</v>
      </c>
      <c r="C2" s="5">
        <v>5034</v>
      </c>
      <c r="D2" s="5">
        <v>4878</v>
      </c>
      <c r="E2" s="5">
        <v>5746</v>
      </c>
      <c r="F2" s="5">
        <v>5632</v>
      </c>
      <c r="G2" s="1"/>
    </row>
    <row r="3" spans="1:7" ht="12" customHeight="1" x14ac:dyDescent="0.2">
      <c r="A3" s="6" t="s">
        <v>1</v>
      </c>
      <c r="B3" s="5">
        <v>248</v>
      </c>
      <c r="C3" s="7" t="s">
        <v>2</v>
      </c>
      <c r="D3" s="7" t="s">
        <v>2</v>
      </c>
      <c r="E3" s="7" t="s">
        <v>2</v>
      </c>
      <c r="F3" s="7" t="s">
        <v>2</v>
      </c>
      <c r="G3" s="1"/>
    </row>
    <row r="4" spans="1:7" ht="11.25" customHeight="1" x14ac:dyDescent="0.2">
      <c r="A4" s="6" t="s">
        <v>3</v>
      </c>
      <c r="B4" s="5">
        <v>852</v>
      </c>
      <c r="C4" s="5">
        <v>185</v>
      </c>
      <c r="D4" s="7" t="s">
        <v>2</v>
      </c>
      <c r="E4" s="5">
        <v>30</v>
      </c>
      <c r="F4" s="5">
        <v>160</v>
      </c>
      <c r="G4" s="1"/>
    </row>
    <row r="5" spans="1:7" ht="12" customHeight="1" x14ac:dyDescent="0.2">
      <c r="A5" s="6" t="s">
        <v>4</v>
      </c>
      <c r="B5" s="5">
        <v>4216</v>
      </c>
      <c r="C5" s="5">
        <v>3704</v>
      </c>
      <c r="D5" s="5">
        <v>3279</v>
      </c>
      <c r="E5" s="5">
        <v>3956</v>
      </c>
      <c r="F5" s="5">
        <v>3693</v>
      </c>
      <c r="G5" s="1"/>
    </row>
    <row r="6" spans="1:7" ht="11.25" customHeight="1" x14ac:dyDescent="0.2">
      <c r="A6" s="6" t="s">
        <v>5</v>
      </c>
      <c r="B6" s="5">
        <v>2300</v>
      </c>
      <c r="C6" s="5">
        <v>2500</v>
      </c>
      <c r="D6" s="5">
        <v>2000</v>
      </c>
      <c r="E6" s="5">
        <v>2241</v>
      </c>
      <c r="F6" s="5">
        <v>2200</v>
      </c>
      <c r="G6" s="1"/>
    </row>
    <row r="7" spans="1:7" ht="12.6" customHeight="1" x14ac:dyDescent="0.2">
      <c r="A7" s="6" t="s">
        <v>6</v>
      </c>
      <c r="B7" s="5">
        <v>68000</v>
      </c>
      <c r="C7" s="5">
        <v>80000</v>
      </c>
      <c r="D7" s="5">
        <v>104000</v>
      </c>
      <c r="E7" s="5">
        <v>107000</v>
      </c>
      <c r="F7" s="5">
        <v>98000</v>
      </c>
      <c r="G7" s="1"/>
    </row>
    <row r="8" spans="1:7" ht="12" customHeight="1" x14ac:dyDescent="0.2">
      <c r="A8" s="6" t="s">
        <v>7</v>
      </c>
      <c r="B8" s="5">
        <v>3900</v>
      </c>
      <c r="C8" s="5">
        <v>3900</v>
      </c>
      <c r="D8" s="5">
        <v>3500</v>
      </c>
      <c r="E8" s="5">
        <v>3800</v>
      </c>
      <c r="F8" s="5">
        <v>3800</v>
      </c>
      <c r="G8" s="1"/>
    </row>
    <row r="9" spans="1:7" ht="12" customHeight="1" x14ac:dyDescent="0.2">
      <c r="A9" s="6" t="s">
        <v>8</v>
      </c>
      <c r="B9" s="5">
        <v>690</v>
      </c>
      <c r="C9" s="5">
        <v>1000</v>
      </c>
      <c r="D9" s="5">
        <v>1377</v>
      </c>
      <c r="E9" s="5">
        <v>1454</v>
      </c>
      <c r="F9" s="5">
        <v>1559</v>
      </c>
      <c r="G9" s="1"/>
    </row>
    <row r="10" spans="1:7" ht="12" customHeight="1" x14ac:dyDescent="0.2">
      <c r="A10" s="6" t="s">
        <v>9</v>
      </c>
      <c r="B10" s="5">
        <v>1200</v>
      </c>
      <c r="C10" s="5">
        <v>1200</v>
      </c>
      <c r="D10" s="5">
        <v>1200</v>
      </c>
      <c r="E10" s="5">
        <v>1100</v>
      </c>
      <c r="F10" s="5">
        <v>1100</v>
      </c>
      <c r="G10" s="1"/>
    </row>
    <row r="11" spans="1:7" ht="12.6" customHeight="1" x14ac:dyDescent="0.2">
      <c r="A11" s="6" t="s">
        <v>10</v>
      </c>
      <c r="B11" s="5">
        <v>3800</v>
      </c>
      <c r="C11" s="5">
        <v>3600</v>
      </c>
      <c r="D11" s="5">
        <v>3300</v>
      </c>
      <c r="E11" s="5">
        <v>3400</v>
      </c>
      <c r="F11" s="5">
        <v>850</v>
      </c>
      <c r="G11" s="1"/>
    </row>
    <row r="12" spans="1:7" ht="12" customHeight="1" x14ac:dyDescent="0.2">
      <c r="A12" s="6" t="s">
        <v>11</v>
      </c>
      <c r="B12" s="5">
        <v>980</v>
      </c>
      <c r="C12" s="5">
        <v>1000</v>
      </c>
      <c r="D12" s="5">
        <v>1400</v>
      </c>
      <c r="E12" s="5">
        <v>1100</v>
      </c>
      <c r="F12" s="5">
        <v>1000</v>
      </c>
      <c r="G12" s="1"/>
    </row>
    <row r="13" spans="1:7" ht="12" customHeight="1" x14ac:dyDescent="0.2">
      <c r="A13" s="6" t="s">
        <v>12</v>
      </c>
      <c r="B13" s="5">
        <v>1600</v>
      </c>
      <c r="C13" s="5">
        <v>2300</v>
      </c>
      <c r="D13" s="5">
        <v>2300</v>
      </c>
      <c r="E13" s="5">
        <v>2300</v>
      </c>
      <c r="F13" s="5">
        <v>2300</v>
      </c>
      <c r="G13" s="1"/>
    </row>
    <row r="14" spans="1:7" ht="12" customHeight="1" x14ac:dyDescent="0.2">
      <c r="A14" s="6" t="s">
        <v>13</v>
      </c>
      <c r="B14" s="5">
        <v>3390</v>
      </c>
      <c r="C14" s="5">
        <v>2780</v>
      </c>
      <c r="D14" s="5">
        <v>2100</v>
      </c>
      <c r="E14" s="5">
        <v>1700</v>
      </c>
      <c r="F14" s="5">
        <v>2200</v>
      </c>
      <c r="G14" s="1"/>
    </row>
    <row r="15" spans="1:7" ht="12.6" customHeight="1" x14ac:dyDescent="0.2">
      <c r="A15" s="6" t="s">
        <v>14</v>
      </c>
      <c r="B15" s="5">
        <v>2191</v>
      </c>
      <c r="C15" s="5">
        <v>3308</v>
      </c>
      <c r="D15" s="5">
        <v>3275</v>
      </c>
      <c r="E15" s="5">
        <v>2911</v>
      </c>
      <c r="F15" s="5">
        <v>2941</v>
      </c>
      <c r="G15" s="1"/>
    </row>
    <row r="16" spans="1:7" ht="12.6" customHeight="1" x14ac:dyDescent="0.2">
      <c r="A16" s="6" t="s">
        <v>15</v>
      </c>
      <c r="B16" s="5">
        <v>4000</v>
      </c>
      <c r="C16" s="5">
        <v>3800</v>
      </c>
      <c r="D16" s="5">
        <v>3600</v>
      </c>
      <c r="E16" s="5">
        <v>3900</v>
      </c>
      <c r="F16" s="5">
        <v>4500</v>
      </c>
      <c r="G16" s="1"/>
    </row>
    <row r="17" spans="1:7" ht="12" customHeight="1" x14ac:dyDescent="0.2">
      <c r="A17" s="6" t="s">
        <v>16</v>
      </c>
      <c r="B17" s="5">
        <v>8600</v>
      </c>
      <c r="C17" s="5">
        <v>8900</v>
      </c>
      <c r="D17" s="5">
        <v>8700</v>
      </c>
      <c r="E17" s="5">
        <v>8700</v>
      </c>
      <c r="F17" s="5">
        <v>9000</v>
      </c>
      <c r="G17" s="1"/>
    </row>
    <row r="18" spans="1:7" ht="12" customHeight="1" x14ac:dyDescent="0.2">
      <c r="A18" s="6" t="s">
        <v>17</v>
      </c>
      <c r="B18" s="5">
        <v>2300</v>
      </c>
      <c r="C18" s="5">
        <v>2300</v>
      </c>
      <c r="D18" s="5">
        <v>2300</v>
      </c>
      <c r="E18" s="5">
        <v>2100</v>
      </c>
      <c r="F18" s="5">
        <v>1800</v>
      </c>
      <c r="G18" s="1"/>
    </row>
    <row r="19" spans="1:7" ht="12.6" customHeight="1" x14ac:dyDescent="0.2">
      <c r="A19" s="6" t="s">
        <v>18</v>
      </c>
      <c r="B19" s="5">
        <v>100</v>
      </c>
      <c r="C19" s="5">
        <v>220</v>
      </c>
      <c r="D19" s="5">
        <v>259</v>
      </c>
      <c r="E19" s="5">
        <v>120</v>
      </c>
      <c r="F19" s="5">
        <v>250</v>
      </c>
      <c r="G19" s="1"/>
    </row>
    <row r="20" spans="1:7" ht="12" customHeight="1" x14ac:dyDescent="0.2">
      <c r="A20" s="6" t="s">
        <v>19</v>
      </c>
      <c r="B20" s="5">
        <v>690</v>
      </c>
      <c r="C20" s="5">
        <v>640</v>
      </c>
      <c r="D20" s="5">
        <v>480</v>
      </c>
      <c r="E20" s="5">
        <v>500</v>
      </c>
      <c r="F20" s="5">
        <v>600</v>
      </c>
      <c r="G20" s="1"/>
    </row>
    <row r="21" spans="1:7" ht="12" customHeight="1" x14ac:dyDescent="0.2">
      <c r="A21" s="6" t="s">
        <v>20</v>
      </c>
      <c r="B21" s="5">
        <v>134</v>
      </c>
      <c r="C21" s="7" t="s">
        <v>2</v>
      </c>
      <c r="D21" s="7" t="s">
        <v>2</v>
      </c>
      <c r="E21" s="7" t="s">
        <v>2</v>
      </c>
      <c r="F21" s="7" t="s">
        <v>2</v>
      </c>
      <c r="G21" s="1"/>
    </row>
    <row r="22" spans="1:7" ht="11.25" customHeight="1" x14ac:dyDescent="0.2">
      <c r="A22" s="6" t="s">
        <v>21</v>
      </c>
      <c r="B22" s="5">
        <v>600</v>
      </c>
      <c r="C22" s="5">
        <v>990</v>
      </c>
      <c r="D22" s="5">
        <v>835</v>
      </c>
      <c r="E22" s="5">
        <v>379</v>
      </c>
      <c r="F22" s="5">
        <v>316</v>
      </c>
      <c r="G22" s="1"/>
    </row>
    <row r="23" spans="1:7" ht="11.25" customHeight="1" x14ac:dyDescent="0.2">
      <c r="A23" s="6" t="s">
        <v>22</v>
      </c>
      <c r="B23" s="5">
        <v>409</v>
      </c>
      <c r="C23" s="5">
        <v>445</v>
      </c>
      <c r="D23" s="5">
        <v>403</v>
      </c>
      <c r="E23" s="5">
        <v>400</v>
      </c>
      <c r="F23" s="5">
        <v>350</v>
      </c>
      <c r="G23" s="1"/>
    </row>
    <row r="24" spans="1:7" ht="11.25" customHeight="1" x14ac:dyDescent="0.2">
      <c r="A24" s="8" t="s">
        <v>23</v>
      </c>
      <c r="B24" s="9">
        <v>115000</v>
      </c>
      <c r="C24" s="9">
        <v>128000</v>
      </c>
      <c r="D24" s="9">
        <v>149000</v>
      </c>
      <c r="E24" s="9">
        <v>153000</v>
      </c>
      <c r="F24" s="9">
        <v>142000</v>
      </c>
      <c r="G24" s="1"/>
    </row>
    <row r="25" spans="1:7" ht="11.25" customHeight="1" x14ac:dyDescent="0.2">
      <c r="A25" s="194" t="s">
        <v>24</v>
      </c>
      <c r="B25" s="195"/>
      <c r="C25" s="195"/>
      <c r="D25" s="195"/>
      <c r="E25" s="195"/>
      <c r="F25" s="195"/>
      <c r="G25" s="1"/>
    </row>
    <row r="26" spans="1:7" ht="22.5" customHeight="1" x14ac:dyDescent="0.2">
      <c r="A26" s="190" t="s">
        <v>25</v>
      </c>
      <c r="B26" s="191"/>
      <c r="C26" s="191"/>
      <c r="D26" s="191"/>
      <c r="E26" s="191"/>
      <c r="F26" s="191"/>
      <c r="G26" s="1"/>
    </row>
    <row r="27" spans="1:7" ht="22.5" customHeight="1" x14ac:dyDescent="0.2">
      <c r="A27" s="190" t="s">
        <v>26</v>
      </c>
      <c r="B27" s="191"/>
      <c r="C27" s="191"/>
      <c r="D27" s="191"/>
      <c r="E27" s="191"/>
      <c r="F27" s="191"/>
      <c r="G27" s="1"/>
    </row>
    <row r="28" spans="1:7" ht="22.5" customHeight="1" x14ac:dyDescent="0.2">
      <c r="A28" s="190" t="s">
        <v>27</v>
      </c>
      <c r="B28" s="191"/>
      <c r="C28" s="191"/>
      <c r="D28" s="191"/>
      <c r="E28" s="191"/>
      <c r="F28" s="191"/>
      <c r="G28" s="1"/>
    </row>
    <row r="29" spans="1:7" ht="11.25" customHeight="1" x14ac:dyDescent="0.2">
      <c r="A29" s="192" t="s">
        <v>28</v>
      </c>
      <c r="B29" s="193"/>
      <c r="C29" s="193"/>
      <c r="D29" s="193"/>
      <c r="E29" s="193"/>
      <c r="F29" s="193"/>
      <c r="G29" s="1"/>
    </row>
    <row r="30" spans="1:7" ht="11.25" customHeight="1" x14ac:dyDescent="0.2">
      <c r="A30" s="192" t="s">
        <v>29</v>
      </c>
      <c r="B30" s="193"/>
      <c r="C30" s="193"/>
      <c r="D30" s="193"/>
      <c r="E30" s="193"/>
      <c r="F30" s="193"/>
      <c r="G30" s="1"/>
    </row>
    <row r="31" spans="1:7" ht="22.5" customHeight="1" x14ac:dyDescent="0.2">
      <c r="A31" s="190" t="s">
        <v>30</v>
      </c>
      <c r="B31" s="191"/>
      <c r="C31" s="191"/>
      <c r="D31" s="191"/>
      <c r="E31" s="191"/>
      <c r="F31" s="191"/>
      <c r="G31" s="1"/>
    </row>
    <row r="32" spans="1:7" ht="33.75" customHeight="1" x14ac:dyDescent="0.2">
      <c r="A32" s="190" t="s">
        <v>31</v>
      </c>
      <c r="B32" s="191"/>
      <c r="C32" s="191"/>
      <c r="D32" s="191"/>
      <c r="E32" s="191"/>
      <c r="F32" s="191"/>
      <c r="G32" s="1"/>
    </row>
    <row r="33" spans="1:7" ht="22.5" customHeight="1" x14ac:dyDescent="0.2">
      <c r="A33" s="190" t="s">
        <v>32</v>
      </c>
      <c r="B33" s="191"/>
      <c r="C33" s="191"/>
      <c r="D33" s="191"/>
      <c r="E33" s="191"/>
      <c r="F33" s="191"/>
      <c r="G33" s="1"/>
    </row>
    <row r="34" spans="1:7" ht="22.5" customHeight="1" x14ac:dyDescent="0.2">
      <c r="A34" s="190" t="s">
        <v>33</v>
      </c>
      <c r="B34" s="191"/>
      <c r="C34" s="191"/>
      <c r="D34" s="191"/>
      <c r="E34" s="191"/>
      <c r="F34" s="191"/>
      <c r="G34" s="1"/>
    </row>
    <row r="35" spans="1:7" ht="11.25" customHeight="1" x14ac:dyDescent="0.2">
      <c r="A35" s="192" t="s">
        <v>34</v>
      </c>
      <c r="B35" s="193"/>
      <c r="C35" s="193"/>
      <c r="D35" s="193"/>
      <c r="E35" s="193"/>
      <c r="F35" s="193"/>
      <c r="G35" s="1"/>
    </row>
    <row r="36" spans="1:7" ht="11.25" customHeight="1" x14ac:dyDescent="0.2">
      <c r="A36" s="192" t="s">
        <v>35</v>
      </c>
      <c r="B36" s="193"/>
      <c r="C36" s="193"/>
      <c r="D36" s="193"/>
      <c r="E36" s="193"/>
      <c r="F36" s="193"/>
      <c r="G36" s="1"/>
    </row>
    <row r="37" spans="1:7" ht="11.25" customHeight="1" x14ac:dyDescent="0.2">
      <c r="A37" s="192" t="s">
        <v>36</v>
      </c>
      <c r="B37" s="193"/>
      <c r="C37" s="193"/>
      <c r="D37" s="193"/>
      <c r="E37" s="193"/>
      <c r="F37" s="193"/>
      <c r="G37" s="1"/>
    </row>
    <row r="38" spans="1:7" ht="22.5" customHeight="1" x14ac:dyDescent="0.2">
      <c r="A38" s="190" t="s">
        <v>37</v>
      </c>
      <c r="B38" s="191"/>
      <c r="C38" s="191"/>
      <c r="D38" s="191"/>
      <c r="E38" s="191"/>
      <c r="F38" s="191"/>
      <c r="G38" s="1"/>
    </row>
    <row r="39" spans="1:7" ht="11.25" customHeight="1" x14ac:dyDescent="0.2">
      <c r="A39" s="192" t="s">
        <v>38</v>
      </c>
      <c r="B39" s="193"/>
      <c r="C39" s="193"/>
      <c r="D39" s="193"/>
      <c r="E39" s="193"/>
      <c r="F39" s="193"/>
      <c r="G39" s="1"/>
    </row>
    <row r="40" spans="1:7" ht="11.25" customHeight="1" x14ac:dyDescent="0.2">
      <c r="A40" s="192" t="s">
        <v>39</v>
      </c>
      <c r="B40" s="193"/>
      <c r="C40" s="193"/>
      <c r="D40" s="193"/>
      <c r="E40" s="193"/>
      <c r="F40" s="193"/>
      <c r="G40" s="1"/>
    </row>
    <row r="41" spans="1:7" ht="11.25" customHeight="1" x14ac:dyDescent="0.2">
      <c r="A41" s="192" t="s">
        <v>40</v>
      </c>
      <c r="B41" s="193"/>
      <c r="C41" s="193"/>
      <c r="D41" s="193"/>
      <c r="E41" s="193"/>
      <c r="F41" s="193"/>
      <c r="G41" s="1"/>
    </row>
    <row r="42" spans="1:7" ht="11.25" customHeight="1" x14ac:dyDescent="0.2">
      <c r="G42" s="1"/>
    </row>
    <row r="43" spans="1:7" ht="11.25" customHeight="1" x14ac:dyDescent="0.2">
      <c r="G43" s="1"/>
    </row>
    <row r="44" spans="1:7" ht="11.25" customHeight="1" x14ac:dyDescent="0.2">
      <c r="G44" s="1"/>
    </row>
    <row r="45" spans="1:7" ht="11.25" customHeight="1" x14ac:dyDescent="0.2">
      <c r="G45" s="1"/>
    </row>
    <row r="46" spans="1:7" ht="11.25" customHeight="1" x14ac:dyDescent="0.2">
      <c r="G46" s="1"/>
    </row>
    <row r="47" spans="1:7" ht="11.25" customHeight="1" x14ac:dyDescent="0.2">
      <c r="G47" s="1"/>
    </row>
    <row r="48" spans="1:7" ht="11.25" customHeight="1" x14ac:dyDescent="0.2">
      <c r="G48" s="1"/>
    </row>
    <row r="49" spans="7:7" ht="11.25" customHeight="1" x14ac:dyDescent="0.2">
      <c r="G49" s="1"/>
    </row>
    <row r="50" spans="7:7" ht="11.25" customHeight="1" x14ac:dyDescent="0.2">
      <c r="G50" s="1"/>
    </row>
    <row r="51" spans="7:7" ht="11.25" customHeight="1" x14ac:dyDescent="0.2">
      <c r="G51" s="1"/>
    </row>
    <row r="52" spans="7:7" ht="11.25" customHeight="1" x14ac:dyDescent="0.2">
      <c r="G52" s="1"/>
    </row>
    <row r="53" spans="7:7" ht="11.25" customHeight="1" x14ac:dyDescent="0.2">
      <c r="G53" s="1"/>
    </row>
    <row r="54" spans="7:7" ht="11.25" customHeight="1" x14ac:dyDescent="0.2">
      <c r="G54" s="1"/>
    </row>
    <row r="55" spans="7:7" ht="11.25" customHeight="1" x14ac:dyDescent="0.2">
      <c r="G55" s="1"/>
    </row>
  </sheetData>
  <mergeCells count="17">
    <mergeCell ref="A31:F31"/>
    <mergeCell ref="A25:F25"/>
    <mergeCell ref="A26:F26"/>
    <mergeCell ref="A27:F27"/>
    <mergeCell ref="A28:F28"/>
    <mergeCell ref="A29:F29"/>
    <mergeCell ref="A30:F30"/>
    <mergeCell ref="A38:F38"/>
    <mergeCell ref="A39:F39"/>
    <mergeCell ref="A40:F40"/>
    <mergeCell ref="A41:F41"/>
    <mergeCell ref="A32:F32"/>
    <mergeCell ref="A33:F33"/>
    <mergeCell ref="A34:F34"/>
    <mergeCell ref="A35:F35"/>
    <mergeCell ref="A36:F36"/>
    <mergeCell ref="A37:F3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
  <sheetViews>
    <sheetView workbookViewId="0">
      <selection activeCell="I11" sqref="I11"/>
    </sheetView>
  </sheetViews>
  <sheetFormatPr defaultColWidth="9.5546875" defaultRowHeight="10.199999999999999" x14ac:dyDescent="0.2"/>
  <cols>
    <col min="1" max="1" width="30.109375" style="10" customWidth="1"/>
    <col min="2" max="6" width="8.44140625" style="11" customWidth="1"/>
    <col min="7" max="16384" width="9.5546875" style="2"/>
  </cols>
  <sheetData>
    <row r="1" spans="1:7" x14ac:dyDescent="0.2">
      <c r="A1" s="3"/>
      <c r="B1" s="69">
        <v>2016</v>
      </c>
      <c r="C1" s="69">
        <v>2017</v>
      </c>
      <c r="D1" s="69">
        <v>2018</v>
      </c>
      <c r="E1" s="69">
        <v>2019</v>
      </c>
      <c r="F1" s="69">
        <v>2020</v>
      </c>
      <c r="G1" s="1"/>
    </row>
    <row r="2" spans="1:7" ht="12.6" x14ac:dyDescent="0.2">
      <c r="A2" s="4" t="s">
        <v>41</v>
      </c>
      <c r="B2" s="5">
        <v>3350</v>
      </c>
      <c r="C2" s="5">
        <v>3000</v>
      </c>
      <c r="D2" s="5">
        <v>3200</v>
      </c>
      <c r="E2" s="5">
        <v>3700</v>
      </c>
      <c r="F2" s="5">
        <v>3300</v>
      </c>
      <c r="G2" s="1"/>
    </row>
    <row r="3" spans="1:7" ht="12.6" x14ac:dyDescent="0.2">
      <c r="A3" s="6" t="s">
        <v>42</v>
      </c>
      <c r="B3" s="5">
        <v>1500</v>
      </c>
      <c r="C3" s="5">
        <v>1600</v>
      </c>
      <c r="D3" s="5">
        <v>1650</v>
      </c>
      <c r="E3" s="5">
        <v>1500</v>
      </c>
      <c r="F3" s="5">
        <v>1300</v>
      </c>
      <c r="G3" s="1"/>
    </row>
    <row r="4" spans="1:7" ht="12.6" x14ac:dyDescent="0.2">
      <c r="A4" s="6" t="s">
        <v>43</v>
      </c>
      <c r="B4" s="5">
        <v>400</v>
      </c>
      <c r="C4" s="5">
        <v>46</v>
      </c>
      <c r="D4" s="5">
        <v>8</v>
      </c>
      <c r="E4" s="7" t="s">
        <v>2</v>
      </c>
      <c r="F4" s="7" t="s">
        <v>2</v>
      </c>
      <c r="G4" s="1"/>
    </row>
    <row r="5" spans="1:7" x14ac:dyDescent="0.2">
      <c r="A5" s="6" t="s">
        <v>44</v>
      </c>
      <c r="B5" s="5">
        <v>6302</v>
      </c>
      <c r="C5" s="5">
        <v>6355</v>
      </c>
      <c r="D5" s="5">
        <v>6349</v>
      </c>
      <c r="E5" s="5">
        <v>6075</v>
      </c>
      <c r="F5" s="5">
        <v>5965</v>
      </c>
      <c r="G5" s="1"/>
    </row>
    <row r="6" spans="1:7" ht="12.6" x14ac:dyDescent="0.2">
      <c r="A6" s="6" t="s">
        <v>45</v>
      </c>
      <c r="B6" s="5">
        <v>49900</v>
      </c>
      <c r="C6" s="5">
        <v>75000</v>
      </c>
      <c r="D6" s="5">
        <v>83100</v>
      </c>
      <c r="E6" s="5">
        <v>90000</v>
      </c>
      <c r="F6" s="5">
        <v>90000</v>
      </c>
      <c r="G6" s="1"/>
    </row>
    <row r="7" spans="1:7" ht="12.6" x14ac:dyDescent="0.2">
      <c r="A7" s="6" t="s">
        <v>46</v>
      </c>
      <c r="B7" s="5">
        <v>50</v>
      </c>
      <c r="C7" s="5">
        <v>120</v>
      </c>
      <c r="D7" s="5">
        <v>60</v>
      </c>
      <c r="E7" s="7" t="s">
        <v>2</v>
      </c>
      <c r="F7" s="7" t="s">
        <v>2</v>
      </c>
      <c r="G7" s="1"/>
    </row>
    <row r="8" spans="1:7" ht="12.6" x14ac:dyDescent="0.2">
      <c r="A8" s="6" t="s">
        <v>47</v>
      </c>
      <c r="B8" s="5">
        <v>12393</v>
      </c>
      <c r="C8" s="5">
        <v>13585</v>
      </c>
      <c r="D8" s="5">
        <v>14295</v>
      </c>
      <c r="E8" s="5">
        <v>14283</v>
      </c>
      <c r="F8" s="5">
        <v>15148</v>
      </c>
      <c r="G8" s="1"/>
    </row>
    <row r="9" spans="1:7" ht="12.6" x14ac:dyDescent="0.2">
      <c r="A9" s="6" t="s">
        <v>48</v>
      </c>
      <c r="B9" s="5">
        <v>119</v>
      </c>
      <c r="C9" s="5">
        <v>277</v>
      </c>
      <c r="D9" s="5">
        <v>48</v>
      </c>
      <c r="E9" s="5">
        <v>90</v>
      </c>
      <c r="F9" s="5">
        <v>90</v>
      </c>
      <c r="G9" s="1"/>
    </row>
    <row r="10" spans="1:7" ht="12.6" x14ac:dyDescent="0.2">
      <c r="A10" s="6" t="s">
        <v>49</v>
      </c>
      <c r="B10" s="5">
        <v>100</v>
      </c>
      <c r="C10" s="5">
        <v>100</v>
      </c>
      <c r="D10" s="5">
        <v>100</v>
      </c>
      <c r="E10" s="7" t="s">
        <v>50</v>
      </c>
      <c r="F10" s="7" t="s">
        <v>50</v>
      </c>
      <c r="G10" s="1"/>
    </row>
    <row r="11" spans="1:7" ht="12.6" x14ac:dyDescent="0.2">
      <c r="A11" s="6" t="s">
        <v>51</v>
      </c>
      <c r="B11" s="5">
        <v>4305</v>
      </c>
      <c r="C11" s="5">
        <v>4159</v>
      </c>
      <c r="D11" s="5">
        <v>3669</v>
      </c>
      <c r="E11" s="5">
        <v>3800</v>
      </c>
      <c r="F11" s="5">
        <v>4000</v>
      </c>
      <c r="G11" s="1"/>
    </row>
    <row r="12" spans="1:7" x14ac:dyDescent="0.2">
      <c r="A12" s="6" t="s">
        <v>52</v>
      </c>
      <c r="B12" s="5">
        <v>3273</v>
      </c>
      <c r="C12" s="5">
        <v>3053</v>
      </c>
      <c r="D12" s="5">
        <v>2852</v>
      </c>
      <c r="E12" s="5">
        <v>2900</v>
      </c>
      <c r="F12" s="5">
        <v>700</v>
      </c>
      <c r="G12" s="1"/>
    </row>
    <row r="13" spans="1:7" x14ac:dyDescent="0.2">
      <c r="A13" s="6" t="s">
        <v>53</v>
      </c>
      <c r="B13" s="5">
        <v>419</v>
      </c>
      <c r="C13" s="5">
        <v>420</v>
      </c>
      <c r="D13" s="5">
        <v>226</v>
      </c>
      <c r="E13" s="5">
        <v>215</v>
      </c>
      <c r="F13" s="5">
        <v>190</v>
      </c>
      <c r="G13" s="1"/>
    </row>
    <row r="14" spans="1:7" x14ac:dyDescent="0.2">
      <c r="A14" s="6" t="s">
        <v>54</v>
      </c>
      <c r="B14" s="5">
        <v>2081</v>
      </c>
      <c r="C14" s="5">
        <v>1924</v>
      </c>
      <c r="D14" s="5">
        <v>1806</v>
      </c>
      <c r="E14" s="5">
        <v>2397</v>
      </c>
      <c r="F14" s="5">
        <v>2416</v>
      </c>
      <c r="G14" s="1"/>
    </row>
    <row r="15" spans="1:7" x14ac:dyDescent="0.2">
      <c r="A15" s="6" t="s">
        <v>55</v>
      </c>
      <c r="B15" s="5">
        <v>3541</v>
      </c>
      <c r="C15" s="5">
        <v>3473</v>
      </c>
      <c r="D15" s="5">
        <v>4166</v>
      </c>
      <c r="E15" s="5">
        <v>4354</v>
      </c>
      <c r="F15" s="5">
        <v>4400</v>
      </c>
      <c r="G15" s="1"/>
    </row>
    <row r="16" spans="1:7" ht="12.6" x14ac:dyDescent="0.2">
      <c r="A16" s="6" t="s">
        <v>56</v>
      </c>
      <c r="B16" s="5">
        <v>3092</v>
      </c>
      <c r="C16" s="5">
        <v>2077</v>
      </c>
      <c r="D16" s="5">
        <v>1800</v>
      </c>
      <c r="E16" s="5">
        <v>2000</v>
      </c>
      <c r="F16" s="5">
        <v>1800</v>
      </c>
      <c r="G16" s="1"/>
    </row>
    <row r="17" spans="1:8" ht="12.6" x14ac:dyDescent="0.2">
      <c r="A17" s="6" t="s">
        <v>57</v>
      </c>
      <c r="B17" s="5">
        <v>1101</v>
      </c>
      <c r="C17" s="5">
        <v>1062</v>
      </c>
      <c r="D17" s="5">
        <v>1089</v>
      </c>
      <c r="E17" s="5">
        <v>1000</v>
      </c>
      <c r="F17" s="5">
        <v>800</v>
      </c>
      <c r="G17" s="1"/>
    </row>
    <row r="18" spans="1:8" ht="12.6" x14ac:dyDescent="0.2">
      <c r="A18" s="6" t="s">
        <v>58</v>
      </c>
      <c r="B18" s="5">
        <v>4725</v>
      </c>
      <c r="C18" s="5">
        <v>2520</v>
      </c>
      <c r="D18" s="5">
        <v>1613</v>
      </c>
      <c r="E18" s="5">
        <v>1500</v>
      </c>
      <c r="F18" s="7" t="s">
        <v>2</v>
      </c>
      <c r="G18" s="1"/>
    </row>
    <row r="19" spans="1:8" x14ac:dyDescent="0.2">
      <c r="A19" s="8" t="s">
        <v>23</v>
      </c>
      <c r="B19" s="9">
        <v>96700</v>
      </c>
      <c r="C19" s="9">
        <v>119000</v>
      </c>
      <c r="D19" s="9">
        <v>126000</v>
      </c>
      <c r="E19" s="9">
        <v>134000</v>
      </c>
      <c r="F19" s="9">
        <v>130000</v>
      </c>
      <c r="G19" s="1"/>
    </row>
    <row r="20" spans="1:8" ht="12.6" x14ac:dyDescent="0.2">
      <c r="A20" s="194" t="s">
        <v>59</v>
      </c>
      <c r="B20" s="194"/>
      <c r="C20" s="194"/>
      <c r="D20" s="194"/>
      <c r="E20" s="194"/>
      <c r="F20" s="194"/>
      <c r="G20" s="12"/>
      <c r="H20" s="12"/>
    </row>
    <row r="21" spans="1:8" x14ac:dyDescent="0.2">
      <c r="A21" s="190" t="s">
        <v>60</v>
      </c>
      <c r="B21" s="190"/>
      <c r="C21" s="190"/>
      <c r="D21" s="190"/>
      <c r="E21" s="190"/>
      <c r="F21" s="190"/>
      <c r="G21" s="12"/>
      <c r="H21" s="12"/>
    </row>
    <row r="22" spans="1:8" x14ac:dyDescent="0.2">
      <c r="A22" s="190" t="s">
        <v>61</v>
      </c>
      <c r="B22" s="190"/>
      <c r="C22" s="190"/>
      <c r="D22" s="190"/>
      <c r="E22" s="190"/>
      <c r="F22" s="190"/>
      <c r="G22" s="12"/>
      <c r="H22" s="12"/>
    </row>
    <row r="23" spans="1:8" ht="12.6" x14ac:dyDescent="0.2">
      <c r="A23" s="192" t="s">
        <v>62</v>
      </c>
      <c r="B23" s="192"/>
      <c r="C23" s="192"/>
      <c r="D23" s="192"/>
      <c r="E23" s="192"/>
      <c r="F23" s="192"/>
      <c r="G23" s="12"/>
      <c r="H23" s="12"/>
    </row>
    <row r="24" spans="1:8" ht="12.6" x14ac:dyDescent="0.2">
      <c r="A24" s="192" t="s">
        <v>63</v>
      </c>
      <c r="B24" s="192"/>
      <c r="C24" s="192"/>
      <c r="D24" s="192"/>
      <c r="E24" s="192"/>
      <c r="F24" s="192"/>
      <c r="G24" s="12"/>
      <c r="H24" s="12"/>
    </row>
    <row r="25" spans="1:8" ht="12.6" x14ac:dyDescent="0.2">
      <c r="A25" s="192" t="s">
        <v>64</v>
      </c>
      <c r="B25" s="192"/>
      <c r="C25" s="192"/>
      <c r="D25" s="192"/>
      <c r="E25" s="192"/>
      <c r="F25" s="192"/>
      <c r="G25" s="12"/>
      <c r="H25" s="12"/>
    </row>
    <row r="26" spans="1:8" ht="12.6" x14ac:dyDescent="0.2">
      <c r="A26" s="192" t="s">
        <v>65</v>
      </c>
      <c r="B26" s="192"/>
      <c r="C26" s="192"/>
      <c r="D26" s="192"/>
      <c r="E26" s="192"/>
      <c r="F26" s="192"/>
      <c r="G26" s="12"/>
      <c r="H26" s="12"/>
    </row>
    <row r="27" spans="1:8" ht="12.6" x14ac:dyDescent="0.2">
      <c r="A27" s="192" t="s">
        <v>66</v>
      </c>
      <c r="B27" s="192"/>
      <c r="C27" s="192"/>
      <c r="D27" s="192"/>
      <c r="E27" s="192"/>
      <c r="F27" s="192"/>
      <c r="G27" s="12"/>
      <c r="H27" s="12"/>
    </row>
    <row r="28" spans="1:8" ht="12.6" x14ac:dyDescent="0.2">
      <c r="A28" s="192" t="s">
        <v>67</v>
      </c>
      <c r="B28" s="192"/>
      <c r="C28" s="192"/>
      <c r="D28" s="192"/>
      <c r="E28" s="192"/>
      <c r="F28" s="192"/>
      <c r="G28" s="12"/>
      <c r="H28" s="12"/>
    </row>
    <row r="29" spans="1:8" ht="12.6" x14ac:dyDescent="0.2">
      <c r="A29" s="192" t="s">
        <v>68</v>
      </c>
      <c r="B29" s="192"/>
      <c r="C29" s="192"/>
      <c r="D29" s="192"/>
      <c r="E29" s="192"/>
      <c r="F29" s="192"/>
      <c r="G29" s="12"/>
      <c r="H29" s="12"/>
    </row>
    <row r="30" spans="1:8" ht="12.6" x14ac:dyDescent="0.2">
      <c r="A30" s="192" t="s">
        <v>69</v>
      </c>
      <c r="B30" s="192"/>
      <c r="C30" s="192"/>
      <c r="D30" s="192"/>
      <c r="E30" s="192"/>
      <c r="F30" s="192"/>
      <c r="G30" s="12"/>
      <c r="H30" s="12"/>
    </row>
  </sheetData>
  <mergeCells count="11">
    <mergeCell ref="A20:F20"/>
    <mergeCell ref="A27:F27"/>
    <mergeCell ref="A28:F28"/>
    <mergeCell ref="A29:F29"/>
    <mergeCell ref="A30:F30"/>
    <mergeCell ref="A21:F21"/>
    <mergeCell ref="A22:F22"/>
    <mergeCell ref="A23:F23"/>
    <mergeCell ref="A24:F24"/>
    <mergeCell ref="A25:F25"/>
    <mergeCell ref="A26:F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2BCEF-0E80-4490-AF4B-8BB3777EC643}">
  <dimension ref="A1:H46"/>
  <sheetViews>
    <sheetView workbookViewId="0">
      <selection activeCell="I11" sqref="I11"/>
    </sheetView>
  </sheetViews>
  <sheetFormatPr defaultColWidth="9" defaultRowHeight="10.199999999999999" x14ac:dyDescent="0.2"/>
  <cols>
    <col min="1" max="1" width="21.44140625" style="30" customWidth="1"/>
    <col min="2" max="6" width="7.5546875" style="31" customWidth="1"/>
    <col min="7" max="16384" width="9" style="14"/>
  </cols>
  <sheetData>
    <row r="1" spans="1:7" x14ac:dyDescent="0.2">
      <c r="A1" s="15"/>
      <c r="B1" s="71">
        <v>2016</v>
      </c>
      <c r="C1" s="71">
        <v>2017</v>
      </c>
      <c r="D1" s="71">
        <v>2018</v>
      </c>
      <c r="E1" s="71">
        <v>2019</v>
      </c>
      <c r="F1" s="71">
        <v>2020</v>
      </c>
      <c r="G1" s="13"/>
    </row>
    <row r="2" spans="1:7" ht="12.6" x14ac:dyDescent="0.2">
      <c r="A2" s="16" t="s">
        <v>147</v>
      </c>
      <c r="B2" s="17">
        <v>800</v>
      </c>
      <c r="C2" s="17">
        <v>1000</v>
      </c>
      <c r="D2" s="17">
        <v>500</v>
      </c>
      <c r="E2" s="17">
        <v>500</v>
      </c>
      <c r="F2" s="17">
        <v>500</v>
      </c>
      <c r="G2" s="13"/>
    </row>
    <row r="3" spans="1:7" x14ac:dyDescent="0.2">
      <c r="A3" s="16" t="s">
        <v>148</v>
      </c>
      <c r="B3" s="17">
        <v>61687</v>
      </c>
      <c r="C3" s="17">
        <v>53332</v>
      </c>
      <c r="D3" s="17">
        <v>96800</v>
      </c>
      <c r="E3" s="17">
        <v>84700</v>
      </c>
      <c r="F3" s="17">
        <v>63600</v>
      </c>
      <c r="G3" s="13"/>
    </row>
    <row r="4" spans="1:7" x14ac:dyDescent="0.2">
      <c r="A4" s="16" t="s">
        <v>149</v>
      </c>
      <c r="B4" s="18" t="s">
        <v>50</v>
      </c>
      <c r="C4" s="19">
        <v>14000</v>
      </c>
      <c r="D4" s="19">
        <v>11000</v>
      </c>
      <c r="E4" s="19">
        <v>11000</v>
      </c>
      <c r="F4" s="19">
        <v>8000</v>
      </c>
      <c r="G4" s="13"/>
    </row>
    <row r="5" spans="1:7" x14ac:dyDescent="0.2">
      <c r="A5" s="16" t="s">
        <v>77</v>
      </c>
      <c r="B5" s="20"/>
      <c r="C5" s="20"/>
      <c r="D5" s="20"/>
      <c r="E5" s="20"/>
      <c r="F5" s="20"/>
      <c r="G5" s="13"/>
    </row>
    <row r="6" spans="1:7" x14ac:dyDescent="0.2">
      <c r="A6" s="21" t="s">
        <v>150</v>
      </c>
      <c r="B6" s="17">
        <v>199800</v>
      </c>
      <c r="C6" s="17">
        <v>333400</v>
      </c>
      <c r="D6" s="17">
        <v>469600</v>
      </c>
      <c r="E6" s="17">
        <v>473600</v>
      </c>
      <c r="F6" s="17">
        <v>182400</v>
      </c>
      <c r="G6" s="13"/>
    </row>
    <row r="7" spans="1:7" x14ac:dyDescent="0.2">
      <c r="A7" s="21" t="s">
        <v>151</v>
      </c>
      <c r="B7" s="22">
        <v>539200</v>
      </c>
      <c r="C7" s="22">
        <v>748600</v>
      </c>
      <c r="D7" s="22">
        <v>694400</v>
      </c>
      <c r="E7" s="22">
        <v>711400</v>
      </c>
      <c r="F7" s="22">
        <v>580000</v>
      </c>
      <c r="G7" s="13"/>
    </row>
    <row r="8" spans="1:7" x14ac:dyDescent="0.2">
      <c r="A8" s="23" t="s">
        <v>23</v>
      </c>
      <c r="B8" s="17">
        <v>739000</v>
      </c>
      <c r="C8" s="17">
        <v>1082000</v>
      </c>
      <c r="D8" s="17">
        <v>1164000</v>
      </c>
      <c r="E8" s="17">
        <v>1185000</v>
      </c>
      <c r="F8" s="17">
        <v>762000</v>
      </c>
      <c r="G8" s="13"/>
    </row>
    <row r="9" spans="1:7" ht="12.6" x14ac:dyDescent="0.2">
      <c r="A9" s="16" t="s">
        <v>152</v>
      </c>
      <c r="B9" s="19">
        <v>500</v>
      </c>
      <c r="C9" s="19">
        <v>800</v>
      </c>
      <c r="D9" s="19">
        <v>200</v>
      </c>
      <c r="E9" s="19">
        <v>300</v>
      </c>
      <c r="F9" s="19">
        <v>300</v>
      </c>
      <c r="G9" s="13"/>
    </row>
    <row r="10" spans="1:7" ht="12.6" x14ac:dyDescent="0.2">
      <c r="A10" s="16" t="s">
        <v>153</v>
      </c>
      <c r="B10" s="17"/>
      <c r="C10" s="17"/>
      <c r="D10" s="17"/>
      <c r="E10" s="17"/>
      <c r="F10" s="17"/>
      <c r="G10" s="13"/>
    </row>
    <row r="11" spans="1:7" x14ac:dyDescent="0.2">
      <c r="A11" s="21" t="s">
        <v>150</v>
      </c>
      <c r="B11" s="17">
        <v>3000</v>
      </c>
      <c r="C11" s="17">
        <v>3500</v>
      </c>
      <c r="D11" s="17">
        <v>800</v>
      </c>
      <c r="E11" s="17">
        <v>800</v>
      </c>
      <c r="F11" s="17">
        <v>600</v>
      </c>
      <c r="G11" s="13"/>
    </row>
    <row r="12" spans="1:7" x14ac:dyDescent="0.2">
      <c r="A12" s="21" t="s">
        <v>151</v>
      </c>
      <c r="B12" s="22">
        <v>27000</v>
      </c>
      <c r="C12" s="22">
        <v>31500</v>
      </c>
      <c r="D12" s="22">
        <v>7100</v>
      </c>
      <c r="E12" s="22">
        <v>7200</v>
      </c>
      <c r="F12" s="22">
        <v>5400</v>
      </c>
      <c r="G12" s="13"/>
    </row>
    <row r="13" spans="1:7" x14ac:dyDescent="0.2">
      <c r="A13" s="23" t="s">
        <v>23</v>
      </c>
      <c r="B13" s="24">
        <v>30000</v>
      </c>
      <c r="C13" s="24">
        <v>35000</v>
      </c>
      <c r="D13" s="24">
        <v>7900</v>
      </c>
      <c r="E13" s="24">
        <v>8000</v>
      </c>
      <c r="F13" s="24">
        <v>6000</v>
      </c>
      <c r="G13" s="13"/>
    </row>
    <row r="14" spans="1:7" ht="12.6" x14ac:dyDescent="0.2">
      <c r="A14" s="16" t="s">
        <v>154</v>
      </c>
      <c r="B14" s="17"/>
      <c r="C14" s="17"/>
      <c r="D14" s="17"/>
      <c r="E14" s="17"/>
      <c r="F14" s="17"/>
      <c r="G14" s="13"/>
    </row>
    <row r="15" spans="1:7" x14ac:dyDescent="0.2">
      <c r="A15" s="21" t="s">
        <v>150</v>
      </c>
      <c r="B15" s="17">
        <v>1000</v>
      </c>
      <c r="C15" s="17">
        <v>1000</v>
      </c>
      <c r="D15" s="17">
        <v>3600</v>
      </c>
      <c r="E15" s="17">
        <v>3600</v>
      </c>
      <c r="F15" s="17">
        <v>3600</v>
      </c>
      <c r="G15" s="13"/>
    </row>
    <row r="16" spans="1:7" x14ac:dyDescent="0.2">
      <c r="A16" s="21" t="s">
        <v>151</v>
      </c>
      <c r="B16" s="22">
        <v>4500</v>
      </c>
      <c r="C16" s="22">
        <v>4500</v>
      </c>
      <c r="D16" s="22">
        <v>4500</v>
      </c>
      <c r="E16" s="22">
        <v>4500</v>
      </c>
      <c r="F16" s="22">
        <v>4500</v>
      </c>
      <c r="G16" s="13"/>
    </row>
    <row r="17" spans="1:7" x14ac:dyDescent="0.2">
      <c r="A17" s="23" t="s">
        <v>23</v>
      </c>
      <c r="B17" s="17">
        <v>5500</v>
      </c>
      <c r="C17" s="17">
        <v>5500</v>
      </c>
      <c r="D17" s="17">
        <v>8100</v>
      </c>
      <c r="E17" s="17">
        <v>8100</v>
      </c>
      <c r="F17" s="17">
        <v>8100</v>
      </c>
      <c r="G17" s="13"/>
    </row>
    <row r="18" spans="1:7" x14ac:dyDescent="0.2">
      <c r="A18" s="16" t="s">
        <v>155</v>
      </c>
      <c r="B18" s="17">
        <v>9200</v>
      </c>
      <c r="C18" s="17">
        <v>13300</v>
      </c>
      <c r="D18" s="17">
        <v>47900</v>
      </c>
      <c r="E18" s="17">
        <v>53400</v>
      </c>
      <c r="F18" s="17">
        <v>20900</v>
      </c>
      <c r="G18" s="13"/>
    </row>
    <row r="19" spans="1:7" ht="12.6" x14ac:dyDescent="0.2">
      <c r="A19" s="16" t="s">
        <v>156</v>
      </c>
      <c r="B19" s="17">
        <v>8500</v>
      </c>
      <c r="C19" s="17">
        <v>10300</v>
      </c>
      <c r="D19" s="17">
        <v>4200</v>
      </c>
      <c r="E19" s="17">
        <v>8500</v>
      </c>
      <c r="F19" s="17">
        <v>3300</v>
      </c>
      <c r="G19" s="13"/>
    </row>
    <row r="20" spans="1:7" x14ac:dyDescent="0.2">
      <c r="A20" s="16" t="s">
        <v>157</v>
      </c>
      <c r="B20" s="25" t="s">
        <v>2</v>
      </c>
      <c r="C20" s="17">
        <v>1042</v>
      </c>
      <c r="D20" s="17">
        <v>106773</v>
      </c>
      <c r="E20" s="17">
        <v>153000</v>
      </c>
      <c r="F20" s="17">
        <v>28000</v>
      </c>
      <c r="G20" s="13"/>
    </row>
    <row r="21" spans="1:7" x14ac:dyDescent="0.2">
      <c r="A21" s="16" t="s">
        <v>158</v>
      </c>
      <c r="B21" s="25" t="s">
        <v>2</v>
      </c>
      <c r="C21" s="17">
        <v>2216</v>
      </c>
      <c r="D21" s="17">
        <v>3456</v>
      </c>
      <c r="E21" s="25" t="s">
        <v>2</v>
      </c>
      <c r="F21" s="25" t="s">
        <v>2</v>
      </c>
      <c r="G21" s="13"/>
    </row>
    <row r="22" spans="1:7" x14ac:dyDescent="0.2">
      <c r="A22" s="16" t="s">
        <v>159</v>
      </c>
      <c r="B22" s="17">
        <v>9600</v>
      </c>
      <c r="C22" s="17">
        <v>9600</v>
      </c>
      <c r="D22" s="17">
        <v>10000</v>
      </c>
      <c r="E22" s="17">
        <v>9500</v>
      </c>
      <c r="F22" s="17">
        <v>12000</v>
      </c>
      <c r="G22" s="13"/>
    </row>
    <row r="23" spans="1:7" x14ac:dyDescent="0.2">
      <c r="A23" s="16" t="s">
        <v>160</v>
      </c>
      <c r="B23" s="19">
        <v>400</v>
      </c>
      <c r="C23" s="18" t="s">
        <v>2</v>
      </c>
      <c r="D23" s="18" t="s">
        <v>2</v>
      </c>
      <c r="E23" s="18" t="s">
        <v>2</v>
      </c>
      <c r="F23" s="18" t="s">
        <v>2</v>
      </c>
      <c r="G23" s="13"/>
    </row>
    <row r="24" spans="1:7" ht="12.6" x14ac:dyDescent="0.2">
      <c r="A24" s="16" t="s">
        <v>161</v>
      </c>
      <c r="B24" s="17"/>
      <c r="C24" s="25"/>
      <c r="D24" s="25"/>
      <c r="E24" s="25"/>
      <c r="F24" s="25"/>
      <c r="G24" s="13"/>
    </row>
    <row r="25" spans="1:7" x14ac:dyDescent="0.2">
      <c r="A25" s="21" t="s">
        <v>150</v>
      </c>
      <c r="B25" s="17">
        <v>8000</v>
      </c>
      <c r="C25" s="17">
        <v>8000</v>
      </c>
      <c r="D25" s="17">
        <v>8000</v>
      </c>
      <c r="E25" s="17">
        <v>8000</v>
      </c>
      <c r="F25" s="17">
        <v>8000</v>
      </c>
      <c r="G25" s="13"/>
    </row>
    <row r="26" spans="1:7" x14ac:dyDescent="0.2">
      <c r="A26" s="21" t="s">
        <v>151</v>
      </c>
      <c r="B26" s="22">
        <v>11400</v>
      </c>
      <c r="C26" s="22">
        <v>17200</v>
      </c>
      <c r="D26" s="22">
        <v>9800</v>
      </c>
      <c r="E26" s="22">
        <v>10000</v>
      </c>
      <c r="F26" s="22">
        <v>17000</v>
      </c>
      <c r="G26" s="13"/>
    </row>
    <row r="27" spans="1:7" x14ac:dyDescent="0.2">
      <c r="A27" s="23" t="s">
        <v>23</v>
      </c>
      <c r="B27" s="17">
        <v>19400</v>
      </c>
      <c r="C27" s="17">
        <v>25200</v>
      </c>
      <c r="D27" s="17">
        <v>17800</v>
      </c>
      <c r="E27" s="17">
        <v>18000</v>
      </c>
      <c r="F27" s="17">
        <v>25000</v>
      </c>
      <c r="G27" s="13"/>
    </row>
    <row r="28" spans="1:7" x14ac:dyDescent="0.2">
      <c r="A28" s="16" t="s">
        <v>162</v>
      </c>
      <c r="B28" s="17">
        <v>3908</v>
      </c>
      <c r="C28" s="17">
        <v>3769</v>
      </c>
      <c r="D28" s="17">
        <v>3800</v>
      </c>
      <c r="E28" s="17">
        <v>4000</v>
      </c>
      <c r="F28" s="17">
        <v>4000</v>
      </c>
      <c r="G28" s="13"/>
    </row>
    <row r="29" spans="1:7" x14ac:dyDescent="0.2">
      <c r="A29" s="16" t="s">
        <v>163</v>
      </c>
      <c r="B29" s="17">
        <v>1191</v>
      </c>
      <c r="C29" s="17">
        <v>128</v>
      </c>
      <c r="D29" s="17">
        <v>150</v>
      </c>
      <c r="E29" s="17">
        <v>150</v>
      </c>
      <c r="F29" s="25" t="s">
        <v>2</v>
      </c>
      <c r="G29" s="13"/>
    </row>
    <row r="30" spans="1:7" ht="12.6" x14ac:dyDescent="0.2">
      <c r="A30" s="16" t="s">
        <v>164</v>
      </c>
      <c r="B30" s="17">
        <v>2000</v>
      </c>
      <c r="C30" s="17">
        <v>2300</v>
      </c>
      <c r="D30" s="17">
        <v>2500</v>
      </c>
      <c r="E30" s="17">
        <v>2500</v>
      </c>
      <c r="F30" s="17">
        <v>2500</v>
      </c>
      <c r="G30" s="13"/>
    </row>
    <row r="31" spans="1:7" ht="12.6" x14ac:dyDescent="0.2">
      <c r="A31" s="16" t="s">
        <v>165</v>
      </c>
      <c r="B31" s="17">
        <v>14600</v>
      </c>
      <c r="C31" s="17">
        <v>14900</v>
      </c>
      <c r="D31" s="17">
        <v>15000</v>
      </c>
      <c r="E31" s="17">
        <v>16000</v>
      </c>
      <c r="F31" s="17">
        <v>16000</v>
      </c>
      <c r="G31" s="13"/>
    </row>
    <row r="32" spans="1:7" ht="12.6" x14ac:dyDescent="0.2">
      <c r="A32" s="16" t="s">
        <v>166</v>
      </c>
      <c r="B32" s="17">
        <v>100</v>
      </c>
      <c r="C32" s="17">
        <v>100</v>
      </c>
      <c r="D32" s="17">
        <v>100</v>
      </c>
      <c r="E32" s="17">
        <v>100</v>
      </c>
      <c r="F32" s="17">
        <v>100</v>
      </c>
      <c r="G32" s="13"/>
    </row>
    <row r="33" spans="1:8" ht="12.6" x14ac:dyDescent="0.2">
      <c r="A33" s="16" t="s">
        <v>167</v>
      </c>
      <c r="B33" s="17">
        <v>5000</v>
      </c>
      <c r="C33" s="17">
        <v>5000</v>
      </c>
      <c r="D33" s="17">
        <v>5000</v>
      </c>
      <c r="E33" s="17">
        <v>5000</v>
      </c>
      <c r="F33" s="17">
        <v>5000</v>
      </c>
      <c r="G33" s="13"/>
    </row>
    <row r="34" spans="1:8" x14ac:dyDescent="0.2">
      <c r="A34" s="16" t="s">
        <v>168</v>
      </c>
      <c r="B34" s="19">
        <v>5622</v>
      </c>
      <c r="C34" s="19">
        <v>1577</v>
      </c>
      <c r="D34" s="18" t="s">
        <v>2</v>
      </c>
      <c r="E34" s="18" t="s">
        <v>2</v>
      </c>
      <c r="F34" s="18" t="s">
        <v>2</v>
      </c>
      <c r="G34" s="13"/>
    </row>
    <row r="35" spans="1:8" x14ac:dyDescent="0.2">
      <c r="A35" s="21" t="s">
        <v>134</v>
      </c>
      <c r="B35" s="26">
        <v>917000</v>
      </c>
      <c r="C35" s="26">
        <v>1280000</v>
      </c>
      <c r="D35" s="26">
        <v>1510000</v>
      </c>
      <c r="E35" s="26">
        <v>1570000</v>
      </c>
      <c r="F35" s="26">
        <v>966000</v>
      </c>
      <c r="G35" s="13"/>
    </row>
    <row r="36" spans="1:8" x14ac:dyDescent="0.2">
      <c r="A36" s="23" t="s">
        <v>98</v>
      </c>
      <c r="B36" s="17"/>
      <c r="C36" s="17"/>
      <c r="D36" s="25"/>
      <c r="E36" s="25"/>
      <c r="F36" s="25"/>
      <c r="G36" s="13"/>
    </row>
    <row r="37" spans="1:8" x14ac:dyDescent="0.2">
      <c r="A37" s="27" t="s">
        <v>150</v>
      </c>
      <c r="B37" s="17">
        <v>223000</v>
      </c>
      <c r="C37" s="17">
        <v>360000</v>
      </c>
      <c r="D37" s="17">
        <v>489000</v>
      </c>
      <c r="E37" s="17">
        <v>498000</v>
      </c>
      <c r="F37" s="17">
        <v>201000</v>
      </c>
      <c r="G37" s="13"/>
    </row>
    <row r="38" spans="1:8" x14ac:dyDescent="0.2">
      <c r="A38" s="27" t="s">
        <v>151</v>
      </c>
      <c r="B38" s="17">
        <v>690000</v>
      </c>
      <c r="C38" s="17">
        <v>918000</v>
      </c>
      <c r="D38" s="17">
        <v>1010000</v>
      </c>
      <c r="E38" s="17">
        <v>1070000</v>
      </c>
      <c r="F38" s="17">
        <v>761000</v>
      </c>
      <c r="G38" s="13"/>
    </row>
    <row r="39" spans="1:8" x14ac:dyDescent="0.2">
      <c r="A39" s="27" t="s">
        <v>169</v>
      </c>
      <c r="B39" s="28">
        <v>3910</v>
      </c>
      <c r="C39" s="28">
        <v>3770</v>
      </c>
      <c r="D39" s="28">
        <v>3800</v>
      </c>
      <c r="E39" s="28">
        <v>4000</v>
      </c>
      <c r="F39" s="28">
        <v>4000</v>
      </c>
      <c r="G39" s="13"/>
    </row>
    <row r="40" spans="1:8" ht="12.6" x14ac:dyDescent="0.2">
      <c r="A40" s="197" t="s">
        <v>170</v>
      </c>
      <c r="B40" s="197"/>
      <c r="C40" s="197"/>
      <c r="D40" s="197"/>
      <c r="E40" s="197"/>
      <c r="F40" s="197"/>
      <c r="G40" s="29"/>
      <c r="H40" s="29"/>
    </row>
    <row r="41" spans="1:8" ht="12.6" x14ac:dyDescent="0.2">
      <c r="A41" s="198" t="s">
        <v>171</v>
      </c>
      <c r="B41" s="198"/>
      <c r="C41" s="198"/>
      <c r="D41" s="198"/>
      <c r="E41" s="198"/>
      <c r="F41" s="198"/>
      <c r="G41" s="29"/>
      <c r="H41" s="29"/>
    </row>
    <row r="42" spans="1:8" ht="12.6" x14ac:dyDescent="0.2">
      <c r="A42" s="198" t="s">
        <v>172</v>
      </c>
      <c r="B42" s="198"/>
      <c r="C42" s="198"/>
      <c r="D42" s="198"/>
      <c r="E42" s="198"/>
      <c r="F42" s="198"/>
      <c r="G42" s="29"/>
      <c r="H42" s="29"/>
    </row>
    <row r="43" spans="1:8" ht="12.6" x14ac:dyDescent="0.2">
      <c r="A43" s="196" t="s">
        <v>173</v>
      </c>
      <c r="B43" s="196"/>
      <c r="C43" s="196"/>
      <c r="D43" s="196"/>
      <c r="E43" s="196"/>
      <c r="F43" s="196"/>
      <c r="G43" s="29"/>
      <c r="H43" s="29"/>
    </row>
    <row r="44" spans="1:8" ht="12.6" x14ac:dyDescent="0.2">
      <c r="A44" s="196" t="s">
        <v>174</v>
      </c>
      <c r="B44" s="196"/>
      <c r="C44" s="196"/>
      <c r="D44" s="196"/>
      <c r="E44" s="196"/>
      <c r="F44" s="196"/>
      <c r="G44" s="29"/>
      <c r="H44" s="29"/>
    </row>
    <row r="45" spans="1:8" ht="12.6" x14ac:dyDescent="0.2">
      <c r="A45" s="196" t="s">
        <v>175</v>
      </c>
      <c r="B45" s="196"/>
      <c r="C45" s="196"/>
      <c r="D45" s="196"/>
      <c r="E45" s="196"/>
      <c r="F45" s="196"/>
      <c r="G45" s="29"/>
      <c r="H45" s="29"/>
    </row>
    <row r="46" spans="1:8" ht="12.6" x14ac:dyDescent="0.2">
      <c r="A46" s="196" t="s">
        <v>176</v>
      </c>
      <c r="B46" s="196"/>
      <c r="C46" s="196"/>
      <c r="D46" s="196"/>
      <c r="E46" s="196"/>
      <c r="F46" s="196"/>
      <c r="G46" s="29"/>
      <c r="H46" s="29"/>
    </row>
  </sheetData>
  <mergeCells count="7">
    <mergeCell ref="A46:F46"/>
    <mergeCell ref="A40:F40"/>
    <mergeCell ref="A41:F41"/>
    <mergeCell ref="A42:F42"/>
    <mergeCell ref="A43:F43"/>
    <mergeCell ref="A44:F44"/>
    <mergeCell ref="A45:F4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F0F04-B93D-4C8A-869D-FF9E85DC83E5}">
  <dimension ref="A1:P25"/>
  <sheetViews>
    <sheetView workbookViewId="0">
      <selection activeCell="B15" sqref="B15"/>
    </sheetView>
  </sheetViews>
  <sheetFormatPr defaultColWidth="6" defaultRowHeight="10.199999999999999" x14ac:dyDescent="0.2"/>
  <cols>
    <col min="1" max="1" width="24.88671875" style="58" bestFit="1" customWidth="1"/>
    <col min="2" max="2" width="9" style="59" bestFit="1" customWidth="1"/>
    <col min="3" max="3" width="11.5546875" style="59" bestFit="1" customWidth="1"/>
    <col min="4" max="4" width="6.33203125" style="59" customWidth="1"/>
    <col min="5" max="5" width="9" style="59" bestFit="1" customWidth="1"/>
    <col min="6" max="6" width="11.5546875" style="59" bestFit="1" customWidth="1"/>
    <col min="7" max="7" width="6.33203125" style="59" customWidth="1"/>
    <col min="8" max="8" width="7.6640625" style="59" bestFit="1" customWidth="1"/>
    <col min="9" max="9" width="6.109375" style="59" bestFit="1" customWidth="1"/>
    <col min="10" max="10" width="6.33203125" style="59" bestFit="1" customWidth="1"/>
    <col min="11" max="11" width="7.6640625" style="59" bestFit="1" customWidth="1"/>
    <col min="12" max="12" width="6.109375" style="46" bestFit="1" customWidth="1"/>
    <col min="13" max="13" width="6.33203125" style="46" bestFit="1" customWidth="1"/>
    <col min="14" max="14" width="7.6640625" style="46" bestFit="1" customWidth="1"/>
    <col min="15" max="15" width="6.109375" style="46" bestFit="1" customWidth="1"/>
    <col min="16" max="16" width="6.33203125" style="46" customWidth="1"/>
    <col min="17" max="16384" width="6" style="46"/>
  </cols>
  <sheetData>
    <row r="1" spans="1:16" s="36" customFormat="1" x14ac:dyDescent="0.2">
      <c r="A1" s="35"/>
      <c r="B1" s="199">
        <v>2016</v>
      </c>
      <c r="C1" s="199"/>
      <c r="D1" s="199"/>
      <c r="E1" s="199">
        <v>2017</v>
      </c>
      <c r="F1" s="199"/>
      <c r="G1" s="200"/>
      <c r="H1" s="200" t="s">
        <v>178</v>
      </c>
      <c r="I1" s="200"/>
      <c r="J1" s="200"/>
      <c r="K1" s="201">
        <v>2019</v>
      </c>
      <c r="L1" s="201"/>
      <c r="M1" s="201"/>
      <c r="N1" s="201">
        <v>2020</v>
      </c>
      <c r="O1" s="201"/>
      <c r="P1" s="201"/>
    </row>
    <row r="2" spans="1:16" s="36" customFormat="1" x14ac:dyDescent="0.3">
      <c r="A2" s="34"/>
      <c r="B2" s="37" t="s">
        <v>275</v>
      </c>
      <c r="C2" s="38" t="s">
        <v>276</v>
      </c>
      <c r="D2" s="38" t="s">
        <v>277</v>
      </c>
      <c r="E2" s="37" t="s">
        <v>275</v>
      </c>
      <c r="F2" s="38" t="s">
        <v>276</v>
      </c>
      <c r="G2" s="38" t="s">
        <v>277</v>
      </c>
      <c r="H2" s="37" t="s">
        <v>275</v>
      </c>
      <c r="I2" s="38" t="s">
        <v>276</v>
      </c>
      <c r="J2" s="38" t="s">
        <v>277</v>
      </c>
      <c r="K2" s="37" t="s">
        <v>275</v>
      </c>
      <c r="L2" s="38" t="s">
        <v>276</v>
      </c>
      <c r="M2" s="38" t="s">
        <v>277</v>
      </c>
      <c r="N2" s="37" t="s">
        <v>275</v>
      </c>
      <c r="O2" s="38" t="s">
        <v>276</v>
      </c>
      <c r="P2" s="38" t="s">
        <v>277</v>
      </c>
    </row>
    <row r="3" spans="1:16" s="32" customFormat="1" x14ac:dyDescent="0.3">
      <c r="A3" s="40" t="s">
        <v>179</v>
      </c>
      <c r="B3" s="34"/>
      <c r="C3" s="39"/>
      <c r="D3" s="39"/>
      <c r="E3" s="34"/>
      <c r="F3" s="39"/>
      <c r="G3" s="39"/>
      <c r="H3" s="34"/>
      <c r="I3" s="39"/>
      <c r="J3" s="39"/>
      <c r="K3" s="34"/>
      <c r="L3" s="39"/>
      <c r="M3" s="39"/>
      <c r="N3" s="34"/>
      <c r="O3" s="39"/>
      <c r="P3" s="39"/>
    </row>
    <row r="4" spans="1:16" s="33" customFormat="1" x14ac:dyDescent="0.2">
      <c r="A4" s="42" t="s">
        <v>180</v>
      </c>
      <c r="B4" s="43">
        <v>24409</v>
      </c>
      <c r="C4" s="43">
        <f>B4*0.188</f>
        <v>4588.8919999999998</v>
      </c>
      <c r="D4" s="43">
        <f>B4</f>
        <v>24409</v>
      </c>
      <c r="E4" s="43">
        <v>26559</v>
      </c>
      <c r="F4" s="43">
        <f>E4*0.188</f>
        <v>4993.0919999999996</v>
      </c>
      <c r="G4" s="43">
        <f>E4</f>
        <v>26559</v>
      </c>
      <c r="H4" s="43">
        <v>29707</v>
      </c>
      <c r="I4" s="43">
        <f>H4*0.188</f>
        <v>5584.9160000000002</v>
      </c>
      <c r="J4" s="43">
        <f>H4</f>
        <v>29707</v>
      </c>
      <c r="K4" s="43">
        <v>29994</v>
      </c>
      <c r="L4" s="43">
        <f>K4*0.188</f>
        <v>5638.8720000000003</v>
      </c>
      <c r="M4" s="43">
        <f>K4</f>
        <v>29994</v>
      </c>
      <c r="N4" s="43">
        <v>26911</v>
      </c>
      <c r="O4" s="44">
        <f>N4*0.188</f>
        <v>5059.268</v>
      </c>
      <c r="P4" s="45">
        <f>N4</f>
        <v>26911</v>
      </c>
    </row>
    <row r="5" spans="1:16" x14ac:dyDescent="0.2">
      <c r="A5" s="47" t="s">
        <v>181</v>
      </c>
      <c r="B5" s="43">
        <v>6468</v>
      </c>
      <c r="C5" s="43">
        <f>B5*0.163</f>
        <v>1054.2840000000001</v>
      </c>
      <c r="D5" s="43">
        <f>C5*5.323</f>
        <v>5611.9537320000009</v>
      </c>
      <c r="E5" s="43">
        <v>4501</v>
      </c>
      <c r="F5" s="43">
        <f>E5*0.163</f>
        <v>733.66300000000001</v>
      </c>
      <c r="G5" s="43">
        <f>F5*5.323</f>
        <v>3905.2881490000004</v>
      </c>
      <c r="H5" s="43">
        <v>5005</v>
      </c>
      <c r="I5" s="43">
        <f>H5*0.163</f>
        <v>815.81500000000005</v>
      </c>
      <c r="J5" s="43">
        <f>I5*5.323</f>
        <v>4342.5832450000007</v>
      </c>
      <c r="K5" s="43">
        <v>4284</v>
      </c>
      <c r="L5" s="43">
        <f>K5*0.163</f>
        <v>698.29200000000003</v>
      </c>
      <c r="M5" s="43">
        <f>L5*5.323</f>
        <v>3717.0083160000004</v>
      </c>
      <c r="N5" s="43">
        <v>4836</v>
      </c>
      <c r="O5" s="44">
        <f>N5*0.163</f>
        <v>788.26800000000003</v>
      </c>
      <c r="P5" s="44">
        <f>O5*5.323</f>
        <v>4195.9505640000007</v>
      </c>
    </row>
    <row r="6" spans="1:16" x14ac:dyDescent="0.2">
      <c r="A6" s="48" t="s">
        <v>182</v>
      </c>
      <c r="B6" s="43">
        <v>522181</v>
      </c>
      <c r="C6" s="49">
        <f>B6*0.06*0.464</f>
        <v>14537.519040000001</v>
      </c>
      <c r="D6" s="49">
        <f>C6*5.323</f>
        <v>77383.213849920008</v>
      </c>
      <c r="E6" s="43">
        <v>1706618</v>
      </c>
      <c r="F6" s="43">
        <f>E6*0.06*0.464</f>
        <v>47512.24512</v>
      </c>
      <c r="G6" s="43">
        <f>F6*5.323</f>
        <v>252907.68077376002</v>
      </c>
      <c r="H6" s="43">
        <v>1965910</v>
      </c>
      <c r="I6" s="43">
        <f>H6*0.06*0.464</f>
        <v>54730.934399999998</v>
      </c>
      <c r="J6" s="43">
        <f>I6*5.323</f>
        <v>291332.76381119998</v>
      </c>
      <c r="K6" s="43">
        <v>1587980</v>
      </c>
      <c r="L6" s="43">
        <f>K6*0.06*0.464</f>
        <v>44209.363200000007</v>
      </c>
      <c r="M6" s="43">
        <f>L6*5.323</f>
        <v>235326.44031360006</v>
      </c>
      <c r="N6" s="43">
        <v>1427380</v>
      </c>
      <c r="O6" s="44">
        <f>N6*0.06*0.464</f>
        <v>39738.2592</v>
      </c>
      <c r="P6" s="45">
        <f>O6*5.323</f>
        <v>211526.75372160002</v>
      </c>
    </row>
    <row r="7" spans="1:16" x14ac:dyDescent="0.2">
      <c r="A7" s="48" t="s">
        <v>183</v>
      </c>
      <c r="B7" s="43">
        <v>8804</v>
      </c>
      <c r="C7" s="43">
        <f>B7*0.06*0.464</f>
        <v>245.10336000000001</v>
      </c>
      <c r="D7" s="43">
        <f>C7*5.323</f>
        <v>1304.68518528</v>
      </c>
      <c r="E7" s="43">
        <v>10547</v>
      </c>
      <c r="F7" s="49">
        <f>E7*0.06*0.464</f>
        <v>293.62847999999997</v>
      </c>
      <c r="G7" s="43">
        <f>F7*5.323</f>
        <v>1562.98439904</v>
      </c>
      <c r="H7" s="43">
        <v>41000</v>
      </c>
      <c r="I7" s="43">
        <f>H7*0.06*0.464</f>
        <v>1141.44</v>
      </c>
      <c r="J7" s="43">
        <f>I7*5.323</f>
        <v>6075.8851200000008</v>
      </c>
      <c r="K7" s="43">
        <v>38500</v>
      </c>
      <c r="L7" s="43">
        <f>K7*0.06*0.464</f>
        <v>1071.8400000000001</v>
      </c>
      <c r="M7" s="43">
        <f>L7*5.323</f>
        <v>5705.4043200000015</v>
      </c>
      <c r="N7" s="43">
        <v>51000</v>
      </c>
      <c r="O7" s="44">
        <f>N7*0.06*0.464</f>
        <v>1419.8400000000001</v>
      </c>
      <c r="P7" s="45">
        <f>O7*5.323</f>
        <v>7557.808320000001</v>
      </c>
    </row>
    <row r="8" spans="1:16" x14ac:dyDescent="0.2">
      <c r="A8" s="48" t="s">
        <v>184</v>
      </c>
      <c r="B8" s="41" t="s">
        <v>2</v>
      </c>
      <c r="C8" s="41" t="s">
        <v>185</v>
      </c>
      <c r="D8" s="41" t="s">
        <v>185</v>
      </c>
      <c r="E8" s="41" t="s">
        <v>2</v>
      </c>
      <c r="F8" s="41" t="s">
        <v>2</v>
      </c>
      <c r="G8" s="41" t="s">
        <v>2</v>
      </c>
      <c r="H8" s="43">
        <v>114000</v>
      </c>
      <c r="I8" s="50">
        <f>H8*0.046*0.464</f>
        <v>2433.2160000000003</v>
      </c>
      <c r="J8" s="51">
        <f>I8*5.323</f>
        <v>12952.008768000003</v>
      </c>
      <c r="K8" s="43">
        <v>9000</v>
      </c>
      <c r="L8" s="43">
        <f>K8*0.046*0.464</f>
        <v>192.096</v>
      </c>
      <c r="M8" s="43">
        <f>L8*5.323</f>
        <v>1022.5270080000001</v>
      </c>
      <c r="N8" s="41" t="s">
        <v>2</v>
      </c>
      <c r="O8" s="41" t="s">
        <v>2</v>
      </c>
      <c r="P8" s="41" t="s">
        <v>2</v>
      </c>
    </row>
    <row r="9" spans="1:16" x14ac:dyDescent="0.2">
      <c r="A9" s="48" t="s">
        <v>108</v>
      </c>
      <c r="B9" s="41"/>
      <c r="C9" s="41"/>
      <c r="D9" s="41"/>
      <c r="E9" s="41"/>
      <c r="F9" s="41"/>
      <c r="G9" s="41"/>
      <c r="H9" s="43"/>
      <c r="I9" s="43"/>
      <c r="J9" s="43"/>
      <c r="K9" s="43"/>
      <c r="L9" s="43"/>
      <c r="M9" s="43"/>
      <c r="N9" s="41"/>
      <c r="O9" s="44"/>
      <c r="P9" s="45"/>
    </row>
    <row r="10" spans="1:16" x14ac:dyDescent="0.2">
      <c r="A10" s="47" t="s">
        <v>180</v>
      </c>
      <c r="B10" s="43">
        <v>70831</v>
      </c>
      <c r="C10" s="43">
        <f>B10*0.188</f>
        <v>13316.227999999999</v>
      </c>
      <c r="D10" s="43">
        <f>B10</f>
        <v>70831</v>
      </c>
      <c r="E10" s="43">
        <v>73563</v>
      </c>
      <c r="F10" s="43">
        <f>E10*0.188</f>
        <v>13829.843999999999</v>
      </c>
      <c r="G10" s="43">
        <f>E10</f>
        <v>73563</v>
      </c>
      <c r="H10" s="43">
        <v>87029</v>
      </c>
      <c r="I10" s="43">
        <f>H10*0.188</f>
        <v>16361.451999999999</v>
      </c>
      <c r="J10" s="43">
        <f>H10</f>
        <v>87029</v>
      </c>
      <c r="K10" s="43">
        <v>100787</v>
      </c>
      <c r="L10" s="43">
        <f>K10*0.188</f>
        <v>18947.955999999998</v>
      </c>
      <c r="M10" s="43">
        <f>K10</f>
        <v>100787</v>
      </c>
      <c r="N10" s="43">
        <v>114260</v>
      </c>
      <c r="O10" s="44">
        <f>N10*0.188</f>
        <v>21480.880000000001</v>
      </c>
      <c r="P10" s="45">
        <f>N10</f>
        <v>114260</v>
      </c>
    </row>
    <row r="11" spans="1:16" x14ac:dyDescent="0.2">
      <c r="A11" s="47" t="s">
        <v>181</v>
      </c>
      <c r="B11" s="43">
        <v>1775</v>
      </c>
      <c r="C11" s="43">
        <f>B11*0.163</f>
        <v>289.32499999999999</v>
      </c>
      <c r="D11" s="51">
        <f>C11*5.323</f>
        <v>1540.0769749999999</v>
      </c>
      <c r="E11" s="43">
        <v>2535</v>
      </c>
      <c r="F11" s="43">
        <f>E11*0.163</f>
        <v>413.20500000000004</v>
      </c>
      <c r="G11" s="43">
        <f>F11*5.323</f>
        <v>2199.4902150000003</v>
      </c>
      <c r="H11" s="43">
        <v>3826</v>
      </c>
      <c r="I11" s="43">
        <f>H11*0.163</f>
        <v>623.63800000000003</v>
      </c>
      <c r="J11" s="43">
        <f>I11*5.323</f>
        <v>3319.6250740000005</v>
      </c>
      <c r="K11" s="43">
        <v>1886</v>
      </c>
      <c r="L11" s="43">
        <f>K11*0.163</f>
        <v>307.41800000000001</v>
      </c>
      <c r="M11" s="43">
        <f>L11*5.323</f>
        <v>1636.3860140000002</v>
      </c>
      <c r="N11" s="41" t="s">
        <v>2</v>
      </c>
      <c r="O11" s="41" t="s">
        <v>2</v>
      </c>
      <c r="P11" s="41" t="s">
        <v>2</v>
      </c>
    </row>
    <row r="12" spans="1:16" ht="12.6" x14ac:dyDescent="0.2">
      <c r="A12" s="47" t="s">
        <v>186</v>
      </c>
      <c r="B12" s="43">
        <v>5576</v>
      </c>
      <c r="C12" s="43">
        <f>B12*0.165</f>
        <v>920.04000000000008</v>
      </c>
      <c r="D12" s="51">
        <f>C12*5.323</f>
        <v>4897.3729200000007</v>
      </c>
      <c r="E12" s="43">
        <v>5280</v>
      </c>
      <c r="F12" s="43">
        <f>E12*0.165</f>
        <v>871.2</v>
      </c>
      <c r="G12" s="43">
        <f>F12*5.323</f>
        <v>4637.3976000000002</v>
      </c>
      <c r="H12" s="43">
        <v>6468</v>
      </c>
      <c r="I12" s="43">
        <f>H12*0.165</f>
        <v>1067.22</v>
      </c>
      <c r="J12" s="43">
        <f>I12*5.323</f>
        <v>5680.8120600000002</v>
      </c>
      <c r="K12" s="43">
        <v>9934</v>
      </c>
      <c r="L12" s="43">
        <f>K12*0.165</f>
        <v>1639.1100000000001</v>
      </c>
      <c r="M12" s="43">
        <f>L12*5.323</f>
        <v>8724.9825300000011</v>
      </c>
      <c r="N12" s="43">
        <v>9030</v>
      </c>
      <c r="O12" s="44">
        <f>N12*0.165</f>
        <v>1489.95</v>
      </c>
      <c r="P12" s="45">
        <f>O12*5.323</f>
        <v>7931.003850000001</v>
      </c>
    </row>
    <row r="13" spans="1:16" ht="12.6" x14ac:dyDescent="0.2">
      <c r="A13" s="48" t="s">
        <v>187</v>
      </c>
      <c r="B13" s="43">
        <v>25400</v>
      </c>
      <c r="C13" s="43">
        <f>B13*0.188</f>
        <v>4775.2</v>
      </c>
      <c r="D13" s="51">
        <f>B13</f>
        <v>25400</v>
      </c>
      <c r="E13" s="43">
        <v>37300</v>
      </c>
      <c r="F13" s="43">
        <f>E13*0.188</f>
        <v>7012.4</v>
      </c>
      <c r="G13" s="43">
        <f>E13</f>
        <v>37300</v>
      </c>
      <c r="H13" s="43">
        <v>37800</v>
      </c>
      <c r="I13" s="43">
        <f>H13*0.188</f>
        <v>7106.4</v>
      </c>
      <c r="J13" s="43">
        <f>H13</f>
        <v>37800</v>
      </c>
      <c r="K13" s="43">
        <v>57500</v>
      </c>
      <c r="L13" s="43">
        <f>K13*0.188</f>
        <v>10810</v>
      </c>
      <c r="M13" s="43">
        <f>K13</f>
        <v>57500</v>
      </c>
      <c r="N13" s="43">
        <v>70600</v>
      </c>
      <c r="O13" s="44">
        <f t="shared" ref="O13" si="0">N13*0.188</f>
        <v>13272.8</v>
      </c>
      <c r="P13" s="45">
        <f>N13</f>
        <v>70600</v>
      </c>
    </row>
    <row r="14" spans="1:16" x14ac:dyDescent="0.2">
      <c r="A14" s="48" t="s">
        <v>188</v>
      </c>
      <c r="B14" s="41" t="s">
        <v>2</v>
      </c>
      <c r="C14" s="41" t="s">
        <v>2</v>
      </c>
      <c r="D14" s="41" t="s">
        <v>2</v>
      </c>
      <c r="E14" s="41" t="s">
        <v>2</v>
      </c>
      <c r="F14" s="41" t="s">
        <v>2</v>
      </c>
      <c r="G14" s="41" t="s">
        <v>2</v>
      </c>
      <c r="H14" s="43">
        <v>30000</v>
      </c>
      <c r="I14" s="43">
        <f>H14*0.0086</f>
        <v>258</v>
      </c>
      <c r="J14" s="51">
        <f>I14*5.323</f>
        <v>1373.3340000000001</v>
      </c>
      <c r="K14" s="41" t="s">
        <v>2</v>
      </c>
      <c r="L14" s="41" t="s">
        <v>2</v>
      </c>
      <c r="M14" s="41" t="s">
        <v>2</v>
      </c>
      <c r="N14" s="41" t="s">
        <v>2</v>
      </c>
      <c r="O14" s="41" t="s">
        <v>2</v>
      </c>
      <c r="P14" s="41" t="s">
        <v>2</v>
      </c>
    </row>
    <row r="15" spans="1:16" x14ac:dyDescent="0.2">
      <c r="A15" s="48" t="s">
        <v>189</v>
      </c>
      <c r="B15" s="43">
        <v>25758</v>
      </c>
      <c r="C15" s="43">
        <f>B15*0.015</f>
        <v>386.37</v>
      </c>
      <c r="D15" s="51">
        <f>C15*5.323</f>
        <v>2056.6475100000002</v>
      </c>
      <c r="E15" s="43">
        <v>52741</v>
      </c>
      <c r="F15" s="49">
        <f>E15*0.015</f>
        <v>791.11500000000001</v>
      </c>
      <c r="G15" s="43">
        <f>F15*5.323</f>
        <v>4211.1051450000004</v>
      </c>
      <c r="H15" s="43">
        <v>76818</v>
      </c>
      <c r="I15" s="43">
        <f>H15*0.015</f>
        <v>1152.27</v>
      </c>
      <c r="J15" s="43">
        <f>I15*5.323</f>
        <v>6133.5332100000005</v>
      </c>
      <c r="K15" s="43">
        <v>59912</v>
      </c>
      <c r="L15" s="43">
        <f>K15*0.015</f>
        <v>898.68</v>
      </c>
      <c r="M15" s="43">
        <f>L15*5.323</f>
        <v>4783.67364</v>
      </c>
      <c r="N15" s="43">
        <v>23185</v>
      </c>
      <c r="O15" s="44">
        <f>N15*0.015</f>
        <v>347.77499999999998</v>
      </c>
      <c r="P15" s="45">
        <f>O15*5.323</f>
        <v>1851.2063250000001</v>
      </c>
    </row>
    <row r="16" spans="1:16" x14ac:dyDescent="0.2">
      <c r="A16" s="48" t="s">
        <v>190</v>
      </c>
      <c r="B16" s="41" t="s">
        <v>191</v>
      </c>
      <c r="C16" s="41" t="s">
        <v>191</v>
      </c>
      <c r="D16" s="41" t="s">
        <v>191</v>
      </c>
      <c r="E16" s="41" t="s">
        <v>191</v>
      </c>
      <c r="F16" s="41" t="s">
        <v>191</v>
      </c>
      <c r="G16" s="41" t="s">
        <v>191</v>
      </c>
      <c r="H16" s="41" t="s">
        <v>191</v>
      </c>
      <c r="I16" s="41" t="s">
        <v>191</v>
      </c>
      <c r="J16" s="41" t="s">
        <v>191</v>
      </c>
      <c r="K16" s="41" t="s">
        <v>191</v>
      </c>
      <c r="L16" s="41" t="s">
        <v>191</v>
      </c>
      <c r="M16" s="41" t="s">
        <v>191</v>
      </c>
      <c r="N16" s="41" t="s">
        <v>191</v>
      </c>
      <c r="O16" s="41" t="s">
        <v>191</v>
      </c>
      <c r="P16" s="41" t="s">
        <v>191</v>
      </c>
    </row>
    <row r="17" spans="1:16" x14ac:dyDescent="0.2">
      <c r="A17" s="48" t="s">
        <v>192</v>
      </c>
      <c r="B17" s="43">
        <v>50000</v>
      </c>
      <c r="C17" s="43">
        <f>B17*0.02</f>
        <v>1000</v>
      </c>
      <c r="D17" s="51">
        <f>C17*5.323</f>
        <v>5323</v>
      </c>
      <c r="E17" s="43">
        <v>40000</v>
      </c>
      <c r="F17" s="43">
        <f>E17*0.02</f>
        <v>800</v>
      </c>
      <c r="G17" s="43">
        <f>F17*5.323</f>
        <v>4258.4000000000005</v>
      </c>
      <c r="H17" s="43">
        <v>80000</v>
      </c>
      <c r="I17" s="43">
        <f>H17*0.02</f>
        <v>1600</v>
      </c>
      <c r="J17" s="43">
        <f>I17*5.323</f>
        <v>8516.8000000000011</v>
      </c>
      <c r="K17" s="43">
        <v>60400</v>
      </c>
      <c r="L17" s="43">
        <f>K17*0.02</f>
        <v>1208</v>
      </c>
      <c r="M17" s="43">
        <f>L17*5.323</f>
        <v>6430.1840000000002</v>
      </c>
      <c r="N17" s="43">
        <v>20859</v>
      </c>
      <c r="O17" s="44">
        <f>N17*0.02</f>
        <v>417.18</v>
      </c>
      <c r="P17" s="45">
        <f>O17*5.323</f>
        <v>2220.64914</v>
      </c>
    </row>
    <row r="18" spans="1:16" ht="12.6" x14ac:dyDescent="0.2">
      <c r="A18" s="47" t="s">
        <v>193</v>
      </c>
      <c r="B18" s="52">
        <v>736000</v>
      </c>
      <c r="C18" s="53">
        <v>40200</v>
      </c>
      <c r="D18" s="53">
        <v>214000</v>
      </c>
      <c r="E18" s="54">
        <v>1950000</v>
      </c>
      <c r="F18" s="54">
        <v>76400</v>
      </c>
      <c r="G18" s="54">
        <v>406000</v>
      </c>
      <c r="H18" s="54">
        <v>2470000</v>
      </c>
      <c r="I18" s="54">
        <v>91800</v>
      </c>
      <c r="J18" s="54">
        <v>489000</v>
      </c>
      <c r="K18" s="54">
        <v>1950000</v>
      </c>
      <c r="L18" s="54">
        <v>84000</v>
      </c>
      <c r="M18" s="54">
        <v>447000</v>
      </c>
      <c r="N18" s="54">
        <v>1740000</v>
      </c>
      <c r="O18" s="55">
        <v>82500</v>
      </c>
      <c r="P18" s="56">
        <v>439000</v>
      </c>
    </row>
    <row r="19" spans="1:16" ht="12.6" x14ac:dyDescent="0.2">
      <c r="A19" s="65" t="s">
        <v>194</v>
      </c>
      <c r="B19" s="65"/>
      <c r="C19" s="65"/>
      <c r="D19" s="65"/>
      <c r="E19" s="65"/>
      <c r="F19" s="65"/>
      <c r="G19" s="65"/>
      <c r="H19" s="65"/>
      <c r="I19" s="65"/>
      <c r="J19" s="65"/>
      <c r="K19" s="65"/>
      <c r="L19" s="65"/>
      <c r="M19" s="65"/>
      <c r="N19" s="65"/>
      <c r="O19" s="65"/>
      <c r="P19" s="65"/>
    </row>
    <row r="20" spans="1:16" s="33" customFormat="1" ht="12.6" x14ac:dyDescent="0.2">
      <c r="A20" s="68" t="s">
        <v>195</v>
      </c>
      <c r="B20" s="66"/>
      <c r="C20" s="66"/>
      <c r="D20" s="66"/>
      <c r="E20" s="66"/>
      <c r="F20" s="66"/>
      <c r="G20" s="66"/>
      <c r="H20" s="66"/>
      <c r="I20" s="66"/>
      <c r="J20" s="66"/>
      <c r="K20" s="66"/>
      <c r="L20" s="66"/>
      <c r="M20" s="66"/>
      <c r="N20" s="66"/>
      <c r="O20" s="66"/>
      <c r="P20" s="66"/>
    </row>
    <row r="21" spans="1:16" s="33" customFormat="1" ht="12.6" customHeight="1" x14ac:dyDescent="0.2">
      <c r="A21" s="66" t="s">
        <v>196</v>
      </c>
      <c r="B21" s="66"/>
      <c r="C21" s="66"/>
      <c r="D21" s="66"/>
      <c r="E21" s="66"/>
      <c r="F21" s="66"/>
      <c r="G21" s="66"/>
      <c r="H21" s="66"/>
      <c r="I21" s="66"/>
      <c r="J21" s="66"/>
      <c r="K21" s="66"/>
      <c r="L21" s="66"/>
      <c r="M21" s="66"/>
      <c r="N21" s="66"/>
      <c r="O21" s="66"/>
      <c r="P21" s="66"/>
    </row>
    <row r="22" spans="1:16" s="33" customFormat="1" ht="12.6" customHeight="1" x14ac:dyDescent="0.2">
      <c r="A22" s="68" t="s">
        <v>197</v>
      </c>
      <c r="B22" s="68"/>
      <c r="C22" s="68"/>
      <c r="D22" s="68"/>
      <c r="E22" s="68"/>
      <c r="F22" s="68"/>
      <c r="G22" s="68"/>
      <c r="H22" s="68"/>
      <c r="I22" s="68"/>
      <c r="J22" s="68"/>
      <c r="K22" s="68"/>
      <c r="L22" s="68"/>
      <c r="M22" s="68"/>
      <c r="N22" s="68"/>
      <c r="O22" s="68"/>
      <c r="P22" s="68"/>
    </row>
    <row r="23" spans="1:16" s="33" customFormat="1" ht="12.6" x14ac:dyDescent="0.2">
      <c r="A23" s="36" t="s">
        <v>198</v>
      </c>
      <c r="B23" s="36"/>
      <c r="C23" s="36"/>
      <c r="D23" s="36"/>
      <c r="E23" s="36"/>
      <c r="F23" s="36"/>
      <c r="G23" s="36"/>
      <c r="H23" s="36"/>
      <c r="I23" s="36"/>
      <c r="J23" s="36"/>
      <c r="K23" s="36"/>
      <c r="L23" s="36"/>
      <c r="M23" s="36"/>
      <c r="N23" s="36"/>
      <c r="O23" s="36"/>
      <c r="P23" s="36"/>
    </row>
    <row r="24" spans="1:16" ht="12.6" x14ac:dyDescent="0.2">
      <c r="A24" s="67" t="s">
        <v>199</v>
      </c>
      <c r="B24" s="67"/>
      <c r="C24" s="67"/>
      <c r="D24" s="67"/>
      <c r="E24" s="67"/>
      <c r="F24" s="67"/>
      <c r="G24" s="67"/>
      <c r="H24" s="67"/>
      <c r="I24" s="67"/>
      <c r="J24" s="67"/>
      <c r="K24" s="67"/>
      <c r="L24" s="67"/>
      <c r="M24" s="67"/>
      <c r="N24" s="67"/>
      <c r="O24" s="67"/>
      <c r="P24" s="67"/>
    </row>
    <row r="25" spans="1:16" ht="12.6" x14ac:dyDescent="0.2">
      <c r="A25" s="67" t="s">
        <v>200</v>
      </c>
      <c r="B25" s="67"/>
      <c r="C25" s="67"/>
      <c r="D25" s="67"/>
      <c r="E25" s="67"/>
      <c r="F25" s="67"/>
      <c r="G25" s="67"/>
      <c r="H25" s="67"/>
      <c r="I25" s="67"/>
      <c r="J25" s="67"/>
      <c r="K25" s="67"/>
      <c r="L25" s="67"/>
      <c r="M25" s="67"/>
      <c r="N25" s="67"/>
      <c r="O25" s="67"/>
      <c r="P25" s="67"/>
    </row>
  </sheetData>
  <mergeCells count="5">
    <mergeCell ref="B1:D1"/>
    <mergeCell ref="E1:G1"/>
    <mergeCell ref="H1:J1"/>
    <mergeCell ref="K1:M1"/>
    <mergeCell ref="N1:P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1343-560A-4640-A531-7AC395B3D2A8}">
  <dimension ref="A1:H20"/>
  <sheetViews>
    <sheetView workbookViewId="0">
      <selection activeCell="I11" sqref="I11"/>
    </sheetView>
  </sheetViews>
  <sheetFormatPr defaultColWidth="8.77734375" defaultRowHeight="10.199999999999999" x14ac:dyDescent="0.3"/>
  <cols>
    <col min="1" max="1" width="22.44140625" style="57" customWidth="1"/>
    <col min="2" max="6" width="8.21875" style="62" customWidth="1"/>
    <col min="7" max="16384" width="8.77734375" style="36"/>
  </cols>
  <sheetData>
    <row r="1" spans="1:8" x14ac:dyDescent="0.3">
      <c r="A1" s="60"/>
      <c r="B1" s="70">
        <v>2016</v>
      </c>
      <c r="C1" s="70">
        <v>2017</v>
      </c>
      <c r="D1" s="70">
        <v>2018</v>
      </c>
      <c r="E1" s="70">
        <v>2019</v>
      </c>
      <c r="F1" s="70">
        <v>2020</v>
      </c>
    </row>
    <row r="2" spans="1:8" ht="12.6" x14ac:dyDescent="0.3">
      <c r="A2" s="40" t="s">
        <v>201</v>
      </c>
      <c r="B2" s="61">
        <v>15000</v>
      </c>
      <c r="C2" s="61">
        <v>19000</v>
      </c>
      <c r="D2" s="61">
        <v>21000</v>
      </c>
      <c r="E2" s="61">
        <v>20000</v>
      </c>
      <c r="F2" s="61">
        <v>17000</v>
      </c>
    </row>
    <row r="3" spans="1:8" ht="12.6" x14ac:dyDescent="0.3">
      <c r="A3" s="48" t="s">
        <v>202</v>
      </c>
      <c r="B3" s="61">
        <v>2700</v>
      </c>
      <c r="C3" s="61">
        <v>1700</v>
      </c>
      <c r="D3" s="61">
        <v>1200</v>
      </c>
      <c r="E3" s="61">
        <v>710</v>
      </c>
      <c r="F3" s="61">
        <v>600</v>
      </c>
    </row>
    <row r="4" spans="1:8" ht="12.6" x14ac:dyDescent="0.3">
      <c r="A4" s="48" t="s">
        <v>203</v>
      </c>
      <c r="B4" s="61">
        <v>3500</v>
      </c>
      <c r="C4" s="61">
        <v>15000</v>
      </c>
      <c r="D4" s="61">
        <v>23000</v>
      </c>
      <c r="E4" s="61">
        <v>25000</v>
      </c>
      <c r="F4" s="61">
        <v>31000</v>
      </c>
    </row>
    <row r="5" spans="1:8" x14ac:dyDescent="0.3">
      <c r="A5" s="48" t="s">
        <v>204</v>
      </c>
      <c r="B5" s="62" t="s">
        <v>2</v>
      </c>
      <c r="C5" s="61">
        <v>40</v>
      </c>
      <c r="D5" s="61">
        <v>620</v>
      </c>
      <c r="E5" s="61">
        <v>200</v>
      </c>
      <c r="F5" s="61">
        <v>300</v>
      </c>
    </row>
    <row r="6" spans="1:8" ht="12.6" x14ac:dyDescent="0.3">
      <c r="A6" s="48" t="s">
        <v>205</v>
      </c>
      <c r="B6" s="61">
        <v>105000</v>
      </c>
      <c r="C6" s="61">
        <v>105000</v>
      </c>
      <c r="D6" s="61">
        <v>120000</v>
      </c>
      <c r="E6" s="61">
        <v>132000</v>
      </c>
      <c r="F6" s="61">
        <v>140000</v>
      </c>
    </row>
    <row r="7" spans="1:8" ht="12.6" x14ac:dyDescent="0.3">
      <c r="A7" s="48" t="s">
        <v>206</v>
      </c>
      <c r="B7" s="61">
        <v>1500</v>
      </c>
      <c r="C7" s="61">
        <v>1800</v>
      </c>
      <c r="D7" s="61">
        <v>2900</v>
      </c>
      <c r="E7" s="61">
        <v>2900</v>
      </c>
      <c r="F7" s="61">
        <v>2900</v>
      </c>
    </row>
    <row r="8" spans="1:8" ht="12.6" x14ac:dyDescent="0.3">
      <c r="A8" s="48" t="s">
        <v>207</v>
      </c>
      <c r="B8" s="61" t="s">
        <v>2</v>
      </c>
      <c r="C8" s="61" t="s">
        <v>2</v>
      </c>
      <c r="D8" s="61">
        <v>2000</v>
      </c>
      <c r="E8" s="61">
        <v>4000</v>
      </c>
      <c r="F8" s="61">
        <v>5000</v>
      </c>
    </row>
    <row r="9" spans="1:8" ht="12.6" x14ac:dyDescent="0.3">
      <c r="A9" s="48" t="s">
        <v>208</v>
      </c>
      <c r="B9" s="61">
        <v>1100</v>
      </c>
      <c r="C9" s="61">
        <v>180</v>
      </c>
      <c r="D9" s="61">
        <v>990</v>
      </c>
      <c r="E9" s="61">
        <v>66</v>
      </c>
      <c r="F9" s="61">
        <v>100</v>
      </c>
    </row>
    <row r="10" spans="1:8" x14ac:dyDescent="0.3">
      <c r="A10" s="48" t="s">
        <v>209</v>
      </c>
      <c r="B10" s="61">
        <v>2700</v>
      </c>
      <c r="C10" s="61">
        <v>2700</v>
      </c>
      <c r="D10" s="61">
        <v>2700</v>
      </c>
      <c r="E10" s="61">
        <v>2700</v>
      </c>
      <c r="F10" s="61">
        <v>2700</v>
      </c>
    </row>
    <row r="11" spans="1:8" ht="12.6" x14ac:dyDescent="0.3">
      <c r="A11" s="48" t="s">
        <v>210</v>
      </c>
      <c r="B11" s="61">
        <v>1600</v>
      </c>
      <c r="C11" s="61">
        <v>1300</v>
      </c>
      <c r="D11" s="61">
        <v>1000</v>
      </c>
      <c r="E11" s="61">
        <v>1900</v>
      </c>
      <c r="F11" s="61">
        <v>3600</v>
      </c>
    </row>
    <row r="12" spans="1:8" ht="12.6" x14ac:dyDescent="0.3">
      <c r="A12" s="48" t="s">
        <v>211</v>
      </c>
      <c r="B12" s="62" t="s">
        <v>2</v>
      </c>
      <c r="C12" s="62" t="s">
        <v>2</v>
      </c>
      <c r="D12" s="61">
        <v>14000</v>
      </c>
      <c r="E12" s="61">
        <v>28000</v>
      </c>
      <c r="F12" s="61">
        <v>39000</v>
      </c>
    </row>
    <row r="13" spans="1:8" ht="12.6" x14ac:dyDescent="0.3">
      <c r="A13" s="48" t="s">
        <v>212</v>
      </c>
      <c r="B13" s="61">
        <v>240</v>
      </c>
      <c r="C13" s="61">
        <v>220</v>
      </c>
      <c r="D13" s="61">
        <v>920</v>
      </c>
      <c r="E13" s="61">
        <v>1300</v>
      </c>
      <c r="F13" s="61">
        <v>700</v>
      </c>
    </row>
    <row r="14" spans="1:8" x14ac:dyDescent="0.3">
      <c r="A14" s="47" t="s">
        <v>23</v>
      </c>
      <c r="B14" s="63">
        <v>133000</v>
      </c>
      <c r="C14" s="63">
        <v>147000</v>
      </c>
      <c r="D14" s="63">
        <v>190000</v>
      </c>
      <c r="E14" s="63">
        <v>219000</v>
      </c>
      <c r="F14" s="63">
        <v>243000</v>
      </c>
    </row>
    <row r="15" spans="1:8" ht="12.6" x14ac:dyDescent="0.3">
      <c r="A15" s="203" t="s">
        <v>213</v>
      </c>
      <c r="B15" s="203"/>
      <c r="C15" s="203"/>
      <c r="D15" s="203"/>
      <c r="E15" s="203"/>
      <c r="F15" s="203"/>
      <c r="G15" s="64"/>
      <c r="H15" s="64"/>
    </row>
    <row r="16" spans="1:8" ht="12.6" x14ac:dyDescent="0.3">
      <c r="A16" s="204" t="s">
        <v>214</v>
      </c>
      <c r="B16" s="204"/>
      <c r="C16" s="204"/>
      <c r="D16" s="204"/>
      <c r="E16" s="204"/>
      <c r="F16" s="204"/>
      <c r="G16" s="64"/>
      <c r="H16" s="64"/>
    </row>
    <row r="17" spans="1:8" ht="12.6" x14ac:dyDescent="0.3">
      <c r="A17" s="204" t="s">
        <v>215</v>
      </c>
      <c r="B17" s="204"/>
      <c r="C17" s="204"/>
      <c r="D17" s="204"/>
      <c r="E17" s="204"/>
      <c r="F17" s="204"/>
      <c r="G17" s="64"/>
      <c r="H17" s="64"/>
    </row>
    <row r="18" spans="1:8" ht="12.6" x14ac:dyDescent="0.3">
      <c r="A18" s="202" t="s">
        <v>216</v>
      </c>
      <c r="B18" s="202"/>
      <c r="C18" s="202"/>
      <c r="D18" s="202"/>
      <c r="E18" s="202"/>
      <c r="F18" s="202"/>
      <c r="G18" s="64"/>
      <c r="H18" s="64"/>
    </row>
    <row r="19" spans="1:8" ht="12.6" x14ac:dyDescent="0.3">
      <c r="A19" s="202" t="s">
        <v>217</v>
      </c>
      <c r="B19" s="202"/>
      <c r="C19" s="202"/>
      <c r="D19" s="202"/>
      <c r="E19" s="202"/>
      <c r="F19" s="202"/>
      <c r="G19" s="64"/>
      <c r="H19" s="64"/>
    </row>
    <row r="20" spans="1:8" ht="12.6" x14ac:dyDescent="0.3">
      <c r="A20" s="202" t="s">
        <v>218</v>
      </c>
      <c r="B20" s="202"/>
      <c r="C20" s="202"/>
      <c r="D20" s="202"/>
      <c r="E20" s="202"/>
      <c r="F20" s="202"/>
      <c r="G20" s="64"/>
      <c r="H20" s="64"/>
    </row>
  </sheetData>
  <mergeCells count="6">
    <mergeCell ref="A20:F20"/>
    <mergeCell ref="A15:F15"/>
    <mergeCell ref="A16:F16"/>
    <mergeCell ref="A17:F17"/>
    <mergeCell ref="A18:F18"/>
    <mergeCell ref="A19: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5C7D-DEAC-4BFE-8605-451BD2406F50}">
  <dimension ref="A1:K108"/>
  <sheetViews>
    <sheetView zoomScale="120" zoomScaleNormal="120" workbookViewId="0">
      <selection activeCell="C94" sqref="C94"/>
    </sheetView>
  </sheetViews>
  <sheetFormatPr defaultColWidth="10" defaultRowHeight="10.199999999999999" x14ac:dyDescent="0.3"/>
  <cols>
    <col min="1" max="1" width="25.109375" style="129" customWidth="1"/>
    <col min="2" max="2" width="16.21875" style="143" customWidth="1"/>
    <col min="3" max="3" width="31.109375" style="143" bestFit="1" customWidth="1"/>
    <col min="4" max="4" width="22" style="143" bestFit="1" customWidth="1"/>
    <col min="5" max="5" width="16.6640625" style="143" bestFit="1" customWidth="1"/>
    <col min="6" max="10" width="8.44140625" style="131" customWidth="1"/>
    <col min="11" max="16384" width="10" style="128"/>
  </cols>
  <sheetData>
    <row r="1" spans="1:10" s="158" customFormat="1" ht="12.45" customHeight="1" x14ac:dyDescent="0.3">
      <c r="A1" s="155" t="s">
        <v>283</v>
      </c>
      <c r="B1" s="155" t="s">
        <v>551</v>
      </c>
      <c r="C1" s="155" t="s">
        <v>282</v>
      </c>
      <c r="D1" s="155" t="s">
        <v>591</v>
      </c>
      <c r="E1" s="156" t="s">
        <v>587</v>
      </c>
      <c r="F1" s="157">
        <v>2015</v>
      </c>
      <c r="G1" s="157">
        <v>2016</v>
      </c>
      <c r="H1" s="157">
        <v>2017</v>
      </c>
      <c r="I1" s="157">
        <v>2018</v>
      </c>
      <c r="J1" s="157">
        <v>2019</v>
      </c>
    </row>
    <row r="2" spans="1:10" ht="12.45" customHeight="1" x14ac:dyDescent="0.3">
      <c r="A2" s="133" t="s">
        <v>455</v>
      </c>
      <c r="B2" s="162" t="s">
        <v>592</v>
      </c>
      <c r="C2" s="162" t="s">
        <v>639</v>
      </c>
      <c r="D2" s="162" t="s">
        <v>588</v>
      </c>
      <c r="E2" s="130" t="s">
        <v>663</v>
      </c>
      <c r="F2" s="5">
        <v>1560932</v>
      </c>
      <c r="G2" s="5">
        <v>1566467</v>
      </c>
      <c r="H2" s="5">
        <v>1570000</v>
      </c>
      <c r="I2" s="5">
        <v>1568000</v>
      </c>
      <c r="J2" s="5">
        <v>1522000</v>
      </c>
    </row>
    <row r="3" spans="1:10" ht="11.25" customHeight="1" x14ac:dyDescent="0.3">
      <c r="A3" s="133" t="s">
        <v>456</v>
      </c>
      <c r="B3" s="162" t="s">
        <v>592</v>
      </c>
      <c r="C3" s="162" t="s">
        <v>640</v>
      </c>
      <c r="D3" s="162" t="s">
        <v>588</v>
      </c>
      <c r="E3" s="130" t="s">
        <v>663</v>
      </c>
      <c r="F3" s="5">
        <v>2880035</v>
      </c>
      <c r="G3" s="5">
        <v>3208888</v>
      </c>
      <c r="H3" s="5">
        <v>3211882</v>
      </c>
      <c r="I3" s="5">
        <v>2923204</v>
      </c>
      <c r="J3" s="5">
        <v>2853771</v>
      </c>
    </row>
    <row r="4" spans="1:10" ht="11.25" customHeight="1" x14ac:dyDescent="0.3">
      <c r="A4" s="132" t="s">
        <v>457</v>
      </c>
      <c r="B4" s="162" t="s">
        <v>593</v>
      </c>
      <c r="C4" s="162" t="s">
        <v>595</v>
      </c>
      <c r="D4" s="162" t="s">
        <v>588</v>
      </c>
      <c r="E4" s="130" t="s">
        <v>663</v>
      </c>
      <c r="F4" s="5">
        <v>1</v>
      </c>
      <c r="G4" s="7" t="s">
        <v>2</v>
      </c>
      <c r="H4" s="5">
        <v>1</v>
      </c>
      <c r="I4" s="5">
        <v>5</v>
      </c>
      <c r="J4" s="5">
        <v>5</v>
      </c>
    </row>
    <row r="5" spans="1:10" ht="11.25" customHeight="1" x14ac:dyDescent="0.3">
      <c r="A5" s="132" t="s">
        <v>458</v>
      </c>
      <c r="B5" s="162" t="s">
        <v>662</v>
      </c>
      <c r="C5" s="162" t="s">
        <v>595</v>
      </c>
      <c r="D5" s="162" t="s">
        <v>588</v>
      </c>
      <c r="E5" s="130" t="s">
        <v>663</v>
      </c>
      <c r="F5" s="5">
        <v>2</v>
      </c>
      <c r="G5" s="5">
        <v>2</v>
      </c>
      <c r="H5" s="5">
        <v>4</v>
      </c>
      <c r="I5" s="5">
        <v>5</v>
      </c>
      <c r="J5" s="5">
        <v>5</v>
      </c>
    </row>
    <row r="6" spans="1:10" ht="11.25" customHeight="1" x14ac:dyDescent="0.3">
      <c r="A6" s="133" t="s">
        <v>459</v>
      </c>
      <c r="B6" s="162" t="s">
        <v>594</v>
      </c>
      <c r="C6" s="162" t="s">
        <v>595</v>
      </c>
      <c r="D6" s="162" t="s">
        <v>588</v>
      </c>
      <c r="E6" s="130" t="s">
        <v>663</v>
      </c>
      <c r="F6" s="5">
        <v>68</v>
      </c>
      <c r="G6" s="5">
        <v>60</v>
      </c>
      <c r="H6" s="5">
        <v>158</v>
      </c>
      <c r="I6" s="5">
        <v>148</v>
      </c>
      <c r="J6" s="5">
        <v>164</v>
      </c>
    </row>
    <row r="7" spans="1:10" ht="11.25" customHeight="1" x14ac:dyDescent="0.3">
      <c r="A7" s="133" t="s">
        <v>460</v>
      </c>
      <c r="B7" s="162" t="s">
        <v>594</v>
      </c>
      <c r="C7" s="162" t="s">
        <v>596</v>
      </c>
      <c r="D7" s="162" t="s">
        <v>588</v>
      </c>
      <c r="E7" s="130" t="s">
        <v>663</v>
      </c>
      <c r="F7" s="5">
        <v>1159</v>
      </c>
      <c r="G7" s="5">
        <v>2305</v>
      </c>
      <c r="H7" s="5">
        <v>1802</v>
      </c>
      <c r="I7" s="5">
        <v>1857</v>
      </c>
      <c r="J7" s="5">
        <v>1803</v>
      </c>
    </row>
    <row r="8" spans="1:10" ht="12.45" customHeight="1" x14ac:dyDescent="0.3">
      <c r="A8" s="133" t="s">
        <v>461</v>
      </c>
      <c r="B8" s="162" t="s">
        <v>556</v>
      </c>
      <c r="C8" s="162" t="s">
        <v>595</v>
      </c>
      <c r="D8" s="162" t="s">
        <v>588</v>
      </c>
      <c r="E8" s="130" t="s">
        <v>663</v>
      </c>
      <c r="F8" s="5">
        <v>4339</v>
      </c>
      <c r="G8" s="5">
        <v>4216</v>
      </c>
      <c r="H8" s="5">
        <v>3704</v>
      </c>
      <c r="I8" s="5">
        <v>3279</v>
      </c>
      <c r="J8" s="5">
        <v>3336</v>
      </c>
    </row>
    <row r="9" spans="1:10" ht="11.25" customHeight="1" x14ac:dyDescent="0.3">
      <c r="A9" s="133" t="s">
        <v>462</v>
      </c>
      <c r="B9" s="162" t="s">
        <v>556</v>
      </c>
      <c r="C9" s="162" t="s">
        <v>462</v>
      </c>
      <c r="D9" s="162" t="s">
        <v>588</v>
      </c>
      <c r="E9" s="130" t="s">
        <v>663</v>
      </c>
      <c r="F9" s="5">
        <v>6126</v>
      </c>
      <c r="G9" s="5">
        <v>6302</v>
      </c>
      <c r="H9" s="5">
        <v>6355</v>
      </c>
      <c r="I9" s="5">
        <v>6349</v>
      </c>
      <c r="J9" s="5">
        <v>6075</v>
      </c>
    </row>
    <row r="10" spans="1:10" ht="11.25" customHeight="1" x14ac:dyDescent="0.3">
      <c r="A10" s="133" t="s">
        <v>463</v>
      </c>
      <c r="B10" s="162" t="s">
        <v>557</v>
      </c>
      <c r="C10" s="162" t="s">
        <v>633</v>
      </c>
      <c r="D10" s="162" t="s">
        <v>588</v>
      </c>
      <c r="E10" s="130" t="s">
        <v>663</v>
      </c>
      <c r="F10" s="5">
        <v>714647</v>
      </c>
      <c r="G10" s="5">
        <v>693059</v>
      </c>
      <c r="H10" s="5">
        <v>594994</v>
      </c>
      <c r="I10" s="5">
        <v>548011</v>
      </c>
      <c r="J10" s="5">
        <v>572705</v>
      </c>
    </row>
    <row r="11" spans="1:10" ht="11.25" customHeight="1" x14ac:dyDescent="0.3">
      <c r="A11" s="135" t="s">
        <v>73</v>
      </c>
      <c r="B11" s="162" t="s">
        <v>557</v>
      </c>
      <c r="C11" s="162" t="s">
        <v>641</v>
      </c>
      <c r="D11" s="162" t="s">
        <v>588</v>
      </c>
      <c r="E11" s="130" t="s">
        <v>663</v>
      </c>
      <c r="F11" s="5">
        <v>281416</v>
      </c>
      <c r="G11" s="5">
        <v>304349</v>
      </c>
      <c r="H11" s="5">
        <v>289400</v>
      </c>
      <c r="I11" s="5">
        <v>290100</v>
      </c>
      <c r="J11" s="5">
        <v>290000</v>
      </c>
    </row>
    <row r="12" spans="1:10" ht="11.25" customHeight="1" x14ac:dyDescent="0.3">
      <c r="A12" s="135" t="s">
        <v>74</v>
      </c>
      <c r="B12" s="162" t="s">
        <v>557</v>
      </c>
      <c r="C12" s="162" t="s">
        <v>642</v>
      </c>
      <c r="D12" s="162" t="s">
        <v>588</v>
      </c>
      <c r="E12" s="130" t="s">
        <v>663</v>
      </c>
      <c r="F12" s="5">
        <v>28713</v>
      </c>
      <c r="G12" s="5">
        <v>29165</v>
      </c>
      <c r="H12" s="5">
        <v>31000</v>
      </c>
      <c r="I12" s="5">
        <v>30000</v>
      </c>
      <c r="J12" s="5">
        <v>30000</v>
      </c>
    </row>
    <row r="13" spans="1:10" ht="11.25" customHeight="1" x14ac:dyDescent="0.3">
      <c r="A13" s="136" t="s">
        <v>23</v>
      </c>
      <c r="B13" s="162" t="s">
        <v>557</v>
      </c>
      <c r="C13" s="162" t="s">
        <v>643</v>
      </c>
      <c r="D13" s="162" t="s">
        <v>588</v>
      </c>
      <c r="E13" s="130" t="s">
        <v>663</v>
      </c>
      <c r="F13" s="137">
        <v>310000</v>
      </c>
      <c r="G13" s="137">
        <v>334000</v>
      </c>
      <c r="H13" s="137">
        <v>320000</v>
      </c>
      <c r="I13" s="137">
        <v>320000</v>
      </c>
      <c r="J13" s="137">
        <v>320000</v>
      </c>
    </row>
    <row r="14" spans="1:10" ht="11.25" customHeight="1" x14ac:dyDescent="0.3">
      <c r="A14" s="136" t="s">
        <v>70</v>
      </c>
      <c r="B14" s="162" t="s">
        <v>557</v>
      </c>
      <c r="C14" s="162" t="s">
        <v>644</v>
      </c>
      <c r="D14" s="162" t="s">
        <v>588</v>
      </c>
      <c r="E14" s="130" t="s">
        <v>663</v>
      </c>
      <c r="F14" s="139">
        <v>500</v>
      </c>
      <c r="G14" s="140" t="s">
        <v>2</v>
      </c>
      <c r="H14" s="140" t="s">
        <v>2</v>
      </c>
      <c r="I14" s="140" t="s">
        <v>2</v>
      </c>
      <c r="J14" s="140" t="s">
        <v>2</v>
      </c>
    </row>
    <row r="15" spans="1:10" ht="11.25" customHeight="1" x14ac:dyDescent="0.3">
      <c r="A15" s="136" t="s">
        <v>645</v>
      </c>
      <c r="B15" s="162" t="s">
        <v>557</v>
      </c>
      <c r="C15" s="162" t="s">
        <v>645</v>
      </c>
      <c r="D15" s="162" t="s">
        <v>588</v>
      </c>
      <c r="E15" s="130" t="s">
        <v>663</v>
      </c>
      <c r="F15" s="134">
        <v>301300</v>
      </c>
      <c r="G15" s="134">
        <v>284400</v>
      </c>
      <c r="H15" s="134">
        <v>300700</v>
      </c>
      <c r="I15" s="134">
        <v>259300</v>
      </c>
      <c r="J15" s="134">
        <v>253100</v>
      </c>
    </row>
    <row r="16" spans="1:10" ht="11.25" customHeight="1" x14ac:dyDescent="0.3">
      <c r="A16" s="135" t="s">
        <v>74</v>
      </c>
      <c r="B16" s="162" t="s">
        <v>557</v>
      </c>
      <c r="C16" s="162" t="s">
        <v>646</v>
      </c>
      <c r="D16" s="162" t="s">
        <v>588</v>
      </c>
      <c r="E16" s="130" t="s">
        <v>663</v>
      </c>
      <c r="F16" s="141">
        <v>29100</v>
      </c>
      <c r="G16" s="141">
        <v>30000</v>
      </c>
      <c r="H16" s="141">
        <v>29700</v>
      </c>
      <c r="I16" s="141">
        <v>32000</v>
      </c>
      <c r="J16" s="141">
        <v>28100</v>
      </c>
    </row>
    <row r="17" spans="1:10" ht="11.25" customHeight="1" x14ac:dyDescent="0.3">
      <c r="A17" s="136" t="s">
        <v>23</v>
      </c>
      <c r="B17" s="162" t="s">
        <v>557</v>
      </c>
      <c r="C17" s="162" t="s">
        <v>647</v>
      </c>
      <c r="D17" s="162" t="s">
        <v>588</v>
      </c>
      <c r="E17" s="130" t="s">
        <v>663</v>
      </c>
      <c r="F17" s="142">
        <v>330000</v>
      </c>
      <c r="G17" s="5">
        <v>314000</v>
      </c>
      <c r="H17" s="5">
        <v>330000</v>
      </c>
      <c r="I17" s="5">
        <v>291000</v>
      </c>
      <c r="J17" s="5">
        <v>281200</v>
      </c>
    </row>
    <row r="18" spans="1:10" ht="12" customHeight="1" x14ac:dyDescent="0.3">
      <c r="A18" s="135" t="s">
        <v>465</v>
      </c>
      <c r="B18" s="163" t="s">
        <v>597</v>
      </c>
      <c r="C18" s="162" t="s">
        <v>598</v>
      </c>
      <c r="D18" s="162" t="s">
        <v>588</v>
      </c>
      <c r="E18" s="130" t="s">
        <v>663</v>
      </c>
      <c r="F18" s="5">
        <v>8300</v>
      </c>
      <c r="G18" s="5">
        <v>9400</v>
      </c>
      <c r="H18" s="5">
        <v>11000</v>
      </c>
      <c r="I18" s="5">
        <v>11000</v>
      </c>
      <c r="J18" s="5">
        <v>10000</v>
      </c>
    </row>
    <row r="19" spans="1:10" ht="11.25" customHeight="1" x14ac:dyDescent="0.3">
      <c r="A19" s="135" t="s">
        <v>466</v>
      </c>
      <c r="B19" s="163" t="s">
        <v>597</v>
      </c>
      <c r="C19" s="162" t="s">
        <v>466</v>
      </c>
      <c r="D19" s="162" t="s">
        <v>588</v>
      </c>
      <c r="E19" s="130" t="s">
        <v>663</v>
      </c>
      <c r="F19" s="5">
        <v>5385</v>
      </c>
      <c r="G19" s="5">
        <v>6099</v>
      </c>
      <c r="H19" s="5">
        <v>6981</v>
      </c>
      <c r="I19" s="5">
        <v>7400</v>
      </c>
      <c r="J19" s="5">
        <v>6000</v>
      </c>
    </row>
    <row r="20" spans="1:10" ht="12" customHeight="1" x14ac:dyDescent="0.3">
      <c r="A20" s="133" t="s">
        <v>467</v>
      </c>
      <c r="B20" s="162" t="s">
        <v>601</v>
      </c>
      <c r="C20" s="162"/>
      <c r="D20" s="162" t="s">
        <v>588</v>
      </c>
      <c r="E20" s="130" t="s">
        <v>468</v>
      </c>
      <c r="F20" s="5">
        <v>38</v>
      </c>
      <c r="G20" s="5">
        <v>38</v>
      </c>
      <c r="H20" s="5">
        <v>40</v>
      </c>
      <c r="I20" s="5">
        <v>36</v>
      </c>
      <c r="J20" s="5">
        <v>37</v>
      </c>
    </row>
    <row r="21" spans="1:10" ht="12" customHeight="1" x14ac:dyDescent="0.3">
      <c r="A21" s="133" t="s">
        <v>469</v>
      </c>
      <c r="B21" s="162" t="s">
        <v>602</v>
      </c>
      <c r="C21" s="162"/>
      <c r="D21" s="162" t="s">
        <v>588</v>
      </c>
      <c r="E21" s="130" t="s">
        <v>470</v>
      </c>
      <c r="F21" s="5">
        <v>1</v>
      </c>
      <c r="G21" s="5">
        <v>1</v>
      </c>
      <c r="H21" s="5">
        <v>1</v>
      </c>
      <c r="I21" s="5">
        <v>1</v>
      </c>
      <c r="J21" s="5">
        <v>1</v>
      </c>
    </row>
    <row r="22" spans="1:10" ht="11.25" customHeight="1" x14ac:dyDescent="0.3">
      <c r="A22" s="132" t="s">
        <v>471</v>
      </c>
      <c r="B22" s="162" t="s">
        <v>558</v>
      </c>
      <c r="C22" s="162" t="s">
        <v>595</v>
      </c>
      <c r="D22" s="162" t="s">
        <v>588</v>
      </c>
      <c r="E22" s="130" t="s">
        <v>472</v>
      </c>
      <c r="F22" s="5">
        <v>160751</v>
      </c>
      <c r="G22" s="5">
        <v>161497</v>
      </c>
      <c r="H22" s="5">
        <v>172877</v>
      </c>
      <c r="I22" s="5">
        <v>191882</v>
      </c>
      <c r="J22" s="5">
        <v>174974</v>
      </c>
    </row>
    <row r="23" spans="1:10" ht="12" customHeight="1" x14ac:dyDescent="0.3">
      <c r="A23" s="132" t="s">
        <v>473</v>
      </c>
      <c r="B23" s="162" t="s">
        <v>603</v>
      </c>
      <c r="C23" s="162" t="s">
        <v>648</v>
      </c>
      <c r="D23" s="162" t="s">
        <v>588</v>
      </c>
      <c r="E23" s="130" t="s">
        <v>470</v>
      </c>
      <c r="F23" s="5">
        <v>70000</v>
      </c>
      <c r="G23" s="5">
        <v>71000</v>
      </c>
      <c r="H23" s="5">
        <v>67000</v>
      </c>
      <c r="I23" s="5">
        <v>58000</v>
      </c>
      <c r="J23" s="5">
        <v>61000</v>
      </c>
    </row>
    <row r="24" spans="1:10" ht="11.25" customHeight="1" x14ac:dyDescent="0.3">
      <c r="A24" s="133" t="s">
        <v>275</v>
      </c>
      <c r="B24" s="162" t="s">
        <v>560</v>
      </c>
      <c r="C24" s="162" t="s">
        <v>649</v>
      </c>
      <c r="D24" s="162" t="s">
        <v>588</v>
      </c>
      <c r="E24" s="130" t="s">
        <v>468</v>
      </c>
      <c r="F24" s="5">
        <v>46220</v>
      </c>
      <c r="G24" s="5">
        <v>46731</v>
      </c>
      <c r="H24" s="5">
        <v>50300</v>
      </c>
      <c r="I24" s="5">
        <v>52755</v>
      </c>
      <c r="J24" s="5">
        <v>58472</v>
      </c>
    </row>
    <row r="25" spans="1:10" ht="12" customHeight="1" x14ac:dyDescent="0.3">
      <c r="A25" s="133" t="s">
        <v>474</v>
      </c>
      <c r="B25" s="162" t="s">
        <v>560</v>
      </c>
      <c r="C25" s="162" t="s">
        <v>650</v>
      </c>
      <c r="D25" s="162" t="s">
        <v>588</v>
      </c>
      <c r="E25" s="130" t="s">
        <v>470</v>
      </c>
      <c r="F25" s="5">
        <v>27700</v>
      </c>
      <c r="G25" s="5">
        <v>28100</v>
      </c>
      <c r="H25" s="5">
        <v>30200</v>
      </c>
      <c r="I25" s="5">
        <v>31700</v>
      </c>
      <c r="J25" s="5">
        <v>35200</v>
      </c>
    </row>
    <row r="26" spans="1:10" ht="11.25" customHeight="1" x14ac:dyDescent="0.3">
      <c r="A26" s="133" t="s">
        <v>475</v>
      </c>
      <c r="B26" s="162" t="s">
        <v>614</v>
      </c>
      <c r="C26" s="162" t="s">
        <v>475</v>
      </c>
      <c r="D26" s="162" t="s">
        <v>588</v>
      </c>
      <c r="E26" s="130" t="s">
        <v>470</v>
      </c>
      <c r="F26" s="5">
        <v>1502</v>
      </c>
      <c r="G26" s="5">
        <v>1399</v>
      </c>
      <c r="H26" s="5">
        <v>1608</v>
      </c>
      <c r="I26" s="5">
        <v>1670</v>
      </c>
      <c r="J26" s="5">
        <v>1440</v>
      </c>
    </row>
    <row r="27" spans="1:10" ht="11.25" customHeight="1" x14ac:dyDescent="0.3">
      <c r="A27" s="133" t="s">
        <v>476</v>
      </c>
      <c r="B27" s="162" t="s">
        <v>614</v>
      </c>
      <c r="C27" s="162" t="s">
        <v>476</v>
      </c>
      <c r="D27" s="162" t="s">
        <v>588</v>
      </c>
      <c r="E27" s="130" t="s">
        <v>470</v>
      </c>
      <c r="F27" s="5">
        <v>5851</v>
      </c>
      <c r="G27" s="5">
        <v>6240</v>
      </c>
      <c r="H27" s="5">
        <v>6306</v>
      </c>
      <c r="I27" s="5">
        <v>6680</v>
      </c>
      <c r="J27" s="5">
        <v>6360</v>
      </c>
    </row>
    <row r="28" spans="1:10" ht="11.25" customHeight="1" x14ac:dyDescent="0.3">
      <c r="A28" s="133" t="s">
        <v>477</v>
      </c>
      <c r="B28" s="162" t="s">
        <v>614</v>
      </c>
      <c r="C28" s="162" t="s">
        <v>477</v>
      </c>
      <c r="D28" s="162" t="s">
        <v>588</v>
      </c>
      <c r="E28" s="130" t="s">
        <v>470</v>
      </c>
      <c r="F28" s="5">
        <v>12473</v>
      </c>
      <c r="G28" s="5">
        <v>12646</v>
      </c>
      <c r="H28" s="5">
        <v>13208</v>
      </c>
      <c r="I28" s="5">
        <v>13443</v>
      </c>
      <c r="J28" s="5">
        <v>12790</v>
      </c>
    </row>
    <row r="29" spans="1:10" ht="11.25" customHeight="1" x14ac:dyDescent="0.3">
      <c r="A29" s="133" t="s">
        <v>478</v>
      </c>
      <c r="B29" s="162" t="s">
        <v>561</v>
      </c>
      <c r="C29" s="162" t="s">
        <v>595</v>
      </c>
      <c r="D29" s="162" t="s">
        <v>588</v>
      </c>
      <c r="E29" s="130" t="s">
        <v>663</v>
      </c>
      <c r="F29" s="139">
        <v>3699</v>
      </c>
      <c r="G29" s="139">
        <v>12020</v>
      </c>
      <c r="H29" s="139">
        <v>13494</v>
      </c>
      <c r="I29" s="139">
        <v>15605</v>
      </c>
      <c r="J29" s="139">
        <v>21782</v>
      </c>
    </row>
    <row r="30" spans="1:10" ht="11.25" customHeight="1" x14ac:dyDescent="0.3">
      <c r="A30" s="135" t="s">
        <v>73</v>
      </c>
      <c r="B30" s="162" t="s">
        <v>561</v>
      </c>
      <c r="C30" s="162" t="s">
        <v>648</v>
      </c>
      <c r="D30" s="162" t="s">
        <v>588</v>
      </c>
      <c r="E30" s="130" t="s">
        <v>663</v>
      </c>
      <c r="F30" s="5">
        <v>127264</v>
      </c>
      <c r="G30" s="5">
        <v>142076</v>
      </c>
      <c r="H30" s="5">
        <v>124555</v>
      </c>
      <c r="I30" s="5">
        <v>120000</v>
      </c>
      <c r="J30" s="5">
        <v>112909</v>
      </c>
    </row>
    <row r="31" spans="1:10" ht="11.25" customHeight="1" x14ac:dyDescent="0.3">
      <c r="A31" s="135" t="s">
        <v>74</v>
      </c>
      <c r="B31" s="162" t="s">
        <v>561</v>
      </c>
      <c r="C31" s="162" t="s">
        <v>646</v>
      </c>
      <c r="D31" s="162" t="s">
        <v>588</v>
      </c>
      <c r="E31" s="130" t="s">
        <v>663</v>
      </c>
      <c r="F31" s="141">
        <v>141600</v>
      </c>
      <c r="G31" s="141">
        <v>132150</v>
      </c>
      <c r="H31" s="141">
        <v>149506</v>
      </c>
      <c r="I31" s="141">
        <v>141000</v>
      </c>
      <c r="J31" s="141">
        <v>147358</v>
      </c>
    </row>
    <row r="32" spans="1:10" ht="11.25" customHeight="1" x14ac:dyDescent="0.3">
      <c r="A32" s="136" t="s">
        <v>23</v>
      </c>
      <c r="B32" s="162" t="s">
        <v>561</v>
      </c>
      <c r="C32" s="162" t="s">
        <v>647</v>
      </c>
      <c r="D32" s="162" t="s">
        <v>588</v>
      </c>
      <c r="E32" s="130" t="s">
        <v>663</v>
      </c>
      <c r="F32" s="5">
        <v>269000</v>
      </c>
      <c r="G32" s="5">
        <v>274000</v>
      </c>
      <c r="H32" s="5">
        <v>274000</v>
      </c>
      <c r="I32" s="5">
        <v>261000</v>
      </c>
      <c r="J32" s="5">
        <v>260000</v>
      </c>
    </row>
    <row r="33" spans="1:11" ht="11.25" customHeight="1" x14ac:dyDescent="0.3">
      <c r="A33" s="132" t="s">
        <v>479</v>
      </c>
      <c r="B33" s="162" t="s">
        <v>562</v>
      </c>
      <c r="C33" s="162" t="s">
        <v>595</v>
      </c>
      <c r="D33" s="162" t="s">
        <v>588</v>
      </c>
      <c r="E33" s="130" t="s">
        <v>663</v>
      </c>
      <c r="F33" s="5">
        <v>2505</v>
      </c>
      <c r="G33" s="5">
        <v>2783</v>
      </c>
      <c r="H33" s="5">
        <v>4765</v>
      </c>
      <c r="I33" s="5">
        <v>5048</v>
      </c>
      <c r="J33" s="5">
        <v>3896</v>
      </c>
    </row>
    <row r="34" spans="1:11" ht="11.25" customHeight="1" x14ac:dyDescent="0.3">
      <c r="A34" s="133" t="s">
        <v>480</v>
      </c>
      <c r="B34" s="162" t="s">
        <v>565</v>
      </c>
      <c r="C34" s="162" t="s">
        <v>634</v>
      </c>
      <c r="D34" s="162" t="s">
        <v>588</v>
      </c>
      <c r="E34" s="130" t="s">
        <v>663</v>
      </c>
      <c r="F34" s="5">
        <v>225351</v>
      </c>
      <c r="G34" s="5">
        <v>230210</v>
      </c>
      <c r="H34" s="5">
        <v>206354</v>
      </c>
      <c r="I34" s="5">
        <v>177867</v>
      </c>
      <c r="J34" s="5">
        <v>181410</v>
      </c>
    </row>
    <row r="35" spans="1:11" ht="11.25" customHeight="1" x14ac:dyDescent="0.3">
      <c r="A35" s="133" t="s">
        <v>481</v>
      </c>
      <c r="B35" s="162" t="s">
        <v>565</v>
      </c>
      <c r="C35" s="162" t="s">
        <v>596</v>
      </c>
      <c r="D35" s="162" t="s">
        <v>588</v>
      </c>
      <c r="E35" s="130" t="s">
        <v>663</v>
      </c>
      <c r="F35" s="5">
        <v>149716</v>
      </c>
      <c r="G35" s="5">
        <v>158299</v>
      </c>
      <c r="H35" s="5">
        <v>154759</v>
      </c>
      <c r="I35" s="5">
        <v>137411</v>
      </c>
      <c r="J35" s="5">
        <v>124736</v>
      </c>
    </row>
    <row r="36" spans="1:11" ht="12.45" customHeight="1" x14ac:dyDescent="0.3">
      <c r="A36" s="144" t="s">
        <v>482</v>
      </c>
      <c r="B36" s="164" t="s">
        <v>566</v>
      </c>
      <c r="C36" s="164" t="s">
        <v>653</v>
      </c>
      <c r="D36" s="162" t="s">
        <v>588</v>
      </c>
      <c r="E36" s="145" t="s">
        <v>472</v>
      </c>
      <c r="F36" s="138">
        <v>5600000</v>
      </c>
      <c r="G36" s="138">
        <v>6300000</v>
      </c>
      <c r="H36" s="138">
        <v>7200000</v>
      </c>
      <c r="I36" s="138">
        <v>7700000</v>
      </c>
      <c r="J36" s="138">
        <v>6800000</v>
      </c>
    </row>
    <row r="37" spans="1:11" ht="11.25" customHeight="1" x14ac:dyDescent="0.3">
      <c r="A37" s="133" t="s">
        <v>483</v>
      </c>
      <c r="B37" s="162" t="s">
        <v>604</v>
      </c>
      <c r="C37" s="162" t="s">
        <v>595</v>
      </c>
      <c r="D37" s="162" t="s">
        <v>588</v>
      </c>
      <c r="E37" s="145" t="s">
        <v>472</v>
      </c>
      <c r="F37" s="5">
        <v>100</v>
      </c>
      <c r="G37" s="5">
        <v>300</v>
      </c>
      <c r="H37" s="5">
        <v>200</v>
      </c>
      <c r="I37" s="5">
        <v>300</v>
      </c>
      <c r="J37" s="5">
        <v>420</v>
      </c>
    </row>
    <row r="38" spans="1:11" ht="11.25" customHeight="1" x14ac:dyDescent="0.3">
      <c r="A38" s="133" t="s">
        <v>484</v>
      </c>
      <c r="B38" s="162" t="s">
        <v>600</v>
      </c>
      <c r="C38" s="162" t="s">
        <v>595</v>
      </c>
      <c r="D38" s="162" t="s">
        <v>588</v>
      </c>
      <c r="E38" s="130" t="s">
        <v>470</v>
      </c>
      <c r="F38" s="5">
        <v>24000</v>
      </c>
      <c r="G38" s="5">
        <v>22000</v>
      </c>
      <c r="H38" s="5">
        <v>19000</v>
      </c>
      <c r="I38" s="5">
        <v>21000</v>
      </c>
      <c r="J38" s="5">
        <v>20000</v>
      </c>
    </row>
    <row r="39" spans="1:11" ht="11.25" customHeight="1" x14ac:dyDescent="0.3">
      <c r="A39" s="133" t="s">
        <v>485</v>
      </c>
      <c r="B39" s="162" t="s">
        <v>599</v>
      </c>
      <c r="C39" s="162" t="s">
        <v>595</v>
      </c>
      <c r="D39" s="162" t="s">
        <v>588</v>
      </c>
      <c r="E39" s="130" t="s">
        <v>470</v>
      </c>
      <c r="F39" s="5">
        <v>8600</v>
      </c>
      <c r="G39" s="5">
        <v>8400</v>
      </c>
      <c r="H39" s="5">
        <v>7600</v>
      </c>
      <c r="I39" s="5">
        <v>7600</v>
      </c>
      <c r="J39" s="5">
        <v>7200</v>
      </c>
    </row>
    <row r="40" spans="1:11" ht="11.25" customHeight="1" x14ac:dyDescent="0.3">
      <c r="A40" s="133" t="s">
        <v>486</v>
      </c>
      <c r="B40" s="162" t="s">
        <v>605</v>
      </c>
      <c r="C40" s="162" t="s">
        <v>595</v>
      </c>
      <c r="D40" s="162" t="s">
        <v>588</v>
      </c>
      <c r="E40" s="130" t="s">
        <v>470</v>
      </c>
      <c r="F40" s="5">
        <v>600</v>
      </c>
      <c r="G40" s="5">
        <v>600</v>
      </c>
      <c r="H40" s="5">
        <v>60</v>
      </c>
      <c r="I40" s="5">
        <v>300</v>
      </c>
      <c r="J40" s="5">
        <v>280</v>
      </c>
    </row>
    <row r="41" spans="1:11" ht="11.25" customHeight="1" x14ac:dyDescent="0.3">
      <c r="A41" s="133" t="s">
        <v>487</v>
      </c>
      <c r="B41" s="162" t="s">
        <v>606</v>
      </c>
      <c r="C41" s="162" t="s">
        <v>595</v>
      </c>
      <c r="D41" s="162" t="s">
        <v>588</v>
      </c>
      <c r="E41" s="130" t="s">
        <v>470</v>
      </c>
      <c r="F41" s="141">
        <v>300</v>
      </c>
      <c r="G41" s="141">
        <v>300</v>
      </c>
      <c r="H41" s="141">
        <v>500</v>
      </c>
      <c r="I41" s="141">
        <v>700</v>
      </c>
      <c r="J41" s="141">
        <v>700</v>
      </c>
    </row>
    <row r="42" spans="1:11" ht="11.25" customHeight="1" x14ac:dyDescent="0.3">
      <c r="A42" s="135" t="s">
        <v>23</v>
      </c>
      <c r="B42" s="165" t="s">
        <v>607</v>
      </c>
      <c r="C42" s="163" t="s">
        <v>651</v>
      </c>
      <c r="D42" s="162" t="s">
        <v>588</v>
      </c>
      <c r="E42" s="130" t="s">
        <v>470</v>
      </c>
      <c r="F42" s="5">
        <v>33600</v>
      </c>
      <c r="G42" s="5">
        <v>31600</v>
      </c>
      <c r="H42" s="5">
        <v>27400</v>
      </c>
      <c r="I42" s="5">
        <v>29900</v>
      </c>
      <c r="J42" s="5">
        <v>28600</v>
      </c>
      <c r="K42" s="146"/>
    </row>
    <row r="43" spans="1:11" ht="11.25" customHeight="1" x14ac:dyDescent="0.3">
      <c r="A43" s="132" t="s">
        <v>488</v>
      </c>
      <c r="B43" s="162" t="s">
        <v>573</v>
      </c>
      <c r="C43" s="162" t="s">
        <v>652</v>
      </c>
      <c r="D43" s="162" t="s">
        <v>588</v>
      </c>
      <c r="E43" s="130" t="s">
        <v>470</v>
      </c>
      <c r="F43" s="5">
        <v>156000</v>
      </c>
      <c r="G43" s="5">
        <v>175000</v>
      </c>
      <c r="H43" s="5">
        <v>72000</v>
      </c>
      <c r="I43" s="5">
        <v>85000</v>
      </c>
      <c r="J43" s="5">
        <v>57000</v>
      </c>
    </row>
    <row r="44" spans="1:11" ht="12" customHeight="1" x14ac:dyDescent="0.3">
      <c r="A44" s="132" t="s">
        <v>489</v>
      </c>
      <c r="B44" s="162" t="s">
        <v>608</v>
      </c>
      <c r="C44" s="162" t="s">
        <v>251</v>
      </c>
      <c r="D44" s="162" t="s">
        <v>588</v>
      </c>
      <c r="E44" s="130" t="s">
        <v>468</v>
      </c>
      <c r="F44" s="5">
        <v>30</v>
      </c>
      <c r="G44" s="5">
        <v>27</v>
      </c>
      <c r="H44" s="5">
        <v>28</v>
      </c>
      <c r="I44" s="5">
        <v>34</v>
      </c>
      <c r="J44" s="5">
        <v>34</v>
      </c>
    </row>
    <row r="45" spans="1:11" ht="11.25" customHeight="1" x14ac:dyDescent="0.3">
      <c r="A45" s="133" t="s">
        <v>490</v>
      </c>
      <c r="B45" s="162" t="s">
        <v>574</v>
      </c>
      <c r="C45" s="162" t="s">
        <v>595</v>
      </c>
      <c r="D45" s="162" t="s">
        <v>588</v>
      </c>
      <c r="E45" s="130" t="s">
        <v>472</v>
      </c>
      <c r="F45" s="5">
        <v>371000</v>
      </c>
      <c r="G45" s="5">
        <v>385000</v>
      </c>
      <c r="H45" s="5">
        <v>368000</v>
      </c>
      <c r="I45" s="5">
        <v>392000</v>
      </c>
      <c r="J45" s="5">
        <v>379000</v>
      </c>
    </row>
    <row r="46" spans="1:11" ht="11.25" customHeight="1" x14ac:dyDescent="0.3">
      <c r="A46" s="133" t="s">
        <v>460</v>
      </c>
      <c r="B46" s="162" t="s">
        <v>574</v>
      </c>
      <c r="C46" s="162" t="s">
        <v>648</v>
      </c>
      <c r="D46" s="162" t="s">
        <v>588</v>
      </c>
      <c r="E46" s="130" t="s">
        <v>470</v>
      </c>
      <c r="F46" s="5">
        <v>1891692</v>
      </c>
      <c r="G46" s="5">
        <v>1877394</v>
      </c>
      <c r="H46" s="5">
        <v>1758682</v>
      </c>
      <c r="I46" s="5">
        <v>1700000</v>
      </c>
      <c r="J46" s="5">
        <v>1700000</v>
      </c>
    </row>
    <row r="47" spans="1:11" ht="11.25" customHeight="1" x14ac:dyDescent="0.3">
      <c r="A47" s="132" t="s">
        <v>491</v>
      </c>
      <c r="B47" s="162" t="s">
        <v>609</v>
      </c>
      <c r="C47" s="162" t="s">
        <v>596</v>
      </c>
      <c r="D47" s="162" t="s">
        <v>588</v>
      </c>
      <c r="E47" s="130" t="s">
        <v>470</v>
      </c>
      <c r="F47" s="5">
        <v>10000</v>
      </c>
      <c r="G47" s="5">
        <v>18000</v>
      </c>
      <c r="H47" s="5">
        <v>49000</v>
      </c>
      <c r="I47" s="5">
        <v>40000</v>
      </c>
      <c r="J47" s="5">
        <v>40000</v>
      </c>
    </row>
    <row r="48" spans="1:11" ht="12" customHeight="1" x14ac:dyDescent="0.3">
      <c r="A48" s="132" t="s">
        <v>492</v>
      </c>
      <c r="B48" s="162" t="s">
        <v>610</v>
      </c>
      <c r="C48" s="162" t="s">
        <v>654</v>
      </c>
      <c r="D48" s="162" t="s">
        <v>588</v>
      </c>
      <c r="E48" s="130" t="s">
        <v>663</v>
      </c>
      <c r="F48" s="5">
        <v>700000</v>
      </c>
      <c r="G48" s="5">
        <v>700000</v>
      </c>
      <c r="H48" s="5">
        <v>800000</v>
      </c>
      <c r="I48" s="5">
        <v>700000</v>
      </c>
      <c r="J48" s="5">
        <v>800000</v>
      </c>
    </row>
    <row r="49" spans="1:10" ht="12.45" customHeight="1" x14ac:dyDescent="0.3">
      <c r="A49" s="132" t="s">
        <v>493</v>
      </c>
      <c r="B49" s="162" t="s">
        <v>611</v>
      </c>
      <c r="C49" s="162" t="s">
        <v>635</v>
      </c>
      <c r="D49" s="162" t="s">
        <v>588</v>
      </c>
      <c r="E49" s="130" t="s">
        <v>663</v>
      </c>
      <c r="F49" s="5">
        <v>1600</v>
      </c>
      <c r="G49" s="7" t="s">
        <v>2</v>
      </c>
      <c r="H49" s="7" t="s">
        <v>2</v>
      </c>
      <c r="I49" s="7" t="s">
        <v>2</v>
      </c>
      <c r="J49" s="7" t="s">
        <v>2</v>
      </c>
    </row>
    <row r="50" spans="1:10" ht="11.25" customHeight="1" x14ac:dyDescent="0.3">
      <c r="A50" s="133" t="s">
        <v>494</v>
      </c>
      <c r="B50" s="162" t="s">
        <v>577</v>
      </c>
      <c r="C50" s="162" t="s">
        <v>595</v>
      </c>
      <c r="D50" s="162" t="s">
        <v>588</v>
      </c>
      <c r="E50" s="130" t="s">
        <v>663</v>
      </c>
      <c r="F50" s="5">
        <v>275410</v>
      </c>
      <c r="G50" s="5">
        <v>301210</v>
      </c>
      <c r="H50" s="5">
        <v>305314</v>
      </c>
      <c r="I50" s="5">
        <v>304964</v>
      </c>
      <c r="J50" s="5">
        <v>335806</v>
      </c>
    </row>
    <row r="51" spans="1:10" ht="11.25" customHeight="1" x14ac:dyDescent="0.3">
      <c r="A51" s="133" t="s">
        <v>495</v>
      </c>
      <c r="B51" s="162" t="s">
        <v>577</v>
      </c>
      <c r="C51" s="162" t="s">
        <v>655</v>
      </c>
      <c r="D51" s="162" t="s">
        <v>588</v>
      </c>
      <c r="E51" s="130" t="s">
        <v>663</v>
      </c>
      <c r="F51" s="5">
        <v>683118</v>
      </c>
      <c r="G51" s="5">
        <v>691389</v>
      </c>
      <c r="H51" s="5">
        <v>598438</v>
      </c>
      <c r="I51" s="5">
        <v>620202</v>
      </c>
      <c r="J51" s="5">
        <v>654971</v>
      </c>
    </row>
    <row r="52" spans="1:10" ht="12" customHeight="1" x14ac:dyDescent="0.3">
      <c r="A52" s="132" t="s">
        <v>496</v>
      </c>
      <c r="B52" s="162" t="s">
        <v>612</v>
      </c>
      <c r="C52" s="162"/>
      <c r="D52" s="162" t="s">
        <v>589</v>
      </c>
      <c r="E52" s="130" t="s">
        <v>663</v>
      </c>
      <c r="F52" s="5">
        <v>42000</v>
      </c>
      <c r="G52" s="5">
        <v>20000</v>
      </c>
      <c r="H52" s="5">
        <v>50000</v>
      </c>
      <c r="I52" s="5">
        <v>40000</v>
      </c>
      <c r="J52" s="5">
        <v>40000</v>
      </c>
    </row>
    <row r="53" spans="1:10" ht="11.25" customHeight="1" x14ac:dyDescent="0.3">
      <c r="A53" s="133" t="s">
        <v>497</v>
      </c>
      <c r="B53" s="162" t="s">
        <v>613</v>
      </c>
      <c r="C53" s="162" t="s">
        <v>497</v>
      </c>
      <c r="D53" s="162" t="s">
        <v>589</v>
      </c>
      <c r="E53" s="130" t="s">
        <v>468</v>
      </c>
      <c r="F53" s="5">
        <v>11541</v>
      </c>
      <c r="G53" s="5">
        <v>11383</v>
      </c>
      <c r="H53" s="5">
        <v>12412</v>
      </c>
      <c r="I53" s="5">
        <v>13184</v>
      </c>
      <c r="J53" s="5">
        <v>13000</v>
      </c>
    </row>
    <row r="54" spans="1:10" ht="11.25" customHeight="1" x14ac:dyDescent="0.3">
      <c r="A54" s="133" t="s">
        <v>498</v>
      </c>
      <c r="B54" s="162" t="s">
        <v>613</v>
      </c>
      <c r="C54" s="166" t="s">
        <v>498</v>
      </c>
      <c r="D54" s="162" t="s">
        <v>589</v>
      </c>
      <c r="E54" s="130" t="s">
        <v>470</v>
      </c>
      <c r="F54" s="5">
        <v>12167</v>
      </c>
      <c r="G54" s="5">
        <v>11693</v>
      </c>
      <c r="H54" s="5">
        <v>12706</v>
      </c>
      <c r="I54" s="5">
        <v>13554</v>
      </c>
      <c r="J54" s="5">
        <v>13200</v>
      </c>
    </row>
    <row r="55" spans="1:10" ht="11.25" customHeight="1" x14ac:dyDescent="0.3">
      <c r="A55" s="132" t="s">
        <v>499</v>
      </c>
      <c r="B55" s="162" t="s">
        <v>615</v>
      </c>
      <c r="C55" s="162"/>
      <c r="D55" s="162" t="s">
        <v>589</v>
      </c>
      <c r="E55" s="130" t="s">
        <v>500</v>
      </c>
      <c r="F55" s="5">
        <v>11677</v>
      </c>
      <c r="G55" s="5">
        <v>13036</v>
      </c>
      <c r="H55" s="5">
        <v>23234</v>
      </c>
      <c r="I55" s="5">
        <v>23194</v>
      </c>
      <c r="J55" s="5">
        <v>18638</v>
      </c>
    </row>
    <row r="56" spans="1:10" ht="11.25" customHeight="1" x14ac:dyDescent="0.3">
      <c r="A56" s="132" t="s">
        <v>501</v>
      </c>
      <c r="B56" s="162" t="s">
        <v>616</v>
      </c>
      <c r="C56" s="162" t="s">
        <v>595</v>
      </c>
      <c r="D56" s="162" t="s">
        <v>589</v>
      </c>
      <c r="E56" s="130" t="s">
        <v>468</v>
      </c>
      <c r="F56" s="5">
        <v>614</v>
      </c>
      <c r="G56" s="5">
        <v>571</v>
      </c>
      <c r="H56" s="5">
        <v>612</v>
      </c>
      <c r="I56" s="5">
        <v>565</v>
      </c>
      <c r="J56" s="5">
        <v>523</v>
      </c>
    </row>
    <row r="57" spans="1:10" ht="11.25" customHeight="1" x14ac:dyDescent="0.3">
      <c r="A57" s="132" t="s">
        <v>502</v>
      </c>
      <c r="B57" s="162" t="s">
        <v>502</v>
      </c>
      <c r="C57" s="162"/>
      <c r="D57" s="162" t="s">
        <v>589</v>
      </c>
      <c r="E57" s="130" t="s">
        <v>663</v>
      </c>
      <c r="F57" s="7" t="s">
        <v>2</v>
      </c>
      <c r="G57" s="7" t="s">
        <v>2</v>
      </c>
      <c r="H57" s="7" t="s">
        <v>50</v>
      </c>
      <c r="I57" s="5">
        <v>35000</v>
      </c>
      <c r="J57" s="5">
        <v>80000</v>
      </c>
    </row>
    <row r="58" spans="1:10" ht="11.25" customHeight="1" x14ac:dyDescent="0.3">
      <c r="A58" s="132" t="s">
        <v>503</v>
      </c>
      <c r="B58" s="162" t="s">
        <v>617</v>
      </c>
      <c r="C58" s="162"/>
      <c r="D58" s="162" t="s">
        <v>589</v>
      </c>
      <c r="E58" s="130" t="s">
        <v>663</v>
      </c>
      <c r="F58" s="5">
        <v>8233</v>
      </c>
      <c r="G58" s="5">
        <v>154</v>
      </c>
      <c r="H58" s="5">
        <v>89</v>
      </c>
      <c r="I58" s="5">
        <v>87</v>
      </c>
      <c r="J58" s="5">
        <v>49</v>
      </c>
    </row>
    <row r="59" spans="1:10" ht="12" customHeight="1" x14ac:dyDescent="0.3">
      <c r="A59" s="132" t="s">
        <v>504</v>
      </c>
      <c r="B59" s="162" t="s">
        <v>620</v>
      </c>
      <c r="C59" s="162" t="s">
        <v>151</v>
      </c>
      <c r="D59" s="162" t="s">
        <v>589</v>
      </c>
      <c r="E59" s="130" t="s">
        <v>663</v>
      </c>
      <c r="F59" s="7" t="s">
        <v>50</v>
      </c>
      <c r="G59" s="7" t="s">
        <v>50</v>
      </c>
      <c r="H59" s="5">
        <v>14000</v>
      </c>
      <c r="I59" s="5">
        <v>11000</v>
      </c>
      <c r="J59" s="5">
        <v>11000</v>
      </c>
    </row>
    <row r="60" spans="1:10" ht="12.45" customHeight="1" x14ac:dyDescent="0.3">
      <c r="A60" s="132" t="s">
        <v>505</v>
      </c>
      <c r="B60" s="162" t="s">
        <v>621</v>
      </c>
      <c r="C60" s="162"/>
      <c r="D60" s="162" t="s">
        <v>589</v>
      </c>
      <c r="E60" s="130" t="s">
        <v>468</v>
      </c>
      <c r="F60" s="5">
        <v>1726</v>
      </c>
      <c r="G60" s="5">
        <v>1679</v>
      </c>
      <c r="H60" s="5">
        <v>3001</v>
      </c>
      <c r="I60" s="5">
        <v>3240</v>
      </c>
      <c r="J60" s="5">
        <v>2408</v>
      </c>
    </row>
    <row r="61" spans="1:10" ht="11.25" customHeight="1" x14ac:dyDescent="0.3">
      <c r="A61" s="132" t="s">
        <v>506</v>
      </c>
      <c r="B61" s="162" t="s">
        <v>506</v>
      </c>
      <c r="C61" s="162"/>
      <c r="D61" s="162" t="s">
        <v>589</v>
      </c>
      <c r="E61" s="130" t="s">
        <v>470</v>
      </c>
      <c r="F61" s="5">
        <v>1852</v>
      </c>
      <c r="G61" s="5">
        <v>1807</v>
      </c>
      <c r="H61" s="5">
        <v>1842</v>
      </c>
      <c r="I61" s="5">
        <v>1785</v>
      </c>
      <c r="J61" s="5">
        <v>1706</v>
      </c>
    </row>
    <row r="62" spans="1:10" ht="11.25" customHeight="1" x14ac:dyDescent="0.3">
      <c r="A62" s="132" t="s">
        <v>507</v>
      </c>
      <c r="B62" s="162" t="s">
        <v>618</v>
      </c>
      <c r="C62" s="162" t="s">
        <v>656</v>
      </c>
      <c r="D62" s="162" t="s">
        <v>589</v>
      </c>
      <c r="E62" s="130" t="s">
        <v>663</v>
      </c>
      <c r="F62" s="7" t="s">
        <v>2</v>
      </c>
      <c r="G62" s="7" t="s">
        <v>2</v>
      </c>
      <c r="H62" s="7" t="s">
        <v>2</v>
      </c>
      <c r="I62" s="5">
        <v>114000</v>
      </c>
      <c r="J62" s="5">
        <v>9000</v>
      </c>
    </row>
    <row r="63" spans="1:10" ht="12" customHeight="1" x14ac:dyDescent="0.3">
      <c r="A63" s="132" t="s">
        <v>508</v>
      </c>
      <c r="B63" s="162" t="s">
        <v>657</v>
      </c>
      <c r="C63" s="162"/>
      <c r="D63" s="162" t="s">
        <v>589</v>
      </c>
      <c r="E63" s="130" t="s">
        <v>663</v>
      </c>
      <c r="F63" s="5">
        <v>100000</v>
      </c>
      <c r="G63" s="5">
        <v>150000</v>
      </c>
      <c r="H63" s="5">
        <v>150000</v>
      </c>
      <c r="I63" s="5">
        <v>150000</v>
      </c>
      <c r="J63" s="5">
        <v>180000</v>
      </c>
    </row>
    <row r="64" spans="1:10" ht="11.25" customHeight="1" x14ac:dyDescent="0.3">
      <c r="A64" s="132" t="s">
        <v>509</v>
      </c>
      <c r="B64" s="162" t="s">
        <v>509</v>
      </c>
      <c r="C64" s="162"/>
      <c r="D64" s="162" t="s">
        <v>589</v>
      </c>
      <c r="E64" s="130" t="s">
        <v>663</v>
      </c>
      <c r="F64" s="7" t="s">
        <v>50</v>
      </c>
      <c r="G64" s="5">
        <v>22000</v>
      </c>
      <c r="H64" s="5">
        <v>22000</v>
      </c>
      <c r="I64" s="5">
        <v>21000</v>
      </c>
      <c r="J64" s="5">
        <v>21000</v>
      </c>
    </row>
    <row r="65" spans="1:10" ht="11.25" customHeight="1" x14ac:dyDescent="0.3">
      <c r="A65" s="132" t="s">
        <v>510</v>
      </c>
      <c r="B65" s="162" t="s">
        <v>622</v>
      </c>
      <c r="C65" s="162"/>
      <c r="D65" s="162" t="s">
        <v>589</v>
      </c>
      <c r="E65" s="130" t="s">
        <v>663</v>
      </c>
      <c r="F65" s="5">
        <v>4004000</v>
      </c>
      <c r="G65" s="5">
        <v>4133000</v>
      </c>
      <c r="H65" s="5">
        <v>3745000</v>
      </c>
      <c r="I65" s="5">
        <v>3832000</v>
      </c>
      <c r="J65" s="5">
        <v>3937000</v>
      </c>
    </row>
    <row r="66" spans="1:10" ht="12.45" customHeight="1" x14ac:dyDescent="0.3">
      <c r="A66" s="132" t="s">
        <v>511</v>
      </c>
      <c r="B66" s="162" t="s">
        <v>623</v>
      </c>
      <c r="C66" s="162" t="s">
        <v>623</v>
      </c>
      <c r="D66" s="162" t="s">
        <v>589</v>
      </c>
      <c r="E66" s="130" t="s">
        <v>468</v>
      </c>
      <c r="F66" s="5">
        <v>11462</v>
      </c>
      <c r="G66" s="5">
        <v>10790</v>
      </c>
      <c r="H66" s="5">
        <v>12563</v>
      </c>
      <c r="I66" s="5">
        <v>14024</v>
      </c>
      <c r="J66" s="5">
        <v>12770</v>
      </c>
    </row>
    <row r="67" spans="1:10" ht="11.25" customHeight="1" x14ac:dyDescent="0.3">
      <c r="A67" s="132" t="s">
        <v>512</v>
      </c>
      <c r="B67" s="162" t="s">
        <v>512</v>
      </c>
      <c r="C67" s="162"/>
      <c r="D67" s="162" t="s">
        <v>589</v>
      </c>
      <c r="E67" s="130" t="s">
        <v>470</v>
      </c>
      <c r="F67" s="5">
        <v>14343</v>
      </c>
      <c r="G67" s="5">
        <v>10252</v>
      </c>
      <c r="H67" s="5">
        <v>11424</v>
      </c>
      <c r="I67" s="5">
        <v>10713</v>
      </c>
      <c r="J67" s="5">
        <v>10243</v>
      </c>
    </row>
    <row r="68" spans="1:10" ht="11.25" customHeight="1" x14ac:dyDescent="0.3">
      <c r="A68" s="132" t="s">
        <v>513</v>
      </c>
      <c r="B68" s="162" t="s">
        <v>632</v>
      </c>
      <c r="C68" s="162"/>
      <c r="D68" s="162" t="s">
        <v>589</v>
      </c>
      <c r="E68" s="130" t="s">
        <v>470</v>
      </c>
      <c r="F68" s="5">
        <v>2053</v>
      </c>
      <c r="G68" s="5">
        <v>2256</v>
      </c>
      <c r="H68" s="5">
        <v>2540</v>
      </c>
      <c r="I68" s="5">
        <v>4864</v>
      </c>
      <c r="J68" s="5">
        <v>4740</v>
      </c>
    </row>
    <row r="69" spans="1:10" ht="11.25" customHeight="1" x14ac:dyDescent="0.3">
      <c r="A69" s="133" t="s">
        <v>514</v>
      </c>
      <c r="B69" s="162" t="s">
        <v>632</v>
      </c>
      <c r="C69" s="162" t="s">
        <v>658</v>
      </c>
      <c r="D69" s="162" t="s">
        <v>589</v>
      </c>
      <c r="E69" s="130" t="s">
        <v>470</v>
      </c>
      <c r="F69" s="5">
        <v>228030</v>
      </c>
      <c r="G69" s="5">
        <v>280550</v>
      </c>
      <c r="H69" s="5">
        <v>231219</v>
      </c>
      <c r="I69" s="5">
        <v>245815</v>
      </c>
      <c r="J69" s="5">
        <v>243818</v>
      </c>
    </row>
    <row r="70" spans="1:10" ht="11.25" customHeight="1" x14ac:dyDescent="0.3">
      <c r="A70" s="133" t="s">
        <v>515</v>
      </c>
      <c r="B70" s="162" t="s">
        <v>624</v>
      </c>
      <c r="C70" s="162" t="s">
        <v>624</v>
      </c>
      <c r="D70" s="162" t="s">
        <v>589</v>
      </c>
      <c r="E70" s="130" t="s">
        <v>470</v>
      </c>
      <c r="F70" s="139">
        <v>158034</v>
      </c>
      <c r="G70" s="139">
        <v>160016</v>
      </c>
      <c r="H70" s="139">
        <v>169518</v>
      </c>
      <c r="I70" s="139">
        <v>188974</v>
      </c>
      <c r="J70" s="139">
        <v>177733</v>
      </c>
    </row>
    <row r="71" spans="1:10" ht="11.25" customHeight="1" x14ac:dyDescent="0.3">
      <c r="A71" s="133" t="s">
        <v>516</v>
      </c>
      <c r="B71" s="162" t="s">
        <v>625</v>
      </c>
      <c r="C71" s="162" t="s">
        <v>516</v>
      </c>
      <c r="D71" s="162" t="s">
        <v>589</v>
      </c>
      <c r="E71" s="130" t="s">
        <v>470</v>
      </c>
      <c r="F71" s="5">
        <v>558</v>
      </c>
      <c r="G71" s="5">
        <v>635</v>
      </c>
      <c r="H71" s="5">
        <v>524</v>
      </c>
      <c r="I71" s="5">
        <v>505</v>
      </c>
      <c r="J71" s="5">
        <v>520</v>
      </c>
    </row>
    <row r="72" spans="1:10" ht="11.25" customHeight="1" x14ac:dyDescent="0.3">
      <c r="A72" s="133" t="s">
        <v>517</v>
      </c>
      <c r="B72" s="162" t="s">
        <v>625</v>
      </c>
      <c r="C72" s="162" t="s">
        <v>517</v>
      </c>
      <c r="D72" s="162" t="s">
        <v>589</v>
      </c>
      <c r="E72" s="130" t="s">
        <v>470</v>
      </c>
      <c r="F72" s="141">
        <v>5187</v>
      </c>
      <c r="G72" s="141">
        <v>4746</v>
      </c>
      <c r="H72" s="141">
        <v>4803</v>
      </c>
      <c r="I72" s="141">
        <v>4828</v>
      </c>
      <c r="J72" s="141">
        <v>6418</v>
      </c>
    </row>
    <row r="73" spans="1:10" ht="11.25" customHeight="1" x14ac:dyDescent="0.3">
      <c r="A73" s="135" t="s">
        <v>23</v>
      </c>
      <c r="B73" s="162" t="s">
        <v>625</v>
      </c>
      <c r="C73" s="162" t="s">
        <v>23</v>
      </c>
      <c r="D73" s="162" t="s">
        <v>589</v>
      </c>
      <c r="E73" s="130" t="s">
        <v>470</v>
      </c>
      <c r="F73" s="5">
        <v>5750</v>
      </c>
      <c r="G73" s="5">
        <v>5380</v>
      </c>
      <c r="H73" s="5">
        <v>5330</v>
      </c>
      <c r="I73" s="5">
        <v>5330</v>
      </c>
      <c r="J73" s="5">
        <v>6940</v>
      </c>
    </row>
    <row r="74" spans="1:10" ht="11.25" customHeight="1" x14ac:dyDescent="0.3">
      <c r="A74" s="132" t="s">
        <v>518</v>
      </c>
      <c r="B74" s="162" t="s">
        <v>619</v>
      </c>
      <c r="C74" s="162" t="s">
        <v>636</v>
      </c>
      <c r="D74" s="162" t="s">
        <v>589</v>
      </c>
      <c r="E74" s="130" t="s">
        <v>470</v>
      </c>
      <c r="F74" s="138">
        <v>175</v>
      </c>
      <c r="G74" s="138">
        <v>199</v>
      </c>
      <c r="H74" s="138">
        <v>215</v>
      </c>
      <c r="I74" s="138">
        <v>279</v>
      </c>
      <c r="J74" s="138">
        <v>243</v>
      </c>
    </row>
    <row r="75" spans="1:10" ht="11.25" customHeight="1" x14ac:dyDescent="0.3">
      <c r="A75" s="133" t="s">
        <v>519</v>
      </c>
      <c r="B75" s="162" t="s">
        <v>626</v>
      </c>
      <c r="C75" s="162" t="s">
        <v>519</v>
      </c>
      <c r="D75" s="162" t="s">
        <v>590</v>
      </c>
      <c r="E75" s="130" t="s">
        <v>468</v>
      </c>
      <c r="F75" s="5">
        <v>4340</v>
      </c>
      <c r="G75" s="5">
        <v>4290</v>
      </c>
      <c r="H75" s="5">
        <v>4250</v>
      </c>
      <c r="I75" s="5">
        <v>3800</v>
      </c>
      <c r="J75" s="5">
        <v>3630</v>
      </c>
    </row>
    <row r="76" spans="1:10" ht="11.25" customHeight="1" x14ac:dyDescent="0.3">
      <c r="A76" s="133" t="s">
        <v>520</v>
      </c>
      <c r="B76" s="162" t="s">
        <v>626</v>
      </c>
      <c r="C76" s="162" t="s">
        <v>520</v>
      </c>
      <c r="D76" s="162" t="s">
        <v>590</v>
      </c>
      <c r="E76" s="130" t="s">
        <v>470</v>
      </c>
      <c r="F76" s="5">
        <v>8060</v>
      </c>
      <c r="G76" s="5">
        <v>7970</v>
      </c>
      <c r="H76" s="5">
        <v>7900</v>
      </c>
      <c r="I76" s="5">
        <v>7060</v>
      </c>
      <c r="J76" s="5">
        <v>6730</v>
      </c>
    </row>
    <row r="77" spans="1:10" ht="11.25" customHeight="1" x14ac:dyDescent="0.3">
      <c r="A77" s="133" t="s">
        <v>521</v>
      </c>
      <c r="B77" s="162" t="s">
        <v>626</v>
      </c>
      <c r="C77" s="162" t="s">
        <v>521</v>
      </c>
      <c r="D77" s="162" t="s">
        <v>590</v>
      </c>
      <c r="E77" s="130" t="s">
        <v>470</v>
      </c>
      <c r="F77" s="5">
        <v>27900</v>
      </c>
      <c r="G77" s="5">
        <v>27600</v>
      </c>
      <c r="H77" s="5">
        <v>27300</v>
      </c>
      <c r="I77" s="5">
        <v>24400</v>
      </c>
      <c r="J77" s="5">
        <v>23300</v>
      </c>
    </row>
    <row r="78" spans="1:10" ht="11.25" customHeight="1" x14ac:dyDescent="0.3">
      <c r="A78" s="133" t="s">
        <v>522</v>
      </c>
      <c r="B78" s="162" t="s">
        <v>626</v>
      </c>
      <c r="C78" s="162" t="s">
        <v>522</v>
      </c>
      <c r="D78" s="162" t="s">
        <v>590</v>
      </c>
      <c r="E78" s="130" t="s">
        <v>470</v>
      </c>
      <c r="F78" s="141">
        <v>21700</v>
      </c>
      <c r="G78" s="141">
        <v>21500</v>
      </c>
      <c r="H78" s="141">
        <v>21300</v>
      </c>
      <c r="I78" s="141">
        <v>19000</v>
      </c>
      <c r="J78" s="141">
        <v>18100</v>
      </c>
    </row>
    <row r="79" spans="1:10" ht="11.25" customHeight="1" x14ac:dyDescent="0.3">
      <c r="A79" s="135" t="s">
        <v>23</v>
      </c>
      <c r="B79" s="162" t="s">
        <v>626</v>
      </c>
      <c r="C79" s="162" t="s">
        <v>23</v>
      </c>
      <c r="D79" s="162" t="s">
        <v>590</v>
      </c>
      <c r="E79" s="130" t="s">
        <v>470</v>
      </c>
      <c r="F79" s="5">
        <v>62000</v>
      </c>
      <c r="G79" s="5">
        <v>61300</v>
      </c>
      <c r="H79" s="5">
        <v>60800</v>
      </c>
      <c r="I79" s="5">
        <v>54300</v>
      </c>
      <c r="J79" s="5">
        <v>51800</v>
      </c>
    </row>
    <row r="80" spans="1:10" ht="11.25" customHeight="1" x14ac:dyDescent="0.3">
      <c r="A80" s="132" t="s">
        <v>523</v>
      </c>
      <c r="B80" s="162" t="s">
        <v>563</v>
      </c>
      <c r="C80" s="162" t="s">
        <v>659</v>
      </c>
      <c r="D80" s="162" t="s">
        <v>590</v>
      </c>
      <c r="E80" s="130" t="s">
        <v>524</v>
      </c>
      <c r="F80" s="5">
        <v>154633</v>
      </c>
      <c r="G80" s="5">
        <v>159854</v>
      </c>
      <c r="H80" s="5">
        <v>166278</v>
      </c>
      <c r="I80" s="5">
        <v>172725</v>
      </c>
      <c r="J80" s="5">
        <v>170890</v>
      </c>
    </row>
    <row r="81" spans="1:10" ht="11.25" customHeight="1" x14ac:dyDescent="0.3">
      <c r="A81" s="132" t="s">
        <v>525</v>
      </c>
      <c r="B81" s="162" t="s">
        <v>567</v>
      </c>
      <c r="C81" s="162" t="s">
        <v>567</v>
      </c>
      <c r="D81" s="162" t="s">
        <v>590</v>
      </c>
      <c r="E81" s="130" t="s">
        <v>468</v>
      </c>
      <c r="F81" s="5">
        <v>1297</v>
      </c>
      <c r="G81" s="5">
        <v>1452</v>
      </c>
      <c r="H81" s="5">
        <v>1459</v>
      </c>
      <c r="I81" s="5">
        <v>1306</v>
      </c>
      <c r="J81" s="5">
        <v>1259</v>
      </c>
    </row>
    <row r="82" spans="1:10" ht="11.25" customHeight="1" x14ac:dyDescent="0.3">
      <c r="A82" s="133" t="s">
        <v>526</v>
      </c>
      <c r="B82" s="162" t="s">
        <v>627</v>
      </c>
      <c r="C82" s="162" t="s">
        <v>526</v>
      </c>
      <c r="D82" s="162" t="s">
        <v>590</v>
      </c>
      <c r="E82" s="130" t="s">
        <v>527</v>
      </c>
      <c r="F82" s="138">
        <v>1601985</v>
      </c>
      <c r="G82" s="138">
        <v>1631550</v>
      </c>
      <c r="H82" s="138">
        <v>1838505</v>
      </c>
      <c r="I82" s="138">
        <v>2007865</v>
      </c>
      <c r="J82" s="138">
        <v>2062615</v>
      </c>
    </row>
    <row r="83" spans="1:10" ht="11.25" customHeight="1" x14ac:dyDescent="0.3">
      <c r="A83" s="133" t="s">
        <v>528</v>
      </c>
      <c r="B83" s="163" t="s">
        <v>627</v>
      </c>
      <c r="C83" s="162" t="s">
        <v>637</v>
      </c>
      <c r="D83" s="162" t="s">
        <v>590</v>
      </c>
      <c r="E83" s="130" t="s">
        <v>470</v>
      </c>
      <c r="F83" s="139">
        <v>317563</v>
      </c>
      <c r="G83" s="139">
        <v>360328</v>
      </c>
      <c r="H83" s="139">
        <v>370508</v>
      </c>
      <c r="I83" s="139">
        <v>236285</v>
      </c>
      <c r="J83" s="139">
        <v>248900</v>
      </c>
    </row>
    <row r="84" spans="1:10" ht="11.25" customHeight="1" x14ac:dyDescent="0.3">
      <c r="A84" s="133" t="s">
        <v>464</v>
      </c>
      <c r="B84" s="162" t="s">
        <v>627</v>
      </c>
      <c r="C84" s="162" t="s">
        <v>596</v>
      </c>
      <c r="D84" s="162" t="s">
        <v>590</v>
      </c>
      <c r="E84" s="130" t="s">
        <v>663</v>
      </c>
      <c r="F84" s="134"/>
      <c r="G84" s="134"/>
      <c r="H84" s="134"/>
      <c r="I84" s="134"/>
      <c r="J84" s="134"/>
    </row>
    <row r="85" spans="1:10" ht="11.25" customHeight="1" x14ac:dyDescent="0.3">
      <c r="A85" s="135" t="s">
        <v>529</v>
      </c>
      <c r="B85" s="162" t="s">
        <v>627</v>
      </c>
      <c r="C85" s="162" t="s">
        <v>529</v>
      </c>
      <c r="D85" s="162" t="s">
        <v>590</v>
      </c>
      <c r="E85" s="130" t="s">
        <v>470</v>
      </c>
      <c r="F85" s="5">
        <v>25445</v>
      </c>
      <c r="G85" s="5">
        <v>28892</v>
      </c>
      <c r="H85" s="5">
        <v>31388</v>
      </c>
      <c r="I85" s="5">
        <v>25000</v>
      </c>
      <c r="J85" s="5">
        <v>22600</v>
      </c>
    </row>
    <row r="86" spans="1:10" ht="11.25" customHeight="1" x14ac:dyDescent="0.3">
      <c r="A86" s="135" t="s">
        <v>530</v>
      </c>
      <c r="B86" s="162" t="s">
        <v>627</v>
      </c>
      <c r="C86" s="162" t="s">
        <v>530</v>
      </c>
      <c r="D86" s="162" t="s">
        <v>590</v>
      </c>
      <c r="E86" s="130" t="s">
        <v>470</v>
      </c>
      <c r="F86" s="5">
        <v>176595</v>
      </c>
      <c r="G86" s="5">
        <v>175300</v>
      </c>
      <c r="H86" s="5">
        <v>193261</v>
      </c>
      <c r="I86" s="5">
        <v>208000</v>
      </c>
      <c r="J86" s="5">
        <v>188000</v>
      </c>
    </row>
    <row r="87" spans="1:10" ht="11.25" customHeight="1" x14ac:dyDescent="0.3">
      <c r="A87" s="135" t="s">
        <v>531</v>
      </c>
      <c r="B87" s="162" t="s">
        <v>627</v>
      </c>
      <c r="C87" s="162" t="s">
        <v>628</v>
      </c>
      <c r="D87" s="162" t="s">
        <v>590</v>
      </c>
      <c r="E87" s="130" t="s">
        <v>663</v>
      </c>
      <c r="F87" s="5"/>
      <c r="G87" s="5"/>
      <c r="H87" s="5"/>
      <c r="I87" s="5"/>
      <c r="J87" s="5"/>
    </row>
    <row r="88" spans="1:10" ht="11.25" customHeight="1" x14ac:dyDescent="0.3">
      <c r="A88" s="136" t="s">
        <v>532</v>
      </c>
      <c r="B88" s="162" t="s">
        <v>627</v>
      </c>
      <c r="C88" s="162" t="s">
        <v>532</v>
      </c>
      <c r="D88" s="162" t="s">
        <v>590</v>
      </c>
      <c r="E88" s="130" t="s">
        <v>470</v>
      </c>
      <c r="F88" s="5">
        <v>31263</v>
      </c>
      <c r="G88" s="5">
        <v>27150</v>
      </c>
      <c r="H88" s="5">
        <v>31275</v>
      </c>
      <c r="I88" s="5">
        <v>21000</v>
      </c>
      <c r="J88" s="5">
        <v>19000</v>
      </c>
    </row>
    <row r="89" spans="1:10" ht="11.25" customHeight="1" x14ac:dyDescent="0.3">
      <c r="A89" s="136" t="s">
        <v>533</v>
      </c>
      <c r="B89" s="162" t="s">
        <v>627</v>
      </c>
      <c r="C89" s="162" t="s">
        <v>533</v>
      </c>
      <c r="D89" s="162" t="s">
        <v>590</v>
      </c>
      <c r="E89" s="130" t="s">
        <v>470</v>
      </c>
      <c r="F89" s="5">
        <v>35206</v>
      </c>
      <c r="G89" s="5">
        <v>26936</v>
      </c>
      <c r="H89" s="5">
        <v>25653</v>
      </c>
      <c r="I89" s="5">
        <v>21000</v>
      </c>
      <c r="J89" s="5">
        <v>19000</v>
      </c>
    </row>
    <row r="90" spans="1:10" ht="11.25" customHeight="1" x14ac:dyDescent="0.3">
      <c r="A90" s="135" t="s">
        <v>534</v>
      </c>
      <c r="B90" s="162" t="s">
        <v>627</v>
      </c>
      <c r="C90" s="162" t="s">
        <v>629</v>
      </c>
      <c r="D90" s="162" t="s">
        <v>590</v>
      </c>
      <c r="E90" s="130" t="s">
        <v>663</v>
      </c>
      <c r="F90" s="5"/>
      <c r="G90" s="5"/>
      <c r="H90" s="5"/>
      <c r="I90" s="5"/>
      <c r="J90" s="5"/>
    </row>
    <row r="91" spans="1:10" ht="11.25" customHeight="1" x14ac:dyDescent="0.3">
      <c r="A91" s="136" t="s">
        <v>535</v>
      </c>
      <c r="B91" s="162" t="s">
        <v>627</v>
      </c>
      <c r="C91" s="162" t="s">
        <v>535</v>
      </c>
      <c r="D91" s="162" t="s">
        <v>590</v>
      </c>
      <c r="E91" s="130" t="s">
        <v>470</v>
      </c>
      <c r="F91" s="5">
        <v>26810</v>
      </c>
      <c r="G91" s="5">
        <v>35954</v>
      </c>
      <c r="H91" s="5">
        <v>44463</v>
      </c>
      <c r="I91" s="5">
        <v>69000</v>
      </c>
      <c r="J91" s="5">
        <v>62400</v>
      </c>
    </row>
    <row r="92" spans="1:10" ht="11.25" customHeight="1" x14ac:dyDescent="0.3">
      <c r="A92" s="136" t="s">
        <v>536</v>
      </c>
      <c r="B92" s="162" t="s">
        <v>627</v>
      </c>
      <c r="C92" s="162" t="s">
        <v>536</v>
      </c>
      <c r="D92" s="162" t="s">
        <v>590</v>
      </c>
      <c r="E92" s="130" t="s">
        <v>470</v>
      </c>
      <c r="F92" s="5">
        <v>258126</v>
      </c>
      <c r="G92" s="5">
        <v>271848</v>
      </c>
      <c r="H92" s="5">
        <v>284326</v>
      </c>
      <c r="I92" s="5">
        <v>291000</v>
      </c>
      <c r="J92" s="5">
        <v>263000</v>
      </c>
    </row>
    <row r="93" spans="1:10" ht="11.25" customHeight="1" x14ac:dyDescent="0.3">
      <c r="A93" s="135" t="s">
        <v>537</v>
      </c>
      <c r="B93" s="162" t="s">
        <v>627</v>
      </c>
      <c r="C93" s="162" t="s">
        <v>630</v>
      </c>
      <c r="D93" s="162" t="s">
        <v>590</v>
      </c>
      <c r="E93" s="130" t="s">
        <v>470</v>
      </c>
      <c r="F93" s="5">
        <v>9717</v>
      </c>
      <c r="G93" s="5">
        <v>7893</v>
      </c>
      <c r="H93" s="5">
        <v>7119</v>
      </c>
      <c r="I93" s="5">
        <v>5700</v>
      </c>
      <c r="J93" s="5">
        <v>5160</v>
      </c>
    </row>
    <row r="94" spans="1:10" ht="11.25" customHeight="1" x14ac:dyDescent="0.3">
      <c r="A94" s="135" t="s">
        <v>71</v>
      </c>
      <c r="B94" s="162" t="s">
        <v>627</v>
      </c>
      <c r="C94" s="162" t="s">
        <v>71</v>
      </c>
      <c r="D94" s="162" t="s">
        <v>590</v>
      </c>
      <c r="E94" s="130" t="s">
        <v>470</v>
      </c>
      <c r="F94" s="141">
        <v>84688</v>
      </c>
      <c r="G94" s="141">
        <v>86467</v>
      </c>
      <c r="H94" s="141">
        <v>65940</v>
      </c>
      <c r="I94" s="141">
        <v>53000</v>
      </c>
      <c r="J94" s="141">
        <v>48000</v>
      </c>
    </row>
    <row r="95" spans="1:10" ht="11.25" customHeight="1" x14ac:dyDescent="0.3">
      <c r="A95" s="136" t="s">
        <v>23</v>
      </c>
      <c r="B95" s="162" t="s">
        <v>627</v>
      </c>
      <c r="C95" s="162" t="s">
        <v>23</v>
      </c>
      <c r="D95" s="162" t="s">
        <v>590</v>
      </c>
      <c r="E95" s="130" t="s">
        <v>470</v>
      </c>
      <c r="F95" s="5">
        <v>648000</v>
      </c>
      <c r="G95" s="5">
        <v>660000</v>
      </c>
      <c r="H95" s="5">
        <v>683000</v>
      </c>
      <c r="I95" s="5">
        <v>694000</v>
      </c>
      <c r="J95" s="5">
        <v>628000</v>
      </c>
    </row>
    <row r="96" spans="1:10" ht="11.25" customHeight="1" x14ac:dyDescent="0.3">
      <c r="A96" s="132" t="s">
        <v>538</v>
      </c>
      <c r="B96" s="162" t="s">
        <v>631</v>
      </c>
      <c r="C96" s="162" t="s">
        <v>638</v>
      </c>
      <c r="D96" s="162" t="s">
        <v>590</v>
      </c>
      <c r="E96" s="130" t="s">
        <v>663</v>
      </c>
      <c r="F96" s="5">
        <v>13279</v>
      </c>
      <c r="G96" s="5">
        <v>14133</v>
      </c>
      <c r="H96" s="5">
        <v>12207</v>
      </c>
      <c r="I96" s="5">
        <v>6975</v>
      </c>
      <c r="J96" s="5">
        <v>6796</v>
      </c>
    </row>
    <row r="97" spans="1:10" ht="11.25" customHeight="1" x14ac:dyDescent="0.3">
      <c r="A97" s="169" t="s">
        <v>539</v>
      </c>
      <c r="B97" s="170"/>
      <c r="C97" s="170"/>
      <c r="D97" s="170"/>
      <c r="E97" s="170"/>
      <c r="F97" s="170"/>
      <c r="G97" s="170"/>
      <c r="H97" s="170"/>
      <c r="I97" s="170"/>
      <c r="J97" s="170"/>
    </row>
    <row r="98" spans="1:10" ht="22.95" customHeight="1" x14ac:dyDescent="0.3">
      <c r="A98" s="171" t="s">
        <v>540</v>
      </c>
      <c r="B98" s="172"/>
      <c r="C98" s="172"/>
      <c r="D98" s="172"/>
      <c r="E98" s="172"/>
      <c r="F98" s="172"/>
      <c r="G98" s="172"/>
      <c r="H98" s="172"/>
      <c r="I98" s="172"/>
      <c r="J98" s="172"/>
    </row>
    <row r="99" spans="1:10" ht="22.95" customHeight="1" x14ac:dyDescent="0.3">
      <c r="A99" s="172" t="s">
        <v>541</v>
      </c>
      <c r="B99" s="173"/>
      <c r="C99" s="173"/>
      <c r="D99" s="173"/>
      <c r="E99" s="173"/>
      <c r="F99" s="173"/>
      <c r="G99" s="173"/>
      <c r="H99" s="173"/>
      <c r="I99" s="173"/>
      <c r="J99" s="173"/>
    </row>
    <row r="100" spans="1:10" ht="11.25" customHeight="1" x14ac:dyDescent="0.3">
      <c r="A100" s="167" t="s">
        <v>542</v>
      </c>
      <c r="B100" s="168"/>
      <c r="C100" s="168"/>
      <c r="D100" s="168"/>
      <c r="E100" s="168"/>
      <c r="F100" s="168"/>
      <c r="G100" s="168"/>
      <c r="H100" s="168"/>
      <c r="I100" s="168"/>
      <c r="J100" s="168"/>
    </row>
    <row r="101" spans="1:10" ht="11.25" customHeight="1" x14ac:dyDescent="0.3">
      <c r="A101" s="167" t="s">
        <v>543</v>
      </c>
      <c r="B101" s="168"/>
      <c r="C101" s="168"/>
      <c r="D101" s="168"/>
      <c r="E101" s="168"/>
      <c r="F101" s="168"/>
      <c r="G101" s="168"/>
      <c r="H101" s="168"/>
      <c r="I101" s="168"/>
      <c r="J101" s="168"/>
    </row>
    <row r="102" spans="1:10" ht="11.25" customHeight="1" x14ac:dyDescent="0.3">
      <c r="A102" s="167" t="s">
        <v>544</v>
      </c>
      <c r="B102" s="168"/>
      <c r="C102" s="168"/>
      <c r="D102" s="168"/>
      <c r="E102" s="168"/>
      <c r="F102" s="168"/>
      <c r="G102" s="168"/>
      <c r="H102" s="168"/>
      <c r="I102" s="168"/>
      <c r="J102" s="168"/>
    </row>
    <row r="103" spans="1:10" ht="11.25" customHeight="1" x14ac:dyDescent="0.3">
      <c r="A103" s="167" t="s">
        <v>545</v>
      </c>
      <c r="B103" s="168"/>
      <c r="C103" s="168"/>
      <c r="D103" s="168"/>
      <c r="E103" s="168"/>
      <c r="F103" s="168"/>
      <c r="G103" s="168"/>
      <c r="H103" s="168"/>
      <c r="I103" s="168"/>
      <c r="J103" s="168"/>
    </row>
    <row r="104" spans="1:10" ht="11.25" customHeight="1" x14ac:dyDescent="0.3">
      <c r="A104" s="167" t="s">
        <v>546</v>
      </c>
      <c r="B104" s="168"/>
      <c r="C104" s="168"/>
      <c r="D104" s="168"/>
      <c r="E104" s="168"/>
      <c r="F104" s="168"/>
      <c r="G104" s="168"/>
      <c r="H104" s="168"/>
      <c r="I104" s="168"/>
      <c r="J104" s="168"/>
    </row>
    <row r="105" spans="1:10" ht="11.25" customHeight="1" x14ac:dyDescent="0.3">
      <c r="A105" s="167" t="s">
        <v>547</v>
      </c>
      <c r="B105" s="168"/>
      <c r="C105" s="168"/>
      <c r="D105" s="168"/>
      <c r="E105" s="168"/>
      <c r="F105" s="168"/>
      <c r="G105" s="168"/>
      <c r="H105" s="168"/>
      <c r="I105" s="168"/>
      <c r="J105" s="168"/>
    </row>
    <row r="106" spans="1:10" ht="11.25" customHeight="1" x14ac:dyDescent="0.3">
      <c r="A106" s="167" t="s">
        <v>548</v>
      </c>
      <c r="B106" s="168"/>
      <c r="C106" s="168"/>
      <c r="D106" s="168"/>
      <c r="E106" s="168"/>
      <c r="F106" s="168"/>
      <c r="G106" s="168"/>
      <c r="H106" s="168"/>
      <c r="I106" s="168"/>
      <c r="J106" s="168"/>
    </row>
    <row r="107" spans="1:10" ht="11.25" customHeight="1" x14ac:dyDescent="0.3">
      <c r="A107" s="167" t="s">
        <v>549</v>
      </c>
      <c r="B107" s="168"/>
      <c r="C107" s="168"/>
      <c r="D107" s="168"/>
      <c r="E107" s="168"/>
      <c r="F107" s="168"/>
      <c r="G107" s="168"/>
      <c r="H107" s="168"/>
      <c r="I107" s="168"/>
      <c r="J107" s="168"/>
    </row>
    <row r="108" spans="1:10" ht="11.25" customHeight="1" x14ac:dyDescent="0.3">
      <c r="A108" s="167" t="s">
        <v>550</v>
      </c>
      <c r="B108" s="168"/>
      <c r="C108" s="168"/>
      <c r="D108" s="168"/>
      <c r="E108" s="168"/>
      <c r="F108" s="168"/>
      <c r="G108" s="168"/>
      <c r="H108" s="168"/>
      <c r="I108" s="168"/>
      <c r="J108" s="168"/>
    </row>
  </sheetData>
  <mergeCells count="12">
    <mergeCell ref="A97:J97"/>
    <mergeCell ref="A98:J98"/>
    <mergeCell ref="A99:J99"/>
    <mergeCell ref="A106:J106"/>
    <mergeCell ref="A107:J107"/>
    <mergeCell ref="A108:J108"/>
    <mergeCell ref="A100:J100"/>
    <mergeCell ref="A101:J101"/>
    <mergeCell ref="A102:J102"/>
    <mergeCell ref="A103:J103"/>
    <mergeCell ref="A104:J104"/>
    <mergeCell ref="A105:J10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70D44-4FF0-44AC-BB2D-CEE0C22FD734}">
  <dimension ref="A1:D30"/>
  <sheetViews>
    <sheetView workbookViewId="0">
      <selection activeCell="H24" sqref="H24"/>
    </sheetView>
  </sheetViews>
  <sheetFormatPr defaultColWidth="7.21875" defaultRowHeight="10.199999999999999" x14ac:dyDescent="0.2"/>
  <cols>
    <col min="1" max="1" width="35" style="147" bestFit="1" customWidth="1"/>
    <col min="2" max="2" width="13.44140625" style="147" customWidth="1"/>
    <col min="3" max="3" width="6.33203125" style="147" bestFit="1" customWidth="1"/>
    <col min="4" max="4" width="1.77734375" style="147" bestFit="1" customWidth="1"/>
    <col min="5" max="16384" width="7.21875" style="147"/>
  </cols>
  <sheetData>
    <row r="1" spans="1:4" ht="11.25" customHeight="1" x14ac:dyDescent="0.2">
      <c r="A1" s="159" t="s">
        <v>551</v>
      </c>
      <c r="B1" s="160" t="s">
        <v>661</v>
      </c>
      <c r="C1" s="161" t="s">
        <v>552</v>
      </c>
      <c r="D1" s="150"/>
    </row>
    <row r="2" spans="1:4" ht="11.25" customHeight="1" x14ac:dyDescent="0.2">
      <c r="A2" s="148" t="s">
        <v>553</v>
      </c>
      <c r="B2" s="151" t="s">
        <v>468</v>
      </c>
      <c r="C2" s="150">
        <v>120</v>
      </c>
      <c r="D2" s="152"/>
    </row>
    <row r="3" spans="1:4" ht="11.25" customHeight="1" x14ac:dyDescent="0.2">
      <c r="A3" s="148" t="s">
        <v>554</v>
      </c>
      <c r="B3" s="149" t="s">
        <v>555</v>
      </c>
      <c r="C3" s="150">
        <v>6583</v>
      </c>
      <c r="D3" s="152">
        <v>1</v>
      </c>
    </row>
    <row r="4" spans="1:4" ht="11.25" customHeight="1" x14ac:dyDescent="0.2">
      <c r="A4" s="148" t="s">
        <v>556</v>
      </c>
      <c r="B4" s="151" t="s">
        <v>468</v>
      </c>
      <c r="C4" s="150">
        <v>220</v>
      </c>
      <c r="D4" s="152"/>
    </row>
    <row r="5" spans="1:4" ht="11.25" customHeight="1" x14ac:dyDescent="0.2">
      <c r="A5" s="148" t="s">
        <v>557</v>
      </c>
      <c r="B5" s="151" t="s">
        <v>468</v>
      </c>
      <c r="C5" s="150">
        <v>8196</v>
      </c>
      <c r="D5" s="152">
        <v>2</v>
      </c>
    </row>
    <row r="6" spans="1:4" ht="11.25" customHeight="1" x14ac:dyDescent="0.2">
      <c r="A6" s="148" t="s">
        <v>558</v>
      </c>
      <c r="B6" s="149" t="s">
        <v>559</v>
      </c>
      <c r="C6" s="150">
        <v>2696</v>
      </c>
      <c r="D6" s="152">
        <v>2</v>
      </c>
    </row>
    <row r="7" spans="1:4" ht="11.25" customHeight="1" x14ac:dyDescent="0.2">
      <c r="A7" s="148" t="s">
        <v>560</v>
      </c>
      <c r="B7" s="149" t="s">
        <v>555</v>
      </c>
      <c r="C7" s="150">
        <v>6000</v>
      </c>
      <c r="D7" s="152">
        <v>1</v>
      </c>
    </row>
    <row r="8" spans="1:4" ht="11.25" customHeight="1" x14ac:dyDescent="0.2">
      <c r="A8" s="148" t="s">
        <v>561</v>
      </c>
      <c r="B8" s="151" t="s">
        <v>468</v>
      </c>
      <c r="C8" s="150">
        <v>116</v>
      </c>
      <c r="D8" s="152">
        <v>2</v>
      </c>
    </row>
    <row r="9" spans="1:4" ht="11.25" customHeight="1" x14ac:dyDescent="0.2">
      <c r="A9" s="148" t="s">
        <v>562</v>
      </c>
      <c r="B9" s="151" t="s">
        <v>468</v>
      </c>
      <c r="C9" s="150">
        <v>80</v>
      </c>
      <c r="D9" s="152">
        <v>2</v>
      </c>
    </row>
    <row r="10" spans="1:4" ht="11.25" customHeight="1" x14ac:dyDescent="0.2">
      <c r="A10" s="148" t="s">
        <v>563</v>
      </c>
      <c r="B10" s="149" t="s">
        <v>564</v>
      </c>
      <c r="C10" s="153">
        <v>2</v>
      </c>
      <c r="D10" s="152">
        <v>3</v>
      </c>
    </row>
    <row r="11" spans="1:4" ht="11.25" customHeight="1" x14ac:dyDescent="0.2">
      <c r="A11" s="148" t="s">
        <v>565</v>
      </c>
      <c r="B11" s="151" t="s">
        <v>468</v>
      </c>
      <c r="C11" s="150">
        <v>2296</v>
      </c>
      <c r="D11" s="152">
        <v>2</v>
      </c>
    </row>
    <row r="12" spans="1:4" ht="11.25" customHeight="1" x14ac:dyDescent="0.2">
      <c r="A12" s="148" t="s">
        <v>566</v>
      </c>
      <c r="B12" s="151" t="s">
        <v>468</v>
      </c>
      <c r="C12" s="150">
        <v>1600</v>
      </c>
      <c r="D12" s="152"/>
    </row>
    <row r="13" spans="1:4" ht="11.25" customHeight="1" x14ac:dyDescent="0.2">
      <c r="A13" s="148" t="s">
        <v>567</v>
      </c>
      <c r="B13" s="149" t="s">
        <v>555</v>
      </c>
      <c r="C13" s="154">
        <v>720</v>
      </c>
      <c r="D13" s="152"/>
    </row>
    <row r="14" spans="1:4" ht="11.25" customHeight="1" x14ac:dyDescent="0.2">
      <c r="A14" s="148" t="s">
        <v>568</v>
      </c>
      <c r="B14" s="149" t="s">
        <v>569</v>
      </c>
      <c r="C14" s="153">
        <v>167.7</v>
      </c>
      <c r="D14" s="152">
        <v>4</v>
      </c>
    </row>
    <row r="15" spans="1:4" ht="11.25" customHeight="1" x14ac:dyDescent="0.2">
      <c r="A15" s="148" t="s">
        <v>570</v>
      </c>
      <c r="B15" s="149" t="s">
        <v>559</v>
      </c>
      <c r="C15" s="150">
        <v>310</v>
      </c>
      <c r="D15" s="152">
        <v>1</v>
      </c>
    </row>
    <row r="16" spans="1:4" ht="12.45" customHeight="1" x14ac:dyDescent="0.2">
      <c r="A16" s="148" t="s">
        <v>571</v>
      </c>
      <c r="B16" s="149" t="s">
        <v>555</v>
      </c>
      <c r="C16" s="150">
        <v>1200</v>
      </c>
      <c r="D16" s="152">
        <v>1</v>
      </c>
    </row>
    <row r="17" spans="1:4" ht="11.25" customHeight="1" x14ac:dyDescent="0.2">
      <c r="A17" s="148" t="s">
        <v>572</v>
      </c>
      <c r="B17" s="151" t="s">
        <v>468</v>
      </c>
      <c r="C17" s="150">
        <v>15000</v>
      </c>
      <c r="D17" s="152">
        <v>5</v>
      </c>
    </row>
    <row r="18" spans="1:4" ht="11.25" customHeight="1" x14ac:dyDescent="0.2">
      <c r="A18" s="148" t="s">
        <v>573</v>
      </c>
      <c r="B18" s="149" t="s">
        <v>559</v>
      </c>
      <c r="C18" s="154">
        <v>6000</v>
      </c>
      <c r="D18" s="152"/>
    </row>
    <row r="19" spans="1:4" ht="11.25" customHeight="1" x14ac:dyDescent="0.2">
      <c r="A19" s="148" t="s">
        <v>574</v>
      </c>
      <c r="B19" s="149" t="s">
        <v>470</v>
      </c>
      <c r="C19" s="150">
        <v>4754</v>
      </c>
      <c r="D19" s="152">
        <v>2</v>
      </c>
    </row>
    <row r="20" spans="1:4" ht="11.25" customHeight="1" x14ac:dyDescent="0.2">
      <c r="A20" s="148" t="s">
        <v>575</v>
      </c>
      <c r="B20" s="151" t="s">
        <v>468</v>
      </c>
      <c r="C20" s="150">
        <v>118823</v>
      </c>
      <c r="D20" s="152">
        <v>2</v>
      </c>
    </row>
    <row r="21" spans="1:4" ht="11.25" customHeight="1" x14ac:dyDescent="0.2">
      <c r="A21" s="148" t="s">
        <v>576</v>
      </c>
      <c r="B21" s="151" t="s">
        <v>468</v>
      </c>
      <c r="C21" s="150">
        <v>565</v>
      </c>
      <c r="D21" s="152">
        <v>6</v>
      </c>
    </row>
    <row r="22" spans="1:4" ht="11.25" customHeight="1" x14ac:dyDescent="0.2">
      <c r="A22" s="148" t="s">
        <v>577</v>
      </c>
      <c r="B22" s="151" t="s">
        <v>468</v>
      </c>
      <c r="C22" s="150">
        <v>1936</v>
      </c>
      <c r="D22" s="152">
        <v>2</v>
      </c>
    </row>
    <row r="23" spans="1:4" ht="11.25" customHeight="1" x14ac:dyDescent="0.2">
      <c r="A23" s="176" t="s">
        <v>578</v>
      </c>
      <c r="B23" s="176"/>
      <c r="C23" s="176"/>
      <c r="D23" s="176"/>
    </row>
    <row r="24" spans="1:4" ht="11.25" customHeight="1" x14ac:dyDescent="0.2">
      <c r="A24" s="174" t="s">
        <v>579</v>
      </c>
      <c r="B24" s="174"/>
      <c r="C24" s="174"/>
      <c r="D24" s="174"/>
    </row>
    <row r="25" spans="1:4" ht="11.25" customHeight="1" x14ac:dyDescent="0.2">
      <c r="A25" s="174" t="s">
        <v>580</v>
      </c>
      <c r="B25" s="175"/>
      <c r="C25" s="175"/>
      <c r="D25" s="175"/>
    </row>
    <row r="26" spans="1:4" ht="11.25" customHeight="1" x14ac:dyDescent="0.2">
      <c r="A26" s="174" t="s">
        <v>581</v>
      </c>
      <c r="B26" s="175"/>
      <c r="C26" s="175"/>
      <c r="D26" s="175"/>
    </row>
    <row r="27" spans="1:4" ht="11.25" customHeight="1" x14ac:dyDescent="0.2">
      <c r="A27" s="174" t="s">
        <v>582</v>
      </c>
      <c r="B27" s="175"/>
      <c r="C27" s="175"/>
      <c r="D27" s="175"/>
    </row>
    <row r="28" spans="1:4" ht="11.25" customHeight="1" x14ac:dyDescent="0.2">
      <c r="A28" s="174" t="s">
        <v>583</v>
      </c>
      <c r="B28" s="175"/>
      <c r="C28" s="175"/>
      <c r="D28" s="175"/>
    </row>
    <row r="29" spans="1:4" ht="11.25" customHeight="1" x14ac:dyDescent="0.2">
      <c r="A29" s="174" t="s">
        <v>584</v>
      </c>
      <c r="B29" s="175"/>
      <c r="C29" s="175"/>
      <c r="D29" s="175"/>
    </row>
    <row r="30" spans="1:4" ht="11.25" customHeight="1" x14ac:dyDescent="0.2">
      <c r="A30" s="174" t="s">
        <v>585</v>
      </c>
      <c r="B30" s="175"/>
      <c r="C30" s="175"/>
      <c r="D30" s="175"/>
    </row>
  </sheetData>
  <mergeCells count="8">
    <mergeCell ref="A29:D29"/>
    <mergeCell ref="A30:D30"/>
    <mergeCell ref="A23:D23"/>
    <mergeCell ref="A24:D24"/>
    <mergeCell ref="A25:D25"/>
    <mergeCell ref="A26:D26"/>
    <mergeCell ref="A27:D27"/>
    <mergeCell ref="A28:D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7F5FE-59AA-4EF7-A9D2-502A06056E72}">
  <dimension ref="A1:J106"/>
  <sheetViews>
    <sheetView zoomScaleNormal="100" workbookViewId="0">
      <selection activeCell="B96" sqref="B96:I98"/>
    </sheetView>
  </sheetViews>
  <sheetFormatPr defaultColWidth="9.33203125" defaultRowHeight="13.8" x14ac:dyDescent="0.3"/>
  <cols>
    <col min="1" max="1" width="26.5546875" style="93" bestFit="1" customWidth="1"/>
    <col min="2" max="2" width="26.5546875" style="94" customWidth="1"/>
    <col min="3" max="3" width="26.5546875" style="95" customWidth="1"/>
    <col min="4" max="8" width="9.88671875" style="96" bestFit="1" customWidth="1"/>
    <col min="9" max="16384" width="9.33203125" style="84"/>
  </cols>
  <sheetData>
    <row r="1" spans="1:9" x14ac:dyDescent="0.3">
      <c r="A1" s="82" t="s">
        <v>283</v>
      </c>
      <c r="B1" s="103" t="s">
        <v>281</v>
      </c>
      <c r="C1" s="104" t="s">
        <v>282</v>
      </c>
      <c r="D1" s="105">
        <v>2016</v>
      </c>
      <c r="E1" s="105">
        <v>2017</v>
      </c>
      <c r="F1" s="105">
        <v>2018</v>
      </c>
      <c r="G1" s="105">
        <v>2019</v>
      </c>
      <c r="H1" s="105">
        <v>2020</v>
      </c>
      <c r="I1" s="83"/>
    </row>
    <row r="2" spans="1:9" x14ac:dyDescent="0.3">
      <c r="A2" s="72" t="s">
        <v>100</v>
      </c>
      <c r="B2" s="106" t="s">
        <v>284</v>
      </c>
      <c r="C2" s="107" t="s">
        <v>103</v>
      </c>
      <c r="D2" s="108">
        <v>200</v>
      </c>
      <c r="E2" s="109" t="s">
        <v>2</v>
      </c>
      <c r="F2" s="108">
        <v>2600</v>
      </c>
      <c r="G2" s="108">
        <v>3600</v>
      </c>
      <c r="H2" s="108">
        <v>3600</v>
      </c>
      <c r="I2" s="83"/>
    </row>
    <row r="3" spans="1:9" x14ac:dyDescent="0.3">
      <c r="A3" s="72" t="s">
        <v>101</v>
      </c>
      <c r="B3" s="106" t="s">
        <v>285</v>
      </c>
      <c r="C3" s="107" t="s">
        <v>103</v>
      </c>
      <c r="D3" s="108">
        <v>81902</v>
      </c>
      <c r="E3" s="108">
        <v>33303</v>
      </c>
      <c r="F3" s="108">
        <v>17435</v>
      </c>
      <c r="G3" s="109" t="s">
        <v>2</v>
      </c>
      <c r="H3" s="109" t="s">
        <v>2</v>
      </c>
      <c r="I3" s="83"/>
    </row>
    <row r="4" spans="1:9" x14ac:dyDescent="0.3">
      <c r="A4" s="72" t="s">
        <v>102</v>
      </c>
      <c r="B4" s="106" t="s">
        <v>286</v>
      </c>
      <c r="C4" s="107" t="s">
        <v>103</v>
      </c>
      <c r="D4" s="108">
        <v>95079</v>
      </c>
      <c r="E4" s="108">
        <v>95793</v>
      </c>
      <c r="F4" s="108">
        <v>68928</v>
      </c>
      <c r="G4" s="108">
        <v>89700</v>
      </c>
      <c r="H4" s="108">
        <v>82600</v>
      </c>
      <c r="I4" s="83"/>
    </row>
    <row r="5" spans="1:9" x14ac:dyDescent="0.3">
      <c r="A5" s="85" t="s">
        <v>103</v>
      </c>
      <c r="B5" s="106" t="s">
        <v>246</v>
      </c>
      <c r="C5" s="107" t="s">
        <v>103</v>
      </c>
      <c r="D5" s="108">
        <v>918000</v>
      </c>
      <c r="E5" s="108">
        <v>823000</v>
      </c>
      <c r="F5" s="108">
        <v>888000</v>
      </c>
      <c r="G5" s="108">
        <v>897000</v>
      </c>
      <c r="H5" s="108">
        <v>860000</v>
      </c>
      <c r="I5" s="83"/>
    </row>
    <row r="6" spans="1:9" x14ac:dyDescent="0.3">
      <c r="A6" s="85" t="s">
        <v>70</v>
      </c>
      <c r="B6" s="106" t="s">
        <v>246</v>
      </c>
      <c r="C6" s="107" t="s">
        <v>70</v>
      </c>
      <c r="D6" s="108">
        <v>30000</v>
      </c>
      <c r="E6" s="108">
        <v>26000</v>
      </c>
      <c r="F6" s="108">
        <v>23000</v>
      </c>
      <c r="G6" s="108">
        <v>28000</v>
      </c>
      <c r="H6" s="108">
        <v>25000</v>
      </c>
      <c r="I6" s="83"/>
    </row>
    <row r="7" spans="1:9" x14ac:dyDescent="0.3">
      <c r="A7" s="86" t="s">
        <v>23</v>
      </c>
      <c r="B7" s="106" t="s">
        <v>246</v>
      </c>
      <c r="C7" s="107" t="s">
        <v>23</v>
      </c>
      <c r="D7" s="108">
        <v>948000</v>
      </c>
      <c r="E7" s="108">
        <v>849000</v>
      </c>
      <c r="F7" s="108">
        <v>911000</v>
      </c>
      <c r="G7" s="108">
        <v>925000</v>
      </c>
      <c r="H7" s="108">
        <v>885000</v>
      </c>
      <c r="I7" s="83"/>
    </row>
    <row r="8" spans="1:9" x14ac:dyDescent="0.3">
      <c r="A8" s="72" t="s">
        <v>104</v>
      </c>
      <c r="B8" s="106" t="s">
        <v>287</v>
      </c>
      <c r="C8" s="107" t="s">
        <v>103</v>
      </c>
      <c r="D8" s="108">
        <v>1947</v>
      </c>
      <c r="E8" s="108">
        <v>2063</v>
      </c>
      <c r="F8" s="108">
        <v>1650</v>
      </c>
      <c r="G8" s="108">
        <v>2213</v>
      </c>
      <c r="H8" s="108">
        <v>2642</v>
      </c>
      <c r="I8" s="83"/>
    </row>
    <row r="9" spans="1:9" x14ac:dyDescent="0.3">
      <c r="A9" s="85" t="s">
        <v>103</v>
      </c>
      <c r="B9" s="106" t="s">
        <v>288</v>
      </c>
      <c r="C9" s="107" t="s">
        <v>103</v>
      </c>
      <c r="D9" s="108">
        <v>6519</v>
      </c>
      <c r="E9" s="108">
        <v>4450</v>
      </c>
      <c r="F9" s="108">
        <v>2102</v>
      </c>
      <c r="G9" s="108">
        <v>1381</v>
      </c>
      <c r="H9" s="108">
        <v>1068</v>
      </c>
      <c r="I9" s="83"/>
    </row>
    <row r="10" spans="1:9" x14ac:dyDescent="0.3">
      <c r="A10" s="85" t="s">
        <v>70</v>
      </c>
      <c r="B10" s="106" t="s">
        <v>288</v>
      </c>
      <c r="C10" s="107" t="s">
        <v>70</v>
      </c>
      <c r="D10" s="108">
        <v>2199</v>
      </c>
      <c r="E10" s="108">
        <v>2269</v>
      </c>
      <c r="F10" s="108">
        <v>3114</v>
      </c>
      <c r="G10" s="108">
        <v>3097</v>
      </c>
      <c r="H10" s="108">
        <v>1754</v>
      </c>
      <c r="I10" s="83"/>
    </row>
    <row r="11" spans="1:9" x14ac:dyDescent="0.3">
      <c r="A11" s="86" t="s">
        <v>23</v>
      </c>
      <c r="B11" s="106" t="s">
        <v>288</v>
      </c>
      <c r="C11" s="107" t="s">
        <v>23</v>
      </c>
      <c r="D11" s="108">
        <v>8718</v>
      </c>
      <c r="E11" s="108">
        <v>6719</v>
      </c>
      <c r="F11" s="108">
        <v>5216</v>
      </c>
      <c r="G11" s="108">
        <v>4478</v>
      </c>
      <c r="H11" s="108">
        <v>2822</v>
      </c>
      <c r="I11" s="83"/>
    </row>
    <row r="12" spans="1:9" x14ac:dyDescent="0.3">
      <c r="A12" s="72" t="s">
        <v>105</v>
      </c>
      <c r="B12" s="106" t="s">
        <v>247</v>
      </c>
      <c r="C12" s="107" t="s">
        <v>103</v>
      </c>
      <c r="D12" s="108">
        <v>12415</v>
      </c>
      <c r="E12" s="108">
        <v>1239</v>
      </c>
      <c r="F12" s="108">
        <v>1462</v>
      </c>
      <c r="G12" s="109" t="s">
        <v>2</v>
      </c>
      <c r="H12" s="109" t="s">
        <v>2</v>
      </c>
      <c r="I12" s="83"/>
    </row>
    <row r="13" spans="1:9" x14ac:dyDescent="0.3">
      <c r="A13" s="72" t="s">
        <v>106</v>
      </c>
      <c r="B13" s="106" t="s">
        <v>3</v>
      </c>
      <c r="C13" s="107" t="s">
        <v>103</v>
      </c>
      <c r="D13" s="108">
        <v>338921</v>
      </c>
      <c r="E13" s="108">
        <v>384542</v>
      </c>
      <c r="F13" s="108">
        <v>385762</v>
      </c>
      <c r="G13" s="108">
        <v>363268</v>
      </c>
      <c r="H13" s="108">
        <v>352635</v>
      </c>
      <c r="I13" s="83"/>
    </row>
    <row r="14" spans="1:9" ht="15" x14ac:dyDescent="0.3">
      <c r="A14" s="72" t="s">
        <v>357</v>
      </c>
      <c r="B14" s="106" t="s">
        <v>289</v>
      </c>
      <c r="C14" s="107" t="s">
        <v>103</v>
      </c>
      <c r="D14" s="108">
        <v>70573</v>
      </c>
      <c r="E14" s="108">
        <v>73003</v>
      </c>
      <c r="F14" s="108">
        <v>69841</v>
      </c>
      <c r="G14" s="108">
        <v>70927</v>
      </c>
      <c r="H14" s="108">
        <v>75000</v>
      </c>
      <c r="I14" s="83"/>
    </row>
    <row r="15" spans="1:9" x14ac:dyDescent="0.3">
      <c r="A15" s="72" t="s">
        <v>76</v>
      </c>
      <c r="B15" s="106" t="s">
        <v>327</v>
      </c>
      <c r="C15" s="107" t="s">
        <v>70</v>
      </c>
      <c r="D15" s="108">
        <v>75000</v>
      </c>
      <c r="E15" s="108">
        <v>115100</v>
      </c>
      <c r="F15" s="108">
        <v>153000</v>
      </c>
      <c r="G15" s="108">
        <v>153100</v>
      </c>
      <c r="H15" s="108">
        <v>185000</v>
      </c>
      <c r="I15" s="83"/>
    </row>
    <row r="16" spans="1:9" x14ac:dyDescent="0.3">
      <c r="A16" s="72" t="s">
        <v>107</v>
      </c>
      <c r="B16" s="106" t="s">
        <v>290</v>
      </c>
      <c r="C16" s="107" t="s">
        <v>103</v>
      </c>
      <c r="D16" s="108">
        <v>695508</v>
      </c>
      <c r="E16" s="108">
        <v>597194</v>
      </c>
      <c r="F16" s="108">
        <v>542932</v>
      </c>
      <c r="G16" s="108">
        <v>572705</v>
      </c>
      <c r="H16" s="108">
        <v>584609</v>
      </c>
      <c r="I16" s="83"/>
    </row>
    <row r="17" spans="1:9" x14ac:dyDescent="0.3">
      <c r="A17" s="85" t="s">
        <v>103</v>
      </c>
      <c r="B17" s="106" t="s">
        <v>291</v>
      </c>
      <c r="C17" s="107" t="s">
        <v>103</v>
      </c>
      <c r="D17" s="108">
        <v>3892300</v>
      </c>
      <c r="E17" s="108">
        <v>3917300</v>
      </c>
      <c r="F17" s="108">
        <v>4256300</v>
      </c>
      <c r="G17" s="108">
        <v>4207200</v>
      </c>
      <c r="H17" s="108">
        <v>4265600</v>
      </c>
      <c r="I17" s="83"/>
    </row>
    <row r="18" spans="1:9" x14ac:dyDescent="0.3">
      <c r="A18" s="85" t="s">
        <v>70</v>
      </c>
      <c r="B18" s="106" t="s">
        <v>291</v>
      </c>
      <c r="C18" s="107" t="s">
        <v>70</v>
      </c>
      <c r="D18" s="108">
        <v>1660300</v>
      </c>
      <c r="E18" s="108">
        <v>1586200</v>
      </c>
      <c r="F18" s="108">
        <v>1575300</v>
      </c>
      <c r="G18" s="108">
        <v>1580200</v>
      </c>
      <c r="H18" s="108">
        <v>1467500</v>
      </c>
      <c r="I18" s="83"/>
    </row>
    <row r="19" spans="1:9" x14ac:dyDescent="0.3">
      <c r="A19" s="86" t="s">
        <v>23</v>
      </c>
      <c r="B19" s="106" t="s">
        <v>291</v>
      </c>
      <c r="C19" s="107" t="s">
        <v>23</v>
      </c>
      <c r="D19" s="108">
        <v>5552600</v>
      </c>
      <c r="E19" s="108">
        <v>5503500</v>
      </c>
      <c r="F19" s="108">
        <v>5831600</v>
      </c>
      <c r="G19" s="108">
        <v>5787400</v>
      </c>
      <c r="H19" s="108">
        <v>5733100</v>
      </c>
      <c r="I19" s="83"/>
    </row>
    <row r="20" spans="1:9" x14ac:dyDescent="0.3">
      <c r="A20" s="85" t="s">
        <v>103</v>
      </c>
      <c r="B20" s="106" t="s">
        <v>5</v>
      </c>
      <c r="C20" s="107" t="s">
        <v>103</v>
      </c>
      <c r="D20" s="108">
        <v>1850700</v>
      </c>
      <c r="E20" s="108">
        <v>1656400</v>
      </c>
      <c r="F20" s="108">
        <v>1569900</v>
      </c>
      <c r="G20" s="108">
        <v>1628000</v>
      </c>
      <c r="H20" s="108">
        <v>1673000</v>
      </c>
      <c r="I20" s="83"/>
    </row>
    <row r="21" spans="1:9" x14ac:dyDescent="0.3">
      <c r="A21" s="85" t="s">
        <v>70</v>
      </c>
      <c r="B21" s="106" t="s">
        <v>5</v>
      </c>
      <c r="C21" s="107" t="s">
        <v>70</v>
      </c>
      <c r="D21" s="108">
        <v>49500</v>
      </c>
      <c r="E21" s="108">
        <v>50000</v>
      </c>
      <c r="F21" s="108">
        <v>55000</v>
      </c>
      <c r="G21" s="108">
        <v>55700</v>
      </c>
      <c r="H21" s="108">
        <v>50100</v>
      </c>
      <c r="I21" s="83"/>
    </row>
    <row r="22" spans="1:9" x14ac:dyDescent="0.3">
      <c r="A22" s="86" t="s">
        <v>23</v>
      </c>
      <c r="B22" s="106" t="s">
        <v>5</v>
      </c>
      <c r="C22" s="107" t="s">
        <v>23</v>
      </c>
      <c r="D22" s="108">
        <v>1900200</v>
      </c>
      <c r="E22" s="108">
        <v>1706400</v>
      </c>
      <c r="F22" s="108">
        <v>1624900</v>
      </c>
      <c r="G22" s="108">
        <v>1683700</v>
      </c>
      <c r="H22" s="108">
        <v>1723100</v>
      </c>
      <c r="I22" s="83"/>
    </row>
    <row r="23" spans="1:9" x14ac:dyDescent="0.3">
      <c r="A23" s="72" t="s">
        <v>109</v>
      </c>
      <c r="B23" s="106" t="s">
        <v>292</v>
      </c>
      <c r="C23" s="107" t="s">
        <v>103</v>
      </c>
      <c r="D23" s="108">
        <v>8493</v>
      </c>
      <c r="E23" s="108">
        <v>9355</v>
      </c>
      <c r="F23" s="108">
        <v>9920</v>
      </c>
      <c r="G23" s="108">
        <v>7644</v>
      </c>
      <c r="H23" s="108">
        <v>9371</v>
      </c>
      <c r="I23" s="83"/>
    </row>
    <row r="24" spans="1:9" x14ac:dyDescent="0.3">
      <c r="A24" s="72" t="s">
        <v>80</v>
      </c>
      <c r="B24" s="106" t="s">
        <v>328</v>
      </c>
      <c r="C24" s="107" t="s">
        <v>70</v>
      </c>
      <c r="D24" s="109" t="s">
        <v>2</v>
      </c>
      <c r="E24" s="108">
        <v>15400</v>
      </c>
      <c r="F24" s="108">
        <v>15875</v>
      </c>
      <c r="G24" s="108">
        <v>15000</v>
      </c>
      <c r="H24" s="108">
        <v>10000</v>
      </c>
      <c r="I24" s="83"/>
    </row>
    <row r="25" spans="1:9" ht="15" x14ac:dyDescent="0.3">
      <c r="A25" s="85" t="s">
        <v>358</v>
      </c>
      <c r="B25" s="106" t="s">
        <v>329</v>
      </c>
      <c r="C25" s="107" t="s">
        <v>103</v>
      </c>
      <c r="D25" s="108">
        <v>212000</v>
      </c>
      <c r="E25" s="108">
        <v>276000</v>
      </c>
      <c r="F25" s="108">
        <v>280000</v>
      </c>
      <c r="G25" s="108">
        <v>244000</v>
      </c>
      <c r="H25" s="108">
        <v>276000</v>
      </c>
      <c r="I25" s="83"/>
    </row>
    <row r="26" spans="1:9" x14ac:dyDescent="0.3">
      <c r="A26" s="85" t="s">
        <v>70</v>
      </c>
      <c r="B26" s="106" t="s">
        <v>329</v>
      </c>
      <c r="C26" s="107" t="s">
        <v>70</v>
      </c>
      <c r="D26" s="108">
        <v>811274</v>
      </c>
      <c r="E26" s="108">
        <v>818730</v>
      </c>
      <c r="F26" s="108">
        <v>945607</v>
      </c>
      <c r="G26" s="108">
        <v>1126500</v>
      </c>
      <c r="H26" s="108">
        <v>1325600</v>
      </c>
      <c r="I26" s="83"/>
    </row>
    <row r="27" spans="1:9" x14ac:dyDescent="0.3">
      <c r="A27" s="86" t="s">
        <v>23</v>
      </c>
      <c r="B27" s="106" t="s">
        <v>329</v>
      </c>
      <c r="C27" s="107" t="s">
        <v>23</v>
      </c>
      <c r="D27" s="108">
        <v>1023274</v>
      </c>
      <c r="E27" s="108">
        <v>1094730</v>
      </c>
      <c r="F27" s="108">
        <v>1225607</v>
      </c>
      <c r="G27" s="108">
        <v>1370500</v>
      </c>
      <c r="H27" s="108">
        <v>1601600</v>
      </c>
      <c r="I27" s="83"/>
    </row>
    <row r="28" spans="1:9" x14ac:dyDescent="0.3">
      <c r="A28" s="72" t="s">
        <v>82</v>
      </c>
      <c r="B28" s="106" t="s">
        <v>330</v>
      </c>
      <c r="C28" s="107" t="s">
        <v>70</v>
      </c>
      <c r="D28" s="108">
        <v>1754</v>
      </c>
      <c r="E28" s="108">
        <v>1293</v>
      </c>
      <c r="F28" s="108">
        <v>908</v>
      </c>
      <c r="G28" s="108">
        <v>703</v>
      </c>
      <c r="H28" s="109" t="s">
        <v>2</v>
      </c>
      <c r="I28" s="83"/>
    </row>
    <row r="29" spans="1:9" x14ac:dyDescent="0.3">
      <c r="A29" s="72" t="s">
        <v>110</v>
      </c>
      <c r="B29" s="106" t="s">
        <v>293</v>
      </c>
      <c r="C29" s="107" t="s">
        <v>103</v>
      </c>
      <c r="D29" s="108">
        <v>9725</v>
      </c>
      <c r="E29" s="108">
        <v>9618</v>
      </c>
      <c r="F29" s="108">
        <v>8588</v>
      </c>
      <c r="G29" s="108">
        <v>6047</v>
      </c>
      <c r="H29" s="108">
        <v>6000</v>
      </c>
      <c r="I29" s="83"/>
    </row>
    <row r="30" spans="1:9" ht="15" x14ac:dyDescent="0.3">
      <c r="A30" s="72" t="s">
        <v>359</v>
      </c>
      <c r="B30" s="106" t="s">
        <v>331</v>
      </c>
      <c r="C30" s="107" t="s">
        <v>103</v>
      </c>
      <c r="D30" s="108">
        <v>40000</v>
      </c>
      <c r="E30" s="108">
        <v>8200</v>
      </c>
      <c r="F30" s="108">
        <v>42000</v>
      </c>
      <c r="G30" s="108">
        <v>9900</v>
      </c>
      <c r="H30" s="108">
        <v>43000</v>
      </c>
      <c r="I30" s="83"/>
    </row>
    <row r="31" spans="1:9" x14ac:dyDescent="0.3">
      <c r="A31" s="72" t="s">
        <v>111</v>
      </c>
      <c r="B31" s="106" t="s">
        <v>294</v>
      </c>
      <c r="C31" s="107" t="s">
        <v>103</v>
      </c>
      <c r="D31" s="108">
        <v>25300</v>
      </c>
      <c r="E31" s="108">
        <v>7900</v>
      </c>
      <c r="F31" s="108">
        <v>17000</v>
      </c>
      <c r="G31" s="108">
        <v>16008</v>
      </c>
      <c r="H31" s="108">
        <v>21725</v>
      </c>
      <c r="I31" s="83"/>
    </row>
    <row r="32" spans="1:9" x14ac:dyDescent="0.3">
      <c r="A32" s="72" t="s">
        <v>112</v>
      </c>
      <c r="B32" s="106" t="s">
        <v>248</v>
      </c>
      <c r="C32" s="107" t="s">
        <v>103</v>
      </c>
      <c r="D32" s="108">
        <v>47488</v>
      </c>
      <c r="E32" s="108">
        <v>53144</v>
      </c>
      <c r="F32" s="108">
        <v>46674</v>
      </c>
      <c r="G32" s="108">
        <v>32861</v>
      </c>
      <c r="H32" s="108">
        <v>36278</v>
      </c>
      <c r="I32" s="83"/>
    </row>
    <row r="33" spans="1:9" x14ac:dyDescent="0.3">
      <c r="A33" s="72" t="s">
        <v>113</v>
      </c>
      <c r="B33" s="106" t="s">
        <v>295</v>
      </c>
      <c r="C33" s="107" t="s">
        <v>103</v>
      </c>
      <c r="D33" s="108">
        <v>7700</v>
      </c>
      <c r="E33" s="108">
        <v>9500</v>
      </c>
      <c r="F33" s="108">
        <v>9200</v>
      </c>
      <c r="G33" s="108">
        <v>9547</v>
      </c>
      <c r="H33" s="108">
        <v>10036</v>
      </c>
      <c r="I33" s="83"/>
    </row>
    <row r="34" spans="1:9" x14ac:dyDescent="0.3">
      <c r="A34" s="72" t="s">
        <v>114</v>
      </c>
      <c r="B34" s="106" t="s">
        <v>296</v>
      </c>
      <c r="C34" s="107" t="s">
        <v>103</v>
      </c>
      <c r="D34" s="108">
        <v>30500</v>
      </c>
      <c r="E34" s="108">
        <v>31800</v>
      </c>
      <c r="F34" s="108">
        <v>34100</v>
      </c>
      <c r="G34" s="108">
        <v>28000</v>
      </c>
      <c r="H34" s="108">
        <v>22800</v>
      </c>
      <c r="I34" s="83"/>
    </row>
    <row r="35" spans="1:9" x14ac:dyDescent="0.3">
      <c r="A35" s="85" t="s">
        <v>103</v>
      </c>
      <c r="B35" s="106" t="s">
        <v>297</v>
      </c>
      <c r="C35" s="107" t="s">
        <v>103</v>
      </c>
      <c r="D35" s="108">
        <v>699000</v>
      </c>
      <c r="E35" s="108">
        <v>577000</v>
      </c>
      <c r="F35" s="108">
        <v>591000</v>
      </c>
      <c r="G35" s="108">
        <v>334000</v>
      </c>
      <c r="H35" s="108">
        <v>500000</v>
      </c>
      <c r="I35" s="83"/>
    </row>
    <row r="36" spans="1:9" x14ac:dyDescent="0.3">
      <c r="A36" s="85" t="s">
        <v>70</v>
      </c>
      <c r="B36" s="106" t="s">
        <v>297</v>
      </c>
      <c r="C36" s="107" t="s">
        <v>70</v>
      </c>
      <c r="D36" s="108">
        <v>11760</v>
      </c>
      <c r="E36" s="108">
        <v>23160</v>
      </c>
      <c r="F36" s="108">
        <v>17071</v>
      </c>
      <c r="G36" s="108">
        <v>16777</v>
      </c>
      <c r="H36" s="108">
        <v>5377</v>
      </c>
      <c r="I36" s="83"/>
    </row>
    <row r="37" spans="1:9" x14ac:dyDescent="0.3">
      <c r="A37" s="86" t="s">
        <v>23</v>
      </c>
      <c r="B37" s="106" t="s">
        <v>297</v>
      </c>
      <c r="C37" s="107" t="s">
        <v>23</v>
      </c>
      <c r="D37" s="108">
        <v>710760</v>
      </c>
      <c r="E37" s="108">
        <v>600160</v>
      </c>
      <c r="F37" s="108">
        <v>608071</v>
      </c>
      <c r="G37" s="108">
        <v>350777</v>
      </c>
      <c r="H37" s="108">
        <v>505377</v>
      </c>
      <c r="I37" s="83"/>
    </row>
    <row r="38" spans="1:9" x14ac:dyDescent="0.3">
      <c r="A38" s="85" t="s">
        <v>103</v>
      </c>
      <c r="B38" s="106" t="s">
        <v>298</v>
      </c>
      <c r="C38" s="107" t="s">
        <v>103</v>
      </c>
      <c r="D38" s="108">
        <v>275900</v>
      </c>
      <c r="E38" s="108">
        <v>288900</v>
      </c>
      <c r="F38" s="108">
        <v>300800</v>
      </c>
      <c r="G38" s="108">
        <v>295800</v>
      </c>
      <c r="H38" s="108">
        <v>297100</v>
      </c>
      <c r="I38" s="83"/>
    </row>
    <row r="39" spans="1:9" x14ac:dyDescent="0.3">
      <c r="A39" s="85" t="s">
        <v>70</v>
      </c>
      <c r="B39" s="106" t="s">
        <v>298</v>
      </c>
      <c r="C39" s="107" t="s">
        <v>70</v>
      </c>
      <c r="D39" s="108">
        <v>13400</v>
      </c>
      <c r="E39" s="108">
        <v>13200</v>
      </c>
      <c r="F39" s="108">
        <v>15700</v>
      </c>
      <c r="G39" s="108">
        <v>16400</v>
      </c>
      <c r="H39" s="108">
        <v>16400</v>
      </c>
      <c r="I39" s="83"/>
    </row>
    <row r="40" spans="1:9" x14ac:dyDescent="0.3">
      <c r="A40" s="86" t="s">
        <v>23</v>
      </c>
      <c r="B40" s="106" t="s">
        <v>298</v>
      </c>
      <c r="C40" s="107" t="s">
        <v>23</v>
      </c>
      <c r="D40" s="108">
        <v>289300</v>
      </c>
      <c r="E40" s="108">
        <v>302100</v>
      </c>
      <c r="F40" s="108">
        <v>316500</v>
      </c>
      <c r="G40" s="108">
        <v>312200</v>
      </c>
      <c r="H40" s="108">
        <v>313500</v>
      </c>
      <c r="I40" s="83"/>
    </row>
    <row r="41" spans="1:9" x14ac:dyDescent="0.3">
      <c r="A41" s="85" t="s">
        <v>103</v>
      </c>
      <c r="B41" s="106" t="s">
        <v>299</v>
      </c>
      <c r="C41" s="107" t="s">
        <v>103</v>
      </c>
      <c r="D41" s="108">
        <v>432400</v>
      </c>
      <c r="E41" s="108">
        <v>515600</v>
      </c>
      <c r="F41" s="108">
        <v>592800</v>
      </c>
      <c r="G41" s="108">
        <v>522600</v>
      </c>
      <c r="H41" s="108">
        <v>513600</v>
      </c>
      <c r="I41" s="83"/>
    </row>
    <row r="42" spans="1:9" x14ac:dyDescent="0.3">
      <c r="A42" s="85" t="s">
        <v>70</v>
      </c>
      <c r="B42" s="106" t="s">
        <v>299</v>
      </c>
      <c r="C42" s="107" t="s">
        <v>70</v>
      </c>
      <c r="D42" s="108">
        <v>35100</v>
      </c>
      <c r="E42" s="108">
        <v>42200</v>
      </c>
      <c r="F42" s="108">
        <v>42700</v>
      </c>
      <c r="G42" s="108">
        <v>39500</v>
      </c>
      <c r="H42" s="108">
        <v>38200</v>
      </c>
      <c r="I42" s="83"/>
    </row>
    <row r="43" spans="1:9" x14ac:dyDescent="0.3">
      <c r="A43" s="86" t="s">
        <v>23</v>
      </c>
      <c r="B43" s="106" t="s">
        <v>299</v>
      </c>
      <c r="C43" s="107" t="s">
        <v>23</v>
      </c>
      <c r="D43" s="108">
        <v>467500</v>
      </c>
      <c r="E43" s="108">
        <v>557800</v>
      </c>
      <c r="F43" s="108">
        <v>635500</v>
      </c>
      <c r="G43" s="108">
        <v>562100</v>
      </c>
      <c r="H43" s="108">
        <v>551800</v>
      </c>
      <c r="I43" s="83"/>
    </row>
    <row r="44" spans="1:9" ht="15" x14ac:dyDescent="0.3">
      <c r="A44" s="72" t="s">
        <v>360</v>
      </c>
      <c r="B44" s="106" t="s">
        <v>300</v>
      </c>
      <c r="C44" s="107" t="s">
        <v>103</v>
      </c>
      <c r="D44" s="108">
        <v>25000</v>
      </c>
      <c r="E44" s="108">
        <v>10000</v>
      </c>
      <c r="F44" s="108">
        <v>10000</v>
      </c>
      <c r="G44" s="108">
        <v>10000</v>
      </c>
      <c r="H44" s="108">
        <v>10000</v>
      </c>
      <c r="I44" s="83"/>
    </row>
    <row r="45" spans="1:9" x14ac:dyDescent="0.3">
      <c r="A45" s="72" t="s">
        <v>115</v>
      </c>
      <c r="B45" s="106" t="s">
        <v>301</v>
      </c>
      <c r="C45" s="107" t="s">
        <v>103</v>
      </c>
      <c r="D45" s="108">
        <v>108</v>
      </c>
      <c r="E45" s="108">
        <v>7</v>
      </c>
      <c r="F45" s="109" t="s">
        <v>2</v>
      </c>
      <c r="G45" s="109" t="s">
        <v>2</v>
      </c>
      <c r="H45" s="109" t="s">
        <v>2</v>
      </c>
      <c r="I45" s="83"/>
    </row>
    <row r="46" spans="1:9" x14ac:dyDescent="0.3">
      <c r="A46" s="72" t="s">
        <v>116</v>
      </c>
      <c r="B46" s="106" t="s">
        <v>302</v>
      </c>
      <c r="C46" s="107" t="s">
        <v>103</v>
      </c>
      <c r="D46" s="108">
        <v>8300</v>
      </c>
      <c r="E46" s="108">
        <v>8000</v>
      </c>
      <c r="F46" s="108">
        <v>7600</v>
      </c>
      <c r="G46" s="108">
        <v>7400</v>
      </c>
      <c r="H46" s="108">
        <v>5400</v>
      </c>
      <c r="I46" s="83"/>
    </row>
    <row r="47" spans="1:9" x14ac:dyDescent="0.3">
      <c r="A47" s="85" t="s">
        <v>103</v>
      </c>
      <c r="B47" s="106" t="s">
        <v>303</v>
      </c>
      <c r="C47" s="107" t="s">
        <v>103</v>
      </c>
      <c r="D47" s="108">
        <v>89187</v>
      </c>
      <c r="E47" s="108">
        <v>90363</v>
      </c>
      <c r="F47" s="108">
        <v>83680</v>
      </c>
      <c r="G47" s="108">
        <v>69284</v>
      </c>
      <c r="H47" s="108">
        <v>48433</v>
      </c>
      <c r="I47" s="83"/>
    </row>
    <row r="48" spans="1:9" x14ac:dyDescent="0.3">
      <c r="A48" s="85" t="s">
        <v>70</v>
      </c>
      <c r="B48" s="106" t="s">
        <v>303</v>
      </c>
      <c r="C48" s="107" t="s">
        <v>70</v>
      </c>
      <c r="D48" s="108">
        <v>78492</v>
      </c>
      <c r="E48" s="108">
        <v>62941</v>
      </c>
      <c r="F48" s="108">
        <v>68200</v>
      </c>
      <c r="G48" s="108">
        <v>72006</v>
      </c>
      <c r="H48" s="108">
        <v>39730</v>
      </c>
      <c r="I48" s="83"/>
    </row>
    <row r="49" spans="1:9" x14ac:dyDescent="0.3">
      <c r="A49" s="86" t="s">
        <v>23</v>
      </c>
      <c r="B49" s="106" t="s">
        <v>303</v>
      </c>
      <c r="C49" s="107" t="s">
        <v>23</v>
      </c>
      <c r="D49" s="108">
        <v>167679</v>
      </c>
      <c r="E49" s="108">
        <v>153304</v>
      </c>
      <c r="F49" s="108">
        <v>151880</v>
      </c>
      <c r="G49" s="108">
        <v>141290</v>
      </c>
      <c r="H49" s="108">
        <v>88163</v>
      </c>
      <c r="I49" s="83"/>
    </row>
    <row r="50" spans="1:9" x14ac:dyDescent="0.3">
      <c r="A50" s="85" t="s">
        <v>103</v>
      </c>
      <c r="B50" s="106" t="s">
        <v>304</v>
      </c>
      <c r="C50" s="107" t="s">
        <v>103</v>
      </c>
      <c r="D50" s="108">
        <v>9032</v>
      </c>
      <c r="E50" s="108">
        <v>8008</v>
      </c>
      <c r="F50" s="108">
        <v>6950</v>
      </c>
      <c r="G50" s="108">
        <v>6512</v>
      </c>
      <c r="H50" s="108">
        <v>5903</v>
      </c>
      <c r="I50" s="83"/>
    </row>
    <row r="51" spans="1:9" x14ac:dyDescent="0.3">
      <c r="A51" s="85" t="s">
        <v>70</v>
      </c>
      <c r="B51" s="106" t="s">
        <v>304</v>
      </c>
      <c r="C51" s="107" t="s">
        <v>70</v>
      </c>
      <c r="D51" s="108">
        <v>1396</v>
      </c>
      <c r="E51" s="108">
        <v>958</v>
      </c>
      <c r="F51" s="108">
        <v>768</v>
      </c>
      <c r="G51" s="108">
        <v>719</v>
      </c>
      <c r="H51" s="108">
        <v>722</v>
      </c>
      <c r="I51" s="83"/>
    </row>
    <row r="52" spans="1:9" x14ac:dyDescent="0.3">
      <c r="A52" s="86" t="s">
        <v>23</v>
      </c>
      <c r="B52" s="106" t="s">
        <v>304</v>
      </c>
      <c r="C52" s="107" t="s">
        <v>23</v>
      </c>
      <c r="D52" s="108">
        <v>10428</v>
      </c>
      <c r="E52" s="108">
        <v>8966</v>
      </c>
      <c r="F52" s="108">
        <v>7718</v>
      </c>
      <c r="G52" s="108">
        <v>7231</v>
      </c>
      <c r="H52" s="108">
        <v>6625</v>
      </c>
      <c r="I52" s="83"/>
    </row>
    <row r="53" spans="1:9" x14ac:dyDescent="0.3">
      <c r="A53" s="72" t="s">
        <v>117</v>
      </c>
      <c r="B53" s="106" t="s">
        <v>305</v>
      </c>
      <c r="C53" s="107" t="s">
        <v>103</v>
      </c>
      <c r="D53" s="108">
        <v>32818</v>
      </c>
      <c r="E53" s="108">
        <v>28791</v>
      </c>
      <c r="F53" s="108">
        <v>28137</v>
      </c>
      <c r="G53" s="108">
        <v>29620</v>
      </c>
      <c r="H53" s="108">
        <v>28491</v>
      </c>
      <c r="I53" s="83"/>
    </row>
    <row r="54" spans="1:9" x14ac:dyDescent="0.3">
      <c r="A54" s="85" t="s">
        <v>103</v>
      </c>
      <c r="B54" s="106" t="s">
        <v>306</v>
      </c>
      <c r="C54" s="107" t="s">
        <v>103</v>
      </c>
      <c r="D54" s="108">
        <v>571900</v>
      </c>
      <c r="E54" s="108">
        <v>540200</v>
      </c>
      <c r="F54" s="108">
        <v>517300</v>
      </c>
      <c r="G54" s="108">
        <v>526100</v>
      </c>
      <c r="H54" s="108">
        <v>566100</v>
      </c>
      <c r="I54" s="83"/>
    </row>
    <row r="55" spans="1:9" x14ac:dyDescent="0.3">
      <c r="A55" s="85" t="s">
        <v>70</v>
      </c>
      <c r="B55" s="106" t="s">
        <v>306</v>
      </c>
      <c r="C55" s="107" t="s">
        <v>70</v>
      </c>
      <c r="D55" s="108">
        <v>222100</v>
      </c>
      <c r="E55" s="108">
        <v>202000</v>
      </c>
      <c r="F55" s="108">
        <v>179300</v>
      </c>
      <c r="G55" s="108">
        <v>187600</v>
      </c>
      <c r="H55" s="108">
        <v>166800</v>
      </c>
      <c r="I55" s="83"/>
    </row>
    <row r="56" spans="1:9" x14ac:dyDescent="0.3">
      <c r="A56" s="86" t="s">
        <v>23</v>
      </c>
      <c r="B56" s="106" t="s">
        <v>306</v>
      </c>
      <c r="C56" s="107" t="s">
        <v>23</v>
      </c>
      <c r="D56" s="108">
        <v>794000</v>
      </c>
      <c r="E56" s="108">
        <v>742200</v>
      </c>
      <c r="F56" s="108">
        <v>696600</v>
      </c>
      <c r="G56" s="108">
        <v>713700</v>
      </c>
      <c r="H56" s="108">
        <v>732900</v>
      </c>
      <c r="I56" s="83"/>
    </row>
    <row r="57" spans="1:9" ht="15" x14ac:dyDescent="0.3">
      <c r="A57" s="85" t="s">
        <v>361</v>
      </c>
      <c r="B57" s="106" t="s">
        <v>307</v>
      </c>
      <c r="C57" s="107" t="s">
        <v>103</v>
      </c>
      <c r="D57" s="108">
        <v>332000</v>
      </c>
      <c r="E57" s="108">
        <v>303000</v>
      </c>
      <c r="F57" s="108">
        <v>301000</v>
      </c>
      <c r="G57" s="108">
        <v>290000</v>
      </c>
      <c r="H57" s="108">
        <v>294000</v>
      </c>
      <c r="I57" s="83"/>
    </row>
    <row r="58" spans="1:9" x14ac:dyDescent="0.3">
      <c r="A58" s="85" t="s">
        <v>70</v>
      </c>
      <c r="B58" s="106" t="s">
        <v>307</v>
      </c>
      <c r="C58" s="107" t="s">
        <v>70</v>
      </c>
      <c r="D58" s="108">
        <v>15010</v>
      </c>
      <c r="E58" s="108">
        <v>14689</v>
      </c>
      <c r="F58" s="108">
        <v>14175</v>
      </c>
      <c r="G58" s="108">
        <v>11758</v>
      </c>
      <c r="H58" s="108">
        <v>9488</v>
      </c>
      <c r="I58" s="83"/>
    </row>
    <row r="59" spans="1:9" ht="15" x14ac:dyDescent="0.3">
      <c r="A59" s="86" t="s">
        <v>362</v>
      </c>
      <c r="B59" s="106" t="s">
        <v>307</v>
      </c>
      <c r="C59" s="107" t="s">
        <v>23</v>
      </c>
      <c r="D59" s="108">
        <v>347000</v>
      </c>
      <c r="E59" s="108">
        <v>318000</v>
      </c>
      <c r="F59" s="108">
        <v>315000</v>
      </c>
      <c r="G59" s="108">
        <v>302000</v>
      </c>
      <c r="H59" s="108">
        <v>303000</v>
      </c>
      <c r="I59" s="83"/>
    </row>
    <row r="60" spans="1:9" ht="15" x14ac:dyDescent="0.3">
      <c r="A60" s="72" t="s">
        <v>363</v>
      </c>
      <c r="B60" s="106" t="s">
        <v>332</v>
      </c>
      <c r="C60" s="107" t="s">
        <v>103</v>
      </c>
      <c r="D60" s="108">
        <v>28000</v>
      </c>
      <c r="E60" s="108">
        <v>30000</v>
      </c>
      <c r="F60" s="108">
        <v>29000</v>
      </c>
      <c r="G60" s="108">
        <v>25000</v>
      </c>
      <c r="H60" s="108">
        <v>26900</v>
      </c>
      <c r="I60" s="83"/>
    </row>
    <row r="61" spans="1:9" x14ac:dyDescent="0.3">
      <c r="A61" s="85" t="s">
        <v>103</v>
      </c>
      <c r="B61" s="106" t="s">
        <v>308</v>
      </c>
      <c r="C61" s="107" t="s">
        <v>103</v>
      </c>
      <c r="D61" s="108">
        <v>262</v>
      </c>
      <c r="E61" s="108">
        <v>68</v>
      </c>
      <c r="F61" s="109" t="s">
        <v>2</v>
      </c>
      <c r="G61" s="108">
        <v>180</v>
      </c>
      <c r="H61" s="108">
        <v>110</v>
      </c>
      <c r="I61" s="83"/>
    </row>
    <row r="62" spans="1:9" x14ac:dyDescent="0.3">
      <c r="A62" s="85" t="s">
        <v>70</v>
      </c>
      <c r="B62" s="106" t="s">
        <v>308</v>
      </c>
      <c r="C62" s="107" t="s">
        <v>70</v>
      </c>
      <c r="D62" s="108">
        <v>16391</v>
      </c>
      <c r="E62" s="108">
        <v>15466</v>
      </c>
      <c r="F62" s="108">
        <v>15177</v>
      </c>
      <c r="G62" s="108">
        <v>14940</v>
      </c>
      <c r="H62" s="108">
        <v>15741</v>
      </c>
      <c r="I62" s="83"/>
    </row>
    <row r="63" spans="1:9" x14ac:dyDescent="0.3">
      <c r="A63" s="86" t="s">
        <v>23</v>
      </c>
      <c r="B63" s="106" t="s">
        <v>246</v>
      </c>
      <c r="C63" s="107" t="s">
        <v>23</v>
      </c>
      <c r="D63" s="108">
        <v>16653</v>
      </c>
      <c r="E63" s="108">
        <v>15534</v>
      </c>
      <c r="F63" s="108">
        <v>15177</v>
      </c>
      <c r="G63" s="108">
        <v>15120</v>
      </c>
      <c r="H63" s="108">
        <v>15851</v>
      </c>
      <c r="I63" s="83"/>
    </row>
    <row r="64" spans="1:9" x14ac:dyDescent="0.3">
      <c r="A64" s="72" t="s">
        <v>118</v>
      </c>
      <c r="B64" s="106" t="s">
        <v>309</v>
      </c>
      <c r="C64" s="107" t="s">
        <v>103</v>
      </c>
      <c r="D64" s="108">
        <v>14136</v>
      </c>
      <c r="E64" s="108">
        <v>10052</v>
      </c>
      <c r="F64" s="108">
        <v>12538</v>
      </c>
      <c r="G64" s="108">
        <v>13049</v>
      </c>
      <c r="H64" s="108">
        <v>13200</v>
      </c>
      <c r="I64" s="83"/>
    </row>
    <row r="65" spans="1:9" x14ac:dyDescent="0.3">
      <c r="A65" s="72" t="s">
        <v>119</v>
      </c>
      <c r="B65" s="106" t="s">
        <v>310</v>
      </c>
      <c r="C65" s="107" t="s">
        <v>103</v>
      </c>
      <c r="D65" s="109" t="s">
        <v>2</v>
      </c>
      <c r="E65" s="109" t="s">
        <v>2</v>
      </c>
      <c r="F65" s="109" t="s">
        <v>2</v>
      </c>
      <c r="G65" s="108">
        <v>147480</v>
      </c>
      <c r="H65" s="108">
        <v>205548</v>
      </c>
      <c r="I65" s="83"/>
    </row>
    <row r="66" spans="1:9" x14ac:dyDescent="0.3">
      <c r="A66" s="72" t="s">
        <v>120</v>
      </c>
      <c r="B66" s="106" t="s">
        <v>311</v>
      </c>
      <c r="C66" s="107" t="s">
        <v>103</v>
      </c>
      <c r="D66" s="108">
        <v>80022</v>
      </c>
      <c r="E66" s="108">
        <v>105000</v>
      </c>
      <c r="F66" s="108">
        <v>97300</v>
      </c>
      <c r="G66" s="108">
        <v>99400</v>
      </c>
      <c r="H66" s="108">
        <v>82800</v>
      </c>
      <c r="I66" s="83"/>
    </row>
    <row r="67" spans="1:9" x14ac:dyDescent="0.3">
      <c r="A67" s="85" t="s">
        <v>103</v>
      </c>
      <c r="B67" s="106" t="s">
        <v>312</v>
      </c>
      <c r="C67" s="107" t="s">
        <v>103</v>
      </c>
      <c r="D67" s="108">
        <v>2280005</v>
      </c>
      <c r="E67" s="108">
        <v>2383163</v>
      </c>
      <c r="F67" s="108">
        <v>2370778</v>
      </c>
      <c r="G67" s="108">
        <v>2389145</v>
      </c>
      <c r="H67" s="108">
        <v>2086694</v>
      </c>
      <c r="I67" s="83"/>
    </row>
    <row r="68" spans="1:9" x14ac:dyDescent="0.3">
      <c r="A68" s="85" t="s">
        <v>70</v>
      </c>
      <c r="B68" s="106" t="s">
        <v>312</v>
      </c>
      <c r="C68" s="107" t="s">
        <v>70</v>
      </c>
      <c r="D68" s="108">
        <v>73854</v>
      </c>
      <c r="E68" s="108">
        <v>62421</v>
      </c>
      <c r="F68" s="108">
        <v>66257</v>
      </c>
      <c r="G68" s="108">
        <v>66295</v>
      </c>
      <c r="H68" s="108">
        <v>67258</v>
      </c>
      <c r="I68" s="83"/>
    </row>
    <row r="69" spans="1:9" x14ac:dyDescent="0.3">
      <c r="A69" s="86" t="s">
        <v>23</v>
      </c>
      <c r="B69" s="106" t="s">
        <v>312</v>
      </c>
      <c r="C69" s="107" t="s">
        <v>23</v>
      </c>
      <c r="D69" s="108">
        <v>2353859</v>
      </c>
      <c r="E69" s="108">
        <v>2445584</v>
      </c>
      <c r="F69" s="108">
        <v>2437035</v>
      </c>
      <c r="G69" s="108">
        <v>2455440</v>
      </c>
      <c r="H69" s="108">
        <v>2153952</v>
      </c>
      <c r="I69" s="83"/>
    </row>
    <row r="70" spans="1:9" x14ac:dyDescent="0.3">
      <c r="A70" s="72" t="s">
        <v>121</v>
      </c>
      <c r="B70" s="106" t="s">
        <v>313</v>
      </c>
      <c r="C70" s="107" t="s">
        <v>103</v>
      </c>
      <c r="D70" s="108">
        <v>83649</v>
      </c>
      <c r="E70" s="108">
        <v>68156</v>
      </c>
      <c r="F70" s="108">
        <v>69933</v>
      </c>
      <c r="G70" s="108">
        <v>71892</v>
      </c>
      <c r="H70" s="108">
        <v>60856</v>
      </c>
      <c r="I70" s="83"/>
    </row>
    <row r="71" spans="1:9" x14ac:dyDescent="0.3">
      <c r="A71" s="72" t="s">
        <v>122</v>
      </c>
      <c r="B71" s="106" t="s">
        <v>314</v>
      </c>
      <c r="C71" s="107" t="s">
        <v>103</v>
      </c>
      <c r="D71" s="108">
        <v>424300</v>
      </c>
      <c r="E71" s="108">
        <v>419300</v>
      </c>
      <c r="F71" s="108">
        <v>401300</v>
      </c>
      <c r="G71" s="108">
        <v>398900</v>
      </c>
      <c r="H71" s="108">
        <v>392700</v>
      </c>
      <c r="I71" s="83"/>
    </row>
    <row r="72" spans="1:9" x14ac:dyDescent="0.3">
      <c r="A72" s="72" t="s">
        <v>123</v>
      </c>
      <c r="B72" s="106" t="s">
        <v>315</v>
      </c>
      <c r="C72" s="107" t="s">
        <v>103</v>
      </c>
      <c r="D72" s="108">
        <v>74352</v>
      </c>
      <c r="E72" s="108">
        <v>63812</v>
      </c>
      <c r="F72" s="108">
        <v>49064</v>
      </c>
      <c r="G72" s="108">
        <v>41553</v>
      </c>
      <c r="H72" s="108">
        <v>32230</v>
      </c>
      <c r="I72" s="83"/>
    </row>
    <row r="73" spans="1:9" x14ac:dyDescent="0.3">
      <c r="A73" s="72" t="s">
        <v>124</v>
      </c>
      <c r="B73" s="106" t="s">
        <v>316</v>
      </c>
      <c r="C73" s="107" t="s">
        <v>103</v>
      </c>
      <c r="D73" s="108">
        <v>8600</v>
      </c>
      <c r="E73" s="108">
        <v>8700</v>
      </c>
      <c r="F73" s="108">
        <v>8700</v>
      </c>
      <c r="G73" s="108">
        <v>9200</v>
      </c>
      <c r="H73" s="108">
        <v>8300</v>
      </c>
      <c r="I73" s="83"/>
    </row>
    <row r="74" spans="1:9" x14ac:dyDescent="0.3">
      <c r="A74" s="85" t="s">
        <v>103</v>
      </c>
      <c r="B74" s="106" t="s">
        <v>209</v>
      </c>
      <c r="C74" s="107" t="s">
        <v>103</v>
      </c>
      <c r="D74" s="108">
        <v>701000</v>
      </c>
      <c r="E74" s="108">
        <v>759800</v>
      </c>
      <c r="F74" s="108">
        <v>869300</v>
      </c>
      <c r="G74" s="108">
        <v>811200</v>
      </c>
      <c r="H74" s="108">
        <v>810000</v>
      </c>
      <c r="I74" s="83"/>
    </row>
    <row r="75" spans="1:9" x14ac:dyDescent="0.3">
      <c r="A75" s="85" t="s">
        <v>70</v>
      </c>
      <c r="B75" s="106" t="s">
        <v>209</v>
      </c>
      <c r="C75" s="107" t="s">
        <v>70</v>
      </c>
      <c r="D75" s="108">
        <v>1300</v>
      </c>
      <c r="E75" s="108">
        <v>1300</v>
      </c>
      <c r="F75" s="108">
        <v>1200</v>
      </c>
      <c r="G75" s="108">
        <v>1200</v>
      </c>
      <c r="H75" s="108">
        <v>1200</v>
      </c>
      <c r="I75" s="83"/>
    </row>
    <row r="76" spans="1:9" x14ac:dyDescent="0.3">
      <c r="A76" s="86" t="s">
        <v>23</v>
      </c>
      <c r="B76" s="106" t="s">
        <v>209</v>
      </c>
      <c r="C76" s="107" t="s">
        <v>23</v>
      </c>
      <c r="D76" s="108">
        <v>702300</v>
      </c>
      <c r="E76" s="108">
        <v>761100</v>
      </c>
      <c r="F76" s="108">
        <v>870500</v>
      </c>
      <c r="G76" s="108">
        <v>812400</v>
      </c>
      <c r="H76" s="108">
        <v>811000</v>
      </c>
      <c r="I76" s="83"/>
    </row>
    <row r="77" spans="1:9" x14ac:dyDescent="0.3">
      <c r="A77" s="72" t="s">
        <v>125</v>
      </c>
      <c r="B77" s="106" t="s">
        <v>317</v>
      </c>
      <c r="C77" s="107" t="s">
        <v>103</v>
      </c>
      <c r="D77" s="108">
        <v>27500</v>
      </c>
      <c r="E77" s="108">
        <v>67097</v>
      </c>
      <c r="F77" s="108">
        <v>60340</v>
      </c>
      <c r="G77" s="108">
        <v>88491</v>
      </c>
      <c r="H77" s="108">
        <v>92915</v>
      </c>
      <c r="I77" s="83"/>
    </row>
    <row r="78" spans="1:9" x14ac:dyDescent="0.3">
      <c r="A78" s="72" t="s">
        <v>126</v>
      </c>
      <c r="B78" s="106" t="s">
        <v>318</v>
      </c>
      <c r="C78" s="107" t="s">
        <v>103</v>
      </c>
      <c r="D78" s="108">
        <v>41312</v>
      </c>
      <c r="E78" s="108">
        <v>44750</v>
      </c>
      <c r="F78" s="108">
        <v>42500</v>
      </c>
      <c r="G78" s="108">
        <v>43550</v>
      </c>
      <c r="H78" s="108">
        <v>52207</v>
      </c>
      <c r="I78" s="83"/>
    </row>
    <row r="79" spans="1:9" x14ac:dyDescent="0.3">
      <c r="A79" s="72" t="s">
        <v>127</v>
      </c>
      <c r="B79" s="106" t="s">
        <v>319</v>
      </c>
      <c r="C79" s="107" t="s">
        <v>103</v>
      </c>
      <c r="D79" s="108">
        <v>65300</v>
      </c>
      <c r="E79" s="108">
        <v>65500</v>
      </c>
      <c r="F79" s="108">
        <v>46900</v>
      </c>
      <c r="G79" s="108">
        <v>52500</v>
      </c>
      <c r="H79" s="108">
        <v>29100</v>
      </c>
      <c r="I79" s="83"/>
    </row>
    <row r="80" spans="1:9" x14ac:dyDescent="0.3">
      <c r="A80" s="85" t="s">
        <v>103</v>
      </c>
      <c r="B80" s="106" t="s">
        <v>320</v>
      </c>
      <c r="C80" s="107" t="s">
        <v>103</v>
      </c>
      <c r="D80" s="108">
        <v>94093</v>
      </c>
      <c r="E80" s="108">
        <v>124689</v>
      </c>
      <c r="F80" s="108">
        <v>116976</v>
      </c>
      <c r="G80" s="108">
        <v>122466</v>
      </c>
      <c r="H80" s="108">
        <v>136000</v>
      </c>
      <c r="I80" s="83"/>
    </row>
    <row r="81" spans="1:9" x14ac:dyDescent="0.3">
      <c r="A81" s="85" t="s">
        <v>70</v>
      </c>
      <c r="B81" s="106" t="s">
        <v>320</v>
      </c>
      <c r="C81" s="107" t="s">
        <v>70</v>
      </c>
      <c r="D81" s="108">
        <v>73643</v>
      </c>
      <c r="E81" s="108">
        <v>73664</v>
      </c>
      <c r="F81" s="108">
        <v>70738</v>
      </c>
      <c r="G81" s="108">
        <v>48090</v>
      </c>
      <c r="H81" s="108">
        <v>54352</v>
      </c>
      <c r="I81" s="83"/>
    </row>
    <row r="82" spans="1:9" x14ac:dyDescent="0.3">
      <c r="A82" s="86" t="s">
        <v>23</v>
      </c>
      <c r="B82" s="106" t="s">
        <v>320</v>
      </c>
      <c r="C82" s="107" t="s">
        <v>23</v>
      </c>
      <c r="D82" s="108">
        <v>167736</v>
      </c>
      <c r="E82" s="108">
        <v>198353</v>
      </c>
      <c r="F82" s="108">
        <v>187714</v>
      </c>
      <c r="G82" s="108">
        <v>170556</v>
      </c>
      <c r="H82" s="108">
        <v>190352</v>
      </c>
      <c r="I82" s="83"/>
    </row>
    <row r="83" spans="1:9" x14ac:dyDescent="0.3">
      <c r="A83" s="72" t="s">
        <v>128</v>
      </c>
      <c r="B83" s="106" t="s">
        <v>321</v>
      </c>
      <c r="C83" s="107" t="s">
        <v>103</v>
      </c>
      <c r="D83" s="108">
        <v>79247</v>
      </c>
      <c r="E83" s="108">
        <v>104594</v>
      </c>
      <c r="F83" s="108">
        <v>106140</v>
      </c>
      <c r="G83" s="108">
        <v>99332</v>
      </c>
      <c r="H83" s="108">
        <v>100065</v>
      </c>
      <c r="I83" s="83"/>
    </row>
    <row r="84" spans="1:9" x14ac:dyDescent="0.3">
      <c r="A84" s="72" t="s">
        <v>129</v>
      </c>
      <c r="B84" s="106" t="s">
        <v>322</v>
      </c>
      <c r="C84" s="107" t="s">
        <v>103</v>
      </c>
      <c r="D84" s="108">
        <v>17400</v>
      </c>
      <c r="E84" s="108">
        <v>15800</v>
      </c>
      <c r="F84" s="108">
        <v>10000</v>
      </c>
      <c r="G84" s="108">
        <v>10000</v>
      </c>
      <c r="H84" s="108">
        <v>10000</v>
      </c>
      <c r="I84" s="83"/>
    </row>
    <row r="85" spans="1:9" x14ac:dyDescent="0.3">
      <c r="A85" s="72" t="s">
        <v>130</v>
      </c>
      <c r="B85" s="106" t="s">
        <v>323</v>
      </c>
      <c r="C85" s="107" t="s">
        <v>103</v>
      </c>
      <c r="D85" s="108">
        <v>100000</v>
      </c>
      <c r="E85" s="108">
        <v>83000</v>
      </c>
      <c r="F85" s="108">
        <v>79600</v>
      </c>
      <c r="G85" s="108">
        <v>73500</v>
      </c>
      <c r="H85" s="108">
        <v>107000</v>
      </c>
      <c r="I85" s="83"/>
    </row>
    <row r="86" spans="1:9" x14ac:dyDescent="0.3">
      <c r="A86" s="72" t="s">
        <v>131</v>
      </c>
      <c r="B86" s="106" t="s">
        <v>324</v>
      </c>
      <c r="C86" s="107" t="s">
        <v>103</v>
      </c>
      <c r="D86" s="108">
        <v>550</v>
      </c>
      <c r="E86" s="109" t="s">
        <v>2</v>
      </c>
      <c r="F86" s="109" t="s">
        <v>2</v>
      </c>
      <c r="G86" s="109" t="s">
        <v>2</v>
      </c>
      <c r="H86" s="109" t="s">
        <v>2</v>
      </c>
      <c r="I86" s="83"/>
    </row>
    <row r="87" spans="1:9" ht="15" x14ac:dyDescent="0.3">
      <c r="A87" s="85" t="s">
        <v>364</v>
      </c>
      <c r="B87" s="106" t="s">
        <v>333</v>
      </c>
      <c r="C87" s="107" t="s">
        <v>103</v>
      </c>
      <c r="D87" s="108">
        <v>815000</v>
      </c>
      <c r="E87" s="108">
        <v>702000</v>
      </c>
      <c r="F87" s="108">
        <v>690000</v>
      </c>
      <c r="G87" s="108">
        <v>730000</v>
      </c>
      <c r="H87" s="108">
        <v>643000</v>
      </c>
      <c r="I87" s="83"/>
    </row>
    <row r="88" spans="1:9" x14ac:dyDescent="0.3">
      <c r="A88" s="85" t="s">
        <v>70</v>
      </c>
      <c r="B88" s="106" t="s">
        <v>333</v>
      </c>
      <c r="C88" s="107" t="s">
        <v>70</v>
      </c>
      <c r="D88" s="108">
        <v>615000</v>
      </c>
      <c r="E88" s="108">
        <v>557000</v>
      </c>
      <c r="F88" s="108">
        <v>532000</v>
      </c>
      <c r="G88" s="108">
        <v>527000</v>
      </c>
      <c r="H88" s="108">
        <v>559000</v>
      </c>
      <c r="I88" s="83"/>
    </row>
    <row r="89" spans="1:9" x14ac:dyDescent="0.3">
      <c r="A89" s="86" t="s">
        <v>23</v>
      </c>
      <c r="B89" s="106" t="s">
        <v>333</v>
      </c>
      <c r="C89" s="107" t="s">
        <v>23</v>
      </c>
      <c r="D89" s="108">
        <v>1430000</v>
      </c>
      <c r="E89" s="108">
        <v>1260000</v>
      </c>
      <c r="F89" s="108">
        <v>1220000</v>
      </c>
      <c r="G89" s="108">
        <v>1260000</v>
      </c>
      <c r="H89" s="108">
        <v>1200000</v>
      </c>
      <c r="I89" s="83"/>
    </row>
    <row r="90" spans="1:9" x14ac:dyDescent="0.3">
      <c r="A90" s="72" t="s">
        <v>132</v>
      </c>
      <c r="B90" s="106" t="s">
        <v>325</v>
      </c>
      <c r="C90" s="107" t="s">
        <v>103</v>
      </c>
      <c r="D90" s="108">
        <v>140000</v>
      </c>
      <c r="E90" s="108">
        <v>140100</v>
      </c>
      <c r="F90" s="108">
        <v>141200</v>
      </c>
      <c r="G90" s="108">
        <v>137300</v>
      </c>
      <c r="H90" s="108">
        <v>140000</v>
      </c>
      <c r="I90" s="83"/>
    </row>
    <row r="91" spans="1:9" ht="15" x14ac:dyDescent="0.3">
      <c r="A91" s="72" t="s">
        <v>365</v>
      </c>
      <c r="B91" s="106" t="s">
        <v>326</v>
      </c>
      <c r="C91" s="107" t="s">
        <v>103</v>
      </c>
      <c r="D91" s="108">
        <v>22300</v>
      </c>
      <c r="E91" s="108">
        <v>21000</v>
      </c>
      <c r="F91" s="108">
        <v>26200</v>
      </c>
      <c r="G91" s="108">
        <v>29200</v>
      </c>
      <c r="H91" s="108">
        <v>38000</v>
      </c>
      <c r="I91" s="83"/>
    </row>
    <row r="92" spans="1:9" x14ac:dyDescent="0.3">
      <c r="A92" s="85" t="s">
        <v>103</v>
      </c>
      <c r="B92" s="106" t="s">
        <v>21</v>
      </c>
      <c r="C92" s="107" t="s">
        <v>103</v>
      </c>
      <c r="D92" s="108">
        <v>595500</v>
      </c>
      <c r="E92" s="108">
        <v>628400</v>
      </c>
      <c r="F92" s="108">
        <v>677300</v>
      </c>
      <c r="G92" s="108">
        <v>655500</v>
      </c>
      <c r="H92" s="108">
        <v>706700</v>
      </c>
      <c r="I92" s="83"/>
    </row>
    <row r="93" spans="1:9" x14ac:dyDescent="0.3">
      <c r="A93" s="85" t="s">
        <v>70</v>
      </c>
      <c r="B93" s="106" t="s">
        <v>21</v>
      </c>
      <c r="C93" s="107" t="s">
        <v>70</v>
      </c>
      <c r="D93" s="108">
        <v>195800</v>
      </c>
      <c r="E93" s="108">
        <v>201300</v>
      </c>
      <c r="F93" s="108">
        <v>210000</v>
      </c>
      <c r="G93" s="108">
        <v>144400</v>
      </c>
      <c r="H93" s="108">
        <v>146000</v>
      </c>
      <c r="I93" s="83"/>
    </row>
    <row r="94" spans="1:9" x14ac:dyDescent="0.3">
      <c r="A94" s="86" t="s">
        <v>23</v>
      </c>
      <c r="B94" s="106" t="s">
        <v>21</v>
      </c>
      <c r="C94" s="107" t="s">
        <v>23</v>
      </c>
      <c r="D94" s="108">
        <v>791300</v>
      </c>
      <c r="E94" s="108">
        <v>829700</v>
      </c>
      <c r="F94" s="108">
        <v>887300</v>
      </c>
      <c r="G94" s="108">
        <v>799900</v>
      </c>
      <c r="H94" s="108">
        <v>852700</v>
      </c>
      <c r="I94" s="83"/>
    </row>
    <row r="95" spans="1:9" x14ac:dyDescent="0.3">
      <c r="A95" s="72" t="s">
        <v>133</v>
      </c>
      <c r="B95" s="106" t="s">
        <v>22</v>
      </c>
      <c r="C95" s="107" t="s">
        <v>103</v>
      </c>
      <c r="D95" s="108">
        <v>9101</v>
      </c>
      <c r="E95" s="108">
        <v>8839</v>
      </c>
      <c r="F95" s="108">
        <v>9077</v>
      </c>
      <c r="G95" s="108">
        <v>8452</v>
      </c>
      <c r="H95" s="108">
        <v>7933</v>
      </c>
      <c r="I95" s="83"/>
    </row>
    <row r="96" spans="1:9" x14ac:dyDescent="0.3">
      <c r="A96" s="85" t="s">
        <v>134</v>
      </c>
      <c r="B96" s="123" t="s">
        <v>348</v>
      </c>
      <c r="C96" s="126" t="s">
        <v>23</v>
      </c>
      <c r="D96" s="124">
        <v>20500000</v>
      </c>
      <c r="E96" s="124">
        <v>20100000</v>
      </c>
      <c r="F96" s="124">
        <v>20600000</v>
      </c>
      <c r="G96" s="124">
        <v>20400000</v>
      </c>
      <c r="H96" s="124">
        <v>20600000</v>
      </c>
      <c r="I96" s="125">
        <f>H96/$H$96</f>
        <v>1</v>
      </c>
    </row>
    <row r="97" spans="1:10" x14ac:dyDescent="0.3">
      <c r="A97" s="87" t="s">
        <v>103</v>
      </c>
      <c r="B97" s="123" t="s">
        <v>348</v>
      </c>
      <c r="C97" s="126" t="s">
        <v>103</v>
      </c>
      <c r="D97" s="124">
        <v>16500000</v>
      </c>
      <c r="E97" s="124">
        <v>16200000</v>
      </c>
      <c r="F97" s="124">
        <v>16600000</v>
      </c>
      <c r="G97" s="124">
        <v>16300000</v>
      </c>
      <c r="H97" s="124">
        <v>16400000</v>
      </c>
      <c r="I97" s="125">
        <f t="shared" ref="I97:I98" si="0">H97/$H$96</f>
        <v>0.79611650485436891</v>
      </c>
    </row>
    <row r="98" spans="1:10" x14ac:dyDescent="0.3">
      <c r="A98" s="87" t="s">
        <v>70</v>
      </c>
      <c r="B98" s="123" t="s">
        <v>348</v>
      </c>
      <c r="C98" s="126" t="s">
        <v>70</v>
      </c>
      <c r="D98" s="124">
        <v>3980000</v>
      </c>
      <c r="E98" s="124">
        <v>3890000</v>
      </c>
      <c r="F98" s="124">
        <v>4010000</v>
      </c>
      <c r="G98" s="124">
        <v>4110000</v>
      </c>
      <c r="H98" s="124">
        <v>4190000</v>
      </c>
      <c r="I98" s="125">
        <f t="shared" si="0"/>
        <v>0.20339805825242718</v>
      </c>
    </row>
    <row r="99" spans="1:10" ht="15" x14ac:dyDescent="0.3">
      <c r="A99" s="88" t="s">
        <v>351</v>
      </c>
      <c r="B99" s="88"/>
      <c r="C99" s="89"/>
      <c r="D99" s="88"/>
      <c r="E99" s="88"/>
      <c r="F99" s="88"/>
      <c r="G99" s="88"/>
      <c r="H99" s="88"/>
      <c r="I99" s="90"/>
      <c r="J99" s="90"/>
    </row>
    <row r="100" spans="1:10" ht="125.4" x14ac:dyDescent="0.3">
      <c r="A100" s="91" t="s">
        <v>352</v>
      </c>
      <c r="B100" s="91"/>
      <c r="C100" s="92"/>
      <c r="D100" s="91"/>
      <c r="E100" s="91"/>
      <c r="F100" s="91"/>
      <c r="G100" s="91"/>
      <c r="H100" s="91"/>
      <c r="I100" s="90"/>
      <c r="J100" s="90"/>
    </row>
    <row r="101" spans="1:10" ht="15" x14ac:dyDescent="0.3">
      <c r="A101" s="88" t="s">
        <v>366</v>
      </c>
      <c r="B101" s="88"/>
      <c r="C101" s="89"/>
      <c r="D101" s="88"/>
      <c r="E101" s="88"/>
      <c r="F101" s="88"/>
      <c r="G101" s="88"/>
      <c r="H101" s="88"/>
      <c r="I101" s="90"/>
      <c r="J101" s="90"/>
    </row>
    <row r="102" spans="1:10" ht="15" x14ac:dyDescent="0.3">
      <c r="A102" s="88" t="s">
        <v>367</v>
      </c>
      <c r="B102" s="88"/>
      <c r="C102" s="89"/>
      <c r="D102" s="88"/>
      <c r="E102" s="88"/>
      <c r="F102" s="88"/>
      <c r="G102" s="88"/>
      <c r="H102" s="88"/>
      <c r="I102" s="90"/>
      <c r="J102" s="90"/>
    </row>
    <row r="103" spans="1:10" ht="15" x14ac:dyDescent="0.3">
      <c r="A103" s="88" t="s">
        <v>368</v>
      </c>
      <c r="B103" s="88"/>
      <c r="C103" s="89"/>
      <c r="D103" s="88"/>
      <c r="E103" s="88"/>
      <c r="F103" s="88"/>
      <c r="G103" s="88"/>
      <c r="H103" s="88"/>
      <c r="I103" s="90"/>
      <c r="J103" s="90"/>
    </row>
    <row r="104" spans="1:10" ht="111.6" x14ac:dyDescent="0.3">
      <c r="A104" s="91" t="s">
        <v>369</v>
      </c>
      <c r="B104" s="91"/>
      <c r="C104" s="92"/>
      <c r="D104" s="91"/>
      <c r="E104" s="91"/>
      <c r="F104" s="91"/>
      <c r="G104" s="91"/>
      <c r="H104" s="91"/>
      <c r="I104" s="90"/>
      <c r="J104" s="90"/>
    </row>
    <row r="105" spans="1:10" ht="84" x14ac:dyDescent="0.3">
      <c r="A105" s="91" t="s">
        <v>370</v>
      </c>
      <c r="B105" s="91"/>
      <c r="C105" s="92"/>
      <c r="D105" s="91"/>
      <c r="E105" s="91"/>
      <c r="F105" s="91"/>
      <c r="G105" s="91"/>
      <c r="H105" s="91"/>
      <c r="I105" s="90"/>
      <c r="J105" s="90"/>
    </row>
    <row r="106" spans="1:10" ht="15" x14ac:dyDescent="0.3">
      <c r="A106" s="88" t="s">
        <v>371</v>
      </c>
      <c r="B106" s="88"/>
      <c r="C106" s="89"/>
      <c r="D106" s="88"/>
      <c r="E106" s="88"/>
      <c r="F106" s="88"/>
      <c r="G106" s="88"/>
      <c r="H106" s="88"/>
      <c r="I106" s="90"/>
      <c r="J106"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B54CC-2860-4937-BE59-E6F6313261F1}">
  <dimension ref="A1:J148"/>
  <sheetViews>
    <sheetView zoomScaleNormal="100" workbookViewId="0">
      <selection activeCell="J27" sqref="J27"/>
    </sheetView>
  </sheetViews>
  <sheetFormatPr defaultColWidth="9.33203125" defaultRowHeight="13.8" x14ac:dyDescent="0.3"/>
  <cols>
    <col min="1" max="1" width="32.44140625" style="93" bestFit="1" customWidth="1"/>
    <col min="2" max="2" width="15.5546875" style="94" bestFit="1" customWidth="1"/>
    <col min="3" max="3" width="9" style="94" bestFit="1" customWidth="1"/>
    <col min="4" max="4" width="17.33203125" style="94" bestFit="1" customWidth="1"/>
    <col min="5" max="9" width="9.88671875" style="96" bestFit="1" customWidth="1"/>
    <col min="10" max="16384" width="9.33203125" style="84"/>
  </cols>
  <sheetData>
    <row r="1" spans="1:10" s="94" customFormat="1" x14ac:dyDescent="0.3">
      <c r="A1" s="82" t="s">
        <v>283</v>
      </c>
      <c r="B1" s="103" t="s">
        <v>281</v>
      </c>
      <c r="C1" s="103" t="s">
        <v>282</v>
      </c>
      <c r="D1" s="103" t="s">
        <v>346</v>
      </c>
      <c r="E1" s="110">
        <v>2016</v>
      </c>
      <c r="F1" s="110">
        <v>2017</v>
      </c>
      <c r="G1" s="110">
        <v>2018</v>
      </c>
      <c r="H1" s="110">
        <v>2019</v>
      </c>
      <c r="I1" s="110">
        <v>2020</v>
      </c>
    </row>
    <row r="2" spans="1:10" ht="15" x14ac:dyDescent="0.3">
      <c r="A2" s="72" t="s">
        <v>349</v>
      </c>
      <c r="B2" s="106" t="s">
        <v>285</v>
      </c>
      <c r="C2" s="106" t="s">
        <v>74</v>
      </c>
      <c r="D2" s="106"/>
      <c r="E2" s="108">
        <v>16000</v>
      </c>
      <c r="F2" s="108">
        <v>16000</v>
      </c>
      <c r="G2" s="108">
        <v>16000</v>
      </c>
      <c r="H2" s="108">
        <v>16000</v>
      </c>
      <c r="I2" s="108">
        <v>16000</v>
      </c>
      <c r="J2" s="83"/>
    </row>
    <row r="3" spans="1:10" x14ac:dyDescent="0.3">
      <c r="A3" s="85" t="s">
        <v>70</v>
      </c>
      <c r="B3" s="106" t="s">
        <v>246</v>
      </c>
      <c r="C3" s="106" t="s">
        <v>73</v>
      </c>
      <c r="D3" s="106" t="s">
        <v>70</v>
      </c>
      <c r="E3" s="108">
        <v>30000</v>
      </c>
      <c r="F3" s="108">
        <v>26000</v>
      </c>
      <c r="G3" s="108">
        <v>23000</v>
      </c>
      <c r="H3" s="108">
        <v>28000</v>
      </c>
      <c r="I3" s="108">
        <v>25000</v>
      </c>
      <c r="J3" s="83"/>
    </row>
    <row r="4" spans="1:10" x14ac:dyDescent="0.3">
      <c r="A4" s="85" t="s">
        <v>71</v>
      </c>
      <c r="B4" s="106" t="s">
        <v>246</v>
      </c>
      <c r="C4" s="106" t="s">
        <v>73</v>
      </c>
      <c r="D4" s="106" t="s">
        <v>71</v>
      </c>
      <c r="E4" s="108">
        <v>445000</v>
      </c>
      <c r="F4" s="108">
        <v>360000</v>
      </c>
      <c r="G4" s="108">
        <v>354000</v>
      </c>
      <c r="H4" s="108">
        <v>398000</v>
      </c>
      <c r="I4" s="108">
        <v>402000</v>
      </c>
      <c r="J4" s="83"/>
    </row>
    <row r="5" spans="1:10" x14ac:dyDescent="0.3">
      <c r="A5" s="86" t="s">
        <v>23</v>
      </c>
      <c r="B5" s="106" t="s">
        <v>246</v>
      </c>
      <c r="C5" s="106" t="s">
        <v>73</v>
      </c>
      <c r="D5" s="106" t="s">
        <v>23</v>
      </c>
      <c r="E5" s="108">
        <v>475000</v>
      </c>
      <c r="F5" s="108">
        <v>386000</v>
      </c>
      <c r="G5" s="108">
        <v>377000</v>
      </c>
      <c r="H5" s="108">
        <v>426000</v>
      </c>
      <c r="I5" s="108">
        <v>427000</v>
      </c>
      <c r="J5" s="83"/>
    </row>
    <row r="6" spans="1:10" x14ac:dyDescent="0.3">
      <c r="A6" s="72" t="s">
        <v>72</v>
      </c>
      <c r="B6" s="106" t="s">
        <v>347</v>
      </c>
      <c r="C6" s="106" t="s">
        <v>74</v>
      </c>
      <c r="D6" s="106"/>
      <c r="E6" s="108">
        <v>103215</v>
      </c>
      <c r="F6" s="108">
        <v>109823</v>
      </c>
      <c r="G6" s="108">
        <v>107210</v>
      </c>
      <c r="H6" s="108">
        <v>128207</v>
      </c>
      <c r="I6" s="108">
        <v>132019</v>
      </c>
      <c r="J6" s="83"/>
    </row>
    <row r="7" spans="1:10" x14ac:dyDescent="0.3">
      <c r="A7" s="85" t="s">
        <v>73</v>
      </c>
      <c r="B7" s="106" t="s">
        <v>338</v>
      </c>
      <c r="C7" s="106" t="s">
        <v>73</v>
      </c>
      <c r="D7" s="106"/>
      <c r="E7" s="108">
        <v>217900</v>
      </c>
      <c r="F7" s="108">
        <v>235500</v>
      </c>
      <c r="G7" s="108">
        <v>230800</v>
      </c>
      <c r="H7" s="108">
        <v>209600</v>
      </c>
      <c r="I7" s="108">
        <v>188000</v>
      </c>
      <c r="J7" s="83"/>
    </row>
    <row r="8" spans="1:10" x14ac:dyDescent="0.3">
      <c r="A8" s="85" t="s">
        <v>74</v>
      </c>
      <c r="B8" s="106" t="s">
        <v>338</v>
      </c>
      <c r="C8" s="106" t="s">
        <v>74</v>
      </c>
      <c r="D8" s="106"/>
      <c r="E8" s="108">
        <v>148800</v>
      </c>
      <c r="F8" s="108">
        <v>163400</v>
      </c>
      <c r="G8" s="108">
        <v>159400</v>
      </c>
      <c r="H8" s="108">
        <v>147000</v>
      </c>
      <c r="I8" s="108">
        <v>133500</v>
      </c>
      <c r="J8" s="83"/>
    </row>
    <row r="9" spans="1:10" x14ac:dyDescent="0.3">
      <c r="A9" s="86" t="s">
        <v>23</v>
      </c>
      <c r="B9" s="106" t="s">
        <v>338</v>
      </c>
      <c r="C9" s="106" t="s">
        <v>23</v>
      </c>
      <c r="D9" s="106"/>
      <c r="E9" s="108">
        <v>366700</v>
      </c>
      <c r="F9" s="108">
        <v>398900</v>
      </c>
      <c r="G9" s="108">
        <v>390200</v>
      </c>
      <c r="H9" s="108">
        <v>356600</v>
      </c>
      <c r="I9" s="108">
        <v>321500</v>
      </c>
      <c r="J9" s="83"/>
    </row>
    <row r="10" spans="1:10" x14ac:dyDescent="0.3">
      <c r="A10" s="72" t="s">
        <v>75</v>
      </c>
      <c r="B10" s="106" t="s">
        <v>288</v>
      </c>
      <c r="C10" s="106" t="s">
        <v>73</v>
      </c>
      <c r="D10" s="106" t="s">
        <v>70</v>
      </c>
      <c r="E10" s="108">
        <v>2199</v>
      </c>
      <c r="F10" s="108">
        <v>2269</v>
      </c>
      <c r="G10" s="108">
        <v>3114</v>
      </c>
      <c r="H10" s="108">
        <v>3097</v>
      </c>
      <c r="I10" s="108">
        <v>1754</v>
      </c>
      <c r="J10" s="83"/>
    </row>
    <row r="11" spans="1:10" x14ac:dyDescent="0.3">
      <c r="A11" s="85" t="s">
        <v>73</v>
      </c>
      <c r="B11" s="106" t="s">
        <v>3</v>
      </c>
      <c r="C11" s="106" t="s">
        <v>73</v>
      </c>
      <c r="D11" s="106"/>
      <c r="E11" s="108">
        <v>225558</v>
      </c>
      <c r="F11" s="108">
        <v>118100</v>
      </c>
      <c r="G11" s="108">
        <v>131800</v>
      </c>
      <c r="H11" s="108">
        <v>133500</v>
      </c>
      <c r="I11" s="108">
        <v>85900</v>
      </c>
      <c r="J11" s="83"/>
    </row>
    <row r="12" spans="1:10" x14ac:dyDescent="0.3">
      <c r="A12" s="85" t="s">
        <v>74</v>
      </c>
      <c r="B12" s="106" t="s">
        <v>3</v>
      </c>
      <c r="C12" s="106" t="s">
        <v>74</v>
      </c>
      <c r="D12" s="106"/>
      <c r="E12" s="108">
        <v>38500</v>
      </c>
      <c r="F12" s="108">
        <v>24800</v>
      </c>
      <c r="G12" s="108">
        <v>15300</v>
      </c>
      <c r="H12" s="108">
        <v>41700</v>
      </c>
      <c r="I12" s="108">
        <v>24000</v>
      </c>
      <c r="J12" s="83"/>
    </row>
    <row r="13" spans="1:10" x14ac:dyDescent="0.3">
      <c r="A13" s="86" t="s">
        <v>23</v>
      </c>
      <c r="B13" s="106" t="s">
        <v>3</v>
      </c>
      <c r="C13" s="106" t="s">
        <v>23</v>
      </c>
      <c r="D13" s="106"/>
      <c r="E13" s="108">
        <v>264058</v>
      </c>
      <c r="F13" s="108">
        <v>142900</v>
      </c>
      <c r="G13" s="108">
        <v>147100</v>
      </c>
      <c r="H13" s="108">
        <v>175200</v>
      </c>
      <c r="I13" s="108">
        <v>109900</v>
      </c>
      <c r="J13" s="83"/>
    </row>
    <row r="14" spans="1:10" x14ac:dyDescent="0.3">
      <c r="A14" s="85" t="s">
        <v>73</v>
      </c>
      <c r="B14" s="106" t="s">
        <v>289</v>
      </c>
      <c r="C14" s="106" t="s">
        <v>73</v>
      </c>
      <c r="D14" s="106"/>
      <c r="E14" s="108">
        <v>197300</v>
      </c>
      <c r="F14" s="108">
        <v>203500</v>
      </c>
      <c r="G14" s="108">
        <v>199000</v>
      </c>
      <c r="H14" s="108">
        <v>182000</v>
      </c>
      <c r="I14" s="108">
        <v>200000</v>
      </c>
      <c r="J14" s="83"/>
    </row>
    <row r="15" spans="1:10" x14ac:dyDescent="0.3">
      <c r="A15" s="85" t="s">
        <v>74</v>
      </c>
      <c r="B15" s="106" t="s">
        <v>289</v>
      </c>
      <c r="C15" s="106" t="s">
        <v>74</v>
      </c>
      <c r="D15" s="106"/>
      <c r="E15" s="108">
        <v>19200</v>
      </c>
      <c r="F15" s="108">
        <v>25000</v>
      </c>
      <c r="G15" s="108">
        <v>25000</v>
      </c>
      <c r="H15" s="108">
        <v>25000</v>
      </c>
      <c r="I15" s="108">
        <v>25000</v>
      </c>
      <c r="J15" s="83"/>
    </row>
    <row r="16" spans="1:10" x14ac:dyDescent="0.3">
      <c r="A16" s="86" t="s">
        <v>23</v>
      </c>
      <c r="B16" s="106" t="s">
        <v>289</v>
      </c>
      <c r="C16" s="106" t="s">
        <v>23</v>
      </c>
      <c r="D16" s="106"/>
      <c r="E16" s="108">
        <v>216500</v>
      </c>
      <c r="F16" s="108">
        <v>228500</v>
      </c>
      <c r="G16" s="108">
        <v>224000</v>
      </c>
      <c r="H16" s="108">
        <v>207000</v>
      </c>
      <c r="I16" s="108">
        <v>225000</v>
      </c>
      <c r="J16" s="83"/>
    </row>
    <row r="17" spans="1:10" x14ac:dyDescent="0.3">
      <c r="A17" s="72" t="s">
        <v>76</v>
      </c>
      <c r="B17" s="106" t="s">
        <v>327</v>
      </c>
      <c r="C17" s="106" t="s">
        <v>73</v>
      </c>
      <c r="D17" s="106" t="s">
        <v>70</v>
      </c>
      <c r="E17" s="108">
        <v>75000</v>
      </c>
      <c r="F17" s="108">
        <v>115100</v>
      </c>
      <c r="G17" s="108">
        <v>153000</v>
      </c>
      <c r="H17" s="108">
        <v>153100</v>
      </c>
      <c r="I17" s="108">
        <v>185000</v>
      </c>
      <c r="J17" s="83"/>
    </row>
    <row r="18" spans="1:10" x14ac:dyDescent="0.3">
      <c r="A18" s="85" t="s">
        <v>73</v>
      </c>
      <c r="B18" s="106" t="s">
        <v>290</v>
      </c>
      <c r="C18" s="106" t="s">
        <v>73</v>
      </c>
      <c r="D18" s="106"/>
      <c r="E18" s="108">
        <v>284400</v>
      </c>
      <c r="F18" s="108">
        <v>300700</v>
      </c>
      <c r="G18" s="108">
        <v>259300</v>
      </c>
      <c r="H18" s="108">
        <v>253100</v>
      </c>
      <c r="I18" s="108">
        <v>260000</v>
      </c>
      <c r="J18" s="83"/>
    </row>
    <row r="19" spans="1:10" x14ac:dyDescent="0.3">
      <c r="A19" s="85" t="s">
        <v>74</v>
      </c>
      <c r="B19" s="106" t="s">
        <v>290</v>
      </c>
      <c r="C19" s="106" t="s">
        <v>74</v>
      </c>
      <c r="D19" s="106"/>
      <c r="E19" s="108">
        <v>30000</v>
      </c>
      <c r="F19" s="108">
        <v>29700</v>
      </c>
      <c r="G19" s="108">
        <v>32000</v>
      </c>
      <c r="H19" s="108">
        <v>28100</v>
      </c>
      <c r="I19" s="108">
        <v>30000</v>
      </c>
      <c r="J19" s="83"/>
    </row>
    <row r="20" spans="1:10" x14ac:dyDescent="0.3">
      <c r="A20" s="86" t="s">
        <v>23</v>
      </c>
      <c r="B20" s="106" t="s">
        <v>290</v>
      </c>
      <c r="C20" s="106" t="s">
        <v>23</v>
      </c>
      <c r="D20" s="106"/>
      <c r="E20" s="108">
        <v>314400</v>
      </c>
      <c r="F20" s="108">
        <v>330400</v>
      </c>
      <c r="G20" s="108">
        <v>291300</v>
      </c>
      <c r="H20" s="108">
        <v>281200</v>
      </c>
      <c r="I20" s="108">
        <v>290000</v>
      </c>
      <c r="J20" s="83"/>
    </row>
    <row r="21" spans="1:10" x14ac:dyDescent="0.3">
      <c r="A21" s="85" t="s">
        <v>70</v>
      </c>
      <c r="B21" s="106" t="s">
        <v>291</v>
      </c>
      <c r="C21" s="106" t="s">
        <v>73</v>
      </c>
      <c r="D21" s="106" t="s">
        <v>70</v>
      </c>
      <c r="E21" s="108">
        <v>1660300</v>
      </c>
      <c r="F21" s="108">
        <v>1586200</v>
      </c>
      <c r="G21" s="108">
        <v>1575300</v>
      </c>
      <c r="H21" s="108">
        <v>1580200</v>
      </c>
      <c r="I21" s="108">
        <v>1467500</v>
      </c>
      <c r="J21" s="83"/>
    </row>
    <row r="22" spans="1:10" x14ac:dyDescent="0.3">
      <c r="A22" s="85" t="s">
        <v>71</v>
      </c>
      <c r="B22" s="106" t="s">
        <v>291</v>
      </c>
      <c r="C22" s="106" t="s">
        <v>73</v>
      </c>
      <c r="D22" s="106" t="s">
        <v>71</v>
      </c>
      <c r="E22" s="108">
        <v>952200</v>
      </c>
      <c r="F22" s="108">
        <v>843300</v>
      </c>
      <c r="G22" s="108">
        <v>885900</v>
      </c>
      <c r="H22" s="108">
        <v>688900</v>
      </c>
      <c r="I22" s="108">
        <v>861800</v>
      </c>
      <c r="J22" s="83"/>
    </row>
    <row r="23" spans="1:10" x14ac:dyDescent="0.3">
      <c r="A23" s="86" t="s">
        <v>23</v>
      </c>
      <c r="B23" s="106" t="s">
        <v>291</v>
      </c>
      <c r="C23" s="106" t="s">
        <v>73</v>
      </c>
      <c r="D23" s="106" t="s">
        <v>23</v>
      </c>
      <c r="E23" s="108">
        <v>2612500</v>
      </c>
      <c r="F23" s="108">
        <v>2429500</v>
      </c>
      <c r="G23" s="108">
        <v>2461200</v>
      </c>
      <c r="H23" s="108">
        <v>2269100</v>
      </c>
      <c r="I23" s="108">
        <v>2329300</v>
      </c>
      <c r="J23" s="83"/>
    </row>
    <row r="24" spans="1:10" x14ac:dyDescent="0.3">
      <c r="A24" s="86" t="s">
        <v>70</v>
      </c>
      <c r="B24" s="106" t="s">
        <v>5</v>
      </c>
      <c r="C24" s="106" t="s">
        <v>73</v>
      </c>
      <c r="D24" s="106" t="s">
        <v>70</v>
      </c>
      <c r="E24" s="108">
        <v>49500</v>
      </c>
      <c r="F24" s="108">
        <v>50000</v>
      </c>
      <c r="G24" s="108">
        <v>55000</v>
      </c>
      <c r="H24" s="108">
        <v>55700</v>
      </c>
      <c r="I24" s="108">
        <v>50100</v>
      </c>
      <c r="J24" s="83"/>
    </row>
    <row r="25" spans="1:10" x14ac:dyDescent="0.3">
      <c r="A25" s="86" t="s">
        <v>71</v>
      </c>
      <c r="B25" s="106" t="s">
        <v>5</v>
      </c>
      <c r="C25" s="106" t="s">
        <v>73</v>
      </c>
      <c r="D25" s="106" t="s">
        <v>71</v>
      </c>
      <c r="E25" s="108">
        <v>6195700</v>
      </c>
      <c r="F25" s="108">
        <v>6564300</v>
      </c>
      <c r="G25" s="108">
        <v>7001800</v>
      </c>
      <c r="H25" s="108">
        <v>7556400</v>
      </c>
      <c r="I25" s="108">
        <v>7999800</v>
      </c>
      <c r="J25" s="83"/>
    </row>
    <row r="26" spans="1:10" x14ac:dyDescent="0.3">
      <c r="A26" s="87" t="s">
        <v>78</v>
      </c>
      <c r="B26" s="106" t="s">
        <v>5</v>
      </c>
      <c r="C26" s="106" t="s">
        <v>73</v>
      </c>
      <c r="D26" s="106" t="s">
        <v>23</v>
      </c>
      <c r="E26" s="108">
        <v>6245200</v>
      </c>
      <c r="F26" s="108">
        <v>6614300</v>
      </c>
      <c r="G26" s="108">
        <v>7056800</v>
      </c>
      <c r="H26" s="108">
        <v>7612100</v>
      </c>
      <c r="I26" s="108">
        <v>8049900</v>
      </c>
      <c r="J26" s="83"/>
    </row>
    <row r="27" spans="1:10" x14ac:dyDescent="0.3">
      <c r="A27" s="85" t="s">
        <v>74</v>
      </c>
      <c r="B27" s="106" t="s">
        <v>5</v>
      </c>
      <c r="C27" s="106" t="s">
        <v>74</v>
      </c>
      <c r="D27" s="106"/>
      <c r="E27" s="108">
        <v>2209000</v>
      </c>
      <c r="F27" s="108">
        <v>2300800</v>
      </c>
      <c r="G27" s="108">
        <v>2234600</v>
      </c>
      <c r="H27" s="108">
        <v>2170800</v>
      </c>
      <c r="I27" s="108">
        <v>1975500</v>
      </c>
      <c r="J27" s="83"/>
    </row>
    <row r="28" spans="1:10" x14ac:dyDescent="0.3">
      <c r="A28" s="87" t="s">
        <v>79</v>
      </c>
      <c r="B28" s="106" t="s">
        <v>5</v>
      </c>
      <c r="C28" s="106" t="s">
        <v>23</v>
      </c>
      <c r="D28" s="106"/>
      <c r="E28" s="108">
        <v>8454200</v>
      </c>
      <c r="F28" s="108">
        <v>8915100</v>
      </c>
      <c r="G28" s="108">
        <v>9291400</v>
      </c>
      <c r="H28" s="108">
        <v>9782900</v>
      </c>
      <c r="I28" s="108">
        <v>10025400</v>
      </c>
      <c r="J28" s="83"/>
    </row>
    <row r="29" spans="1:10" x14ac:dyDescent="0.3">
      <c r="A29" s="72" t="s">
        <v>80</v>
      </c>
      <c r="B29" s="106" t="s">
        <v>328</v>
      </c>
      <c r="C29" s="106" t="s">
        <v>73</v>
      </c>
      <c r="D29" s="106" t="s">
        <v>70</v>
      </c>
      <c r="E29" s="109" t="s">
        <v>2</v>
      </c>
      <c r="F29" s="108">
        <v>15400</v>
      </c>
      <c r="G29" s="108">
        <v>15875</v>
      </c>
      <c r="H29" s="108">
        <v>15000</v>
      </c>
      <c r="I29" s="108">
        <v>10000</v>
      </c>
      <c r="J29" s="83"/>
    </row>
    <row r="30" spans="1:10" x14ac:dyDescent="0.3">
      <c r="A30" s="85" t="s">
        <v>70</v>
      </c>
      <c r="B30" s="106" t="s">
        <v>329</v>
      </c>
      <c r="C30" s="106" t="s">
        <v>73</v>
      </c>
      <c r="D30" s="106" t="s">
        <v>70</v>
      </c>
      <c r="E30" s="108">
        <v>811274</v>
      </c>
      <c r="F30" s="108">
        <v>818730</v>
      </c>
      <c r="G30" s="108">
        <v>945607</v>
      </c>
      <c r="H30" s="108">
        <v>1126500</v>
      </c>
      <c r="I30" s="108">
        <v>1325600</v>
      </c>
      <c r="J30" s="83"/>
    </row>
    <row r="31" spans="1:10" x14ac:dyDescent="0.3">
      <c r="A31" s="85" t="s">
        <v>71</v>
      </c>
      <c r="B31" s="106" t="s">
        <v>329</v>
      </c>
      <c r="C31" s="106" t="s">
        <v>73</v>
      </c>
      <c r="D31" s="106" t="s">
        <v>71</v>
      </c>
      <c r="E31" s="108">
        <v>10039</v>
      </c>
      <c r="F31" s="108">
        <v>11757</v>
      </c>
      <c r="G31" s="108">
        <v>7631</v>
      </c>
      <c r="H31" s="108">
        <v>14838</v>
      </c>
      <c r="I31" s="108">
        <v>21663</v>
      </c>
      <c r="J31" s="83"/>
    </row>
    <row r="32" spans="1:10" x14ac:dyDescent="0.3">
      <c r="A32" s="86" t="s">
        <v>81</v>
      </c>
      <c r="B32" s="106" t="s">
        <v>329</v>
      </c>
      <c r="C32" s="106" t="s">
        <v>73</v>
      </c>
      <c r="D32" s="106" t="s">
        <v>23</v>
      </c>
      <c r="E32" s="108">
        <v>821313</v>
      </c>
      <c r="F32" s="108">
        <v>830487</v>
      </c>
      <c r="G32" s="108">
        <v>953238</v>
      </c>
      <c r="H32" s="108">
        <v>1141338</v>
      </c>
      <c r="I32" s="108">
        <v>1347263</v>
      </c>
      <c r="J32" s="83"/>
    </row>
    <row r="33" spans="1:10" x14ac:dyDescent="0.3">
      <c r="A33" s="72" t="s">
        <v>82</v>
      </c>
      <c r="B33" s="106" t="s">
        <v>330</v>
      </c>
      <c r="C33" s="106" t="s">
        <v>73</v>
      </c>
      <c r="D33" s="106" t="s">
        <v>70</v>
      </c>
      <c r="E33" s="108">
        <v>1754</v>
      </c>
      <c r="F33" s="108">
        <v>1293</v>
      </c>
      <c r="G33" s="108">
        <v>908</v>
      </c>
      <c r="H33" s="108">
        <v>703</v>
      </c>
      <c r="I33" s="109" t="s">
        <v>2</v>
      </c>
      <c r="J33" s="83"/>
    </row>
    <row r="34" spans="1:10" x14ac:dyDescent="0.3">
      <c r="A34" s="72" t="s">
        <v>83</v>
      </c>
      <c r="B34" s="106" t="s">
        <v>341</v>
      </c>
      <c r="C34" s="106" t="s">
        <v>74</v>
      </c>
      <c r="D34" s="106"/>
      <c r="E34" s="108">
        <v>95795</v>
      </c>
      <c r="F34" s="108">
        <v>100000</v>
      </c>
      <c r="G34" s="108">
        <v>100000</v>
      </c>
      <c r="H34" s="108">
        <v>100000</v>
      </c>
      <c r="I34" s="108">
        <v>100000</v>
      </c>
      <c r="J34" s="83"/>
    </row>
    <row r="35" spans="1:10" x14ac:dyDescent="0.3">
      <c r="A35" s="85" t="s">
        <v>73</v>
      </c>
      <c r="B35" s="106" t="s">
        <v>248</v>
      </c>
      <c r="C35" s="106" t="s">
        <v>73</v>
      </c>
      <c r="D35" s="106"/>
      <c r="E35" s="108">
        <v>122600</v>
      </c>
      <c r="F35" s="108">
        <v>126500</v>
      </c>
      <c r="G35" s="108">
        <v>132100</v>
      </c>
      <c r="H35" s="108">
        <v>114727</v>
      </c>
      <c r="I35" s="108">
        <v>139903</v>
      </c>
      <c r="J35" s="83"/>
    </row>
    <row r="36" spans="1:10" x14ac:dyDescent="0.3">
      <c r="A36" s="85" t="s">
        <v>74</v>
      </c>
      <c r="B36" s="106" t="s">
        <v>248</v>
      </c>
      <c r="C36" s="106" t="s">
        <v>74</v>
      </c>
      <c r="D36" s="106"/>
      <c r="E36" s="108">
        <v>6500</v>
      </c>
      <c r="F36" s="108">
        <v>6700</v>
      </c>
      <c r="G36" s="108">
        <v>7000</v>
      </c>
      <c r="H36" s="108">
        <v>5642</v>
      </c>
      <c r="I36" s="108">
        <v>5944</v>
      </c>
      <c r="J36" s="83"/>
    </row>
    <row r="37" spans="1:10" x14ac:dyDescent="0.3">
      <c r="A37" s="86" t="s">
        <v>23</v>
      </c>
      <c r="B37" s="106" t="s">
        <v>248</v>
      </c>
      <c r="C37" s="106" t="s">
        <v>23</v>
      </c>
      <c r="D37" s="106"/>
      <c r="E37" s="108">
        <v>129100</v>
      </c>
      <c r="F37" s="108">
        <v>133200</v>
      </c>
      <c r="G37" s="108">
        <v>139100</v>
      </c>
      <c r="H37" s="108">
        <v>120369</v>
      </c>
      <c r="I37" s="108">
        <v>145847</v>
      </c>
      <c r="J37" s="83"/>
    </row>
    <row r="38" spans="1:10" x14ac:dyDescent="0.3">
      <c r="A38" s="85" t="s">
        <v>73</v>
      </c>
      <c r="B38" s="106" t="s">
        <v>339</v>
      </c>
      <c r="C38" s="106" t="s">
        <v>73</v>
      </c>
      <c r="D38" s="106"/>
      <c r="E38" s="108">
        <v>396100</v>
      </c>
      <c r="F38" s="108">
        <v>413200</v>
      </c>
      <c r="G38" s="108">
        <v>396700</v>
      </c>
      <c r="H38" s="108">
        <v>351400</v>
      </c>
      <c r="I38" s="108">
        <v>358000</v>
      </c>
      <c r="J38" s="83"/>
    </row>
    <row r="39" spans="1:10" x14ac:dyDescent="0.3">
      <c r="A39" s="85" t="s">
        <v>74</v>
      </c>
      <c r="B39" s="106" t="s">
        <v>339</v>
      </c>
      <c r="C39" s="106" t="s">
        <v>74</v>
      </c>
      <c r="D39" s="106"/>
      <c r="E39" s="108">
        <v>275300</v>
      </c>
      <c r="F39" s="108">
        <v>281200</v>
      </c>
      <c r="G39" s="108">
        <v>275700</v>
      </c>
      <c r="H39" s="108">
        <v>278300</v>
      </c>
      <c r="I39" s="108">
        <v>285000</v>
      </c>
      <c r="J39" s="83"/>
    </row>
    <row r="40" spans="1:10" x14ac:dyDescent="0.3">
      <c r="A40" s="86" t="s">
        <v>23</v>
      </c>
      <c r="B40" s="106" t="s">
        <v>339</v>
      </c>
      <c r="C40" s="106" t="s">
        <v>23</v>
      </c>
      <c r="D40" s="106"/>
      <c r="E40" s="108">
        <v>671400</v>
      </c>
      <c r="F40" s="108">
        <v>694400</v>
      </c>
      <c r="G40" s="108">
        <v>672400</v>
      </c>
      <c r="H40" s="108">
        <v>629700</v>
      </c>
      <c r="I40" s="108">
        <v>643000</v>
      </c>
      <c r="J40" s="83"/>
    </row>
    <row r="41" spans="1:10" x14ac:dyDescent="0.3">
      <c r="A41" s="85" t="s">
        <v>73</v>
      </c>
      <c r="B41" s="106" t="s">
        <v>296</v>
      </c>
      <c r="C41" s="106" t="s">
        <v>73</v>
      </c>
      <c r="D41" s="106"/>
      <c r="E41" s="108">
        <v>769300</v>
      </c>
      <c r="F41" s="108">
        <v>819000</v>
      </c>
      <c r="G41" s="108">
        <v>541000</v>
      </c>
      <c r="H41" s="108">
        <v>424200</v>
      </c>
      <c r="I41" s="108">
        <v>333500</v>
      </c>
      <c r="J41" s="83"/>
    </row>
    <row r="42" spans="1:10" x14ac:dyDescent="0.3">
      <c r="A42" s="85" t="s">
        <v>74</v>
      </c>
      <c r="B42" s="106" t="s">
        <v>296</v>
      </c>
      <c r="C42" s="106" t="s">
        <v>74</v>
      </c>
      <c r="D42" s="106"/>
      <c r="E42" s="108">
        <v>3500</v>
      </c>
      <c r="F42" s="108">
        <v>10000</v>
      </c>
      <c r="G42" s="108">
        <v>10000</v>
      </c>
      <c r="H42" s="108">
        <v>2000</v>
      </c>
      <c r="I42" s="109" t="s">
        <v>2</v>
      </c>
      <c r="J42" s="83"/>
    </row>
    <row r="43" spans="1:10" x14ac:dyDescent="0.3">
      <c r="A43" s="86" t="s">
        <v>23</v>
      </c>
      <c r="B43" s="106" t="s">
        <v>296</v>
      </c>
      <c r="C43" s="106" t="s">
        <v>23</v>
      </c>
      <c r="D43" s="106"/>
      <c r="E43" s="108">
        <v>772800</v>
      </c>
      <c r="F43" s="108">
        <v>829000</v>
      </c>
      <c r="G43" s="108">
        <v>551000</v>
      </c>
      <c r="H43" s="108">
        <v>426200</v>
      </c>
      <c r="I43" s="108">
        <v>333500</v>
      </c>
      <c r="J43" s="83"/>
    </row>
    <row r="44" spans="1:10" x14ac:dyDescent="0.3">
      <c r="A44" s="85" t="s">
        <v>70</v>
      </c>
      <c r="B44" s="106" t="s">
        <v>297</v>
      </c>
      <c r="C44" s="106" t="s">
        <v>73</v>
      </c>
      <c r="D44" s="106" t="s">
        <v>70</v>
      </c>
      <c r="E44" s="108">
        <v>11760</v>
      </c>
      <c r="F44" s="108">
        <v>23160</v>
      </c>
      <c r="G44" s="108">
        <v>17071</v>
      </c>
      <c r="H44" s="108">
        <v>16777</v>
      </c>
      <c r="I44" s="108">
        <v>5377</v>
      </c>
      <c r="J44" s="83"/>
    </row>
    <row r="45" spans="1:10" x14ac:dyDescent="0.3">
      <c r="A45" s="85" t="s">
        <v>71</v>
      </c>
      <c r="B45" s="106" t="s">
        <v>297</v>
      </c>
      <c r="C45" s="106" t="s">
        <v>73</v>
      </c>
      <c r="D45" s="106" t="s">
        <v>71</v>
      </c>
      <c r="E45" s="108">
        <v>234395</v>
      </c>
      <c r="F45" s="108">
        <v>224015</v>
      </c>
      <c r="G45" s="108">
        <v>213853</v>
      </c>
      <c r="H45" s="108">
        <v>163427</v>
      </c>
      <c r="I45" s="108">
        <v>263208</v>
      </c>
      <c r="J45" s="83"/>
    </row>
    <row r="46" spans="1:10" x14ac:dyDescent="0.3">
      <c r="A46" s="86" t="s">
        <v>23</v>
      </c>
      <c r="B46" s="106" t="s">
        <v>297</v>
      </c>
      <c r="C46" s="106" t="s">
        <v>73</v>
      </c>
      <c r="D46" s="106" t="s">
        <v>23</v>
      </c>
      <c r="E46" s="108">
        <v>246155</v>
      </c>
      <c r="F46" s="108">
        <v>247175</v>
      </c>
      <c r="G46" s="108">
        <v>230924</v>
      </c>
      <c r="H46" s="108">
        <v>180204</v>
      </c>
      <c r="I46" s="108">
        <v>268585</v>
      </c>
      <c r="J46" s="83"/>
    </row>
    <row r="47" spans="1:10" x14ac:dyDescent="0.3">
      <c r="A47" s="86" t="s">
        <v>70</v>
      </c>
      <c r="B47" s="106" t="s">
        <v>298</v>
      </c>
      <c r="C47" s="106" t="s">
        <v>73</v>
      </c>
      <c r="D47" s="106" t="s">
        <v>70</v>
      </c>
      <c r="E47" s="108">
        <v>13400</v>
      </c>
      <c r="F47" s="108">
        <v>13200</v>
      </c>
      <c r="G47" s="108">
        <v>15700</v>
      </c>
      <c r="H47" s="108">
        <v>16400</v>
      </c>
      <c r="I47" s="108">
        <v>16400</v>
      </c>
      <c r="J47" s="83"/>
    </row>
    <row r="48" spans="1:10" x14ac:dyDescent="0.3">
      <c r="A48" s="86" t="s">
        <v>71</v>
      </c>
      <c r="B48" s="106" t="s">
        <v>298</v>
      </c>
      <c r="C48" s="106" t="s">
        <v>73</v>
      </c>
      <c r="D48" s="106" t="s">
        <v>71</v>
      </c>
      <c r="E48" s="108">
        <v>125700</v>
      </c>
      <c r="F48" s="108">
        <v>90000</v>
      </c>
      <c r="G48" s="108">
        <v>149600</v>
      </c>
      <c r="H48" s="108">
        <v>160400</v>
      </c>
      <c r="I48" s="108">
        <v>167500</v>
      </c>
      <c r="J48" s="83"/>
    </row>
    <row r="49" spans="1:10" x14ac:dyDescent="0.3">
      <c r="A49" s="87" t="s">
        <v>78</v>
      </c>
      <c r="B49" s="106" t="s">
        <v>298</v>
      </c>
      <c r="C49" s="106" t="s">
        <v>73</v>
      </c>
      <c r="D49" s="106" t="s">
        <v>23</v>
      </c>
      <c r="E49" s="108">
        <v>139100</v>
      </c>
      <c r="F49" s="108">
        <v>103200</v>
      </c>
      <c r="G49" s="108">
        <v>165300</v>
      </c>
      <c r="H49" s="108">
        <v>176800</v>
      </c>
      <c r="I49" s="108">
        <v>183900</v>
      </c>
      <c r="J49" s="83"/>
    </row>
    <row r="50" spans="1:10" x14ac:dyDescent="0.3">
      <c r="A50" s="85" t="s">
        <v>74</v>
      </c>
      <c r="B50" s="106" t="s">
        <v>298</v>
      </c>
      <c r="C50" s="106" t="s">
        <v>74</v>
      </c>
      <c r="D50" s="106"/>
      <c r="E50" s="108">
        <v>61700</v>
      </c>
      <c r="F50" s="108">
        <v>57000</v>
      </c>
      <c r="G50" s="108">
        <v>73300</v>
      </c>
      <c r="H50" s="108">
        <v>84700</v>
      </c>
      <c r="I50" s="108">
        <v>95500</v>
      </c>
      <c r="J50" s="83"/>
    </row>
    <row r="51" spans="1:10" x14ac:dyDescent="0.3">
      <c r="A51" s="86" t="s">
        <v>84</v>
      </c>
      <c r="B51" s="106" t="s">
        <v>298</v>
      </c>
      <c r="C51" s="106" t="s">
        <v>23</v>
      </c>
      <c r="D51" s="106"/>
      <c r="E51" s="108">
        <v>200800</v>
      </c>
      <c r="F51" s="108">
        <v>160200</v>
      </c>
      <c r="G51" s="108">
        <v>238600</v>
      </c>
      <c r="H51" s="108">
        <v>261500</v>
      </c>
      <c r="I51" s="108">
        <v>279400</v>
      </c>
      <c r="J51" s="83"/>
    </row>
    <row r="52" spans="1:10" x14ac:dyDescent="0.3">
      <c r="A52" s="72" t="s">
        <v>85</v>
      </c>
      <c r="B52" s="106" t="s">
        <v>342</v>
      </c>
      <c r="C52" s="106" t="s">
        <v>74</v>
      </c>
      <c r="D52" s="106"/>
      <c r="E52" s="108">
        <v>6600</v>
      </c>
      <c r="F52" s="108">
        <v>8700</v>
      </c>
      <c r="G52" s="108">
        <v>7200</v>
      </c>
      <c r="H52" s="108">
        <v>9800</v>
      </c>
      <c r="I52" s="108">
        <v>15000</v>
      </c>
      <c r="J52" s="83"/>
    </row>
    <row r="53" spans="1:10" x14ac:dyDescent="0.3">
      <c r="A53" s="85" t="s">
        <v>73</v>
      </c>
      <c r="B53" s="106" t="s">
        <v>340</v>
      </c>
      <c r="C53" s="106" t="s">
        <v>73</v>
      </c>
      <c r="D53" s="106"/>
      <c r="E53" s="108">
        <v>1259426</v>
      </c>
      <c r="F53" s="108">
        <v>1166194</v>
      </c>
      <c r="G53" s="108">
        <v>1241100</v>
      </c>
      <c r="H53" s="108">
        <v>1152847</v>
      </c>
      <c r="I53" s="108">
        <v>1242743</v>
      </c>
      <c r="J53" s="83"/>
    </row>
    <row r="54" spans="1:10" x14ac:dyDescent="0.3">
      <c r="A54" s="85" t="s">
        <v>74</v>
      </c>
      <c r="B54" s="106" t="s">
        <v>340</v>
      </c>
      <c r="C54" s="106" t="s">
        <v>74</v>
      </c>
      <c r="D54" s="106"/>
      <c r="E54" s="108">
        <v>293707</v>
      </c>
      <c r="F54" s="108">
        <v>321886</v>
      </c>
      <c r="G54" s="108">
        <v>353417</v>
      </c>
      <c r="H54" s="108">
        <v>342512</v>
      </c>
      <c r="I54" s="108">
        <v>340348</v>
      </c>
      <c r="J54" s="83"/>
    </row>
    <row r="55" spans="1:10" x14ac:dyDescent="0.3">
      <c r="A55" s="86" t="s">
        <v>23</v>
      </c>
      <c r="B55" s="106" t="s">
        <v>340</v>
      </c>
      <c r="C55" s="106" t="s">
        <v>23</v>
      </c>
      <c r="D55" s="106"/>
      <c r="E55" s="108">
        <v>1553133</v>
      </c>
      <c r="F55" s="108">
        <v>1488080</v>
      </c>
      <c r="G55" s="108">
        <v>1594517</v>
      </c>
      <c r="H55" s="108">
        <v>1495359</v>
      </c>
      <c r="I55" s="108">
        <v>1583091</v>
      </c>
      <c r="J55" s="83"/>
    </row>
    <row r="56" spans="1:10" x14ac:dyDescent="0.3">
      <c r="A56" s="85" t="s">
        <v>70</v>
      </c>
      <c r="B56" s="106" t="s">
        <v>299</v>
      </c>
      <c r="C56" s="106" t="s">
        <v>73</v>
      </c>
      <c r="D56" s="106" t="s">
        <v>70</v>
      </c>
      <c r="E56" s="108">
        <v>35100</v>
      </c>
      <c r="F56" s="108">
        <v>42200</v>
      </c>
      <c r="G56" s="108">
        <v>42700</v>
      </c>
      <c r="H56" s="108">
        <v>39500</v>
      </c>
      <c r="I56" s="108">
        <v>38200</v>
      </c>
      <c r="J56" s="83"/>
    </row>
    <row r="57" spans="1:10" x14ac:dyDescent="0.3">
      <c r="A57" s="85" t="s">
        <v>71</v>
      </c>
      <c r="B57" s="106" t="s">
        <v>299</v>
      </c>
      <c r="C57" s="106" t="s">
        <v>73</v>
      </c>
      <c r="D57" s="106" t="s">
        <v>71</v>
      </c>
      <c r="E57" s="108">
        <v>408435</v>
      </c>
      <c r="F57" s="108">
        <v>426191</v>
      </c>
      <c r="G57" s="108">
        <v>438115</v>
      </c>
      <c r="H57" s="108">
        <v>472327</v>
      </c>
      <c r="I57" s="108">
        <v>477016</v>
      </c>
      <c r="J57" s="83"/>
    </row>
    <row r="58" spans="1:10" x14ac:dyDescent="0.3">
      <c r="A58" s="86" t="s">
        <v>23</v>
      </c>
      <c r="B58" s="106" t="s">
        <v>299</v>
      </c>
      <c r="C58" s="106" t="s">
        <v>73</v>
      </c>
      <c r="D58" s="106" t="s">
        <v>23</v>
      </c>
      <c r="E58" s="108">
        <v>443535</v>
      </c>
      <c r="F58" s="108">
        <v>468391</v>
      </c>
      <c r="G58" s="108">
        <v>480815</v>
      </c>
      <c r="H58" s="108">
        <v>511827</v>
      </c>
      <c r="I58" s="108">
        <v>515216</v>
      </c>
      <c r="J58" s="83"/>
    </row>
    <row r="59" spans="1:10" x14ac:dyDescent="0.3">
      <c r="A59" s="85" t="s">
        <v>73</v>
      </c>
      <c r="B59" s="106" t="s">
        <v>300</v>
      </c>
      <c r="C59" s="106" t="s">
        <v>73</v>
      </c>
      <c r="D59" s="106"/>
      <c r="E59" s="108">
        <v>10000</v>
      </c>
      <c r="F59" s="108">
        <v>10000</v>
      </c>
      <c r="G59" s="108">
        <v>10000</v>
      </c>
      <c r="H59" s="108">
        <v>10000</v>
      </c>
      <c r="I59" s="108">
        <v>10000</v>
      </c>
      <c r="J59" s="83"/>
    </row>
    <row r="60" spans="1:10" x14ac:dyDescent="0.3">
      <c r="A60" s="85" t="s">
        <v>74</v>
      </c>
      <c r="B60" s="106" t="s">
        <v>300</v>
      </c>
      <c r="C60" s="106" t="s">
        <v>74</v>
      </c>
      <c r="D60" s="106"/>
      <c r="E60" s="108">
        <v>5000</v>
      </c>
      <c r="F60" s="108">
        <v>5000</v>
      </c>
      <c r="G60" s="108">
        <v>5000</v>
      </c>
      <c r="H60" s="108">
        <v>5000</v>
      </c>
      <c r="I60" s="108">
        <v>5000</v>
      </c>
      <c r="J60" s="83"/>
    </row>
    <row r="61" spans="1:10" x14ac:dyDescent="0.3">
      <c r="A61" s="86" t="s">
        <v>23</v>
      </c>
      <c r="B61" s="106" t="s">
        <v>300</v>
      </c>
      <c r="C61" s="106" t="s">
        <v>23</v>
      </c>
      <c r="D61" s="106"/>
      <c r="E61" s="108">
        <v>15000</v>
      </c>
      <c r="F61" s="108">
        <v>15000</v>
      </c>
      <c r="G61" s="108">
        <v>15000</v>
      </c>
      <c r="H61" s="108">
        <v>15000</v>
      </c>
      <c r="I61" s="108">
        <v>15000</v>
      </c>
      <c r="J61" s="83"/>
    </row>
    <row r="62" spans="1:10" x14ac:dyDescent="0.3">
      <c r="A62" s="85" t="s">
        <v>73</v>
      </c>
      <c r="B62" s="106" t="s">
        <v>301</v>
      </c>
      <c r="C62" s="106" t="s">
        <v>73</v>
      </c>
      <c r="D62" s="106"/>
      <c r="E62" s="108">
        <v>522400</v>
      </c>
      <c r="F62" s="108">
        <v>501300</v>
      </c>
      <c r="G62" s="108">
        <v>500500</v>
      </c>
      <c r="H62" s="108">
        <v>473600</v>
      </c>
      <c r="I62" s="108">
        <v>489500</v>
      </c>
      <c r="J62" s="83"/>
    </row>
    <row r="63" spans="1:10" x14ac:dyDescent="0.3">
      <c r="A63" s="85" t="s">
        <v>74</v>
      </c>
      <c r="B63" s="106" t="s">
        <v>301</v>
      </c>
      <c r="C63" s="106" t="s">
        <v>74</v>
      </c>
      <c r="D63" s="106"/>
      <c r="E63" s="108">
        <v>124800</v>
      </c>
      <c r="F63" s="108">
        <v>163000</v>
      </c>
      <c r="G63" s="108">
        <v>174000</v>
      </c>
      <c r="H63" s="108">
        <v>189400</v>
      </c>
      <c r="I63" s="108">
        <v>181800</v>
      </c>
      <c r="J63" s="83"/>
    </row>
    <row r="64" spans="1:10" x14ac:dyDescent="0.3">
      <c r="A64" s="86" t="s">
        <v>23</v>
      </c>
      <c r="B64" s="106" t="s">
        <v>301</v>
      </c>
      <c r="C64" s="106" t="s">
        <v>23</v>
      </c>
      <c r="D64" s="106"/>
      <c r="E64" s="108">
        <v>647200</v>
      </c>
      <c r="F64" s="108">
        <v>664300</v>
      </c>
      <c r="G64" s="108">
        <v>674500</v>
      </c>
      <c r="H64" s="108">
        <v>663000</v>
      </c>
      <c r="I64" s="108">
        <v>671300</v>
      </c>
      <c r="J64" s="83"/>
    </row>
    <row r="65" spans="1:10" x14ac:dyDescent="0.3">
      <c r="A65" s="72" t="s">
        <v>86</v>
      </c>
      <c r="B65" s="106" t="s">
        <v>303</v>
      </c>
      <c r="C65" s="106" t="s">
        <v>73</v>
      </c>
      <c r="D65" s="106" t="s">
        <v>70</v>
      </c>
      <c r="E65" s="108">
        <v>78492</v>
      </c>
      <c r="F65" s="108">
        <v>62941</v>
      </c>
      <c r="G65" s="108">
        <v>68200</v>
      </c>
      <c r="H65" s="108">
        <v>72006</v>
      </c>
      <c r="I65" s="108">
        <v>39730</v>
      </c>
      <c r="J65" s="83"/>
    </row>
    <row r="66" spans="1:10" x14ac:dyDescent="0.3">
      <c r="A66" s="72" t="s">
        <v>87</v>
      </c>
      <c r="B66" s="106" t="s">
        <v>304</v>
      </c>
      <c r="C66" s="106" t="s">
        <v>73</v>
      </c>
      <c r="D66" s="106" t="s">
        <v>70</v>
      </c>
      <c r="E66" s="108">
        <v>1396</v>
      </c>
      <c r="F66" s="108">
        <v>958</v>
      </c>
      <c r="G66" s="108">
        <v>768</v>
      </c>
      <c r="H66" s="108">
        <v>719</v>
      </c>
      <c r="I66" s="108">
        <v>722</v>
      </c>
      <c r="J66" s="83"/>
    </row>
    <row r="67" spans="1:10" x14ac:dyDescent="0.3">
      <c r="A67" s="86" t="s">
        <v>70</v>
      </c>
      <c r="B67" s="106" t="s">
        <v>306</v>
      </c>
      <c r="C67" s="106" t="s">
        <v>73</v>
      </c>
      <c r="D67" s="106" t="s">
        <v>70</v>
      </c>
      <c r="E67" s="108">
        <v>222100</v>
      </c>
      <c r="F67" s="108">
        <v>202000</v>
      </c>
      <c r="G67" s="108">
        <v>179300</v>
      </c>
      <c r="H67" s="108">
        <v>187600</v>
      </c>
      <c r="I67" s="108">
        <v>166800</v>
      </c>
      <c r="J67" s="83"/>
    </row>
    <row r="68" spans="1:10" x14ac:dyDescent="0.3">
      <c r="A68" s="86" t="s">
        <v>71</v>
      </c>
      <c r="B68" s="106" t="s">
        <v>306</v>
      </c>
      <c r="C68" s="106" t="s">
        <v>73</v>
      </c>
      <c r="D68" s="106" t="s">
        <v>71</v>
      </c>
      <c r="E68" s="108">
        <v>263900</v>
      </c>
      <c r="F68" s="108">
        <v>256300</v>
      </c>
      <c r="G68" s="108">
        <v>289300</v>
      </c>
      <c r="H68" s="108">
        <v>294300</v>
      </c>
      <c r="I68" s="108">
        <v>320100</v>
      </c>
      <c r="J68" s="83"/>
    </row>
    <row r="69" spans="1:10" x14ac:dyDescent="0.3">
      <c r="A69" s="87" t="s">
        <v>78</v>
      </c>
      <c r="B69" s="106" t="s">
        <v>306</v>
      </c>
      <c r="C69" s="106" t="s">
        <v>73</v>
      </c>
      <c r="D69" s="106" t="s">
        <v>23</v>
      </c>
      <c r="E69" s="108">
        <v>486000</v>
      </c>
      <c r="F69" s="108">
        <v>458300</v>
      </c>
      <c r="G69" s="108">
        <v>468600</v>
      </c>
      <c r="H69" s="108">
        <v>481900</v>
      </c>
      <c r="I69" s="108">
        <v>486900</v>
      </c>
      <c r="J69" s="83"/>
    </row>
    <row r="70" spans="1:10" ht="15" x14ac:dyDescent="0.3">
      <c r="A70" s="85" t="s">
        <v>350</v>
      </c>
      <c r="B70" s="106" t="s">
        <v>306</v>
      </c>
      <c r="C70" s="106" t="s">
        <v>74</v>
      </c>
      <c r="D70" s="106"/>
      <c r="E70" s="108">
        <v>5000</v>
      </c>
      <c r="F70" s="108">
        <v>5000</v>
      </c>
      <c r="G70" s="108">
        <v>5000</v>
      </c>
      <c r="H70" s="108">
        <v>5000</v>
      </c>
      <c r="I70" s="108">
        <v>5000</v>
      </c>
      <c r="J70" s="83"/>
    </row>
    <row r="71" spans="1:10" x14ac:dyDescent="0.3">
      <c r="A71" s="86" t="s">
        <v>84</v>
      </c>
      <c r="B71" s="106" t="s">
        <v>306</v>
      </c>
      <c r="C71" s="106" t="s">
        <v>23</v>
      </c>
      <c r="D71" s="106"/>
      <c r="E71" s="108">
        <v>491000</v>
      </c>
      <c r="F71" s="108">
        <v>463300</v>
      </c>
      <c r="G71" s="108">
        <v>473600</v>
      </c>
      <c r="H71" s="108">
        <v>486900</v>
      </c>
      <c r="I71" s="108">
        <v>491900</v>
      </c>
      <c r="J71" s="83"/>
    </row>
    <row r="72" spans="1:10" x14ac:dyDescent="0.3">
      <c r="A72" s="72" t="s">
        <v>88</v>
      </c>
      <c r="B72" s="106" t="s">
        <v>307</v>
      </c>
      <c r="C72" s="106" t="s">
        <v>73</v>
      </c>
      <c r="D72" s="106" t="s">
        <v>70</v>
      </c>
      <c r="E72" s="108">
        <v>15010</v>
      </c>
      <c r="F72" s="108">
        <v>14689</v>
      </c>
      <c r="G72" s="108">
        <v>14175</v>
      </c>
      <c r="H72" s="108">
        <v>11758</v>
      </c>
      <c r="I72" s="108">
        <v>9488</v>
      </c>
      <c r="J72" s="83"/>
    </row>
    <row r="73" spans="1:10" x14ac:dyDescent="0.3">
      <c r="A73" s="72" t="s">
        <v>89</v>
      </c>
      <c r="B73" s="106" t="s">
        <v>308</v>
      </c>
      <c r="C73" s="106" t="s">
        <v>73</v>
      </c>
      <c r="D73" s="106" t="s">
        <v>70</v>
      </c>
      <c r="E73" s="108">
        <v>16391</v>
      </c>
      <c r="F73" s="108">
        <v>15466</v>
      </c>
      <c r="G73" s="108">
        <v>15177</v>
      </c>
      <c r="H73" s="108">
        <v>14940</v>
      </c>
      <c r="I73" s="108">
        <v>15741</v>
      </c>
      <c r="J73" s="83"/>
    </row>
    <row r="74" spans="1:10" x14ac:dyDescent="0.3">
      <c r="A74" s="72" t="s">
        <v>90</v>
      </c>
      <c r="B74" s="106" t="s">
        <v>343</v>
      </c>
      <c r="C74" s="106" t="s">
        <v>73</v>
      </c>
      <c r="D74" s="106"/>
      <c r="E74" s="108">
        <v>28100</v>
      </c>
      <c r="F74" s="108">
        <v>22700</v>
      </c>
      <c r="G74" s="108">
        <v>20600</v>
      </c>
      <c r="H74" s="108">
        <v>22000</v>
      </c>
      <c r="I74" s="108">
        <v>20500</v>
      </c>
      <c r="J74" s="83"/>
    </row>
    <row r="75" spans="1:10" x14ac:dyDescent="0.3">
      <c r="A75" s="72" t="s">
        <v>91</v>
      </c>
      <c r="B75" s="106" t="s">
        <v>344</v>
      </c>
      <c r="C75" s="106" t="s">
        <v>73</v>
      </c>
      <c r="D75" s="106"/>
      <c r="E75" s="108">
        <v>11300</v>
      </c>
      <c r="F75" s="108">
        <v>5100</v>
      </c>
      <c r="G75" s="108">
        <v>6000</v>
      </c>
      <c r="H75" s="109" t="s">
        <v>2</v>
      </c>
      <c r="I75" s="109" t="s">
        <v>2</v>
      </c>
      <c r="J75" s="83"/>
    </row>
    <row r="76" spans="1:10" x14ac:dyDescent="0.3">
      <c r="A76" s="85" t="s">
        <v>70</v>
      </c>
      <c r="B76" s="106" t="s">
        <v>312</v>
      </c>
      <c r="C76" s="106" t="s">
        <v>73</v>
      </c>
      <c r="D76" s="106" t="s">
        <v>70</v>
      </c>
      <c r="E76" s="108">
        <v>73854</v>
      </c>
      <c r="F76" s="108">
        <v>62421</v>
      </c>
      <c r="G76" s="108">
        <v>66257</v>
      </c>
      <c r="H76" s="108">
        <v>66295</v>
      </c>
      <c r="I76" s="108">
        <v>67258</v>
      </c>
      <c r="J76" s="83"/>
    </row>
    <row r="77" spans="1:10" x14ac:dyDescent="0.3">
      <c r="A77" s="85" t="s">
        <v>71</v>
      </c>
      <c r="B77" s="106" t="s">
        <v>312</v>
      </c>
      <c r="C77" s="106" t="s">
        <v>73</v>
      </c>
      <c r="D77" s="106" t="s">
        <v>71</v>
      </c>
      <c r="E77" s="108">
        <v>257470</v>
      </c>
      <c r="F77" s="108">
        <v>272996</v>
      </c>
      <c r="G77" s="108">
        <v>270541</v>
      </c>
      <c r="H77" s="108">
        <v>241567</v>
      </c>
      <c r="I77" s="108">
        <v>256322</v>
      </c>
      <c r="J77" s="83"/>
    </row>
    <row r="78" spans="1:10" x14ac:dyDescent="0.3">
      <c r="A78" s="86" t="s">
        <v>23</v>
      </c>
      <c r="B78" s="106" t="s">
        <v>312</v>
      </c>
      <c r="C78" s="106" t="s">
        <v>73</v>
      </c>
      <c r="D78" s="106" t="s">
        <v>23</v>
      </c>
      <c r="E78" s="108">
        <v>331324</v>
      </c>
      <c r="F78" s="108">
        <v>335417</v>
      </c>
      <c r="G78" s="108">
        <v>336798</v>
      </c>
      <c r="H78" s="108">
        <v>307862</v>
      </c>
      <c r="I78" s="108">
        <v>323580</v>
      </c>
      <c r="J78" s="83"/>
    </row>
    <row r="79" spans="1:10" x14ac:dyDescent="0.3">
      <c r="A79" s="72" t="s">
        <v>92</v>
      </c>
      <c r="B79" s="106" t="s">
        <v>313</v>
      </c>
      <c r="C79" s="106" t="s">
        <v>73</v>
      </c>
      <c r="D79" s="106"/>
      <c r="E79" s="108">
        <v>185100</v>
      </c>
      <c r="F79" s="108">
        <v>205000</v>
      </c>
      <c r="G79" s="108">
        <v>170800</v>
      </c>
      <c r="H79" s="108">
        <v>217300</v>
      </c>
      <c r="I79" s="108">
        <v>220900</v>
      </c>
      <c r="J79" s="83"/>
    </row>
    <row r="80" spans="1:10" x14ac:dyDescent="0.3">
      <c r="A80" s="85" t="s">
        <v>73</v>
      </c>
      <c r="B80" s="106" t="s">
        <v>314</v>
      </c>
      <c r="C80" s="106" t="s">
        <v>73</v>
      </c>
      <c r="D80" s="106"/>
      <c r="E80" s="108">
        <v>429000</v>
      </c>
      <c r="F80" s="108">
        <v>429600</v>
      </c>
      <c r="G80" s="108">
        <v>423600</v>
      </c>
      <c r="H80" s="108">
        <v>463600</v>
      </c>
      <c r="I80" s="108">
        <v>428500</v>
      </c>
      <c r="J80" s="83"/>
    </row>
    <row r="81" spans="1:10" x14ac:dyDescent="0.3">
      <c r="A81" s="85" t="s">
        <v>74</v>
      </c>
      <c r="B81" s="106" t="s">
        <v>314</v>
      </c>
      <c r="C81" s="106" t="s">
        <v>74</v>
      </c>
      <c r="D81" s="106"/>
      <c r="E81" s="108">
        <v>106600</v>
      </c>
      <c r="F81" s="108">
        <v>92400</v>
      </c>
      <c r="G81" s="108">
        <v>78200</v>
      </c>
      <c r="H81" s="108">
        <v>102000</v>
      </c>
      <c r="I81" s="108">
        <v>131800</v>
      </c>
      <c r="J81" s="83"/>
    </row>
    <row r="82" spans="1:10" x14ac:dyDescent="0.3">
      <c r="A82" s="86" t="s">
        <v>23</v>
      </c>
      <c r="B82" s="106" t="s">
        <v>314</v>
      </c>
      <c r="C82" s="106" t="s">
        <v>23</v>
      </c>
      <c r="D82" s="106"/>
      <c r="E82" s="108">
        <v>535600</v>
      </c>
      <c r="F82" s="108">
        <v>522000</v>
      </c>
      <c r="G82" s="108">
        <v>501800</v>
      </c>
      <c r="H82" s="108">
        <v>565600</v>
      </c>
      <c r="I82" s="108">
        <v>560300</v>
      </c>
      <c r="J82" s="83"/>
    </row>
    <row r="83" spans="1:10" x14ac:dyDescent="0.3">
      <c r="A83" s="86" t="s">
        <v>70</v>
      </c>
      <c r="B83" s="106" t="s">
        <v>209</v>
      </c>
      <c r="C83" s="106" t="s">
        <v>73</v>
      </c>
      <c r="D83" s="106" t="s">
        <v>70</v>
      </c>
      <c r="E83" s="108">
        <v>1300</v>
      </c>
      <c r="F83" s="108">
        <v>1300</v>
      </c>
      <c r="G83" s="108">
        <v>1200</v>
      </c>
      <c r="H83" s="108">
        <v>1200</v>
      </c>
      <c r="I83" s="108">
        <v>1200</v>
      </c>
      <c r="J83" s="83"/>
    </row>
    <row r="84" spans="1:10" x14ac:dyDescent="0.3">
      <c r="A84" s="86" t="s">
        <v>71</v>
      </c>
      <c r="B84" s="106" t="s">
        <v>209</v>
      </c>
      <c r="C84" s="106" t="s">
        <v>73</v>
      </c>
      <c r="D84" s="106" t="s">
        <v>71</v>
      </c>
      <c r="E84" s="108">
        <v>662300</v>
      </c>
      <c r="F84" s="108">
        <v>729700</v>
      </c>
      <c r="G84" s="108">
        <v>781400</v>
      </c>
      <c r="H84" s="108">
        <v>790600</v>
      </c>
      <c r="I84" s="108">
        <v>800500</v>
      </c>
      <c r="J84" s="83"/>
    </row>
    <row r="85" spans="1:10" x14ac:dyDescent="0.3">
      <c r="A85" s="87" t="s">
        <v>78</v>
      </c>
      <c r="B85" s="106" t="s">
        <v>209</v>
      </c>
      <c r="C85" s="106" t="s">
        <v>73</v>
      </c>
      <c r="D85" s="106" t="s">
        <v>23</v>
      </c>
      <c r="E85" s="108">
        <v>663600</v>
      </c>
      <c r="F85" s="108">
        <v>731000</v>
      </c>
      <c r="G85" s="108">
        <v>782600</v>
      </c>
      <c r="H85" s="108">
        <v>791800</v>
      </c>
      <c r="I85" s="108">
        <v>801700</v>
      </c>
      <c r="J85" s="83"/>
    </row>
    <row r="86" spans="1:10" x14ac:dyDescent="0.3">
      <c r="A86" s="85" t="s">
        <v>74</v>
      </c>
      <c r="B86" s="106" t="s">
        <v>209</v>
      </c>
      <c r="C86" s="106" t="s">
        <v>74</v>
      </c>
      <c r="D86" s="106"/>
      <c r="E86" s="108">
        <v>197800</v>
      </c>
      <c r="F86" s="108">
        <v>218000</v>
      </c>
      <c r="G86" s="108">
        <v>233400</v>
      </c>
      <c r="H86" s="108">
        <v>236200</v>
      </c>
      <c r="I86" s="108">
        <v>239700</v>
      </c>
      <c r="J86" s="83"/>
    </row>
    <row r="87" spans="1:10" x14ac:dyDescent="0.3">
      <c r="A87" s="86" t="s">
        <v>84</v>
      </c>
      <c r="B87" s="106" t="s">
        <v>209</v>
      </c>
      <c r="C87" s="106" t="s">
        <v>23</v>
      </c>
      <c r="D87" s="106"/>
      <c r="E87" s="108">
        <v>861400</v>
      </c>
      <c r="F87" s="108">
        <v>949000</v>
      </c>
      <c r="G87" s="108">
        <v>1016000</v>
      </c>
      <c r="H87" s="108">
        <v>1028000</v>
      </c>
      <c r="I87" s="108">
        <v>1041400</v>
      </c>
      <c r="J87" s="83"/>
    </row>
    <row r="88" spans="1:10" x14ac:dyDescent="0.3">
      <c r="A88" s="85" t="s">
        <v>73</v>
      </c>
      <c r="B88" s="106" t="s">
        <v>318</v>
      </c>
      <c r="C88" s="106" t="s">
        <v>73</v>
      </c>
      <c r="D88" s="106"/>
      <c r="E88" s="108">
        <v>59078</v>
      </c>
      <c r="F88" s="108">
        <v>67752</v>
      </c>
      <c r="G88" s="108">
        <v>66200</v>
      </c>
      <c r="H88" s="108">
        <v>73000</v>
      </c>
      <c r="I88" s="108">
        <v>45100</v>
      </c>
      <c r="J88" s="83"/>
    </row>
    <row r="89" spans="1:10" x14ac:dyDescent="0.3">
      <c r="A89" s="85" t="s">
        <v>74</v>
      </c>
      <c r="B89" s="106" t="s">
        <v>318</v>
      </c>
      <c r="C89" s="106" t="s">
        <v>74</v>
      </c>
      <c r="D89" s="106"/>
      <c r="E89" s="108">
        <v>2231</v>
      </c>
      <c r="F89" s="108">
        <v>1469</v>
      </c>
      <c r="G89" s="108">
        <v>1000</v>
      </c>
      <c r="H89" s="108">
        <v>1000</v>
      </c>
      <c r="I89" s="108">
        <v>1900</v>
      </c>
      <c r="J89" s="83"/>
    </row>
    <row r="90" spans="1:10" x14ac:dyDescent="0.3">
      <c r="A90" s="86" t="s">
        <v>23</v>
      </c>
      <c r="B90" s="106" t="s">
        <v>318</v>
      </c>
      <c r="C90" s="106" t="s">
        <v>23</v>
      </c>
      <c r="D90" s="106"/>
      <c r="E90" s="108">
        <v>61309</v>
      </c>
      <c r="F90" s="108">
        <v>69221</v>
      </c>
      <c r="G90" s="108">
        <v>67200</v>
      </c>
      <c r="H90" s="108">
        <v>74000</v>
      </c>
      <c r="I90" s="108">
        <v>47000</v>
      </c>
      <c r="J90" s="83"/>
    </row>
    <row r="91" spans="1:10" x14ac:dyDescent="0.3">
      <c r="A91" s="72" t="s">
        <v>93</v>
      </c>
      <c r="B91" s="106" t="s">
        <v>319</v>
      </c>
      <c r="C91" s="106" t="s">
        <v>73</v>
      </c>
      <c r="D91" s="106"/>
      <c r="E91" s="108">
        <v>53900</v>
      </c>
      <c r="F91" s="108">
        <v>66200</v>
      </c>
      <c r="G91" s="108">
        <v>43900</v>
      </c>
      <c r="H91" s="108">
        <v>35600</v>
      </c>
      <c r="I91" s="108">
        <v>21800</v>
      </c>
      <c r="J91" s="83"/>
    </row>
    <row r="92" spans="1:10" x14ac:dyDescent="0.3">
      <c r="A92" s="86" t="s">
        <v>70</v>
      </c>
      <c r="B92" s="106" t="s">
        <v>320</v>
      </c>
      <c r="C92" s="106" t="s">
        <v>73</v>
      </c>
      <c r="D92" s="106" t="s">
        <v>70</v>
      </c>
      <c r="E92" s="108">
        <v>73643</v>
      </c>
      <c r="F92" s="108">
        <v>73664</v>
      </c>
      <c r="G92" s="108">
        <v>70738</v>
      </c>
      <c r="H92" s="108">
        <v>48090</v>
      </c>
      <c r="I92" s="108">
        <v>54352</v>
      </c>
      <c r="J92" s="83"/>
    </row>
    <row r="93" spans="1:10" x14ac:dyDescent="0.3">
      <c r="A93" s="86" t="s">
        <v>71</v>
      </c>
      <c r="B93" s="106" t="s">
        <v>320</v>
      </c>
      <c r="C93" s="106" t="s">
        <v>73</v>
      </c>
      <c r="D93" s="106" t="s">
        <v>71</v>
      </c>
      <c r="E93" s="108">
        <v>281600</v>
      </c>
      <c r="F93" s="108">
        <v>260700</v>
      </c>
      <c r="G93" s="108">
        <v>273200</v>
      </c>
      <c r="H93" s="108">
        <v>252900</v>
      </c>
      <c r="I93" s="108">
        <v>256600</v>
      </c>
      <c r="J93" s="83"/>
    </row>
    <row r="94" spans="1:10" x14ac:dyDescent="0.3">
      <c r="A94" s="87" t="s">
        <v>78</v>
      </c>
      <c r="B94" s="106" t="s">
        <v>320</v>
      </c>
      <c r="C94" s="106" t="s">
        <v>73</v>
      </c>
      <c r="D94" s="106" t="s">
        <v>23</v>
      </c>
      <c r="E94" s="108">
        <v>355243</v>
      </c>
      <c r="F94" s="108">
        <v>334364</v>
      </c>
      <c r="G94" s="108">
        <v>343938</v>
      </c>
      <c r="H94" s="108">
        <v>300990</v>
      </c>
      <c r="I94" s="108">
        <v>310952</v>
      </c>
      <c r="J94" s="83"/>
    </row>
    <row r="95" spans="1:10" x14ac:dyDescent="0.3">
      <c r="A95" s="86" t="s">
        <v>74</v>
      </c>
      <c r="B95" s="106" t="s">
        <v>320</v>
      </c>
      <c r="C95" s="106" t="s">
        <v>74</v>
      </c>
      <c r="D95" s="106"/>
      <c r="E95" s="108">
        <v>74200</v>
      </c>
      <c r="F95" s="108">
        <v>80800</v>
      </c>
      <c r="G95" s="108">
        <v>79900</v>
      </c>
      <c r="H95" s="108">
        <v>85300</v>
      </c>
      <c r="I95" s="108">
        <v>88700</v>
      </c>
      <c r="J95" s="83"/>
    </row>
    <row r="96" spans="1:10" x14ac:dyDescent="0.3">
      <c r="A96" s="86" t="s">
        <v>84</v>
      </c>
      <c r="B96" s="106" t="s">
        <v>320</v>
      </c>
      <c r="C96" s="106" t="s">
        <v>23</v>
      </c>
      <c r="D96" s="106"/>
      <c r="E96" s="108">
        <v>429443</v>
      </c>
      <c r="F96" s="108">
        <v>415164</v>
      </c>
      <c r="G96" s="108">
        <v>423838</v>
      </c>
      <c r="H96" s="108">
        <v>386290</v>
      </c>
      <c r="I96" s="108">
        <v>399652</v>
      </c>
      <c r="J96" s="83"/>
    </row>
    <row r="97" spans="1:10" x14ac:dyDescent="0.3">
      <c r="A97" s="85" t="s">
        <v>73</v>
      </c>
      <c r="B97" s="106" t="s">
        <v>321</v>
      </c>
      <c r="C97" s="106" t="s">
        <v>73</v>
      </c>
      <c r="D97" s="106"/>
      <c r="E97" s="108">
        <v>148600</v>
      </c>
      <c r="F97" s="108">
        <v>157500</v>
      </c>
      <c r="G97" s="108">
        <v>167900</v>
      </c>
      <c r="H97" s="108">
        <v>146600</v>
      </c>
      <c r="I97" s="108">
        <v>167200</v>
      </c>
      <c r="J97" s="83"/>
    </row>
    <row r="98" spans="1:10" x14ac:dyDescent="0.3">
      <c r="A98" s="85" t="s">
        <v>74</v>
      </c>
      <c r="B98" s="106" t="s">
        <v>321</v>
      </c>
      <c r="C98" s="106" t="s">
        <v>74</v>
      </c>
      <c r="D98" s="106"/>
      <c r="E98" s="108">
        <v>58400</v>
      </c>
      <c r="F98" s="108">
        <v>61500</v>
      </c>
      <c r="G98" s="108">
        <v>56100</v>
      </c>
      <c r="H98" s="108">
        <v>54400</v>
      </c>
      <c r="I98" s="108">
        <v>58800</v>
      </c>
      <c r="J98" s="83"/>
    </row>
    <row r="99" spans="1:10" x14ac:dyDescent="0.3">
      <c r="A99" s="86" t="s">
        <v>23</v>
      </c>
      <c r="B99" s="106" t="s">
        <v>321</v>
      </c>
      <c r="C99" s="106" t="s">
        <v>23</v>
      </c>
      <c r="D99" s="106"/>
      <c r="E99" s="108">
        <v>207000</v>
      </c>
      <c r="F99" s="108">
        <v>219000</v>
      </c>
      <c r="G99" s="108">
        <v>224000</v>
      </c>
      <c r="H99" s="108">
        <v>201000</v>
      </c>
      <c r="I99" s="108">
        <v>226000</v>
      </c>
      <c r="J99" s="83"/>
    </row>
    <row r="100" spans="1:10" x14ac:dyDescent="0.3">
      <c r="A100" s="85" t="s">
        <v>73</v>
      </c>
      <c r="B100" s="106" t="s">
        <v>323</v>
      </c>
      <c r="C100" s="106" t="s">
        <v>73</v>
      </c>
      <c r="D100" s="106"/>
      <c r="E100" s="108">
        <v>47400</v>
      </c>
      <c r="F100" s="108">
        <v>88000</v>
      </c>
      <c r="G100" s="108">
        <v>116300</v>
      </c>
      <c r="H100" s="108">
        <v>106000</v>
      </c>
      <c r="I100" s="108">
        <v>116100</v>
      </c>
      <c r="J100" s="83"/>
    </row>
    <row r="101" spans="1:10" x14ac:dyDescent="0.3">
      <c r="A101" s="85" t="s">
        <v>74</v>
      </c>
      <c r="B101" s="106" t="s">
        <v>323</v>
      </c>
      <c r="C101" s="106" t="s">
        <v>74</v>
      </c>
      <c r="D101" s="106"/>
      <c r="E101" s="108">
        <v>5000</v>
      </c>
      <c r="F101" s="108">
        <v>7000</v>
      </c>
      <c r="G101" s="108">
        <v>10000</v>
      </c>
      <c r="H101" s="108">
        <v>10000</v>
      </c>
      <c r="I101" s="108">
        <v>10000</v>
      </c>
      <c r="J101" s="83"/>
    </row>
    <row r="102" spans="1:10" x14ac:dyDescent="0.3">
      <c r="A102" s="86" t="s">
        <v>23</v>
      </c>
      <c r="B102" s="106" t="s">
        <v>323</v>
      </c>
      <c r="C102" s="106" t="s">
        <v>23</v>
      </c>
      <c r="D102" s="106"/>
      <c r="E102" s="108">
        <v>52400</v>
      </c>
      <c r="F102" s="108">
        <v>95000</v>
      </c>
      <c r="G102" s="108">
        <v>126300</v>
      </c>
      <c r="H102" s="108">
        <v>116000</v>
      </c>
      <c r="I102" s="108">
        <v>126100</v>
      </c>
      <c r="J102" s="83"/>
    </row>
    <row r="103" spans="1:10" x14ac:dyDescent="0.3">
      <c r="A103" s="72" t="s">
        <v>94</v>
      </c>
      <c r="B103" s="106" t="s">
        <v>345</v>
      </c>
      <c r="C103" s="106" t="s">
        <v>74</v>
      </c>
      <c r="D103" s="106"/>
      <c r="E103" s="108">
        <v>21973</v>
      </c>
      <c r="F103" s="108">
        <v>25186</v>
      </c>
      <c r="G103" s="108">
        <v>24901</v>
      </c>
      <c r="H103" s="108">
        <v>20409</v>
      </c>
      <c r="I103" s="108">
        <v>24335</v>
      </c>
      <c r="J103" s="83"/>
    </row>
    <row r="104" spans="1:10" x14ac:dyDescent="0.3">
      <c r="A104" s="86" t="s">
        <v>70</v>
      </c>
      <c r="B104" s="106" t="s">
        <v>333</v>
      </c>
      <c r="C104" s="106" t="s">
        <v>73</v>
      </c>
      <c r="D104" s="106" t="s">
        <v>70</v>
      </c>
      <c r="E104" s="108">
        <v>615000</v>
      </c>
      <c r="F104" s="108">
        <v>557000</v>
      </c>
      <c r="G104" s="108">
        <v>532000</v>
      </c>
      <c r="H104" s="108">
        <v>527000</v>
      </c>
      <c r="I104" s="108">
        <v>559000</v>
      </c>
      <c r="J104" s="83"/>
    </row>
    <row r="105" spans="1:10" x14ac:dyDescent="0.3">
      <c r="A105" s="86" t="s">
        <v>71</v>
      </c>
      <c r="B105" s="106" t="s">
        <v>333</v>
      </c>
      <c r="C105" s="106" t="s">
        <v>73</v>
      </c>
      <c r="D105" s="106" t="s">
        <v>71</v>
      </c>
      <c r="E105" s="108">
        <v>561000</v>
      </c>
      <c r="F105" s="108">
        <v>482000</v>
      </c>
      <c r="G105" s="108">
        <v>538000</v>
      </c>
      <c r="H105" s="108">
        <v>457000</v>
      </c>
      <c r="I105" s="108">
        <v>315000</v>
      </c>
      <c r="J105" s="83"/>
    </row>
    <row r="106" spans="1:10" x14ac:dyDescent="0.3">
      <c r="A106" s="87" t="s">
        <v>78</v>
      </c>
      <c r="B106" s="106" t="s">
        <v>333</v>
      </c>
      <c r="C106" s="106" t="s">
        <v>73</v>
      </c>
      <c r="D106" s="106" t="s">
        <v>23</v>
      </c>
      <c r="E106" s="108">
        <v>1180000</v>
      </c>
      <c r="F106" s="108">
        <v>1040000</v>
      </c>
      <c r="G106" s="108">
        <v>1070000</v>
      </c>
      <c r="H106" s="108">
        <v>985000</v>
      </c>
      <c r="I106" s="108">
        <v>874000</v>
      </c>
      <c r="J106" s="83"/>
    </row>
    <row r="107" spans="1:10" x14ac:dyDescent="0.3">
      <c r="A107" s="86" t="s">
        <v>74</v>
      </c>
      <c r="B107" s="106" t="s">
        <v>333</v>
      </c>
      <c r="C107" s="106" t="s">
        <v>74</v>
      </c>
      <c r="D107" s="106"/>
      <c r="E107" s="108">
        <v>46300</v>
      </c>
      <c r="F107" s="108">
        <v>40100</v>
      </c>
      <c r="G107" s="108">
        <v>41200</v>
      </c>
      <c r="H107" s="108">
        <v>44400</v>
      </c>
      <c r="I107" s="108">
        <v>43200</v>
      </c>
      <c r="J107" s="83"/>
    </row>
    <row r="108" spans="1:10" x14ac:dyDescent="0.3">
      <c r="A108" s="87" t="s">
        <v>84</v>
      </c>
      <c r="B108" s="106" t="s">
        <v>333</v>
      </c>
      <c r="C108" s="106" t="s">
        <v>23</v>
      </c>
      <c r="D108" s="106"/>
      <c r="E108" s="108">
        <v>1220000</v>
      </c>
      <c r="F108" s="108">
        <v>1080000</v>
      </c>
      <c r="G108" s="108">
        <v>1110000</v>
      </c>
      <c r="H108" s="108">
        <v>1030000</v>
      </c>
      <c r="I108" s="108">
        <v>918000</v>
      </c>
      <c r="J108" s="83"/>
    </row>
    <row r="109" spans="1:10" x14ac:dyDescent="0.3">
      <c r="A109" s="72" t="s">
        <v>95</v>
      </c>
      <c r="B109" s="106" t="s">
        <v>325</v>
      </c>
      <c r="C109" s="106" t="s">
        <v>73</v>
      </c>
      <c r="D109" s="106"/>
      <c r="E109" s="108">
        <v>140000</v>
      </c>
      <c r="F109" s="108">
        <v>140100</v>
      </c>
      <c r="G109" s="108">
        <v>141200</v>
      </c>
      <c r="H109" s="108">
        <v>147250</v>
      </c>
      <c r="I109" s="108">
        <v>145000</v>
      </c>
      <c r="J109" s="83"/>
    </row>
    <row r="110" spans="1:10" x14ac:dyDescent="0.3">
      <c r="A110" s="72" t="s">
        <v>96</v>
      </c>
      <c r="B110" s="106" t="s">
        <v>326</v>
      </c>
      <c r="C110" s="106" t="s">
        <v>73</v>
      </c>
      <c r="D110" s="106"/>
      <c r="E110" s="108">
        <v>11600</v>
      </c>
      <c r="F110" s="108">
        <v>15800</v>
      </c>
      <c r="G110" s="108">
        <v>15100</v>
      </c>
      <c r="H110" s="108">
        <v>19200</v>
      </c>
      <c r="I110" s="108">
        <v>19200</v>
      </c>
      <c r="J110" s="83"/>
    </row>
    <row r="111" spans="1:10" x14ac:dyDescent="0.3">
      <c r="A111" s="85" t="s">
        <v>70</v>
      </c>
      <c r="B111" s="106" t="s">
        <v>21</v>
      </c>
      <c r="C111" s="106" t="s">
        <v>73</v>
      </c>
      <c r="D111" s="106" t="s">
        <v>70</v>
      </c>
      <c r="E111" s="108">
        <v>195800</v>
      </c>
      <c r="F111" s="108">
        <v>201300</v>
      </c>
      <c r="G111" s="108">
        <v>210000</v>
      </c>
      <c r="H111" s="108">
        <v>144400</v>
      </c>
      <c r="I111" s="108">
        <v>146000</v>
      </c>
      <c r="J111" s="83"/>
    </row>
    <row r="112" spans="1:10" x14ac:dyDescent="0.3">
      <c r="A112" s="85" t="s">
        <v>71</v>
      </c>
      <c r="B112" s="106" t="s">
        <v>21</v>
      </c>
      <c r="C112" s="106" t="s">
        <v>73</v>
      </c>
      <c r="D112" s="106" t="s">
        <v>23</v>
      </c>
      <c r="E112" s="108">
        <v>230600</v>
      </c>
      <c r="F112" s="108">
        <v>264800</v>
      </c>
      <c r="G112" s="108">
        <v>248200</v>
      </c>
      <c r="H112" s="108">
        <v>120100</v>
      </c>
      <c r="I112" s="108">
        <v>232400</v>
      </c>
      <c r="J112" s="83"/>
    </row>
    <row r="113" spans="1:10" x14ac:dyDescent="0.3">
      <c r="A113" s="86" t="s">
        <v>23</v>
      </c>
      <c r="B113" s="106" t="s">
        <v>21</v>
      </c>
      <c r="C113" s="106" t="s">
        <v>73</v>
      </c>
      <c r="D113" s="106" t="s">
        <v>23</v>
      </c>
      <c r="E113" s="108">
        <v>426400</v>
      </c>
      <c r="F113" s="108">
        <v>466100</v>
      </c>
      <c r="G113" s="108">
        <v>458200</v>
      </c>
      <c r="H113" s="108">
        <v>264500</v>
      </c>
      <c r="I113" s="108">
        <v>378400</v>
      </c>
      <c r="J113" s="83"/>
    </row>
    <row r="114" spans="1:10" x14ac:dyDescent="0.3">
      <c r="A114" s="72" t="s">
        <v>97</v>
      </c>
      <c r="B114" s="123" t="s">
        <v>348</v>
      </c>
      <c r="C114" s="123" t="s">
        <v>23</v>
      </c>
      <c r="D114" s="123"/>
      <c r="E114" s="124">
        <v>23700000</v>
      </c>
      <c r="F114" s="124">
        <v>23900000</v>
      </c>
      <c r="G114" s="124">
        <v>24400000</v>
      </c>
      <c r="H114" s="124">
        <v>24400000</v>
      </c>
      <c r="I114" s="124">
        <v>25000000</v>
      </c>
      <c r="J114" s="125">
        <f>I114/$I$114</f>
        <v>1</v>
      </c>
    </row>
    <row r="115" spans="1:10" x14ac:dyDescent="0.3">
      <c r="A115" s="101" t="s">
        <v>70</v>
      </c>
      <c r="B115" s="123" t="s">
        <v>348</v>
      </c>
      <c r="C115" s="123" t="s">
        <v>73</v>
      </c>
      <c r="D115" s="123" t="s">
        <v>70</v>
      </c>
      <c r="E115" s="124">
        <v>3980000</v>
      </c>
      <c r="F115" s="124">
        <v>3890000</v>
      </c>
      <c r="G115" s="124">
        <v>4010000</v>
      </c>
      <c r="H115" s="124">
        <v>4110000</v>
      </c>
      <c r="I115" s="124">
        <v>4190000</v>
      </c>
      <c r="J115" s="125">
        <f t="shared" ref="J115:J118" si="0">I115/$I$114</f>
        <v>0.1676</v>
      </c>
    </row>
    <row r="116" spans="1:10" x14ac:dyDescent="0.3">
      <c r="A116" s="101" t="s">
        <v>71</v>
      </c>
      <c r="B116" s="123" t="s">
        <v>348</v>
      </c>
      <c r="C116" s="123" t="s">
        <v>73</v>
      </c>
      <c r="D116" s="123" t="s">
        <v>71</v>
      </c>
      <c r="E116" s="124">
        <v>15700000</v>
      </c>
      <c r="F116" s="124">
        <v>15900000</v>
      </c>
      <c r="G116" s="124">
        <v>16300000</v>
      </c>
      <c r="H116" s="124">
        <v>16100000</v>
      </c>
      <c r="I116" s="124">
        <v>16900000</v>
      </c>
      <c r="J116" s="125">
        <f t="shared" si="0"/>
        <v>0.67600000000000005</v>
      </c>
    </row>
    <row r="117" spans="1:10" x14ac:dyDescent="0.3">
      <c r="A117" s="102" t="s">
        <v>99</v>
      </c>
      <c r="B117" s="123" t="s">
        <v>348</v>
      </c>
      <c r="C117" s="123" t="s">
        <v>73</v>
      </c>
      <c r="D117" s="123" t="s">
        <v>23</v>
      </c>
      <c r="E117" s="124">
        <v>19700000</v>
      </c>
      <c r="F117" s="124">
        <v>19800000</v>
      </c>
      <c r="G117" s="124">
        <v>20300000</v>
      </c>
      <c r="H117" s="124">
        <v>20300000</v>
      </c>
      <c r="I117" s="124">
        <v>21100000</v>
      </c>
      <c r="J117" s="125">
        <f t="shared" si="0"/>
        <v>0.84399999999999997</v>
      </c>
    </row>
    <row r="118" spans="1:10" x14ac:dyDescent="0.3">
      <c r="A118" s="87" t="s">
        <v>74</v>
      </c>
      <c r="B118" s="123" t="s">
        <v>348</v>
      </c>
      <c r="C118" s="123" t="s">
        <v>74</v>
      </c>
      <c r="D118" s="123"/>
      <c r="E118" s="124">
        <v>3960000</v>
      </c>
      <c r="F118" s="124">
        <v>4150000</v>
      </c>
      <c r="G118" s="124">
        <v>4120000</v>
      </c>
      <c r="H118" s="124">
        <v>4130000</v>
      </c>
      <c r="I118" s="124">
        <v>3970000</v>
      </c>
      <c r="J118" s="125">
        <f t="shared" si="0"/>
        <v>0.1588</v>
      </c>
    </row>
    <row r="119" spans="1:10" ht="15" x14ac:dyDescent="0.3">
      <c r="A119" s="178" t="s">
        <v>351</v>
      </c>
      <c r="B119" s="178"/>
      <c r="C119" s="178"/>
      <c r="D119" s="178"/>
      <c r="E119" s="178"/>
      <c r="F119" s="178"/>
      <c r="G119" s="178"/>
      <c r="H119" s="178"/>
      <c r="I119" s="178"/>
      <c r="J119" s="83"/>
    </row>
    <row r="120" spans="1:10" ht="15" x14ac:dyDescent="0.3">
      <c r="A120" s="179" t="s">
        <v>352</v>
      </c>
      <c r="B120" s="179"/>
      <c r="C120" s="179"/>
      <c r="D120" s="179"/>
      <c r="E120" s="177"/>
      <c r="F120" s="177"/>
      <c r="G120" s="177"/>
      <c r="H120" s="177"/>
      <c r="I120" s="177"/>
      <c r="J120" s="83"/>
    </row>
    <row r="121" spans="1:10" x14ac:dyDescent="0.3">
      <c r="A121" s="177" t="s">
        <v>353</v>
      </c>
      <c r="B121" s="177"/>
      <c r="C121" s="177"/>
      <c r="D121" s="177"/>
      <c r="E121" s="177"/>
      <c r="F121" s="177"/>
      <c r="G121" s="177"/>
      <c r="H121" s="177"/>
      <c r="I121" s="177"/>
      <c r="J121" s="83"/>
    </row>
    <row r="122" spans="1:10" x14ac:dyDescent="0.3">
      <c r="A122" s="177" t="s">
        <v>354</v>
      </c>
      <c r="B122" s="177"/>
      <c r="C122" s="177"/>
      <c r="D122" s="177"/>
      <c r="E122" s="177"/>
      <c r="F122" s="177"/>
      <c r="G122" s="177"/>
      <c r="H122" s="177"/>
      <c r="I122" s="177"/>
      <c r="J122" s="83"/>
    </row>
    <row r="123" spans="1:10" x14ac:dyDescent="0.3">
      <c r="A123" s="177" t="s">
        <v>355</v>
      </c>
      <c r="B123" s="177"/>
      <c r="C123" s="177"/>
      <c r="D123" s="177"/>
      <c r="E123" s="177"/>
      <c r="F123" s="177"/>
      <c r="G123" s="177"/>
      <c r="H123" s="177"/>
      <c r="I123" s="177"/>
      <c r="J123" s="83"/>
    </row>
    <row r="124" spans="1:10" x14ac:dyDescent="0.3">
      <c r="A124" s="177" t="s">
        <v>356</v>
      </c>
      <c r="B124" s="177"/>
      <c r="C124" s="177"/>
      <c r="D124" s="177"/>
      <c r="E124" s="177"/>
      <c r="F124" s="177"/>
      <c r="G124" s="177"/>
      <c r="H124" s="177"/>
      <c r="I124" s="177"/>
      <c r="J124" s="83"/>
    </row>
    <row r="125" spans="1:10" x14ac:dyDescent="0.3">
      <c r="J125" s="83"/>
    </row>
    <row r="126" spans="1:10" x14ac:dyDescent="0.3">
      <c r="J126" s="83"/>
    </row>
    <row r="127" spans="1:10" x14ac:dyDescent="0.3">
      <c r="J127" s="83"/>
    </row>
    <row r="128" spans="1:10" x14ac:dyDescent="0.3">
      <c r="J128" s="83"/>
    </row>
    <row r="129" spans="10:10" x14ac:dyDescent="0.3">
      <c r="J129" s="83"/>
    </row>
    <row r="130" spans="10:10" x14ac:dyDescent="0.3">
      <c r="J130" s="83"/>
    </row>
    <row r="131" spans="10:10" x14ac:dyDescent="0.3">
      <c r="J131" s="83"/>
    </row>
    <row r="132" spans="10:10" x14ac:dyDescent="0.3">
      <c r="J132" s="83"/>
    </row>
    <row r="133" spans="10:10" x14ac:dyDescent="0.3">
      <c r="J133" s="83"/>
    </row>
    <row r="134" spans="10:10" x14ac:dyDescent="0.3">
      <c r="J134" s="83"/>
    </row>
    <row r="135" spans="10:10" x14ac:dyDescent="0.3">
      <c r="J135" s="83"/>
    </row>
    <row r="136" spans="10:10" x14ac:dyDescent="0.3">
      <c r="J136" s="83"/>
    </row>
    <row r="137" spans="10:10" x14ac:dyDescent="0.3">
      <c r="J137" s="83"/>
    </row>
    <row r="138" spans="10:10" x14ac:dyDescent="0.3">
      <c r="J138" s="83"/>
    </row>
    <row r="139" spans="10:10" x14ac:dyDescent="0.3">
      <c r="J139" s="83"/>
    </row>
    <row r="140" spans="10:10" x14ac:dyDescent="0.3">
      <c r="J140" s="83"/>
    </row>
    <row r="141" spans="10:10" x14ac:dyDescent="0.3">
      <c r="J141" s="83"/>
    </row>
    <row r="142" spans="10:10" x14ac:dyDescent="0.3">
      <c r="J142" s="83"/>
    </row>
    <row r="143" spans="10:10" x14ac:dyDescent="0.3">
      <c r="J143" s="83"/>
    </row>
    <row r="144" spans="10:10" x14ac:dyDescent="0.3">
      <c r="J144" s="83"/>
    </row>
    <row r="145" spans="10:10" x14ac:dyDescent="0.3">
      <c r="J145" s="83"/>
    </row>
    <row r="146" spans="10:10" x14ac:dyDescent="0.3">
      <c r="J146" s="83"/>
    </row>
    <row r="147" spans="10:10" x14ac:dyDescent="0.3">
      <c r="J147" s="83"/>
    </row>
    <row r="148" spans="10:10" x14ac:dyDescent="0.3">
      <c r="J148" s="83"/>
    </row>
  </sheetData>
  <mergeCells count="6">
    <mergeCell ref="A124:I124"/>
    <mergeCell ref="A119:I119"/>
    <mergeCell ref="A120:I120"/>
    <mergeCell ref="A121:I121"/>
    <mergeCell ref="A122:I122"/>
    <mergeCell ref="A123:I1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86F67-F3A3-4718-A2F9-EA64FA1BA324}">
  <dimension ref="A1:J83"/>
  <sheetViews>
    <sheetView topLeftCell="A18" zoomScale="110" zoomScaleNormal="110" workbookViewId="0">
      <selection activeCell="I17" sqref="I17"/>
    </sheetView>
  </sheetViews>
  <sheetFormatPr defaultColWidth="8" defaultRowHeight="13.8" x14ac:dyDescent="0.3"/>
  <cols>
    <col min="1" max="1" width="17.88671875" style="93" bestFit="1" customWidth="1"/>
    <col min="2" max="2" width="14.77734375" style="94" bestFit="1" customWidth="1"/>
    <col min="3" max="3" width="10.21875" style="94" bestFit="1" customWidth="1"/>
    <col min="4" max="8" width="9.88671875" style="96" bestFit="1" customWidth="1"/>
    <col min="9" max="16384" width="8" style="84"/>
  </cols>
  <sheetData>
    <row r="1" spans="1:9" x14ac:dyDescent="0.3">
      <c r="A1" s="82" t="s">
        <v>283</v>
      </c>
      <c r="B1" s="103" t="s">
        <v>281</v>
      </c>
      <c r="C1" s="103" t="s">
        <v>282</v>
      </c>
      <c r="D1" s="110">
        <v>2016</v>
      </c>
      <c r="E1" s="110">
        <v>2017</v>
      </c>
      <c r="F1" s="110">
        <v>2018</v>
      </c>
      <c r="G1" s="110">
        <v>2019</v>
      </c>
      <c r="H1" s="110">
        <v>2020</v>
      </c>
      <c r="I1" s="83"/>
    </row>
    <row r="2" spans="1:9" x14ac:dyDescent="0.3">
      <c r="A2" s="72" t="s">
        <v>135</v>
      </c>
      <c r="B2" s="106" t="s">
        <v>286</v>
      </c>
      <c r="C2" s="106" t="s">
        <v>73</v>
      </c>
      <c r="D2" s="108">
        <v>12920</v>
      </c>
      <c r="E2" s="108">
        <v>12051</v>
      </c>
      <c r="F2" s="108">
        <v>8831</v>
      </c>
      <c r="G2" s="109" t="s">
        <v>2</v>
      </c>
      <c r="H2" s="109" t="s">
        <v>2</v>
      </c>
      <c r="I2" s="83"/>
    </row>
    <row r="3" spans="1:9" x14ac:dyDescent="0.3">
      <c r="A3" s="72" t="s">
        <v>136</v>
      </c>
      <c r="B3" s="106" t="s">
        <v>246</v>
      </c>
      <c r="C3" s="106" t="s">
        <v>73</v>
      </c>
      <c r="D3" s="108">
        <v>445000</v>
      </c>
      <c r="E3" s="108">
        <v>360000</v>
      </c>
      <c r="F3" s="108">
        <v>361000</v>
      </c>
      <c r="G3" s="108">
        <v>401000</v>
      </c>
      <c r="H3" s="108">
        <v>402000</v>
      </c>
      <c r="I3" s="83"/>
    </row>
    <row r="4" spans="1:9" x14ac:dyDescent="0.3">
      <c r="A4" s="72" t="s">
        <v>72</v>
      </c>
      <c r="B4" s="106" t="s">
        <v>347</v>
      </c>
      <c r="C4" s="106" t="s">
        <v>74</v>
      </c>
      <c r="D4" s="108">
        <v>58558</v>
      </c>
      <c r="E4" s="108">
        <v>65939</v>
      </c>
      <c r="F4" s="108">
        <v>66689</v>
      </c>
      <c r="G4" s="108">
        <v>68595</v>
      </c>
      <c r="H4" s="108">
        <v>75412</v>
      </c>
      <c r="I4" s="83"/>
    </row>
    <row r="5" spans="1:9" x14ac:dyDescent="0.3">
      <c r="A5" s="72" t="s">
        <v>137</v>
      </c>
      <c r="B5" s="106" t="s">
        <v>338</v>
      </c>
      <c r="C5" s="106" t="s">
        <v>74</v>
      </c>
      <c r="D5" s="108">
        <v>143800</v>
      </c>
      <c r="E5" s="108">
        <v>126900</v>
      </c>
      <c r="F5" s="108">
        <v>140500</v>
      </c>
      <c r="G5" s="108">
        <v>139900</v>
      </c>
      <c r="H5" s="108">
        <v>152000</v>
      </c>
      <c r="I5" s="83"/>
    </row>
    <row r="6" spans="1:9" ht="15" x14ac:dyDescent="0.3">
      <c r="A6" s="72" t="s">
        <v>379</v>
      </c>
      <c r="B6" s="106" t="s">
        <v>247</v>
      </c>
      <c r="C6" s="106" t="s">
        <v>73</v>
      </c>
      <c r="D6" s="108">
        <v>11348</v>
      </c>
      <c r="E6" s="109" t="s">
        <v>2</v>
      </c>
      <c r="F6" s="109" t="s">
        <v>2</v>
      </c>
      <c r="G6" s="109" t="s">
        <v>2</v>
      </c>
      <c r="H6" s="109" t="s">
        <v>2</v>
      </c>
      <c r="I6" s="83"/>
    </row>
    <row r="7" spans="1:9" x14ac:dyDescent="0.3">
      <c r="A7" s="85" t="s">
        <v>73</v>
      </c>
      <c r="B7" s="106" t="s">
        <v>3</v>
      </c>
      <c r="C7" s="106" t="s">
        <v>73</v>
      </c>
      <c r="D7" s="108">
        <v>188500</v>
      </c>
      <c r="E7" s="108">
        <v>118800</v>
      </c>
      <c r="F7" s="108">
        <v>125500</v>
      </c>
      <c r="G7" s="108">
        <v>115400</v>
      </c>
      <c r="H7" s="108">
        <v>85400</v>
      </c>
      <c r="I7" s="83"/>
    </row>
    <row r="8" spans="1:9" x14ac:dyDescent="0.3">
      <c r="A8" s="85" t="s">
        <v>74</v>
      </c>
      <c r="B8" s="106" t="s">
        <v>3</v>
      </c>
      <c r="C8" s="106" t="s">
        <v>74</v>
      </c>
      <c r="D8" s="108">
        <v>27000</v>
      </c>
      <c r="E8" s="108">
        <v>24800</v>
      </c>
      <c r="F8" s="108">
        <v>15300</v>
      </c>
      <c r="G8" s="108">
        <v>41700</v>
      </c>
      <c r="H8" s="108">
        <v>24000</v>
      </c>
      <c r="I8" s="83"/>
    </row>
    <row r="9" spans="1:9" x14ac:dyDescent="0.3">
      <c r="A9" s="86" t="s">
        <v>23</v>
      </c>
      <c r="B9" s="106" t="s">
        <v>3</v>
      </c>
      <c r="C9" s="106" t="s">
        <v>23</v>
      </c>
      <c r="D9" s="108">
        <v>215500</v>
      </c>
      <c r="E9" s="108">
        <v>143600</v>
      </c>
      <c r="F9" s="108">
        <v>140800</v>
      </c>
      <c r="G9" s="108">
        <v>157100</v>
      </c>
      <c r="H9" s="108">
        <v>109400</v>
      </c>
      <c r="I9" s="83"/>
    </row>
    <row r="10" spans="1:9" x14ac:dyDescent="0.3">
      <c r="A10" s="85" t="s">
        <v>73</v>
      </c>
      <c r="B10" s="106" t="s">
        <v>289</v>
      </c>
      <c r="C10" s="106" t="s">
        <v>73</v>
      </c>
      <c r="D10" s="108">
        <v>245000</v>
      </c>
      <c r="E10" s="108">
        <v>322700</v>
      </c>
      <c r="F10" s="108">
        <v>316800</v>
      </c>
      <c r="G10" s="108">
        <v>260600</v>
      </c>
      <c r="H10" s="108">
        <v>310000</v>
      </c>
      <c r="I10" s="83"/>
    </row>
    <row r="11" spans="1:9" x14ac:dyDescent="0.3">
      <c r="A11" s="85" t="s">
        <v>74</v>
      </c>
      <c r="B11" s="106" t="s">
        <v>289</v>
      </c>
      <c r="C11" s="106" t="s">
        <v>74</v>
      </c>
      <c r="D11" s="108">
        <v>51800</v>
      </c>
      <c r="E11" s="108">
        <v>52500</v>
      </c>
      <c r="F11" s="108">
        <v>41800</v>
      </c>
      <c r="G11" s="108">
        <v>49600</v>
      </c>
      <c r="H11" s="108">
        <v>55000</v>
      </c>
      <c r="I11" s="83"/>
    </row>
    <row r="12" spans="1:9" x14ac:dyDescent="0.3">
      <c r="A12" s="86" t="s">
        <v>23</v>
      </c>
      <c r="B12" s="106" t="s">
        <v>289</v>
      </c>
      <c r="C12" s="106" t="s">
        <v>23</v>
      </c>
      <c r="D12" s="108">
        <v>296800</v>
      </c>
      <c r="E12" s="108">
        <v>375200</v>
      </c>
      <c r="F12" s="108">
        <v>358600</v>
      </c>
      <c r="G12" s="108">
        <v>310200</v>
      </c>
      <c r="H12" s="108">
        <v>365000</v>
      </c>
      <c r="I12" s="83"/>
    </row>
    <row r="13" spans="1:9" x14ac:dyDescent="0.3">
      <c r="A13" s="85" t="s">
        <v>73</v>
      </c>
      <c r="B13" s="106" t="s">
        <v>290</v>
      </c>
      <c r="C13" s="106" t="s">
        <v>73</v>
      </c>
      <c r="D13" s="108">
        <v>304349</v>
      </c>
      <c r="E13" s="108">
        <v>289400</v>
      </c>
      <c r="F13" s="108">
        <v>290100</v>
      </c>
      <c r="G13" s="108">
        <v>290000</v>
      </c>
      <c r="H13" s="108">
        <v>290000</v>
      </c>
      <c r="I13" s="83"/>
    </row>
    <row r="14" spans="1:9" x14ac:dyDescent="0.3">
      <c r="A14" s="85" t="s">
        <v>74</v>
      </c>
      <c r="B14" s="106" t="s">
        <v>290</v>
      </c>
      <c r="C14" s="106" t="s">
        <v>74</v>
      </c>
      <c r="D14" s="108">
        <v>29165</v>
      </c>
      <c r="E14" s="108">
        <v>31000</v>
      </c>
      <c r="F14" s="108">
        <v>30000</v>
      </c>
      <c r="G14" s="108">
        <v>30000</v>
      </c>
      <c r="H14" s="108">
        <v>30000</v>
      </c>
      <c r="I14" s="83"/>
    </row>
    <row r="15" spans="1:9" x14ac:dyDescent="0.3">
      <c r="A15" s="86" t="s">
        <v>23</v>
      </c>
      <c r="B15" s="106" t="s">
        <v>290</v>
      </c>
      <c r="C15" s="106" t="s">
        <v>23</v>
      </c>
      <c r="D15" s="108">
        <v>333514</v>
      </c>
      <c r="E15" s="108">
        <v>320400</v>
      </c>
      <c r="F15" s="108">
        <v>320100</v>
      </c>
      <c r="G15" s="108">
        <v>320000</v>
      </c>
      <c r="H15" s="108">
        <v>320000</v>
      </c>
      <c r="I15" s="83"/>
    </row>
    <row r="16" spans="1:9" x14ac:dyDescent="0.3">
      <c r="A16" s="72" t="s">
        <v>138</v>
      </c>
      <c r="B16" s="106" t="s">
        <v>291</v>
      </c>
      <c r="C16" s="106" t="s">
        <v>73</v>
      </c>
      <c r="D16" s="108">
        <v>1365300</v>
      </c>
      <c r="E16" s="108">
        <v>1264600</v>
      </c>
      <c r="F16" s="108">
        <v>1246100</v>
      </c>
      <c r="G16" s="108">
        <v>1011200</v>
      </c>
      <c r="H16" s="108">
        <v>1206300</v>
      </c>
      <c r="I16" s="83"/>
    </row>
    <row r="17" spans="1:9" x14ac:dyDescent="0.3">
      <c r="A17" s="85" t="s">
        <v>73</v>
      </c>
      <c r="B17" s="106" t="s">
        <v>5</v>
      </c>
      <c r="C17" s="106" t="s">
        <v>73</v>
      </c>
      <c r="D17" s="108">
        <v>6215000</v>
      </c>
      <c r="E17" s="108">
        <v>6600000</v>
      </c>
      <c r="F17" s="108">
        <v>7035600</v>
      </c>
      <c r="G17" s="108">
        <v>7400000</v>
      </c>
      <c r="H17" s="108">
        <v>7907000</v>
      </c>
      <c r="I17" s="83">
        <f>G17/G76</f>
        <v>0.44578313253012047</v>
      </c>
    </row>
    <row r="18" spans="1:9" x14ac:dyDescent="0.3">
      <c r="A18" s="85" t="s">
        <v>74</v>
      </c>
      <c r="B18" s="106" t="s">
        <v>5</v>
      </c>
      <c r="C18" s="106" t="s">
        <v>74</v>
      </c>
      <c r="D18" s="108">
        <v>1325400</v>
      </c>
      <c r="E18" s="108">
        <v>1380500</v>
      </c>
      <c r="F18" s="108">
        <v>1561800</v>
      </c>
      <c r="G18" s="108">
        <v>1688400</v>
      </c>
      <c r="H18" s="108">
        <v>1749800</v>
      </c>
      <c r="I18" s="83"/>
    </row>
    <row r="19" spans="1:9" x14ac:dyDescent="0.3">
      <c r="A19" s="86" t="s">
        <v>23</v>
      </c>
      <c r="B19" s="106" t="s">
        <v>5</v>
      </c>
      <c r="C19" s="106" t="s">
        <v>23</v>
      </c>
      <c r="D19" s="108">
        <v>7540400</v>
      </c>
      <c r="E19" s="108">
        <v>7980500</v>
      </c>
      <c r="F19" s="108">
        <v>8597400</v>
      </c>
      <c r="G19" s="108">
        <v>9088400</v>
      </c>
      <c r="H19" s="108">
        <v>9656800</v>
      </c>
      <c r="I19" s="83"/>
    </row>
    <row r="20" spans="1:9" x14ac:dyDescent="0.3">
      <c r="A20" s="85" t="s">
        <v>73</v>
      </c>
      <c r="B20" s="106" t="s">
        <v>248</v>
      </c>
      <c r="C20" s="106" t="s">
        <v>73</v>
      </c>
      <c r="D20" s="108">
        <v>120600</v>
      </c>
      <c r="E20" s="108">
        <v>112400</v>
      </c>
      <c r="F20" s="108">
        <v>123500</v>
      </c>
      <c r="G20" s="108">
        <v>109700</v>
      </c>
      <c r="H20" s="108">
        <v>130000</v>
      </c>
      <c r="I20" s="83"/>
    </row>
    <row r="21" spans="1:9" x14ac:dyDescent="0.3">
      <c r="A21" s="85" t="s">
        <v>74</v>
      </c>
      <c r="B21" s="106" t="s">
        <v>248</v>
      </c>
      <c r="C21" s="106" t="s">
        <v>74</v>
      </c>
      <c r="D21" s="108">
        <v>6300</v>
      </c>
      <c r="E21" s="108">
        <v>5900</v>
      </c>
      <c r="F21" s="108">
        <v>6500</v>
      </c>
      <c r="G21" s="108">
        <v>5800</v>
      </c>
      <c r="H21" s="108">
        <v>7000</v>
      </c>
      <c r="I21" s="83"/>
    </row>
    <row r="22" spans="1:9" x14ac:dyDescent="0.3">
      <c r="A22" s="86" t="s">
        <v>23</v>
      </c>
      <c r="B22" s="106" t="s">
        <v>248</v>
      </c>
      <c r="C22" s="106" t="s">
        <v>23</v>
      </c>
      <c r="D22" s="108">
        <v>126900</v>
      </c>
      <c r="E22" s="108">
        <v>118300</v>
      </c>
      <c r="F22" s="108">
        <v>130000</v>
      </c>
      <c r="G22" s="108">
        <v>115500</v>
      </c>
      <c r="H22" s="108">
        <v>137000</v>
      </c>
      <c r="I22" s="83"/>
    </row>
    <row r="23" spans="1:9" x14ac:dyDescent="0.3">
      <c r="A23" s="85" t="s">
        <v>73</v>
      </c>
      <c r="B23" s="106" t="s">
        <v>339</v>
      </c>
      <c r="C23" s="106" t="s">
        <v>73</v>
      </c>
      <c r="D23" s="108">
        <v>342800</v>
      </c>
      <c r="E23" s="108">
        <v>332600</v>
      </c>
      <c r="F23" s="108">
        <v>311200</v>
      </c>
      <c r="G23" s="108">
        <v>288600</v>
      </c>
      <c r="H23" s="108">
        <v>312600</v>
      </c>
      <c r="I23" s="83"/>
    </row>
    <row r="24" spans="1:9" x14ac:dyDescent="0.3">
      <c r="A24" s="85" t="s">
        <v>74</v>
      </c>
      <c r="B24" s="106" t="s">
        <v>339</v>
      </c>
      <c r="C24" s="106" t="s">
        <v>74</v>
      </c>
      <c r="D24" s="108">
        <v>159100</v>
      </c>
      <c r="E24" s="108">
        <v>198300</v>
      </c>
      <c r="F24" s="108">
        <v>157400</v>
      </c>
      <c r="G24" s="108">
        <v>169300</v>
      </c>
      <c r="H24" s="108">
        <v>204000</v>
      </c>
      <c r="I24" s="83"/>
    </row>
    <row r="25" spans="1:9" x14ac:dyDescent="0.3">
      <c r="A25" s="86" t="s">
        <v>23</v>
      </c>
      <c r="B25" s="106" t="s">
        <v>339</v>
      </c>
      <c r="C25" s="106" t="s">
        <v>23</v>
      </c>
      <c r="D25" s="108">
        <v>501900</v>
      </c>
      <c r="E25" s="108">
        <v>530900</v>
      </c>
      <c r="F25" s="108">
        <v>468600</v>
      </c>
      <c r="G25" s="108">
        <v>457900</v>
      </c>
      <c r="H25" s="108">
        <v>516600</v>
      </c>
      <c r="I25" s="83"/>
    </row>
    <row r="26" spans="1:9" x14ac:dyDescent="0.3">
      <c r="A26" s="85" t="s">
        <v>73</v>
      </c>
      <c r="B26" s="106" t="s">
        <v>296</v>
      </c>
      <c r="C26" s="106" t="s">
        <v>73</v>
      </c>
      <c r="D26" s="108">
        <v>769800</v>
      </c>
      <c r="E26" s="108">
        <v>813100</v>
      </c>
      <c r="F26" s="108">
        <v>481500</v>
      </c>
      <c r="G26" s="108">
        <v>342300</v>
      </c>
      <c r="H26" s="108">
        <v>243200</v>
      </c>
      <c r="I26" s="83"/>
    </row>
    <row r="27" spans="1:9" x14ac:dyDescent="0.3">
      <c r="A27" s="85" t="s">
        <v>74</v>
      </c>
      <c r="B27" s="106" t="s">
        <v>296</v>
      </c>
      <c r="C27" s="106" t="s">
        <v>74</v>
      </c>
      <c r="D27" s="108">
        <v>3500</v>
      </c>
      <c r="E27" s="108">
        <v>10000</v>
      </c>
      <c r="F27" s="108">
        <v>10000</v>
      </c>
      <c r="G27" s="108">
        <v>2000</v>
      </c>
      <c r="H27" s="109" t="s">
        <v>2</v>
      </c>
      <c r="I27" s="83"/>
    </row>
    <row r="28" spans="1:9" x14ac:dyDescent="0.3">
      <c r="A28" s="86" t="s">
        <v>23</v>
      </c>
      <c r="B28" s="106" t="s">
        <v>296</v>
      </c>
      <c r="C28" s="106" t="s">
        <v>23</v>
      </c>
      <c r="D28" s="108">
        <v>773300</v>
      </c>
      <c r="E28" s="108">
        <v>823100</v>
      </c>
      <c r="F28" s="108">
        <v>491500</v>
      </c>
      <c r="G28" s="108">
        <v>344300</v>
      </c>
      <c r="H28" s="108">
        <v>243200</v>
      </c>
      <c r="I28" s="83"/>
    </row>
    <row r="29" spans="1:9" x14ac:dyDescent="0.3">
      <c r="A29" s="72" t="s">
        <v>139</v>
      </c>
      <c r="B29" s="106" t="s">
        <v>297</v>
      </c>
      <c r="C29" s="106" t="s">
        <v>73</v>
      </c>
      <c r="D29" s="108">
        <v>258800</v>
      </c>
      <c r="E29" s="108">
        <v>245800</v>
      </c>
      <c r="F29" s="108">
        <v>213767</v>
      </c>
      <c r="G29" s="108">
        <v>163429</v>
      </c>
      <c r="H29" s="108">
        <v>279598</v>
      </c>
      <c r="I29" s="83"/>
    </row>
    <row r="30" spans="1:9" x14ac:dyDescent="0.3">
      <c r="A30" s="85" t="s">
        <v>73</v>
      </c>
      <c r="B30" s="106" t="s">
        <v>298</v>
      </c>
      <c r="C30" s="106" t="s">
        <v>73</v>
      </c>
      <c r="D30" s="108">
        <v>153400</v>
      </c>
      <c r="E30" s="108">
        <v>114200</v>
      </c>
      <c r="F30" s="108">
        <v>204100</v>
      </c>
      <c r="G30" s="108">
        <v>201100</v>
      </c>
      <c r="H30" s="108">
        <v>223300</v>
      </c>
      <c r="I30" s="83"/>
    </row>
    <row r="31" spans="1:9" x14ac:dyDescent="0.3">
      <c r="A31" s="85" t="s">
        <v>74</v>
      </c>
      <c r="B31" s="106" t="s">
        <v>298</v>
      </c>
      <c r="C31" s="106" t="s">
        <v>74</v>
      </c>
      <c r="D31" s="108">
        <v>72200</v>
      </c>
      <c r="E31" s="108">
        <v>70900</v>
      </c>
      <c r="F31" s="108">
        <v>100300</v>
      </c>
      <c r="G31" s="108">
        <v>109100</v>
      </c>
      <c r="H31" s="108">
        <v>127500</v>
      </c>
      <c r="I31" s="83"/>
    </row>
    <row r="32" spans="1:9" x14ac:dyDescent="0.3">
      <c r="A32" s="86" t="s">
        <v>23</v>
      </c>
      <c r="B32" s="106" t="s">
        <v>298</v>
      </c>
      <c r="C32" s="106" t="s">
        <v>23</v>
      </c>
      <c r="D32" s="108">
        <v>225600</v>
      </c>
      <c r="E32" s="108">
        <v>185100</v>
      </c>
      <c r="F32" s="108">
        <v>304400</v>
      </c>
      <c r="G32" s="108">
        <v>310200</v>
      </c>
      <c r="H32" s="108">
        <v>350800</v>
      </c>
      <c r="I32" s="83"/>
    </row>
    <row r="33" spans="1:9" x14ac:dyDescent="0.3">
      <c r="A33" s="85" t="s">
        <v>73</v>
      </c>
      <c r="B33" s="106" t="s">
        <v>340</v>
      </c>
      <c r="C33" s="106" t="s">
        <v>73</v>
      </c>
      <c r="D33" s="108">
        <v>1137864</v>
      </c>
      <c r="E33" s="108">
        <v>1118626</v>
      </c>
      <c r="F33" s="108">
        <v>1169500</v>
      </c>
      <c r="G33" s="108">
        <v>1112276</v>
      </c>
      <c r="H33" s="108">
        <v>1259400</v>
      </c>
      <c r="I33" s="83"/>
    </row>
    <row r="34" spans="1:9" x14ac:dyDescent="0.3">
      <c r="A34" s="85" t="s">
        <v>74</v>
      </c>
      <c r="B34" s="106" t="s">
        <v>340</v>
      </c>
      <c r="C34" s="106" t="s">
        <v>74</v>
      </c>
      <c r="D34" s="108">
        <v>358810</v>
      </c>
      <c r="E34" s="108">
        <v>369525</v>
      </c>
      <c r="F34" s="108">
        <v>421736</v>
      </c>
      <c r="G34" s="108">
        <v>394401</v>
      </c>
      <c r="H34" s="108">
        <v>332100</v>
      </c>
      <c r="I34" s="83"/>
    </row>
    <row r="35" spans="1:9" x14ac:dyDescent="0.3">
      <c r="A35" s="86" t="s">
        <v>23</v>
      </c>
      <c r="B35" s="106" t="s">
        <v>340</v>
      </c>
      <c r="C35" s="106" t="s">
        <v>23</v>
      </c>
      <c r="D35" s="108">
        <v>1496674</v>
      </c>
      <c r="E35" s="108">
        <v>1488151</v>
      </c>
      <c r="F35" s="108">
        <v>1591236</v>
      </c>
      <c r="G35" s="108">
        <v>1506677</v>
      </c>
      <c r="H35" s="108">
        <v>1591500</v>
      </c>
      <c r="I35" s="83"/>
    </row>
    <row r="36" spans="1:9" x14ac:dyDescent="0.3">
      <c r="A36" s="72" t="s">
        <v>140</v>
      </c>
      <c r="B36" s="106" t="s">
        <v>299</v>
      </c>
      <c r="C36" s="106" t="s">
        <v>73</v>
      </c>
      <c r="D36" s="108">
        <v>310001</v>
      </c>
      <c r="E36" s="108">
        <v>334844</v>
      </c>
      <c r="F36" s="108">
        <v>327314</v>
      </c>
      <c r="G36" s="108">
        <v>371359</v>
      </c>
      <c r="H36" s="108">
        <v>375000</v>
      </c>
      <c r="I36" s="83"/>
    </row>
    <row r="37" spans="1:9" x14ac:dyDescent="0.3">
      <c r="A37" s="85" t="s">
        <v>73</v>
      </c>
      <c r="B37" s="106" t="s">
        <v>378</v>
      </c>
      <c r="C37" s="106" t="s">
        <v>73</v>
      </c>
      <c r="D37" s="108">
        <v>10000</v>
      </c>
      <c r="E37" s="108">
        <v>10000</v>
      </c>
      <c r="F37" s="108">
        <v>10000</v>
      </c>
      <c r="G37" s="108">
        <v>10000</v>
      </c>
      <c r="H37" s="108">
        <v>10000</v>
      </c>
      <c r="I37" s="83"/>
    </row>
    <row r="38" spans="1:9" x14ac:dyDescent="0.3">
      <c r="A38" s="85" t="s">
        <v>74</v>
      </c>
      <c r="B38" s="106" t="s">
        <v>378</v>
      </c>
      <c r="C38" s="106" t="s">
        <v>74</v>
      </c>
      <c r="D38" s="108">
        <v>5000</v>
      </c>
      <c r="E38" s="108">
        <v>5000</v>
      </c>
      <c r="F38" s="108">
        <v>5000</v>
      </c>
      <c r="G38" s="108">
        <v>5000</v>
      </c>
      <c r="H38" s="108">
        <v>5000</v>
      </c>
      <c r="I38" s="83"/>
    </row>
    <row r="39" spans="1:9" x14ac:dyDescent="0.3">
      <c r="A39" s="86" t="s">
        <v>23</v>
      </c>
      <c r="B39" s="106" t="s">
        <v>378</v>
      </c>
      <c r="C39" s="106" t="s">
        <v>23</v>
      </c>
      <c r="D39" s="108">
        <v>15000</v>
      </c>
      <c r="E39" s="108">
        <v>15000</v>
      </c>
      <c r="F39" s="108">
        <v>15000</v>
      </c>
      <c r="G39" s="108">
        <v>15000</v>
      </c>
      <c r="H39" s="108">
        <v>15000</v>
      </c>
      <c r="I39" s="83"/>
    </row>
    <row r="40" spans="1:9" x14ac:dyDescent="0.3">
      <c r="A40" s="85" t="s">
        <v>73</v>
      </c>
      <c r="B40" s="106" t="s">
        <v>301</v>
      </c>
      <c r="C40" s="106" t="s">
        <v>73</v>
      </c>
      <c r="D40" s="108">
        <v>510000</v>
      </c>
      <c r="E40" s="108">
        <v>510000</v>
      </c>
      <c r="F40" s="108">
        <v>530000</v>
      </c>
      <c r="G40" s="108">
        <v>520000</v>
      </c>
      <c r="H40" s="108">
        <v>513900</v>
      </c>
      <c r="I40" s="83"/>
    </row>
    <row r="41" spans="1:9" x14ac:dyDescent="0.3">
      <c r="A41" s="85" t="s">
        <v>74</v>
      </c>
      <c r="B41" s="106" t="s">
        <v>301</v>
      </c>
      <c r="C41" s="106" t="s">
        <v>74</v>
      </c>
      <c r="D41" s="108">
        <v>125000</v>
      </c>
      <c r="E41" s="108">
        <v>125000</v>
      </c>
      <c r="F41" s="108">
        <v>140000</v>
      </c>
      <c r="G41" s="108">
        <v>160000</v>
      </c>
      <c r="H41" s="108">
        <v>166000</v>
      </c>
      <c r="I41" s="83"/>
    </row>
    <row r="42" spans="1:9" x14ac:dyDescent="0.3">
      <c r="A42" s="86" t="s">
        <v>23</v>
      </c>
      <c r="B42" s="106" t="s">
        <v>301</v>
      </c>
      <c r="C42" s="106" t="s">
        <v>23</v>
      </c>
      <c r="D42" s="108">
        <v>635000</v>
      </c>
      <c r="E42" s="108">
        <v>635000</v>
      </c>
      <c r="F42" s="108">
        <v>670000</v>
      </c>
      <c r="G42" s="108">
        <v>680000</v>
      </c>
      <c r="H42" s="108">
        <v>679900</v>
      </c>
      <c r="I42" s="83"/>
    </row>
    <row r="43" spans="1:9" x14ac:dyDescent="0.3">
      <c r="A43" s="85" t="s">
        <v>73</v>
      </c>
      <c r="B43" s="106" t="s">
        <v>306</v>
      </c>
      <c r="C43" s="106" t="s">
        <v>73</v>
      </c>
      <c r="D43" s="108">
        <v>267800</v>
      </c>
      <c r="E43" s="108">
        <v>270200</v>
      </c>
      <c r="F43" s="108">
        <v>286200</v>
      </c>
      <c r="G43" s="108">
        <v>277700</v>
      </c>
      <c r="H43" s="108">
        <v>283600</v>
      </c>
      <c r="I43" s="83"/>
    </row>
    <row r="44" spans="1:9" ht="15" x14ac:dyDescent="0.3">
      <c r="A44" s="85" t="s">
        <v>350</v>
      </c>
      <c r="B44" s="106" t="s">
        <v>306</v>
      </c>
      <c r="C44" s="106" t="s">
        <v>74</v>
      </c>
      <c r="D44" s="108">
        <v>5000</v>
      </c>
      <c r="E44" s="108">
        <v>5000</v>
      </c>
      <c r="F44" s="108">
        <v>5000</v>
      </c>
      <c r="G44" s="108">
        <v>5000</v>
      </c>
      <c r="H44" s="108">
        <v>5000</v>
      </c>
      <c r="I44" s="83"/>
    </row>
    <row r="45" spans="1:9" x14ac:dyDescent="0.3">
      <c r="A45" s="86" t="s">
        <v>23</v>
      </c>
      <c r="B45" s="106" t="s">
        <v>306</v>
      </c>
      <c r="C45" s="106" t="s">
        <v>23</v>
      </c>
      <c r="D45" s="108">
        <v>272800</v>
      </c>
      <c r="E45" s="108">
        <v>275200</v>
      </c>
      <c r="F45" s="108">
        <v>291200</v>
      </c>
      <c r="G45" s="108">
        <v>282700</v>
      </c>
      <c r="H45" s="108">
        <v>288600</v>
      </c>
      <c r="I45" s="83"/>
    </row>
    <row r="46" spans="1:9" x14ac:dyDescent="0.3">
      <c r="A46" s="72" t="s">
        <v>141</v>
      </c>
      <c r="B46" s="106" t="s">
        <v>308</v>
      </c>
      <c r="C46" s="106" t="s">
        <v>73</v>
      </c>
      <c r="D46" s="108">
        <v>40869</v>
      </c>
      <c r="E46" s="108">
        <v>45523</v>
      </c>
      <c r="F46" s="108">
        <v>48970</v>
      </c>
      <c r="G46" s="108">
        <v>45953</v>
      </c>
      <c r="H46" s="108">
        <v>46792</v>
      </c>
      <c r="I46" s="83"/>
    </row>
    <row r="47" spans="1:9" x14ac:dyDescent="0.3">
      <c r="A47" s="72" t="s">
        <v>91</v>
      </c>
      <c r="B47" s="106" t="s">
        <v>344</v>
      </c>
      <c r="C47" s="106" t="s">
        <v>73</v>
      </c>
      <c r="D47" s="108">
        <v>11300</v>
      </c>
      <c r="E47" s="108">
        <v>5100</v>
      </c>
      <c r="F47" s="108">
        <v>6000</v>
      </c>
      <c r="G47" s="109" t="s">
        <v>2</v>
      </c>
      <c r="H47" s="109" t="s">
        <v>2</v>
      </c>
      <c r="I47" s="83"/>
    </row>
    <row r="48" spans="1:9" x14ac:dyDescent="0.3">
      <c r="A48" s="72" t="s">
        <v>142</v>
      </c>
      <c r="B48" s="106" t="s">
        <v>309</v>
      </c>
      <c r="C48" s="106" t="s">
        <v>73</v>
      </c>
      <c r="D48" s="108">
        <v>14000</v>
      </c>
      <c r="E48" s="108">
        <v>10000</v>
      </c>
      <c r="F48" s="108">
        <v>12500</v>
      </c>
      <c r="G48" s="108">
        <v>13000</v>
      </c>
      <c r="H48" s="108">
        <v>5700</v>
      </c>
      <c r="I48" s="83"/>
    </row>
    <row r="49" spans="1:9" x14ac:dyDescent="0.3">
      <c r="A49" s="72" t="s">
        <v>143</v>
      </c>
      <c r="B49" s="106" t="s">
        <v>312</v>
      </c>
      <c r="C49" s="106" t="s">
        <v>73</v>
      </c>
      <c r="D49" s="108">
        <v>309469</v>
      </c>
      <c r="E49" s="108">
        <v>316882</v>
      </c>
      <c r="F49" s="108">
        <v>327821</v>
      </c>
      <c r="G49" s="108">
        <v>294315</v>
      </c>
      <c r="H49" s="108">
        <v>342738</v>
      </c>
      <c r="I49" s="83"/>
    </row>
    <row r="50" spans="1:9" x14ac:dyDescent="0.3">
      <c r="A50" s="72" t="s">
        <v>92</v>
      </c>
      <c r="B50" s="106" t="s">
        <v>313</v>
      </c>
      <c r="C50" s="106" t="s">
        <v>73</v>
      </c>
      <c r="D50" s="108">
        <v>215000</v>
      </c>
      <c r="E50" s="108">
        <v>240000</v>
      </c>
      <c r="F50" s="108">
        <v>170900</v>
      </c>
      <c r="G50" s="108">
        <v>217800</v>
      </c>
      <c r="H50" s="108">
        <v>247000</v>
      </c>
      <c r="I50" s="83"/>
    </row>
    <row r="51" spans="1:9" x14ac:dyDescent="0.3">
      <c r="A51" s="85" t="s">
        <v>73</v>
      </c>
      <c r="B51" s="106" t="s">
        <v>314</v>
      </c>
      <c r="C51" s="106" t="s">
        <v>73</v>
      </c>
      <c r="D51" s="108">
        <v>446902</v>
      </c>
      <c r="E51" s="108">
        <v>457549</v>
      </c>
      <c r="F51" s="108">
        <v>461865</v>
      </c>
      <c r="G51" s="108">
        <v>489242</v>
      </c>
      <c r="H51" s="108">
        <v>462868</v>
      </c>
      <c r="I51" s="83"/>
    </row>
    <row r="52" spans="1:9" x14ac:dyDescent="0.3">
      <c r="A52" s="85" t="s">
        <v>74</v>
      </c>
      <c r="B52" s="106" t="s">
        <v>314</v>
      </c>
      <c r="C52" s="106" t="s">
        <v>74</v>
      </c>
      <c r="D52" s="108">
        <v>60369</v>
      </c>
      <c r="E52" s="108">
        <v>53024</v>
      </c>
      <c r="F52" s="108">
        <v>50001</v>
      </c>
      <c r="G52" s="108">
        <v>51904</v>
      </c>
      <c r="H52" s="108">
        <v>69696</v>
      </c>
      <c r="I52" s="83"/>
    </row>
    <row r="53" spans="1:9" x14ac:dyDescent="0.3">
      <c r="A53" s="86" t="s">
        <v>23</v>
      </c>
      <c r="B53" s="106" t="s">
        <v>314</v>
      </c>
      <c r="C53" s="106" t="s">
        <v>23</v>
      </c>
      <c r="D53" s="108">
        <v>507271</v>
      </c>
      <c r="E53" s="108">
        <v>510573</v>
      </c>
      <c r="F53" s="108">
        <v>511866</v>
      </c>
      <c r="G53" s="108">
        <v>541146</v>
      </c>
      <c r="H53" s="108">
        <v>532564</v>
      </c>
      <c r="I53" s="83"/>
    </row>
    <row r="54" spans="1:9" x14ac:dyDescent="0.3">
      <c r="A54" s="85" t="s">
        <v>73</v>
      </c>
      <c r="B54" s="106" t="s">
        <v>209</v>
      </c>
      <c r="C54" s="106" t="s">
        <v>73</v>
      </c>
      <c r="D54" s="108">
        <v>665000</v>
      </c>
      <c r="E54" s="108">
        <v>730000</v>
      </c>
      <c r="F54" s="108">
        <v>789000</v>
      </c>
      <c r="G54" s="108">
        <v>801000</v>
      </c>
      <c r="H54" s="108">
        <v>815200</v>
      </c>
      <c r="I54" s="83"/>
    </row>
    <row r="55" spans="1:9" x14ac:dyDescent="0.3">
      <c r="A55" s="85" t="s">
        <v>74</v>
      </c>
      <c r="B55" s="106" t="s">
        <v>209</v>
      </c>
      <c r="C55" s="106" t="s">
        <v>74</v>
      </c>
      <c r="D55" s="108">
        <v>202000</v>
      </c>
      <c r="E55" s="108">
        <v>216000</v>
      </c>
      <c r="F55" s="108">
        <v>230000</v>
      </c>
      <c r="G55" s="108">
        <v>240000</v>
      </c>
      <c r="H55" s="108">
        <v>235000</v>
      </c>
      <c r="I55" s="83"/>
    </row>
    <row r="56" spans="1:9" x14ac:dyDescent="0.3">
      <c r="A56" s="86" t="s">
        <v>23</v>
      </c>
      <c r="B56" s="106" t="s">
        <v>209</v>
      </c>
      <c r="C56" s="106" t="s">
        <v>23</v>
      </c>
      <c r="D56" s="108">
        <v>867000</v>
      </c>
      <c r="E56" s="108">
        <v>946000</v>
      </c>
      <c r="F56" s="108">
        <v>1019000</v>
      </c>
      <c r="G56" s="108">
        <v>1041000</v>
      </c>
      <c r="H56" s="108">
        <v>1050200</v>
      </c>
      <c r="I56" s="83"/>
    </row>
    <row r="57" spans="1:9" x14ac:dyDescent="0.3">
      <c r="A57" s="85" t="s">
        <v>73</v>
      </c>
      <c r="B57" s="106" t="s">
        <v>318</v>
      </c>
      <c r="C57" s="106" t="s">
        <v>73</v>
      </c>
      <c r="D57" s="108">
        <v>61000</v>
      </c>
      <c r="E57" s="108">
        <v>68200</v>
      </c>
      <c r="F57" s="108">
        <v>75000</v>
      </c>
      <c r="G57" s="108">
        <v>73000</v>
      </c>
      <c r="H57" s="108">
        <v>285000</v>
      </c>
      <c r="I57" s="83"/>
    </row>
    <row r="58" spans="1:9" ht="15" x14ac:dyDescent="0.3">
      <c r="A58" s="85" t="s">
        <v>350</v>
      </c>
      <c r="B58" s="106" t="s">
        <v>318</v>
      </c>
      <c r="C58" s="106" t="s">
        <v>74</v>
      </c>
      <c r="D58" s="108">
        <v>1000</v>
      </c>
      <c r="E58" s="108">
        <v>1000</v>
      </c>
      <c r="F58" s="108">
        <v>1000</v>
      </c>
      <c r="G58" s="108">
        <v>1000</v>
      </c>
      <c r="H58" s="108">
        <v>5000</v>
      </c>
      <c r="I58" s="83"/>
    </row>
    <row r="59" spans="1:9" x14ac:dyDescent="0.3">
      <c r="A59" s="86" t="s">
        <v>23</v>
      </c>
      <c r="B59" s="106" t="s">
        <v>318</v>
      </c>
      <c r="C59" s="106" t="s">
        <v>23</v>
      </c>
      <c r="D59" s="108">
        <v>62000</v>
      </c>
      <c r="E59" s="108">
        <v>69200</v>
      </c>
      <c r="F59" s="108">
        <v>76000</v>
      </c>
      <c r="G59" s="108">
        <v>74000</v>
      </c>
      <c r="H59" s="108">
        <v>290000</v>
      </c>
      <c r="I59" s="83"/>
    </row>
    <row r="60" spans="1:9" x14ac:dyDescent="0.3">
      <c r="A60" s="72" t="s">
        <v>144</v>
      </c>
      <c r="B60" s="106" t="s">
        <v>377</v>
      </c>
      <c r="C60" s="106" t="s">
        <v>74</v>
      </c>
      <c r="D60" s="108">
        <v>42691</v>
      </c>
      <c r="E60" s="108">
        <v>48152</v>
      </c>
      <c r="F60" s="108">
        <v>38379</v>
      </c>
      <c r="G60" s="108">
        <v>51796</v>
      </c>
      <c r="H60" s="108">
        <v>55316</v>
      </c>
      <c r="I60" s="83"/>
    </row>
    <row r="61" spans="1:9" x14ac:dyDescent="0.3">
      <c r="A61" s="72" t="s">
        <v>93</v>
      </c>
      <c r="B61" s="106" t="s">
        <v>319</v>
      </c>
      <c r="C61" s="106" t="s">
        <v>73</v>
      </c>
      <c r="D61" s="108">
        <v>51000</v>
      </c>
      <c r="E61" s="108">
        <v>52600</v>
      </c>
      <c r="F61" s="108">
        <v>33300</v>
      </c>
      <c r="G61" s="108">
        <v>26000</v>
      </c>
      <c r="H61" s="108">
        <v>13000</v>
      </c>
      <c r="I61" s="83"/>
    </row>
    <row r="62" spans="1:9" x14ac:dyDescent="0.3">
      <c r="A62" s="85" t="s">
        <v>73</v>
      </c>
      <c r="B62" s="106" t="s">
        <v>320</v>
      </c>
      <c r="C62" s="106" t="s">
        <v>73</v>
      </c>
      <c r="D62" s="108">
        <v>292300</v>
      </c>
      <c r="E62" s="108">
        <v>272000</v>
      </c>
      <c r="F62" s="108">
        <v>284800</v>
      </c>
      <c r="G62" s="108">
        <v>255700</v>
      </c>
      <c r="H62" s="108">
        <v>257700</v>
      </c>
      <c r="I62" s="83"/>
    </row>
    <row r="63" spans="1:9" x14ac:dyDescent="0.3">
      <c r="A63" s="85" t="s">
        <v>74</v>
      </c>
      <c r="B63" s="106" t="s">
        <v>320</v>
      </c>
      <c r="C63" s="106" t="s">
        <v>74</v>
      </c>
      <c r="D63" s="108">
        <v>4600</v>
      </c>
      <c r="E63" s="108">
        <v>11100</v>
      </c>
      <c r="F63" s="108">
        <v>10600</v>
      </c>
      <c r="G63" s="108">
        <v>16300</v>
      </c>
      <c r="H63" s="108">
        <v>18200</v>
      </c>
      <c r="I63" s="83"/>
    </row>
    <row r="64" spans="1:9" x14ac:dyDescent="0.3">
      <c r="A64" s="86" t="s">
        <v>23</v>
      </c>
      <c r="B64" s="106" t="s">
        <v>320</v>
      </c>
      <c r="C64" s="106" t="s">
        <v>23</v>
      </c>
      <c r="D64" s="108">
        <v>296900</v>
      </c>
      <c r="E64" s="108">
        <v>283100</v>
      </c>
      <c r="F64" s="108">
        <v>295400</v>
      </c>
      <c r="G64" s="108">
        <v>272000</v>
      </c>
      <c r="H64" s="108">
        <v>275900</v>
      </c>
      <c r="I64" s="83"/>
    </row>
    <row r="65" spans="1:10" x14ac:dyDescent="0.3">
      <c r="A65" s="85" t="s">
        <v>73</v>
      </c>
      <c r="B65" s="106" t="s">
        <v>321</v>
      </c>
      <c r="C65" s="106" t="s">
        <v>73</v>
      </c>
      <c r="D65" s="108">
        <v>131500</v>
      </c>
      <c r="E65" s="108">
        <v>150000</v>
      </c>
      <c r="F65" s="108">
        <v>152100</v>
      </c>
      <c r="G65" s="108">
        <v>135900</v>
      </c>
      <c r="H65" s="108">
        <v>157200</v>
      </c>
      <c r="I65" s="83"/>
    </row>
    <row r="66" spans="1:10" x14ac:dyDescent="0.3">
      <c r="A66" s="85" t="s">
        <v>74</v>
      </c>
      <c r="B66" s="106" t="s">
        <v>321</v>
      </c>
      <c r="C66" s="106" t="s">
        <v>74</v>
      </c>
      <c r="D66" s="108">
        <v>62200</v>
      </c>
      <c r="E66" s="108">
        <v>60000</v>
      </c>
      <c r="F66" s="108">
        <v>65200</v>
      </c>
      <c r="G66" s="108">
        <v>60000</v>
      </c>
      <c r="H66" s="108">
        <v>67400</v>
      </c>
      <c r="I66" s="83"/>
    </row>
    <row r="67" spans="1:10" x14ac:dyDescent="0.3">
      <c r="A67" s="86" t="s">
        <v>23</v>
      </c>
      <c r="B67" s="106" t="s">
        <v>321</v>
      </c>
      <c r="C67" s="106" t="s">
        <v>23</v>
      </c>
      <c r="D67" s="108">
        <v>193700</v>
      </c>
      <c r="E67" s="108">
        <v>210000</v>
      </c>
      <c r="F67" s="108">
        <v>217300</v>
      </c>
      <c r="G67" s="108">
        <v>195900</v>
      </c>
      <c r="H67" s="108">
        <v>224600</v>
      </c>
      <c r="I67" s="83"/>
    </row>
    <row r="68" spans="1:10" x14ac:dyDescent="0.3">
      <c r="A68" s="85" t="s">
        <v>73</v>
      </c>
      <c r="B68" s="106" t="s">
        <v>323</v>
      </c>
      <c r="C68" s="106" t="s">
        <v>73</v>
      </c>
      <c r="D68" s="108">
        <v>46200</v>
      </c>
      <c r="E68" s="108">
        <v>53400</v>
      </c>
      <c r="F68" s="108">
        <v>85400</v>
      </c>
      <c r="G68" s="108">
        <v>83700</v>
      </c>
      <c r="H68" s="108">
        <v>78900</v>
      </c>
      <c r="I68" s="83"/>
    </row>
    <row r="69" spans="1:10" ht="15" x14ac:dyDescent="0.3">
      <c r="A69" s="85" t="s">
        <v>350</v>
      </c>
      <c r="B69" s="106" t="s">
        <v>323</v>
      </c>
      <c r="C69" s="106" t="s">
        <v>74</v>
      </c>
      <c r="D69" s="108">
        <v>5000</v>
      </c>
      <c r="E69" s="108">
        <v>5000</v>
      </c>
      <c r="F69" s="108">
        <v>5000</v>
      </c>
      <c r="G69" s="108">
        <v>5000</v>
      </c>
      <c r="H69" s="108">
        <v>5000</v>
      </c>
      <c r="I69" s="83"/>
    </row>
    <row r="70" spans="1:10" x14ac:dyDescent="0.3">
      <c r="A70" s="86" t="s">
        <v>23</v>
      </c>
      <c r="B70" s="106" t="s">
        <v>323</v>
      </c>
      <c r="C70" s="106" t="s">
        <v>23</v>
      </c>
      <c r="D70" s="108">
        <v>51200</v>
      </c>
      <c r="E70" s="108">
        <v>58400</v>
      </c>
      <c r="F70" s="108">
        <v>90400</v>
      </c>
      <c r="G70" s="108">
        <v>88700</v>
      </c>
      <c r="H70" s="108">
        <v>83900</v>
      </c>
      <c r="I70" s="83"/>
    </row>
    <row r="71" spans="1:10" x14ac:dyDescent="0.3">
      <c r="A71" s="72" t="s">
        <v>145</v>
      </c>
      <c r="B71" s="106" t="s">
        <v>333</v>
      </c>
      <c r="C71" s="106" t="s">
        <v>73</v>
      </c>
      <c r="D71" s="108">
        <v>563000</v>
      </c>
      <c r="E71" s="108">
        <v>470000</v>
      </c>
      <c r="F71" s="108">
        <v>536000</v>
      </c>
      <c r="G71" s="108">
        <v>464000</v>
      </c>
      <c r="H71" s="108">
        <v>315000</v>
      </c>
      <c r="I71" s="83"/>
    </row>
    <row r="72" spans="1:10" ht="15" x14ac:dyDescent="0.3">
      <c r="A72" s="72" t="s">
        <v>380</v>
      </c>
      <c r="B72" s="106" t="s">
        <v>325</v>
      </c>
      <c r="C72" s="106" t="s">
        <v>376</v>
      </c>
      <c r="D72" s="108">
        <v>140000</v>
      </c>
      <c r="E72" s="108">
        <v>140000</v>
      </c>
      <c r="F72" s="108">
        <v>140000</v>
      </c>
      <c r="G72" s="108">
        <v>145000</v>
      </c>
      <c r="H72" s="108">
        <v>145000</v>
      </c>
      <c r="I72" s="83"/>
    </row>
    <row r="73" spans="1:10" x14ac:dyDescent="0.3">
      <c r="A73" s="72" t="s">
        <v>96</v>
      </c>
      <c r="B73" s="106" t="s">
        <v>326</v>
      </c>
      <c r="C73" s="106" t="s">
        <v>73</v>
      </c>
      <c r="D73" s="108">
        <v>11600</v>
      </c>
      <c r="E73" s="108">
        <v>15800</v>
      </c>
      <c r="F73" s="108">
        <v>15100</v>
      </c>
      <c r="G73" s="108">
        <v>19200</v>
      </c>
      <c r="H73" s="108">
        <v>19200</v>
      </c>
      <c r="I73" s="83"/>
    </row>
    <row r="74" spans="1:10" x14ac:dyDescent="0.3">
      <c r="A74" s="72" t="s">
        <v>146</v>
      </c>
      <c r="B74" s="106" t="s">
        <v>21</v>
      </c>
      <c r="C74" s="106" t="s">
        <v>73</v>
      </c>
      <c r="D74" s="108">
        <v>698100</v>
      </c>
      <c r="E74" s="108">
        <v>787900</v>
      </c>
      <c r="F74" s="108">
        <v>828700</v>
      </c>
      <c r="G74" s="108">
        <v>638500</v>
      </c>
      <c r="H74" s="108">
        <v>750600</v>
      </c>
      <c r="I74" s="83"/>
    </row>
    <row r="75" spans="1:10" x14ac:dyDescent="0.3">
      <c r="A75" s="85" t="s">
        <v>134</v>
      </c>
      <c r="B75" s="123" t="s">
        <v>348</v>
      </c>
      <c r="C75" s="123" t="s">
        <v>23</v>
      </c>
      <c r="D75" s="124">
        <v>19100000</v>
      </c>
      <c r="E75" s="124">
        <v>19500000</v>
      </c>
      <c r="F75" s="124">
        <v>20100000</v>
      </c>
      <c r="G75" s="124">
        <v>19900000</v>
      </c>
      <c r="H75" s="124">
        <v>21200000</v>
      </c>
      <c r="I75" s="125">
        <f>H75/$H$75</f>
        <v>1</v>
      </c>
    </row>
    <row r="76" spans="1:10" x14ac:dyDescent="0.3">
      <c r="A76" s="87" t="s">
        <v>73</v>
      </c>
      <c r="B76" s="123" t="s">
        <v>348</v>
      </c>
      <c r="C76" s="123" t="s">
        <v>73</v>
      </c>
      <c r="D76" s="124">
        <v>16400000</v>
      </c>
      <c r="E76" s="124">
        <v>16600000</v>
      </c>
      <c r="F76" s="124">
        <v>17000000</v>
      </c>
      <c r="G76" s="124">
        <v>16600000</v>
      </c>
      <c r="H76" s="124">
        <v>17800000</v>
      </c>
      <c r="I76" s="125">
        <f t="shared" ref="I76:I77" si="0">H76/$H$75</f>
        <v>0.839622641509434</v>
      </c>
    </row>
    <row r="77" spans="1:10" x14ac:dyDescent="0.3">
      <c r="A77" s="87" t="s">
        <v>74</v>
      </c>
      <c r="B77" s="123" t="s">
        <v>348</v>
      </c>
      <c r="C77" s="123" t="s">
        <v>74</v>
      </c>
      <c r="D77" s="124">
        <v>2750000</v>
      </c>
      <c r="E77" s="124">
        <v>2870000</v>
      </c>
      <c r="F77" s="124">
        <v>3100000</v>
      </c>
      <c r="G77" s="124">
        <v>3290000</v>
      </c>
      <c r="H77" s="124">
        <v>3390000</v>
      </c>
      <c r="I77" s="125">
        <f t="shared" si="0"/>
        <v>0.15990566037735848</v>
      </c>
    </row>
    <row r="78" spans="1:10" ht="15" x14ac:dyDescent="0.3">
      <c r="A78" s="178" t="s">
        <v>351</v>
      </c>
      <c r="B78" s="178"/>
      <c r="C78" s="178"/>
      <c r="D78" s="178"/>
      <c r="E78" s="178"/>
      <c r="F78" s="178"/>
      <c r="G78" s="178"/>
      <c r="H78" s="178"/>
      <c r="I78" s="90"/>
      <c r="J78" s="90"/>
    </row>
    <row r="79" spans="1:10" ht="15" x14ac:dyDescent="0.3">
      <c r="A79" s="179" t="s">
        <v>352</v>
      </c>
      <c r="B79" s="179"/>
      <c r="C79" s="179"/>
      <c r="D79" s="179"/>
      <c r="E79" s="179"/>
      <c r="F79" s="179"/>
      <c r="G79" s="179"/>
      <c r="H79" s="179"/>
      <c r="I79" s="90"/>
      <c r="J79" s="90"/>
    </row>
    <row r="80" spans="1:10" ht="15" x14ac:dyDescent="0.3">
      <c r="A80" s="179" t="s">
        <v>381</v>
      </c>
      <c r="B80" s="179"/>
      <c r="C80" s="179"/>
      <c r="D80" s="179"/>
      <c r="E80" s="179"/>
      <c r="F80" s="179"/>
      <c r="G80" s="179"/>
      <c r="H80" s="179"/>
      <c r="I80" s="90"/>
      <c r="J80" s="90"/>
    </row>
    <row r="81" spans="1:10" ht="15" x14ac:dyDescent="0.3">
      <c r="A81" s="178" t="s">
        <v>382</v>
      </c>
      <c r="B81" s="178"/>
      <c r="C81" s="178"/>
      <c r="D81" s="178"/>
      <c r="E81" s="178"/>
      <c r="F81" s="178"/>
      <c r="G81" s="178"/>
      <c r="H81" s="178"/>
      <c r="I81" s="90"/>
      <c r="J81" s="90"/>
    </row>
    <row r="82" spans="1:10" ht="15" x14ac:dyDescent="0.3">
      <c r="A82" s="178" t="s">
        <v>383</v>
      </c>
      <c r="B82" s="178"/>
      <c r="C82" s="178"/>
      <c r="D82" s="178"/>
      <c r="E82" s="178"/>
      <c r="F82" s="178"/>
      <c r="G82" s="178"/>
      <c r="H82" s="178"/>
      <c r="I82" s="90"/>
      <c r="J82" s="90"/>
    </row>
    <row r="83" spans="1:10" ht="15" x14ac:dyDescent="0.3">
      <c r="A83" s="179" t="s">
        <v>384</v>
      </c>
      <c r="B83" s="179"/>
      <c r="C83" s="179"/>
      <c r="D83" s="179"/>
      <c r="E83" s="179"/>
      <c r="F83" s="179"/>
      <c r="G83" s="179"/>
      <c r="H83" s="179"/>
      <c r="I83" s="90"/>
      <c r="J83" s="90"/>
    </row>
  </sheetData>
  <mergeCells count="6">
    <mergeCell ref="A82:H82"/>
    <mergeCell ref="A83:H83"/>
    <mergeCell ref="A80:H80"/>
    <mergeCell ref="A81:H81"/>
    <mergeCell ref="A78:H78"/>
    <mergeCell ref="A79:H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ACE28-CC77-4532-A558-0F3456146E15}">
  <dimension ref="A1:H40"/>
  <sheetViews>
    <sheetView tabSelected="1" workbookViewId="0">
      <selection activeCell="C7" sqref="C7"/>
    </sheetView>
  </sheetViews>
  <sheetFormatPr defaultColWidth="9.88671875" defaultRowHeight="13.8" x14ac:dyDescent="0.3"/>
  <cols>
    <col min="1" max="3" width="36.109375" style="100" customWidth="1"/>
    <col min="4" max="8" width="8.88671875" style="98" bestFit="1" customWidth="1"/>
    <col min="9" max="16384" width="9.88671875" style="98"/>
  </cols>
  <sheetData>
    <row r="1" spans="1:8" x14ac:dyDescent="0.3">
      <c r="A1" s="97" t="s">
        <v>283</v>
      </c>
      <c r="B1" s="111" t="s">
        <v>281</v>
      </c>
      <c r="C1" s="111" t="s">
        <v>282</v>
      </c>
      <c r="D1" s="112">
        <v>2016</v>
      </c>
      <c r="E1" s="112">
        <v>2017</v>
      </c>
      <c r="F1" s="112">
        <v>2018</v>
      </c>
      <c r="G1" s="112">
        <v>2019</v>
      </c>
      <c r="H1" s="112">
        <v>2020</v>
      </c>
    </row>
    <row r="2" spans="1:8" x14ac:dyDescent="0.3">
      <c r="A2" s="76" t="s">
        <v>219</v>
      </c>
      <c r="B2" s="113" t="s">
        <v>284</v>
      </c>
      <c r="C2" s="113" t="s">
        <v>236</v>
      </c>
      <c r="D2" s="114">
        <v>3952</v>
      </c>
      <c r="E2" s="114">
        <v>4939</v>
      </c>
      <c r="F2" s="114">
        <v>4204</v>
      </c>
      <c r="G2" s="114">
        <v>2830</v>
      </c>
      <c r="H2" s="114">
        <v>3200</v>
      </c>
    </row>
    <row r="3" spans="1:8" x14ac:dyDescent="0.3">
      <c r="A3" s="76" t="s">
        <v>220</v>
      </c>
      <c r="B3" s="113" t="s">
        <v>246</v>
      </c>
      <c r="C3" s="113" t="s">
        <v>245</v>
      </c>
      <c r="D3" s="114">
        <v>203135</v>
      </c>
      <c r="E3" s="114">
        <v>185466</v>
      </c>
      <c r="F3" s="114">
        <v>160022</v>
      </c>
      <c r="G3" s="114">
        <v>158751</v>
      </c>
      <c r="H3" s="114">
        <v>169344</v>
      </c>
    </row>
    <row r="4" spans="1:8" x14ac:dyDescent="0.3">
      <c r="A4" s="76" t="s">
        <v>221</v>
      </c>
      <c r="B4" s="113" t="s">
        <v>247</v>
      </c>
      <c r="C4" s="113" t="s">
        <v>404</v>
      </c>
      <c r="D4" s="114">
        <v>14273</v>
      </c>
      <c r="E4" s="115" t="s">
        <v>2</v>
      </c>
      <c r="F4" s="115" t="s">
        <v>2</v>
      </c>
      <c r="G4" s="115" t="s">
        <v>2</v>
      </c>
      <c r="H4" s="115" t="s">
        <v>2</v>
      </c>
    </row>
    <row r="5" spans="1:8" x14ac:dyDescent="0.3">
      <c r="A5" s="76" t="s">
        <v>222</v>
      </c>
      <c r="B5" s="113" t="s">
        <v>3</v>
      </c>
      <c r="C5" s="113" t="s">
        <v>245</v>
      </c>
      <c r="D5" s="114">
        <v>78626</v>
      </c>
      <c r="E5" s="114">
        <v>68803</v>
      </c>
      <c r="F5" s="114">
        <v>65254</v>
      </c>
      <c r="G5" s="114">
        <v>55744</v>
      </c>
      <c r="H5" s="114">
        <v>77133</v>
      </c>
    </row>
    <row r="6" spans="1:8" x14ac:dyDescent="0.3">
      <c r="A6" s="76" t="s">
        <v>223</v>
      </c>
      <c r="B6" s="113" t="s">
        <v>327</v>
      </c>
      <c r="C6" s="113" t="s">
        <v>236</v>
      </c>
      <c r="D6" s="114">
        <v>20000</v>
      </c>
      <c r="E6" s="114">
        <v>20000</v>
      </c>
      <c r="F6" s="114">
        <v>21000</v>
      </c>
      <c r="G6" s="114">
        <v>20000</v>
      </c>
      <c r="H6" s="114">
        <v>22200</v>
      </c>
    </row>
    <row r="7" spans="1:8" x14ac:dyDescent="0.3">
      <c r="A7" s="76" t="s">
        <v>224</v>
      </c>
      <c r="B7" s="113" t="s">
        <v>290</v>
      </c>
      <c r="C7" s="113" t="s">
        <v>404</v>
      </c>
      <c r="D7" s="114">
        <v>230210</v>
      </c>
      <c r="E7" s="114">
        <v>206354</v>
      </c>
      <c r="F7" s="114">
        <v>177867</v>
      </c>
      <c r="G7" s="114">
        <v>181410</v>
      </c>
      <c r="H7" s="114">
        <v>167243</v>
      </c>
    </row>
    <row r="8" spans="1:8" x14ac:dyDescent="0.3">
      <c r="A8" s="76" t="s">
        <v>225</v>
      </c>
      <c r="B8" s="113" t="s">
        <v>5</v>
      </c>
      <c r="C8" s="113" t="s">
        <v>245</v>
      </c>
      <c r="D8" s="114">
        <v>100200</v>
      </c>
      <c r="E8" s="114">
        <v>102300</v>
      </c>
      <c r="F8" s="114">
        <v>108200</v>
      </c>
      <c r="G8" s="114">
        <v>120000</v>
      </c>
      <c r="H8" s="114">
        <v>120000</v>
      </c>
    </row>
    <row r="9" spans="1:8" x14ac:dyDescent="0.3">
      <c r="A9" s="76" t="s">
        <v>226</v>
      </c>
      <c r="B9" s="113" t="s">
        <v>292</v>
      </c>
      <c r="C9" s="113" t="s">
        <v>405</v>
      </c>
      <c r="D9" s="114">
        <v>41082</v>
      </c>
      <c r="E9" s="114">
        <v>45510</v>
      </c>
      <c r="F9" s="114">
        <v>47700</v>
      </c>
      <c r="G9" s="114">
        <v>45000</v>
      </c>
      <c r="H9" s="114">
        <v>38700</v>
      </c>
    </row>
    <row r="10" spans="1:8" x14ac:dyDescent="0.3">
      <c r="A10" s="76" t="s">
        <v>227</v>
      </c>
      <c r="B10" s="113" t="s">
        <v>408</v>
      </c>
      <c r="C10" s="113" t="s">
        <v>236</v>
      </c>
      <c r="D10" s="114">
        <v>51600</v>
      </c>
      <c r="E10" s="114">
        <v>52800</v>
      </c>
      <c r="F10" s="114">
        <v>52200</v>
      </c>
      <c r="G10" s="114">
        <v>48900</v>
      </c>
      <c r="H10" s="114">
        <v>48000</v>
      </c>
    </row>
    <row r="11" spans="1:8" ht="15" x14ac:dyDescent="0.3">
      <c r="A11" s="76" t="s">
        <v>393</v>
      </c>
      <c r="B11" s="113" t="s">
        <v>293</v>
      </c>
      <c r="C11" s="113" t="s">
        <v>236</v>
      </c>
      <c r="D11" s="114">
        <v>19900</v>
      </c>
      <c r="E11" s="114">
        <v>28300</v>
      </c>
      <c r="F11" s="114">
        <v>34700</v>
      </c>
      <c r="G11" s="114">
        <v>51700</v>
      </c>
      <c r="H11" s="114">
        <v>40000</v>
      </c>
    </row>
    <row r="12" spans="1:8" x14ac:dyDescent="0.3">
      <c r="A12" s="76" t="s">
        <v>228</v>
      </c>
      <c r="B12" s="113" t="s">
        <v>248</v>
      </c>
      <c r="C12" s="113" t="s">
        <v>245</v>
      </c>
      <c r="D12" s="114">
        <v>20654</v>
      </c>
      <c r="E12" s="114">
        <v>34641</v>
      </c>
      <c r="F12" s="114">
        <v>43572</v>
      </c>
      <c r="G12" s="114">
        <v>38530</v>
      </c>
      <c r="H12" s="114">
        <v>41429</v>
      </c>
    </row>
    <row r="13" spans="1:8" x14ac:dyDescent="0.3">
      <c r="A13" s="76" t="s">
        <v>229</v>
      </c>
      <c r="B13" s="113" t="s">
        <v>409</v>
      </c>
      <c r="C13" s="113" t="s">
        <v>236</v>
      </c>
      <c r="D13" s="114">
        <v>19431</v>
      </c>
      <c r="E13" s="114">
        <v>19073</v>
      </c>
      <c r="F13" s="114">
        <v>17925</v>
      </c>
      <c r="G13" s="114">
        <v>13655</v>
      </c>
      <c r="H13" s="114">
        <v>7040</v>
      </c>
    </row>
    <row r="14" spans="1:8" x14ac:dyDescent="0.3">
      <c r="A14" s="76" t="s">
        <v>230</v>
      </c>
      <c r="B14" s="113" t="s">
        <v>410</v>
      </c>
      <c r="C14" s="113" t="s">
        <v>236</v>
      </c>
      <c r="D14" s="114">
        <v>45900</v>
      </c>
      <c r="E14" s="114">
        <v>53700</v>
      </c>
      <c r="F14" s="114">
        <v>39200</v>
      </c>
      <c r="G14" s="114">
        <v>36300</v>
      </c>
      <c r="H14" s="114">
        <v>55400</v>
      </c>
    </row>
    <row r="15" spans="1:8" x14ac:dyDescent="0.3">
      <c r="A15" s="76" t="s">
        <v>231</v>
      </c>
      <c r="B15" s="113" t="s">
        <v>297</v>
      </c>
      <c r="C15" s="113" t="s">
        <v>236</v>
      </c>
      <c r="D15" s="114">
        <v>204000</v>
      </c>
      <c r="E15" s="114">
        <v>355000</v>
      </c>
      <c r="F15" s="114">
        <v>606000</v>
      </c>
      <c r="G15" s="114">
        <v>853000</v>
      </c>
      <c r="H15" s="114">
        <v>771000</v>
      </c>
    </row>
    <row r="16" spans="1:8" ht="15" x14ac:dyDescent="0.3">
      <c r="A16" s="76" t="s">
        <v>394</v>
      </c>
      <c r="B16" s="113" t="s">
        <v>411</v>
      </c>
      <c r="C16" s="113" t="s">
        <v>236</v>
      </c>
      <c r="D16" s="114">
        <v>4270</v>
      </c>
      <c r="E16" s="114">
        <v>7120</v>
      </c>
      <c r="F16" s="114">
        <v>4790</v>
      </c>
      <c r="G16" s="114">
        <v>3310</v>
      </c>
      <c r="H16" s="114">
        <v>3960</v>
      </c>
    </row>
    <row r="17" spans="1:8" ht="15" x14ac:dyDescent="0.3">
      <c r="A17" s="76" t="s">
        <v>395</v>
      </c>
      <c r="B17" s="113" t="s">
        <v>412</v>
      </c>
      <c r="C17" s="113" t="s">
        <v>406</v>
      </c>
      <c r="D17" s="114">
        <v>49000</v>
      </c>
      <c r="E17" s="114">
        <v>42000</v>
      </c>
      <c r="F17" s="114">
        <v>39000</v>
      </c>
      <c r="G17" s="114">
        <v>39000</v>
      </c>
      <c r="H17" s="114">
        <v>10800</v>
      </c>
    </row>
    <row r="18" spans="1:8" x14ac:dyDescent="0.3">
      <c r="A18" s="76" t="s">
        <v>232</v>
      </c>
      <c r="B18" s="113" t="s">
        <v>332</v>
      </c>
      <c r="C18" s="113" t="s">
        <v>245</v>
      </c>
      <c r="D18" s="114">
        <v>188</v>
      </c>
      <c r="E18" s="114">
        <v>196</v>
      </c>
      <c r="F18" s="114">
        <v>126</v>
      </c>
      <c r="G18" s="114">
        <v>131</v>
      </c>
      <c r="H18" s="114">
        <v>142</v>
      </c>
    </row>
    <row r="19" spans="1:8" x14ac:dyDescent="0.3">
      <c r="A19" s="76" t="s">
        <v>233</v>
      </c>
      <c r="B19" s="113" t="s">
        <v>249</v>
      </c>
      <c r="C19" s="113" t="s">
        <v>236</v>
      </c>
      <c r="D19" s="114">
        <v>204207</v>
      </c>
      <c r="E19" s="114">
        <v>215382</v>
      </c>
      <c r="F19" s="114">
        <v>216225</v>
      </c>
      <c r="G19" s="114">
        <v>208185</v>
      </c>
      <c r="H19" s="114">
        <v>199697</v>
      </c>
    </row>
    <row r="20" spans="1:8" x14ac:dyDescent="0.3">
      <c r="A20" s="76" t="s">
        <v>234</v>
      </c>
      <c r="B20" s="113" t="s">
        <v>343</v>
      </c>
      <c r="C20" s="113" t="s">
        <v>245</v>
      </c>
      <c r="D20" s="114">
        <v>220</v>
      </c>
      <c r="E20" s="114">
        <v>206</v>
      </c>
      <c r="F20" s="114">
        <v>210</v>
      </c>
      <c r="G20" s="114">
        <v>200</v>
      </c>
      <c r="H20" s="114">
        <v>200</v>
      </c>
    </row>
    <row r="21" spans="1:8" ht="15" x14ac:dyDescent="0.3">
      <c r="A21" s="76" t="s">
        <v>396</v>
      </c>
      <c r="B21" s="113" t="s">
        <v>311</v>
      </c>
      <c r="C21" s="113" t="s">
        <v>407</v>
      </c>
      <c r="D21" s="114">
        <v>22269</v>
      </c>
      <c r="E21" s="114">
        <v>34666</v>
      </c>
      <c r="F21" s="114">
        <v>35355</v>
      </c>
      <c r="G21" s="114">
        <v>32720</v>
      </c>
      <c r="H21" s="114">
        <v>33659</v>
      </c>
    </row>
    <row r="22" spans="1:8" x14ac:dyDescent="0.3">
      <c r="A22" s="76" t="s">
        <v>235</v>
      </c>
      <c r="B22" s="113" t="s">
        <v>313</v>
      </c>
      <c r="C22" s="113" t="s">
        <v>236</v>
      </c>
      <c r="D22" s="114">
        <v>300506</v>
      </c>
      <c r="E22" s="114">
        <v>339377</v>
      </c>
      <c r="F22" s="114">
        <v>344966</v>
      </c>
      <c r="G22" s="114">
        <v>323325</v>
      </c>
      <c r="H22" s="114">
        <v>333962</v>
      </c>
    </row>
    <row r="23" spans="1:8" x14ac:dyDescent="0.3">
      <c r="A23" s="77" t="s">
        <v>236</v>
      </c>
      <c r="B23" s="113" t="s">
        <v>209</v>
      </c>
      <c r="C23" s="113" t="s">
        <v>236</v>
      </c>
      <c r="D23" s="114">
        <v>7000</v>
      </c>
      <c r="E23" s="114">
        <v>1800</v>
      </c>
      <c r="F23" s="115" t="s">
        <v>2</v>
      </c>
      <c r="G23" s="115" t="s">
        <v>2</v>
      </c>
      <c r="H23" s="115" t="s">
        <v>2</v>
      </c>
    </row>
    <row r="24" spans="1:8" x14ac:dyDescent="0.3">
      <c r="A24" s="77" t="s">
        <v>237</v>
      </c>
      <c r="B24" s="113" t="s">
        <v>209</v>
      </c>
      <c r="C24" s="113" t="s">
        <v>403</v>
      </c>
      <c r="D24" s="114">
        <v>252000</v>
      </c>
      <c r="E24" s="114">
        <v>266000</v>
      </c>
      <c r="F24" s="114">
        <v>272000</v>
      </c>
      <c r="G24" s="114">
        <v>279000</v>
      </c>
      <c r="H24" s="114">
        <v>283000</v>
      </c>
    </row>
    <row r="25" spans="1:8" x14ac:dyDescent="0.3">
      <c r="A25" s="76" t="s">
        <v>238</v>
      </c>
      <c r="B25" s="113" t="s">
        <v>319</v>
      </c>
      <c r="C25" s="113" t="s">
        <v>404</v>
      </c>
      <c r="D25" s="114">
        <v>48994</v>
      </c>
      <c r="E25" s="114">
        <v>48463</v>
      </c>
      <c r="F25" s="114">
        <v>43236</v>
      </c>
      <c r="G25" s="114">
        <v>43466</v>
      </c>
      <c r="H25" s="114">
        <v>34908</v>
      </c>
    </row>
    <row r="26" spans="1:8" x14ac:dyDescent="0.3">
      <c r="A26" s="76" t="s">
        <v>239</v>
      </c>
      <c r="B26" s="113" t="s">
        <v>323</v>
      </c>
      <c r="C26" s="113" t="s">
        <v>236</v>
      </c>
      <c r="D26" s="114">
        <v>10680</v>
      </c>
      <c r="E26" s="114">
        <v>17000</v>
      </c>
      <c r="F26" s="114">
        <v>13600</v>
      </c>
      <c r="G26" s="114">
        <v>4800</v>
      </c>
      <c r="H26" s="114">
        <v>13200</v>
      </c>
    </row>
    <row r="27" spans="1:8" x14ac:dyDescent="0.3">
      <c r="A27" s="76" t="s">
        <v>240</v>
      </c>
      <c r="B27" s="113" t="s">
        <v>333</v>
      </c>
      <c r="C27" s="113" t="s">
        <v>404</v>
      </c>
      <c r="D27" s="114">
        <v>24100</v>
      </c>
      <c r="E27" s="114">
        <v>22100</v>
      </c>
      <c r="F27" s="114">
        <v>17600</v>
      </c>
      <c r="G27" s="114">
        <v>13500</v>
      </c>
      <c r="H27" s="114">
        <v>16700</v>
      </c>
    </row>
    <row r="28" spans="1:8" x14ac:dyDescent="0.3">
      <c r="A28" s="76" t="s">
        <v>241</v>
      </c>
      <c r="B28" s="113" t="s">
        <v>326</v>
      </c>
      <c r="C28" s="113" t="s">
        <v>404</v>
      </c>
      <c r="D28" s="114">
        <v>4272</v>
      </c>
      <c r="E28" s="115" t="s">
        <v>2</v>
      </c>
      <c r="F28" s="115" t="s">
        <v>2</v>
      </c>
      <c r="G28" s="115" t="s">
        <v>2</v>
      </c>
      <c r="H28" s="115" t="s">
        <v>2</v>
      </c>
    </row>
    <row r="29" spans="1:8" x14ac:dyDescent="0.3">
      <c r="A29" s="76" t="s">
        <v>242</v>
      </c>
      <c r="B29" s="113" t="s">
        <v>21</v>
      </c>
      <c r="C29" s="113" t="s">
        <v>403</v>
      </c>
      <c r="D29" s="115" t="s">
        <v>2</v>
      </c>
      <c r="E29" s="115" t="s">
        <v>2</v>
      </c>
      <c r="F29" s="115" t="s">
        <v>2</v>
      </c>
      <c r="G29" s="115" t="s">
        <v>2</v>
      </c>
      <c r="H29" s="114">
        <v>3200</v>
      </c>
    </row>
    <row r="30" spans="1:8" x14ac:dyDescent="0.3">
      <c r="A30" s="76" t="s">
        <v>243</v>
      </c>
      <c r="B30" s="113" t="s">
        <v>22</v>
      </c>
      <c r="C30" s="113" t="s">
        <v>404</v>
      </c>
      <c r="D30" s="114">
        <v>17743</v>
      </c>
      <c r="E30" s="114">
        <v>16617</v>
      </c>
      <c r="F30" s="114">
        <v>17850</v>
      </c>
      <c r="G30" s="114">
        <v>16593</v>
      </c>
      <c r="H30" s="114">
        <v>16336</v>
      </c>
    </row>
    <row r="31" spans="1:8" x14ac:dyDescent="0.3">
      <c r="A31" s="77" t="s">
        <v>23</v>
      </c>
      <c r="B31" s="113" t="s">
        <v>348</v>
      </c>
      <c r="C31" s="116" t="s">
        <v>334</v>
      </c>
      <c r="D31" s="114">
        <v>2000000</v>
      </c>
      <c r="E31" s="114">
        <v>2190000</v>
      </c>
      <c r="F31" s="114">
        <v>2380000</v>
      </c>
      <c r="G31" s="114">
        <v>2590000</v>
      </c>
      <c r="H31" s="114">
        <v>2510000</v>
      </c>
    </row>
    <row r="32" spans="1:8" x14ac:dyDescent="0.3">
      <c r="A32" s="79" t="s">
        <v>236</v>
      </c>
      <c r="B32" s="113" t="s">
        <v>348</v>
      </c>
      <c r="C32" s="113" t="s">
        <v>236</v>
      </c>
      <c r="D32" s="117">
        <v>1000000</v>
      </c>
      <c r="E32" s="117">
        <v>1240000</v>
      </c>
      <c r="F32" s="117">
        <v>1480000</v>
      </c>
      <c r="G32" s="117">
        <v>1680000</v>
      </c>
      <c r="H32" s="117">
        <v>1580000</v>
      </c>
    </row>
    <row r="33" spans="1:8" x14ac:dyDescent="0.3">
      <c r="A33" s="79" t="s">
        <v>244</v>
      </c>
      <c r="B33" s="113" t="s">
        <v>348</v>
      </c>
      <c r="C33" s="113" t="s">
        <v>244</v>
      </c>
      <c r="D33" s="114">
        <v>591000</v>
      </c>
      <c r="E33" s="114">
        <v>559000</v>
      </c>
      <c r="F33" s="114">
        <v>529000</v>
      </c>
      <c r="G33" s="114">
        <v>534000</v>
      </c>
      <c r="H33" s="114">
        <v>518000</v>
      </c>
    </row>
    <row r="34" spans="1:8" x14ac:dyDescent="0.3">
      <c r="A34" s="79" t="s">
        <v>245</v>
      </c>
      <c r="B34" s="113" t="s">
        <v>348</v>
      </c>
      <c r="C34" s="113" t="s">
        <v>245</v>
      </c>
      <c r="D34" s="114">
        <v>403000</v>
      </c>
      <c r="E34" s="114">
        <v>392000</v>
      </c>
      <c r="F34" s="114">
        <v>377000</v>
      </c>
      <c r="G34" s="114">
        <v>373000</v>
      </c>
      <c r="H34" s="114">
        <v>411000</v>
      </c>
    </row>
    <row r="35" spans="1:8" ht="15" x14ac:dyDescent="0.3">
      <c r="A35" s="181" t="s">
        <v>397</v>
      </c>
      <c r="B35" s="181"/>
      <c r="C35" s="181"/>
      <c r="D35" s="182"/>
      <c r="E35" s="182"/>
      <c r="F35" s="182"/>
      <c r="G35" s="182"/>
      <c r="H35" s="182"/>
    </row>
    <row r="36" spans="1:8" ht="15" x14ac:dyDescent="0.3">
      <c r="A36" s="183" t="s">
        <v>398</v>
      </c>
      <c r="B36" s="183"/>
      <c r="C36" s="183"/>
      <c r="D36" s="184"/>
      <c r="E36" s="184"/>
      <c r="F36" s="184"/>
      <c r="G36" s="184"/>
      <c r="H36" s="184"/>
    </row>
    <row r="37" spans="1:8" x14ac:dyDescent="0.3">
      <c r="A37" s="185" t="s">
        <v>399</v>
      </c>
      <c r="B37" s="185"/>
      <c r="C37" s="185"/>
      <c r="D37" s="185"/>
      <c r="E37" s="185"/>
      <c r="F37" s="185"/>
      <c r="G37" s="185"/>
      <c r="H37" s="185"/>
    </row>
    <row r="38" spans="1:8" x14ac:dyDescent="0.3">
      <c r="A38" s="186" t="s">
        <v>400</v>
      </c>
      <c r="B38" s="186"/>
      <c r="C38" s="186"/>
      <c r="D38" s="186"/>
      <c r="E38" s="186"/>
      <c r="F38" s="186"/>
      <c r="G38" s="186"/>
      <c r="H38" s="186"/>
    </row>
    <row r="39" spans="1:8" ht="15" x14ac:dyDescent="0.3">
      <c r="A39" s="180" t="s">
        <v>401</v>
      </c>
      <c r="B39" s="180"/>
      <c r="C39" s="180"/>
      <c r="D39" s="187"/>
      <c r="E39" s="187"/>
      <c r="F39" s="187"/>
      <c r="G39" s="187"/>
      <c r="H39" s="187"/>
    </row>
    <row r="40" spans="1:8" ht="15" x14ac:dyDescent="0.3">
      <c r="A40" s="180" t="s">
        <v>402</v>
      </c>
      <c r="B40" s="180"/>
      <c r="C40" s="180"/>
      <c r="D40" s="180"/>
      <c r="E40" s="180"/>
      <c r="F40" s="180"/>
      <c r="G40" s="180"/>
      <c r="H40" s="180"/>
    </row>
  </sheetData>
  <mergeCells count="6">
    <mergeCell ref="A40:H40"/>
    <mergeCell ref="A35:H35"/>
    <mergeCell ref="A36:H36"/>
    <mergeCell ref="A37:H37"/>
    <mergeCell ref="A38:H38"/>
    <mergeCell ref="A39:H3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B239-C531-485D-9657-87F57CBECECB}">
  <dimension ref="A1:H63"/>
  <sheetViews>
    <sheetView workbookViewId="0">
      <selection activeCell="A9" sqref="A9"/>
    </sheetView>
  </sheetViews>
  <sheetFormatPr defaultColWidth="8.5546875" defaultRowHeight="13.8" x14ac:dyDescent="0.3"/>
  <cols>
    <col min="1" max="1" width="45.6640625" style="76" bestFit="1" customWidth="1"/>
    <col min="2" max="3" width="45.6640625" style="80" customWidth="1"/>
    <col min="4" max="8" width="8.88671875" style="98" bestFit="1" customWidth="1"/>
    <col min="9" max="16384" width="8.5546875" style="98"/>
  </cols>
  <sheetData>
    <row r="1" spans="1:8" x14ac:dyDescent="0.3">
      <c r="A1" s="97" t="s">
        <v>283</v>
      </c>
      <c r="B1" s="118" t="s">
        <v>281</v>
      </c>
      <c r="C1" s="118" t="s">
        <v>282</v>
      </c>
      <c r="D1" s="112">
        <v>2016</v>
      </c>
      <c r="E1" s="112">
        <v>2017</v>
      </c>
      <c r="F1" s="112">
        <v>2018</v>
      </c>
      <c r="G1" s="112">
        <v>2019</v>
      </c>
      <c r="H1" s="112">
        <v>2020</v>
      </c>
    </row>
    <row r="2" spans="1:8" x14ac:dyDescent="0.3">
      <c r="A2" s="77" t="s">
        <v>251</v>
      </c>
      <c r="B2" s="119" t="s">
        <v>246</v>
      </c>
      <c r="C2" s="119" t="s">
        <v>251</v>
      </c>
      <c r="D2" s="120">
        <v>117920</v>
      </c>
      <c r="E2" s="120">
        <v>108500</v>
      </c>
      <c r="F2" s="120">
        <v>114517</v>
      </c>
      <c r="G2" s="120">
        <v>106470</v>
      </c>
      <c r="H2" s="120">
        <v>115800</v>
      </c>
    </row>
    <row r="3" spans="1:8" ht="15" x14ac:dyDescent="0.3">
      <c r="A3" s="77" t="s">
        <v>433</v>
      </c>
      <c r="B3" s="119" t="s">
        <v>246</v>
      </c>
      <c r="C3" s="119" t="s">
        <v>273</v>
      </c>
      <c r="D3" s="120">
        <v>2600</v>
      </c>
      <c r="E3" s="115" t="s">
        <v>2</v>
      </c>
      <c r="F3" s="115" t="s">
        <v>2</v>
      </c>
      <c r="G3" s="115" t="s">
        <v>2</v>
      </c>
      <c r="H3" s="115" t="s">
        <v>2</v>
      </c>
    </row>
    <row r="4" spans="1:8" x14ac:dyDescent="0.3">
      <c r="A4" s="78" t="s">
        <v>23</v>
      </c>
      <c r="B4" s="119" t="s">
        <v>246</v>
      </c>
      <c r="C4" s="119" t="s">
        <v>23</v>
      </c>
      <c r="D4" s="117">
        <v>120520</v>
      </c>
      <c r="E4" s="117">
        <v>108500</v>
      </c>
      <c r="F4" s="117">
        <v>114517</v>
      </c>
      <c r="G4" s="117">
        <v>106470</v>
      </c>
      <c r="H4" s="120">
        <v>115800</v>
      </c>
    </row>
    <row r="5" spans="1:8" x14ac:dyDescent="0.3">
      <c r="A5" s="76" t="s">
        <v>252</v>
      </c>
      <c r="B5" s="119" t="s">
        <v>347</v>
      </c>
      <c r="C5" s="119" t="s">
        <v>265</v>
      </c>
      <c r="D5" s="120">
        <v>1000</v>
      </c>
      <c r="E5" s="120">
        <v>1000</v>
      </c>
      <c r="F5" s="120">
        <v>1000</v>
      </c>
      <c r="G5" s="120">
        <v>1000</v>
      </c>
      <c r="H5" s="120">
        <v>900</v>
      </c>
    </row>
    <row r="6" spans="1:8" x14ac:dyDescent="0.3">
      <c r="A6" s="76" t="s">
        <v>253</v>
      </c>
      <c r="B6" s="119" t="s">
        <v>3</v>
      </c>
      <c r="C6" s="119" t="s">
        <v>265</v>
      </c>
      <c r="D6" s="120">
        <v>74749</v>
      </c>
      <c r="E6" s="120">
        <v>68803</v>
      </c>
      <c r="F6" s="120">
        <v>65254</v>
      </c>
      <c r="G6" s="120">
        <v>54221</v>
      </c>
      <c r="H6" s="120">
        <v>58911</v>
      </c>
    </row>
    <row r="7" spans="1:8" x14ac:dyDescent="0.3">
      <c r="A7" s="76" t="s">
        <v>254</v>
      </c>
      <c r="B7" s="119" t="s">
        <v>327</v>
      </c>
      <c r="C7" s="119" t="s">
        <v>265</v>
      </c>
      <c r="D7" s="120">
        <v>16800</v>
      </c>
      <c r="E7" s="120">
        <v>16200</v>
      </c>
      <c r="F7" s="120">
        <v>15900</v>
      </c>
      <c r="G7" s="120">
        <v>15500</v>
      </c>
      <c r="H7" s="120">
        <v>21300</v>
      </c>
    </row>
    <row r="8" spans="1:8" x14ac:dyDescent="0.3">
      <c r="A8" s="76" t="s">
        <v>255</v>
      </c>
      <c r="B8" s="119" t="s">
        <v>290</v>
      </c>
      <c r="C8" s="119" t="s">
        <v>273</v>
      </c>
      <c r="D8" s="120">
        <v>158299</v>
      </c>
      <c r="E8" s="120">
        <v>154759</v>
      </c>
      <c r="F8" s="120">
        <v>137411</v>
      </c>
      <c r="G8" s="120">
        <v>124736</v>
      </c>
      <c r="H8" s="120">
        <v>124043</v>
      </c>
    </row>
    <row r="9" spans="1:8" x14ac:dyDescent="0.3">
      <c r="A9" s="77" t="s">
        <v>256</v>
      </c>
      <c r="B9" s="119" t="s">
        <v>5</v>
      </c>
      <c r="C9" s="119" t="s">
        <v>256</v>
      </c>
      <c r="D9" s="120">
        <v>29100</v>
      </c>
      <c r="E9" s="120">
        <v>39900</v>
      </c>
      <c r="F9" s="120">
        <v>45200</v>
      </c>
      <c r="G9" s="120">
        <v>41300</v>
      </c>
      <c r="H9" s="120">
        <v>64000</v>
      </c>
    </row>
    <row r="10" spans="1:8" x14ac:dyDescent="0.3">
      <c r="A10" s="77" t="s">
        <v>257</v>
      </c>
      <c r="B10" s="119" t="s">
        <v>5</v>
      </c>
      <c r="C10" s="119" t="s">
        <v>257</v>
      </c>
      <c r="D10" s="120">
        <v>374745</v>
      </c>
      <c r="E10" s="120">
        <v>411462</v>
      </c>
      <c r="F10" s="120">
        <v>476040</v>
      </c>
      <c r="G10" s="120">
        <v>600340</v>
      </c>
      <c r="H10" s="120">
        <v>505000</v>
      </c>
    </row>
    <row r="11" spans="1:8" x14ac:dyDescent="0.3">
      <c r="A11" s="77" t="s">
        <v>251</v>
      </c>
      <c r="B11" s="119" t="s">
        <v>5</v>
      </c>
      <c r="C11" s="119" t="s">
        <v>251</v>
      </c>
      <c r="D11" s="120">
        <v>221700</v>
      </c>
      <c r="E11" s="120">
        <v>202900</v>
      </c>
      <c r="F11" s="120">
        <v>191100</v>
      </c>
      <c r="G11" s="120">
        <v>185115</v>
      </c>
      <c r="H11" s="120">
        <v>175000</v>
      </c>
    </row>
    <row r="12" spans="1:8" x14ac:dyDescent="0.3">
      <c r="A12" s="78" t="s">
        <v>23</v>
      </c>
      <c r="B12" s="119" t="s">
        <v>5</v>
      </c>
      <c r="C12" s="119" t="s">
        <v>23</v>
      </c>
      <c r="D12" s="117">
        <v>625545</v>
      </c>
      <c r="E12" s="117">
        <v>654262</v>
      </c>
      <c r="F12" s="117">
        <v>712340</v>
      </c>
      <c r="G12" s="117">
        <v>826755</v>
      </c>
      <c r="H12" s="117">
        <v>744000</v>
      </c>
    </row>
    <row r="13" spans="1:8" x14ac:dyDescent="0.3">
      <c r="A13" s="76" t="s">
        <v>258</v>
      </c>
      <c r="B13" s="119" t="s">
        <v>292</v>
      </c>
      <c r="C13" s="119" t="s">
        <v>265</v>
      </c>
      <c r="D13" s="120">
        <v>37085</v>
      </c>
      <c r="E13" s="120">
        <v>40599</v>
      </c>
      <c r="F13" s="120">
        <v>43048</v>
      </c>
      <c r="G13" s="120">
        <v>40564</v>
      </c>
      <c r="H13" s="120">
        <v>36094</v>
      </c>
    </row>
    <row r="14" spans="1:8" ht="15" x14ac:dyDescent="0.3">
      <c r="A14" s="76" t="s">
        <v>434</v>
      </c>
      <c r="B14" s="119" t="s">
        <v>408</v>
      </c>
      <c r="C14" s="119" t="s">
        <v>448</v>
      </c>
      <c r="D14" s="120">
        <v>15006</v>
      </c>
      <c r="E14" s="120">
        <v>15751</v>
      </c>
      <c r="F14" s="120">
        <v>14670</v>
      </c>
      <c r="G14" s="120">
        <v>12900</v>
      </c>
      <c r="H14" s="120">
        <v>12000</v>
      </c>
    </row>
    <row r="15" spans="1:8" x14ac:dyDescent="0.3">
      <c r="A15" s="76" t="s">
        <v>259</v>
      </c>
      <c r="B15" s="119" t="s">
        <v>293</v>
      </c>
      <c r="C15" s="119" t="s">
        <v>265</v>
      </c>
      <c r="D15" s="120">
        <v>9913</v>
      </c>
      <c r="E15" s="120">
        <v>15632</v>
      </c>
      <c r="F15" s="120">
        <v>19214</v>
      </c>
      <c r="G15" s="120">
        <v>28450</v>
      </c>
      <c r="H15" s="120">
        <v>22005</v>
      </c>
    </row>
    <row r="16" spans="1:8" x14ac:dyDescent="0.3">
      <c r="A16" s="77" t="s">
        <v>260</v>
      </c>
      <c r="B16" s="119" t="s">
        <v>248</v>
      </c>
      <c r="C16" s="119" t="s">
        <v>260</v>
      </c>
      <c r="D16" s="120">
        <v>8048</v>
      </c>
      <c r="E16" s="120">
        <v>8358</v>
      </c>
      <c r="F16" s="120">
        <v>10330</v>
      </c>
      <c r="G16" s="120">
        <v>10608</v>
      </c>
      <c r="H16" s="120">
        <v>10800</v>
      </c>
    </row>
    <row r="17" spans="1:8" x14ac:dyDescent="0.3">
      <c r="A17" s="77" t="s">
        <v>261</v>
      </c>
      <c r="B17" s="119" t="s">
        <v>248</v>
      </c>
      <c r="C17" s="119" t="s">
        <v>261</v>
      </c>
      <c r="D17" s="120">
        <v>45606</v>
      </c>
      <c r="E17" s="120">
        <v>51342</v>
      </c>
      <c r="F17" s="120">
        <v>50435</v>
      </c>
      <c r="G17" s="120">
        <v>51792</v>
      </c>
      <c r="H17" s="120">
        <v>52600</v>
      </c>
    </row>
    <row r="18" spans="1:8" x14ac:dyDescent="0.3">
      <c r="A18" s="78" t="s">
        <v>23</v>
      </c>
      <c r="B18" s="119" t="s">
        <v>248</v>
      </c>
      <c r="C18" s="119" t="s">
        <v>23</v>
      </c>
      <c r="D18" s="117">
        <v>53654</v>
      </c>
      <c r="E18" s="117">
        <v>59700</v>
      </c>
      <c r="F18" s="117">
        <v>60765</v>
      </c>
      <c r="G18" s="117">
        <v>62400</v>
      </c>
      <c r="H18" s="117">
        <v>63400</v>
      </c>
    </row>
    <row r="19" spans="1:8" x14ac:dyDescent="0.3">
      <c r="A19" s="77" t="s">
        <v>256</v>
      </c>
      <c r="B19" s="119" t="s">
        <v>447</v>
      </c>
      <c r="C19" s="119" t="s">
        <v>256</v>
      </c>
      <c r="D19" s="120">
        <v>3122</v>
      </c>
      <c r="E19" s="120">
        <v>1385</v>
      </c>
      <c r="F19" s="120">
        <v>1797</v>
      </c>
      <c r="G19" s="120">
        <v>2031</v>
      </c>
      <c r="H19" s="120">
        <v>1323</v>
      </c>
    </row>
    <row r="20" spans="1:8" x14ac:dyDescent="0.3">
      <c r="A20" s="77" t="s">
        <v>262</v>
      </c>
      <c r="B20" s="119" t="s">
        <v>447</v>
      </c>
      <c r="C20" s="119" t="s">
        <v>262</v>
      </c>
      <c r="D20" s="120">
        <v>1513</v>
      </c>
      <c r="E20" s="120">
        <v>546</v>
      </c>
      <c r="F20" s="120">
        <v>1913</v>
      </c>
      <c r="G20" s="120">
        <v>4946</v>
      </c>
      <c r="H20" s="120">
        <v>6032</v>
      </c>
    </row>
    <row r="21" spans="1:8" x14ac:dyDescent="0.3">
      <c r="A21" s="78" t="s">
        <v>23</v>
      </c>
      <c r="B21" s="119" t="s">
        <v>447</v>
      </c>
      <c r="C21" s="119" t="s">
        <v>23</v>
      </c>
      <c r="D21" s="120">
        <v>4635</v>
      </c>
      <c r="E21" s="120">
        <v>1931</v>
      </c>
      <c r="F21" s="120">
        <v>3710</v>
      </c>
      <c r="G21" s="120">
        <v>6977</v>
      </c>
      <c r="H21" s="120">
        <v>7355</v>
      </c>
    </row>
    <row r="22" spans="1:8" x14ac:dyDescent="0.3">
      <c r="A22" s="76" t="s">
        <v>263</v>
      </c>
      <c r="B22" s="119" t="s">
        <v>409</v>
      </c>
      <c r="C22" s="119" t="s">
        <v>265</v>
      </c>
      <c r="D22" s="120">
        <v>17071</v>
      </c>
      <c r="E22" s="120">
        <v>16781</v>
      </c>
      <c r="F22" s="120">
        <v>15720</v>
      </c>
      <c r="G22" s="120">
        <v>11974</v>
      </c>
      <c r="H22" s="120">
        <v>6012</v>
      </c>
    </row>
    <row r="23" spans="1:8" x14ac:dyDescent="0.3">
      <c r="A23" s="76" t="s">
        <v>264</v>
      </c>
      <c r="B23" s="119" t="s">
        <v>410</v>
      </c>
      <c r="C23" s="119" t="s">
        <v>265</v>
      </c>
      <c r="D23" s="120">
        <v>8688</v>
      </c>
      <c r="E23" s="120">
        <v>12416</v>
      </c>
      <c r="F23" s="120">
        <v>14688</v>
      </c>
      <c r="G23" s="120">
        <v>20323</v>
      </c>
      <c r="H23" s="120">
        <v>22894</v>
      </c>
    </row>
    <row r="24" spans="1:8" x14ac:dyDescent="0.3">
      <c r="A24" s="77" t="s">
        <v>265</v>
      </c>
      <c r="B24" s="119" t="s">
        <v>297</v>
      </c>
      <c r="C24" s="119" t="s">
        <v>265</v>
      </c>
      <c r="D24" s="120">
        <v>20293</v>
      </c>
      <c r="E24" s="120">
        <v>21762</v>
      </c>
      <c r="F24" s="120">
        <v>24868</v>
      </c>
      <c r="G24" s="120">
        <v>25713</v>
      </c>
      <c r="H24" s="120">
        <v>25970</v>
      </c>
    </row>
    <row r="25" spans="1:8" ht="15" x14ac:dyDescent="0.3">
      <c r="A25" s="77" t="s">
        <v>435</v>
      </c>
      <c r="B25" s="119" t="s">
        <v>297</v>
      </c>
      <c r="C25" s="119" t="s">
        <v>446</v>
      </c>
      <c r="D25" s="120">
        <v>75900</v>
      </c>
      <c r="E25" s="120">
        <v>74800</v>
      </c>
      <c r="F25" s="120">
        <v>73300</v>
      </c>
      <c r="G25" s="120">
        <v>179000</v>
      </c>
      <c r="H25" s="120">
        <v>307000</v>
      </c>
    </row>
    <row r="26" spans="1:8" x14ac:dyDescent="0.3">
      <c r="A26" s="78" t="s">
        <v>23</v>
      </c>
      <c r="B26" s="119" t="s">
        <v>297</v>
      </c>
      <c r="C26" s="119" t="s">
        <v>23</v>
      </c>
      <c r="D26" s="117">
        <v>96200</v>
      </c>
      <c r="E26" s="117">
        <v>8600</v>
      </c>
      <c r="F26" s="117">
        <v>98200</v>
      </c>
      <c r="G26" s="117">
        <v>205000</v>
      </c>
      <c r="H26" s="117">
        <v>33000</v>
      </c>
    </row>
    <row r="27" spans="1:8" x14ac:dyDescent="0.3">
      <c r="A27" s="77" t="s">
        <v>256</v>
      </c>
      <c r="B27" s="119" t="s">
        <v>340</v>
      </c>
      <c r="C27" s="119" t="s">
        <v>256</v>
      </c>
      <c r="D27" s="120">
        <v>11153</v>
      </c>
      <c r="E27" s="120">
        <v>16773</v>
      </c>
      <c r="F27" s="120">
        <v>15624</v>
      </c>
      <c r="G27" s="120">
        <v>16132</v>
      </c>
      <c r="H27" s="120">
        <v>17400</v>
      </c>
    </row>
    <row r="28" spans="1:8" x14ac:dyDescent="0.3">
      <c r="A28" s="77" t="s">
        <v>265</v>
      </c>
      <c r="B28" s="119" t="s">
        <v>340</v>
      </c>
      <c r="C28" s="119" t="s">
        <v>265</v>
      </c>
      <c r="D28" s="120">
        <v>61700</v>
      </c>
      <c r="E28" s="120">
        <v>57800</v>
      </c>
      <c r="F28" s="120">
        <v>62900</v>
      </c>
      <c r="G28" s="120">
        <v>62500</v>
      </c>
      <c r="H28" s="120">
        <v>63000</v>
      </c>
    </row>
    <row r="29" spans="1:8" x14ac:dyDescent="0.3">
      <c r="A29" s="77" t="s">
        <v>251</v>
      </c>
      <c r="B29" s="119" t="s">
        <v>340</v>
      </c>
      <c r="C29" s="119" t="s">
        <v>251</v>
      </c>
      <c r="D29" s="120">
        <v>63132</v>
      </c>
      <c r="E29" s="120">
        <v>61377</v>
      </c>
      <c r="F29" s="120">
        <v>57517</v>
      </c>
      <c r="G29" s="120">
        <v>58778</v>
      </c>
      <c r="H29" s="120">
        <v>55368</v>
      </c>
    </row>
    <row r="30" spans="1:8" x14ac:dyDescent="0.3">
      <c r="A30" s="77" t="s">
        <v>266</v>
      </c>
      <c r="B30" s="119" t="s">
        <v>340</v>
      </c>
      <c r="C30" s="119" t="s">
        <v>266</v>
      </c>
      <c r="D30" s="120">
        <v>55500</v>
      </c>
      <c r="E30" s="120">
        <v>51100</v>
      </c>
      <c r="F30" s="120">
        <v>50700</v>
      </c>
      <c r="G30" s="120">
        <v>45000</v>
      </c>
      <c r="H30" s="120">
        <v>45000</v>
      </c>
    </row>
    <row r="31" spans="1:8" x14ac:dyDescent="0.3">
      <c r="A31" s="78" t="s">
        <v>23</v>
      </c>
      <c r="B31" s="119" t="s">
        <v>340</v>
      </c>
      <c r="C31" s="119" t="s">
        <v>23</v>
      </c>
      <c r="D31" s="117">
        <v>191485</v>
      </c>
      <c r="E31" s="117">
        <v>187050</v>
      </c>
      <c r="F31" s="117">
        <v>186741</v>
      </c>
      <c r="G31" s="120">
        <v>182410</v>
      </c>
      <c r="H31" s="120">
        <v>180768</v>
      </c>
    </row>
    <row r="32" spans="1:8" x14ac:dyDescent="0.3">
      <c r="A32" s="76" t="s">
        <v>267</v>
      </c>
      <c r="B32" s="119" t="s">
        <v>301</v>
      </c>
      <c r="C32" s="119" t="s">
        <v>265</v>
      </c>
      <c r="D32" s="120">
        <v>45600</v>
      </c>
      <c r="E32" s="120">
        <v>47400</v>
      </c>
      <c r="F32" s="120">
        <v>45631</v>
      </c>
      <c r="G32" s="120">
        <v>46000</v>
      </c>
      <c r="H32" s="120">
        <v>46000</v>
      </c>
    </row>
    <row r="33" spans="1:8" x14ac:dyDescent="0.3">
      <c r="A33" s="76" t="s">
        <v>268</v>
      </c>
      <c r="B33" s="119" t="s">
        <v>411</v>
      </c>
      <c r="C33" s="119" t="s">
        <v>265</v>
      </c>
      <c r="D33" s="120">
        <v>2540</v>
      </c>
      <c r="E33" s="120">
        <v>7100</v>
      </c>
      <c r="F33" s="120">
        <v>5700</v>
      </c>
      <c r="G33" s="120">
        <v>6000</v>
      </c>
      <c r="H33" s="120">
        <v>5000</v>
      </c>
    </row>
    <row r="34" spans="1:8" x14ac:dyDescent="0.3">
      <c r="A34" s="76" t="s">
        <v>269</v>
      </c>
      <c r="B34" s="119" t="s">
        <v>304</v>
      </c>
      <c r="C34" s="119" t="s">
        <v>265</v>
      </c>
      <c r="D34" s="120">
        <v>10603</v>
      </c>
      <c r="E34" s="120">
        <v>7175</v>
      </c>
      <c r="F34" s="120">
        <v>10100</v>
      </c>
      <c r="G34" s="120">
        <v>15202</v>
      </c>
      <c r="H34" s="120">
        <v>17747</v>
      </c>
    </row>
    <row r="35" spans="1:8" x14ac:dyDescent="0.3">
      <c r="A35" s="76" t="s">
        <v>270</v>
      </c>
      <c r="B35" s="119" t="s">
        <v>412</v>
      </c>
      <c r="C35" s="119" t="s">
        <v>251</v>
      </c>
      <c r="D35" s="120">
        <v>42105</v>
      </c>
      <c r="E35" s="120">
        <v>35474</v>
      </c>
      <c r="F35" s="120">
        <v>33183</v>
      </c>
      <c r="G35" s="120">
        <v>33733</v>
      </c>
      <c r="H35" s="120">
        <v>9874</v>
      </c>
    </row>
    <row r="36" spans="1:8" x14ac:dyDescent="0.3">
      <c r="A36" s="76" t="s">
        <v>271</v>
      </c>
      <c r="B36" s="119" t="s">
        <v>332</v>
      </c>
      <c r="C36" s="119" t="s">
        <v>449</v>
      </c>
      <c r="D36" s="120">
        <v>188</v>
      </c>
      <c r="E36" s="120">
        <v>196</v>
      </c>
      <c r="F36" s="120">
        <v>126</v>
      </c>
      <c r="G36" s="120">
        <v>131</v>
      </c>
      <c r="H36" s="120">
        <v>142</v>
      </c>
    </row>
    <row r="37" spans="1:8" x14ac:dyDescent="0.3">
      <c r="A37" s="77" t="s">
        <v>265</v>
      </c>
      <c r="B37" s="119" t="s">
        <v>249</v>
      </c>
      <c r="C37" s="119" t="s">
        <v>265</v>
      </c>
      <c r="D37" s="120">
        <v>67518</v>
      </c>
      <c r="E37" s="120">
        <v>73219</v>
      </c>
      <c r="F37" s="120">
        <v>82114</v>
      </c>
      <c r="G37" s="120">
        <v>70654</v>
      </c>
      <c r="H37" s="120">
        <v>65051</v>
      </c>
    </row>
    <row r="38" spans="1:8" x14ac:dyDescent="0.3">
      <c r="A38" s="77" t="s">
        <v>266</v>
      </c>
      <c r="B38" s="119" t="s">
        <v>249</v>
      </c>
      <c r="C38" s="119" t="s">
        <v>266</v>
      </c>
      <c r="D38" s="120">
        <v>28465</v>
      </c>
      <c r="E38" s="120">
        <v>30875</v>
      </c>
      <c r="F38" s="120">
        <v>25800</v>
      </c>
      <c r="G38" s="120">
        <v>17267</v>
      </c>
      <c r="H38" s="120">
        <v>7404</v>
      </c>
    </row>
    <row r="39" spans="1:8" x14ac:dyDescent="0.3">
      <c r="A39" s="78" t="s">
        <v>23</v>
      </c>
      <c r="B39" s="119" t="s">
        <v>249</v>
      </c>
      <c r="C39" s="119" t="s">
        <v>23</v>
      </c>
      <c r="D39" s="117">
        <v>95983</v>
      </c>
      <c r="E39" s="117">
        <v>104094</v>
      </c>
      <c r="F39" s="117">
        <v>107914</v>
      </c>
      <c r="G39" s="117">
        <v>87921</v>
      </c>
      <c r="H39" s="120">
        <v>72455</v>
      </c>
    </row>
    <row r="40" spans="1:8" x14ac:dyDescent="0.3">
      <c r="A40" s="76" t="s">
        <v>55</v>
      </c>
      <c r="B40" s="119" t="s">
        <v>343</v>
      </c>
      <c r="C40" s="119" t="s">
        <v>251</v>
      </c>
      <c r="D40" s="120">
        <v>92700</v>
      </c>
      <c r="E40" s="120">
        <v>86500</v>
      </c>
      <c r="F40" s="120">
        <v>90800</v>
      </c>
      <c r="G40" s="120">
        <v>92100</v>
      </c>
      <c r="H40" s="120">
        <v>91100</v>
      </c>
    </row>
    <row r="41" spans="1:8" x14ac:dyDescent="0.3">
      <c r="A41" s="77" t="s">
        <v>256</v>
      </c>
      <c r="B41" s="119" t="s">
        <v>209</v>
      </c>
      <c r="C41" s="119" t="s">
        <v>256</v>
      </c>
      <c r="D41" s="120">
        <v>2400</v>
      </c>
      <c r="E41" s="115" t="s">
        <v>2</v>
      </c>
      <c r="F41" s="115" t="s">
        <v>2</v>
      </c>
      <c r="G41" s="115" t="s">
        <v>2</v>
      </c>
      <c r="H41" s="115" t="s">
        <v>2</v>
      </c>
    </row>
    <row r="42" spans="1:8" x14ac:dyDescent="0.3">
      <c r="A42" s="77" t="s">
        <v>251</v>
      </c>
      <c r="B42" s="119" t="s">
        <v>209</v>
      </c>
      <c r="C42" s="119" t="s">
        <v>251</v>
      </c>
      <c r="D42" s="120">
        <v>188700</v>
      </c>
      <c r="E42" s="120">
        <v>157396</v>
      </c>
      <c r="F42" s="120">
        <v>158005</v>
      </c>
      <c r="G42" s="120">
        <v>166265</v>
      </c>
      <c r="H42" s="120">
        <v>172357</v>
      </c>
    </row>
    <row r="43" spans="1:8" x14ac:dyDescent="0.3">
      <c r="A43" s="78" t="s">
        <v>23</v>
      </c>
      <c r="B43" s="119" t="s">
        <v>209</v>
      </c>
      <c r="C43" s="119" t="s">
        <v>23</v>
      </c>
      <c r="D43" s="117">
        <v>191100</v>
      </c>
      <c r="E43" s="117">
        <v>157396</v>
      </c>
      <c r="F43" s="117">
        <v>158005</v>
      </c>
      <c r="G43" s="117">
        <v>166265</v>
      </c>
      <c r="H43" s="120">
        <v>172357</v>
      </c>
    </row>
    <row r="44" spans="1:8" ht="15" x14ac:dyDescent="0.3">
      <c r="A44" s="77" t="s">
        <v>436</v>
      </c>
      <c r="B44" s="119" t="s">
        <v>319</v>
      </c>
      <c r="C44" s="119" t="s">
        <v>256</v>
      </c>
      <c r="D44" s="120">
        <v>4743</v>
      </c>
      <c r="E44" s="120">
        <v>4966</v>
      </c>
      <c r="F44" s="120">
        <v>5281</v>
      </c>
      <c r="G44" s="120">
        <v>5000</v>
      </c>
      <c r="H44" s="120">
        <v>4800</v>
      </c>
    </row>
    <row r="45" spans="1:8" x14ac:dyDescent="0.3">
      <c r="A45" s="77" t="s">
        <v>251</v>
      </c>
      <c r="B45" s="119" t="s">
        <v>319</v>
      </c>
      <c r="C45" s="119" t="s">
        <v>251</v>
      </c>
      <c r="D45" s="120">
        <v>42332</v>
      </c>
      <c r="E45" s="120">
        <v>42362</v>
      </c>
      <c r="F45" s="120">
        <v>39500</v>
      </c>
      <c r="G45" s="120">
        <v>37184</v>
      </c>
      <c r="H45" s="120">
        <v>27618</v>
      </c>
    </row>
    <row r="46" spans="1:8" x14ac:dyDescent="0.3">
      <c r="A46" s="78" t="s">
        <v>23</v>
      </c>
      <c r="B46" s="119" t="s">
        <v>319</v>
      </c>
      <c r="C46" s="119" t="s">
        <v>23</v>
      </c>
      <c r="D46" s="117">
        <v>47075</v>
      </c>
      <c r="E46" s="117">
        <v>47328</v>
      </c>
      <c r="F46" s="117">
        <v>44781</v>
      </c>
      <c r="G46" s="120">
        <v>42184</v>
      </c>
      <c r="H46" s="120">
        <v>32418</v>
      </c>
    </row>
    <row r="47" spans="1:8" ht="15" x14ac:dyDescent="0.3">
      <c r="A47" s="76" t="s">
        <v>437</v>
      </c>
      <c r="B47" s="119" t="s">
        <v>345</v>
      </c>
      <c r="C47" s="119" t="s">
        <v>265</v>
      </c>
      <c r="D47" s="120">
        <v>18100</v>
      </c>
      <c r="E47" s="120">
        <v>15300</v>
      </c>
      <c r="F47" s="120">
        <v>15807</v>
      </c>
      <c r="G47" s="120">
        <v>14200</v>
      </c>
      <c r="H47" s="120">
        <v>14719</v>
      </c>
    </row>
    <row r="48" spans="1:8" x14ac:dyDescent="0.3">
      <c r="A48" s="76" t="s">
        <v>272</v>
      </c>
      <c r="B48" s="119" t="s">
        <v>450</v>
      </c>
      <c r="C48" s="119" t="s">
        <v>251</v>
      </c>
      <c r="D48" s="120">
        <v>45194</v>
      </c>
      <c r="E48" s="120">
        <v>38052</v>
      </c>
      <c r="F48" s="120">
        <v>41220</v>
      </c>
      <c r="G48" s="120">
        <v>39632</v>
      </c>
      <c r="H48" s="120">
        <v>40000</v>
      </c>
    </row>
    <row r="49" spans="1:8" x14ac:dyDescent="0.3">
      <c r="A49" s="76" t="s">
        <v>97</v>
      </c>
      <c r="B49" s="119" t="s">
        <v>348</v>
      </c>
      <c r="C49" s="119" t="s">
        <v>334</v>
      </c>
      <c r="D49" s="120">
        <v>2020000</v>
      </c>
      <c r="E49" s="120">
        <v>2000000</v>
      </c>
      <c r="F49" s="120">
        <v>2060000</v>
      </c>
      <c r="G49" s="120">
        <v>2240000</v>
      </c>
      <c r="H49" s="120">
        <v>2250000</v>
      </c>
    </row>
    <row r="50" spans="1:8" x14ac:dyDescent="0.3">
      <c r="A50" s="81" t="s">
        <v>256</v>
      </c>
      <c r="B50" s="119" t="s">
        <v>348</v>
      </c>
      <c r="C50" s="119" t="s">
        <v>256</v>
      </c>
      <c r="D50" s="114">
        <v>58800</v>
      </c>
      <c r="E50" s="114">
        <v>71600</v>
      </c>
      <c r="F50" s="114">
        <v>78400</v>
      </c>
      <c r="G50" s="114">
        <v>75200</v>
      </c>
      <c r="H50" s="114">
        <v>98500</v>
      </c>
    </row>
    <row r="51" spans="1:8" x14ac:dyDescent="0.3">
      <c r="A51" s="81" t="s">
        <v>265</v>
      </c>
      <c r="B51" s="119" t="s">
        <v>348</v>
      </c>
      <c r="C51" s="119" t="s">
        <v>265</v>
      </c>
      <c r="D51" s="114">
        <v>842000</v>
      </c>
      <c r="E51" s="114">
        <v>887000</v>
      </c>
      <c r="F51" s="114">
        <v>971000</v>
      </c>
      <c r="G51" s="114">
        <v>1190000</v>
      </c>
      <c r="H51" s="114">
        <v>1220000</v>
      </c>
    </row>
    <row r="52" spans="1:8" x14ac:dyDescent="0.3">
      <c r="A52" s="81" t="s">
        <v>251</v>
      </c>
      <c r="B52" s="119" t="s">
        <v>348</v>
      </c>
      <c r="C52" s="119" t="s">
        <v>251</v>
      </c>
      <c r="D52" s="114">
        <v>861000</v>
      </c>
      <c r="E52" s="114">
        <v>784000</v>
      </c>
      <c r="F52" s="114">
        <v>778000</v>
      </c>
      <c r="G52" s="114">
        <v>776000</v>
      </c>
      <c r="H52" s="114">
        <v>746000</v>
      </c>
    </row>
    <row r="53" spans="1:8" x14ac:dyDescent="0.3">
      <c r="A53" s="81" t="s">
        <v>266</v>
      </c>
      <c r="B53" s="119" t="s">
        <v>348</v>
      </c>
      <c r="C53" s="119" t="s">
        <v>266</v>
      </c>
      <c r="D53" s="114">
        <v>99000</v>
      </c>
      <c r="E53" s="114">
        <v>97700</v>
      </c>
      <c r="F53" s="114">
        <v>91200</v>
      </c>
      <c r="G53" s="114">
        <v>75200</v>
      </c>
      <c r="H53" s="114">
        <v>64400</v>
      </c>
    </row>
    <row r="54" spans="1:8" x14ac:dyDescent="0.3">
      <c r="A54" s="81" t="s">
        <v>273</v>
      </c>
      <c r="B54" s="119" t="s">
        <v>348</v>
      </c>
      <c r="C54" s="119" t="s">
        <v>273</v>
      </c>
      <c r="D54" s="114">
        <v>161000</v>
      </c>
      <c r="E54" s="114">
        <v>155000</v>
      </c>
      <c r="F54" s="114">
        <v>137000</v>
      </c>
      <c r="G54" s="114">
        <v>125000</v>
      </c>
      <c r="H54" s="114">
        <v>124000</v>
      </c>
    </row>
    <row r="55" spans="1:8" ht="15" x14ac:dyDescent="0.3">
      <c r="A55" s="181" t="s">
        <v>397</v>
      </c>
      <c r="B55" s="181"/>
      <c r="C55" s="181"/>
      <c r="D55" s="181"/>
      <c r="E55" s="181"/>
      <c r="F55" s="181"/>
      <c r="G55" s="181"/>
      <c r="H55" s="181"/>
    </row>
    <row r="56" spans="1:8" ht="15" x14ac:dyDescent="0.3">
      <c r="A56" s="183" t="s">
        <v>438</v>
      </c>
      <c r="B56" s="183"/>
      <c r="C56" s="183"/>
      <c r="D56" s="183"/>
      <c r="E56" s="183"/>
      <c r="F56" s="183"/>
      <c r="G56" s="183"/>
      <c r="H56" s="183"/>
    </row>
    <row r="57" spans="1:8" ht="15" x14ac:dyDescent="0.3">
      <c r="A57" s="188" t="s">
        <v>439</v>
      </c>
      <c r="B57" s="188"/>
      <c r="C57" s="188"/>
      <c r="D57" s="188"/>
      <c r="E57" s="188"/>
      <c r="F57" s="188"/>
      <c r="G57" s="188"/>
      <c r="H57" s="188"/>
    </row>
    <row r="58" spans="1:8" x14ac:dyDescent="0.3">
      <c r="A58" s="189" t="s">
        <v>440</v>
      </c>
      <c r="B58" s="189"/>
      <c r="C58" s="189"/>
      <c r="D58" s="189"/>
      <c r="E58" s="189"/>
      <c r="F58" s="189"/>
      <c r="G58" s="189"/>
      <c r="H58" s="189"/>
    </row>
    <row r="59" spans="1:8" ht="15" x14ac:dyDescent="0.3">
      <c r="A59" s="183" t="s">
        <v>441</v>
      </c>
      <c r="B59" s="183"/>
      <c r="C59" s="183"/>
      <c r="D59" s="183"/>
      <c r="E59" s="183"/>
      <c r="F59" s="183"/>
      <c r="G59" s="183"/>
      <c r="H59" s="183"/>
    </row>
    <row r="60" spans="1:8" ht="15" x14ac:dyDescent="0.3">
      <c r="A60" s="181" t="s">
        <v>442</v>
      </c>
      <c r="B60" s="181"/>
      <c r="C60" s="181"/>
      <c r="D60" s="181"/>
      <c r="E60" s="181"/>
      <c r="F60" s="181"/>
      <c r="G60" s="181"/>
      <c r="H60" s="181"/>
    </row>
    <row r="61" spans="1:8" ht="15" x14ac:dyDescent="0.3">
      <c r="A61" s="181" t="s">
        <v>443</v>
      </c>
      <c r="B61" s="181"/>
      <c r="C61" s="181"/>
      <c r="D61" s="181"/>
      <c r="E61" s="181"/>
      <c r="F61" s="181"/>
      <c r="G61" s="181"/>
      <c r="H61" s="181"/>
    </row>
    <row r="62" spans="1:8" ht="15" x14ac:dyDescent="0.3">
      <c r="A62" s="181" t="s">
        <v>444</v>
      </c>
      <c r="B62" s="181"/>
      <c r="C62" s="181"/>
      <c r="D62" s="181"/>
      <c r="E62" s="181"/>
      <c r="F62" s="181"/>
      <c r="G62" s="181"/>
      <c r="H62" s="181"/>
    </row>
    <row r="63" spans="1:8" ht="15" x14ac:dyDescent="0.3">
      <c r="A63" s="181" t="s">
        <v>445</v>
      </c>
      <c r="B63" s="181"/>
      <c r="C63" s="181"/>
      <c r="D63" s="181"/>
      <c r="E63" s="181"/>
      <c r="F63" s="181"/>
      <c r="G63" s="181"/>
      <c r="H63" s="181"/>
    </row>
  </sheetData>
  <mergeCells count="9">
    <mergeCell ref="A55:H55"/>
    <mergeCell ref="A62:H62"/>
    <mergeCell ref="A63:H63"/>
    <mergeCell ref="A56:H56"/>
    <mergeCell ref="A57:H57"/>
    <mergeCell ref="A58:H58"/>
    <mergeCell ref="A59:H59"/>
    <mergeCell ref="A60:H60"/>
    <mergeCell ref="A61:H6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866C-AC25-4251-8481-6B9F7550743E}">
  <dimension ref="A1:I29"/>
  <sheetViews>
    <sheetView workbookViewId="0">
      <selection activeCell="B1" sqref="B1:I18"/>
    </sheetView>
  </sheetViews>
  <sheetFormatPr defaultColWidth="9.88671875" defaultRowHeight="11.25" customHeight="1" x14ac:dyDescent="0.3"/>
  <cols>
    <col min="1" max="1" width="36.5546875" style="98" customWidth="1"/>
    <col min="2" max="2" width="36.5546875" style="99" customWidth="1"/>
    <col min="3" max="3" width="5.6640625" style="99" bestFit="1" customWidth="1"/>
    <col min="4" max="4" width="36.5546875" style="99" customWidth="1"/>
    <col min="5" max="9" width="8.33203125" style="98" customWidth="1"/>
    <col min="10" max="16384" width="9.88671875" style="98"/>
  </cols>
  <sheetData>
    <row r="1" spans="1:9" ht="13.8" x14ac:dyDescent="0.3">
      <c r="A1" s="97" t="s">
        <v>283</v>
      </c>
      <c r="B1" s="111" t="s">
        <v>281</v>
      </c>
      <c r="C1" s="111" t="s">
        <v>282</v>
      </c>
      <c r="D1" s="111" t="s">
        <v>346</v>
      </c>
      <c r="E1" s="112">
        <v>2016</v>
      </c>
      <c r="F1" s="112">
        <v>2017</v>
      </c>
      <c r="G1" s="112">
        <v>2018</v>
      </c>
      <c r="H1" s="112">
        <v>2019</v>
      </c>
      <c r="I1" s="112">
        <v>2020</v>
      </c>
    </row>
    <row r="2" spans="1:9" ht="13.8" x14ac:dyDescent="0.3">
      <c r="A2" s="77" t="s">
        <v>246</v>
      </c>
      <c r="B2" s="121" t="s">
        <v>246</v>
      </c>
      <c r="C2" s="121" t="s">
        <v>414</v>
      </c>
      <c r="D2" s="121"/>
      <c r="E2" s="120">
        <v>38247</v>
      </c>
      <c r="F2" s="120">
        <v>36812</v>
      </c>
      <c r="G2" s="120">
        <v>11400</v>
      </c>
      <c r="H2" s="120">
        <v>16900</v>
      </c>
      <c r="I2" s="120">
        <v>21190</v>
      </c>
    </row>
    <row r="3" spans="1:9" ht="13.8" x14ac:dyDescent="0.3">
      <c r="A3" s="77" t="s">
        <v>247</v>
      </c>
      <c r="B3" s="121" t="s">
        <v>247</v>
      </c>
      <c r="C3" s="121" t="s">
        <v>414</v>
      </c>
      <c r="D3" s="121"/>
      <c r="E3" s="120">
        <v>14273</v>
      </c>
      <c r="F3" s="122" t="s">
        <v>2</v>
      </c>
      <c r="G3" s="122" t="s">
        <v>2</v>
      </c>
      <c r="H3" s="122" t="s">
        <v>2</v>
      </c>
      <c r="I3" s="122" t="s">
        <v>2</v>
      </c>
    </row>
    <row r="4" spans="1:9" ht="15" x14ac:dyDescent="0.3">
      <c r="A4" s="77" t="s">
        <v>416</v>
      </c>
      <c r="B4" s="121" t="s">
        <v>290</v>
      </c>
      <c r="C4" s="121" t="s">
        <v>414</v>
      </c>
      <c r="D4" s="121"/>
      <c r="E4" s="120">
        <v>90800</v>
      </c>
      <c r="F4" s="120">
        <v>65200</v>
      </c>
      <c r="G4" s="120">
        <v>57200</v>
      </c>
      <c r="H4" s="120">
        <v>51200</v>
      </c>
      <c r="I4" s="120">
        <v>42200</v>
      </c>
    </row>
    <row r="5" spans="1:9" ht="13.8" x14ac:dyDescent="0.3">
      <c r="A5" s="77" t="s">
        <v>248</v>
      </c>
      <c r="B5" s="121" t="s">
        <v>248</v>
      </c>
      <c r="C5" s="121" t="s">
        <v>414</v>
      </c>
      <c r="D5" s="121"/>
      <c r="E5" s="120">
        <v>31000</v>
      </c>
      <c r="F5" s="120">
        <v>25000</v>
      </c>
      <c r="G5" s="120">
        <v>31000</v>
      </c>
      <c r="H5" s="120">
        <v>26000</v>
      </c>
      <c r="I5" s="120">
        <v>25000</v>
      </c>
    </row>
    <row r="6" spans="1:9" ht="15" x14ac:dyDescent="0.3">
      <c r="A6" s="77" t="s">
        <v>417</v>
      </c>
      <c r="B6" s="121" t="s">
        <v>297</v>
      </c>
      <c r="C6" s="121" t="s">
        <v>414</v>
      </c>
      <c r="D6" s="121"/>
      <c r="E6" s="120">
        <v>77581</v>
      </c>
      <c r="F6" s="120">
        <v>76807</v>
      </c>
      <c r="G6" s="120">
        <v>74806</v>
      </c>
      <c r="H6" s="120">
        <v>71025</v>
      </c>
      <c r="I6" s="120">
        <v>72237</v>
      </c>
    </row>
    <row r="7" spans="1:9" ht="13.8" x14ac:dyDescent="0.3">
      <c r="A7" s="77" t="s">
        <v>249</v>
      </c>
      <c r="B7" s="121" t="s">
        <v>249</v>
      </c>
      <c r="C7" s="121" t="s">
        <v>414</v>
      </c>
      <c r="D7" s="121"/>
      <c r="E7" s="120">
        <v>4287</v>
      </c>
      <c r="F7" s="122" t="s">
        <v>2</v>
      </c>
      <c r="G7" s="122" t="s">
        <v>2</v>
      </c>
      <c r="H7" s="122" t="s">
        <v>2</v>
      </c>
      <c r="I7" s="122" t="s">
        <v>2</v>
      </c>
    </row>
    <row r="8" spans="1:9" ht="15" x14ac:dyDescent="0.3">
      <c r="A8" s="77" t="s">
        <v>418</v>
      </c>
      <c r="B8" s="121" t="s">
        <v>209</v>
      </c>
      <c r="C8" s="121" t="s">
        <v>414</v>
      </c>
      <c r="D8" s="121"/>
      <c r="E8" s="120">
        <v>16900</v>
      </c>
      <c r="F8" s="120">
        <v>42700</v>
      </c>
      <c r="G8" s="120">
        <v>43900</v>
      </c>
      <c r="H8" s="120">
        <v>53500</v>
      </c>
      <c r="I8" s="120">
        <v>48400</v>
      </c>
    </row>
    <row r="9" spans="1:9" ht="15" x14ac:dyDescent="0.3">
      <c r="A9" s="77" t="s">
        <v>419</v>
      </c>
      <c r="B9" s="121" t="s">
        <v>22</v>
      </c>
      <c r="C9" s="121" t="s">
        <v>414</v>
      </c>
      <c r="D9" s="121"/>
      <c r="E9" s="120">
        <v>5346</v>
      </c>
      <c r="F9" s="120">
        <v>4705</v>
      </c>
      <c r="G9" s="120">
        <v>5187</v>
      </c>
      <c r="H9" s="120">
        <v>4933</v>
      </c>
      <c r="I9" s="120">
        <v>5028</v>
      </c>
    </row>
    <row r="10" spans="1:9" ht="13.8" x14ac:dyDescent="0.3">
      <c r="A10" s="78" t="s">
        <v>23</v>
      </c>
      <c r="B10" s="121" t="s">
        <v>348</v>
      </c>
      <c r="C10" s="121" t="s">
        <v>414</v>
      </c>
      <c r="D10" s="121"/>
      <c r="E10" s="120">
        <v>278000</v>
      </c>
      <c r="F10" s="120">
        <v>251000</v>
      </c>
      <c r="G10" s="120">
        <v>224000</v>
      </c>
      <c r="H10" s="120">
        <v>224000</v>
      </c>
      <c r="I10" s="120">
        <v>214000</v>
      </c>
    </row>
    <row r="11" spans="1:9" ht="13.8" x14ac:dyDescent="0.3">
      <c r="A11" s="78" t="s">
        <v>250</v>
      </c>
      <c r="B11" s="121" t="s">
        <v>250</v>
      </c>
      <c r="C11" s="121" t="s">
        <v>71</v>
      </c>
      <c r="D11" s="121" t="s">
        <v>250</v>
      </c>
      <c r="E11" s="120">
        <v>1800</v>
      </c>
      <c r="F11" s="120">
        <v>1800</v>
      </c>
      <c r="G11" s="120">
        <v>1300</v>
      </c>
      <c r="H11" s="120">
        <v>1000</v>
      </c>
      <c r="I11" s="120">
        <v>1000</v>
      </c>
    </row>
    <row r="12" spans="1:9" ht="15" x14ac:dyDescent="0.3">
      <c r="A12" s="78" t="s">
        <v>420</v>
      </c>
      <c r="B12" s="121" t="s">
        <v>413</v>
      </c>
      <c r="C12" s="121" t="s">
        <v>71</v>
      </c>
      <c r="D12" s="121" t="s">
        <v>413</v>
      </c>
      <c r="E12" s="120">
        <v>34800</v>
      </c>
      <c r="F12" s="120">
        <v>35200</v>
      </c>
      <c r="G12" s="120">
        <v>34800</v>
      </c>
      <c r="H12" s="120">
        <v>37000</v>
      </c>
      <c r="I12" s="120">
        <v>35000</v>
      </c>
    </row>
    <row r="13" spans="1:9" ht="15" x14ac:dyDescent="0.3">
      <c r="A13" s="77" t="s">
        <v>421</v>
      </c>
      <c r="B13" s="121" t="s">
        <v>249</v>
      </c>
      <c r="C13" s="121" t="s">
        <v>71</v>
      </c>
      <c r="D13" s="121" t="s">
        <v>415</v>
      </c>
      <c r="E13" s="120">
        <v>7269</v>
      </c>
      <c r="F13" s="120">
        <v>6525</v>
      </c>
      <c r="G13" s="120">
        <v>6723</v>
      </c>
      <c r="H13" s="120">
        <v>6483</v>
      </c>
      <c r="I13" s="120">
        <v>18253</v>
      </c>
    </row>
    <row r="14" spans="1:9" ht="15" x14ac:dyDescent="0.3">
      <c r="A14" s="77" t="s">
        <v>422</v>
      </c>
      <c r="B14" s="121" t="s">
        <v>311</v>
      </c>
      <c r="C14" s="121" t="s">
        <v>71</v>
      </c>
      <c r="D14" s="121" t="s">
        <v>415</v>
      </c>
      <c r="E14" s="120">
        <v>22269</v>
      </c>
      <c r="F14" s="120">
        <v>34666</v>
      </c>
      <c r="G14" s="120">
        <v>35355</v>
      </c>
      <c r="H14" s="120">
        <v>32720</v>
      </c>
      <c r="I14" s="120">
        <v>33659</v>
      </c>
    </row>
    <row r="15" spans="1:9" ht="15" x14ac:dyDescent="0.3">
      <c r="A15" s="77" t="s">
        <v>423</v>
      </c>
      <c r="B15" s="121" t="s">
        <v>313</v>
      </c>
      <c r="C15" s="121" t="s">
        <v>71</v>
      </c>
      <c r="D15" s="121" t="s">
        <v>413</v>
      </c>
      <c r="E15" s="120">
        <v>48371</v>
      </c>
      <c r="F15" s="120">
        <v>50553</v>
      </c>
      <c r="G15" s="120">
        <v>48633</v>
      </c>
      <c r="H15" s="120">
        <v>51144</v>
      </c>
      <c r="I15" s="120">
        <v>49647</v>
      </c>
    </row>
    <row r="16" spans="1:9" ht="15" x14ac:dyDescent="0.3">
      <c r="A16" s="77" t="s">
        <v>424</v>
      </c>
      <c r="B16" s="121" t="s">
        <v>323</v>
      </c>
      <c r="C16" s="121" t="s">
        <v>71</v>
      </c>
      <c r="D16" s="121" t="s">
        <v>415</v>
      </c>
      <c r="E16" s="120">
        <v>1790</v>
      </c>
      <c r="F16" s="120">
        <v>4000</v>
      </c>
      <c r="G16" s="120">
        <v>5001</v>
      </c>
      <c r="H16" s="120">
        <v>2175</v>
      </c>
      <c r="I16" s="120">
        <v>4723</v>
      </c>
    </row>
    <row r="17" spans="1:9" ht="13.8" x14ac:dyDescent="0.3">
      <c r="A17" s="78" t="s">
        <v>23</v>
      </c>
      <c r="B17" s="121" t="s">
        <v>348</v>
      </c>
      <c r="C17" s="121" t="s">
        <v>71</v>
      </c>
      <c r="D17" s="121"/>
      <c r="E17" s="120">
        <v>116000</v>
      </c>
      <c r="F17" s="120">
        <v>133000</v>
      </c>
      <c r="G17" s="120">
        <v>132000</v>
      </c>
      <c r="H17" s="120">
        <v>131000</v>
      </c>
      <c r="I17" s="120">
        <v>142000</v>
      </c>
    </row>
    <row r="18" spans="1:9" ht="13.8" x14ac:dyDescent="0.3">
      <c r="A18" s="77" t="s">
        <v>134</v>
      </c>
      <c r="B18" s="121" t="s">
        <v>348</v>
      </c>
      <c r="C18" s="121" t="s">
        <v>334</v>
      </c>
      <c r="D18" s="121"/>
      <c r="E18" s="120">
        <v>395000</v>
      </c>
      <c r="F18" s="120">
        <v>384000</v>
      </c>
      <c r="G18" s="120">
        <v>355000</v>
      </c>
      <c r="H18" s="120">
        <v>354000</v>
      </c>
      <c r="I18" s="120">
        <v>356000</v>
      </c>
    </row>
    <row r="19" spans="1:9" ht="15" x14ac:dyDescent="0.3">
      <c r="A19" s="181" t="s">
        <v>397</v>
      </c>
      <c r="B19" s="181"/>
      <c r="C19" s="181"/>
      <c r="D19" s="181"/>
      <c r="E19" s="181"/>
      <c r="F19" s="181"/>
      <c r="G19" s="181"/>
      <c r="H19" s="181"/>
      <c r="I19" s="181"/>
    </row>
    <row r="20" spans="1:9" ht="15" x14ac:dyDescent="0.3">
      <c r="A20" s="183" t="s">
        <v>425</v>
      </c>
      <c r="B20" s="183"/>
      <c r="C20" s="183"/>
      <c r="D20" s="183"/>
      <c r="E20" s="183"/>
      <c r="F20" s="183"/>
      <c r="G20" s="183"/>
      <c r="H20" s="183"/>
      <c r="I20" s="183"/>
    </row>
    <row r="21" spans="1:9" ht="15.6" customHeight="1" x14ac:dyDescent="0.3">
      <c r="A21" s="181" t="s">
        <v>426</v>
      </c>
      <c r="B21" s="181"/>
      <c r="C21" s="181"/>
      <c r="D21" s="181"/>
      <c r="E21" s="181"/>
      <c r="F21" s="181"/>
      <c r="G21" s="181"/>
      <c r="H21" s="181"/>
      <c r="I21" s="181"/>
    </row>
    <row r="22" spans="1:9" ht="13.8" x14ac:dyDescent="0.3">
      <c r="A22" s="186" t="s">
        <v>427</v>
      </c>
      <c r="B22" s="186"/>
      <c r="C22" s="186"/>
      <c r="D22" s="186"/>
      <c r="E22" s="186"/>
      <c r="F22" s="186"/>
      <c r="G22" s="186"/>
      <c r="H22" s="186"/>
      <c r="I22" s="186"/>
    </row>
    <row r="23" spans="1:9" ht="15.6" customHeight="1" x14ac:dyDescent="0.3">
      <c r="A23" s="186" t="s">
        <v>428</v>
      </c>
      <c r="B23" s="186"/>
      <c r="C23" s="186"/>
      <c r="D23" s="186"/>
      <c r="E23" s="186"/>
      <c r="F23" s="186"/>
      <c r="G23" s="186"/>
      <c r="H23" s="186"/>
      <c r="I23" s="186"/>
    </row>
    <row r="24" spans="1:9" ht="15.6" customHeight="1" x14ac:dyDescent="0.3">
      <c r="A24" s="186" t="s">
        <v>429</v>
      </c>
      <c r="B24" s="186"/>
      <c r="C24" s="186"/>
      <c r="D24" s="186"/>
      <c r="E24" s="186"/>
      <c r="F24" s="186"/>
      <c r="G24" s="186"/>
      <c r="H24" s="186"/>
      <c r="I24" s="186"/>
    </row>
    <row r="25" spans="1:9" ht="15.6" customHeight="1" x14ac:dyDescent="0.3">
      <c r="A25" s="182" t="s">
        <v>430</v>
      </c>
      <c r="B25" s="182"/>
      <c r="C25" s="182"/>
      <c r="D25" s="182"/>
      <c r="E25" s="182"/>
      <c r="F25" s="182"/>
      <c r="G25" s="182"/>
      <c r="H25" s="182"/>
      <c r="I25" s="182"/>
    </row>
    <row r="26" spans="1:9" ht="15" x14ac:dyDescent="0.3">
      <c r="A26" s="182" t="s">
        <v>431</v>
      </c>
      <c r="B26" s="182"/>
      <c r="C26" s="182"/>
      <c r="D26" s="182"/>
      <c r="E26" s="182"/>
      <c r="F26" s="182"/>
      <c r="G26" s="182"/>
      <c r="H26" s="182"/>
      <c r="I26" s="182"/>
    </row>
    <row r="27" spans="1:9" ht="15" x14ac:dyDescent="0.3">
      <c r="A27" s="182" t="s">
        <v>432</v>
      </c>
      <c r="B27" s="182"/>
      <c r="C27" s="182"/>
      <c r="D27" s="182"/>
      <c r="E27" s="182"/>
      <c r="F27" s="182"/>
      <c r="G27" s="182"/>
      <c r="H27" s="182"/>
      <c r="I27" s="182"/>
    </row>
    <row r="28" spans="1:9" ht="13.8" x14ac:dyDescent="0.3"/>
    <row r="29" spans="1:9" ht="13.8" x14ac:dyDescent="0.3"/>
  </sheetData>
  <mergeCells count="9">
    <mergeCell ref="A26:I26"/>
    <mergeCell ref="A27:I27"/>
    <mergeCell ref="A19:I19"/>
    <mergeCell ref="A20:I20"/>
    <mergeCell ref="A21:I21"/>
    <mergeCell ref="A22:I22"/>
    <mergeCell ref="A23:I23"/>
    <mergeCell ref="A24:I24"/>
    <mergeCell ref="A25:I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canada_prod</vt:lpstr>
      <vt:lpstr>canada_resv</vt:lpstr>
      <vt:lpstr>copper_mine</vt:lpstr>
      <vt:lpstr>copper_refinery</vt:lpstr>
      <vt:lpstr>copper_smelter</vt:lpstr>
      <vt:lpstr>nickel_mine</vt:lpstr>
      <vt:lpstr>nickel_prim_prod</vt:lpstr>
      <vt:lpstr>nickel_int_prod</vt:lpstr>
      <vt:lpstr>cobalt_mine</vt:lpstr>
      <vt:lpstr>cobalt_refinery</vt:lpstr>
      <vt:lpstr>graphite</vt:lpstr>
      <vt:lpstr>lithium</vt:lpstr>
      <vt:lpstr>rare_earths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 Pellan</dc:creator>
  <cp:lastModifiedBy>Marin PELLAN</cp:lastModifiedBy>
  <dcterms:created xsi:type="dcterms:W3CDTF">2015-06-05T18:17:20Z</dcterms:created>
  <dcterms:modified xsi:type="dcterms:W3CDTF">2024-11-15T15:42:44Z</dcterms:modified>
</cp:coreProperties>
</file>