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showObjects="none" codeName="ThisWorkbook" defaultThemeVersion="124226"/>
  <mc:AlternateContent xmlns:mc="http://schemas.openxmlformats.org/markup-compatibility/2006">
    <mc:Choice Requires="x15">
      <x15ac:absPath xmlns:x15ac="http://schemas.microsoft.com/office/spreadsheetml/2010/11/ac" url="O:\13. Xcutting\Internal procedures\05. Open data file list\2024\Files for opendata 2024\EN\"/>
    </mc:Choice>
  </mc:AlternateContent>
  <xr:revisionPtr revIDLastSave="0" documentId="13_ncr:1_{7FC5FCED-A4D4-4050-B746-DAD513290F6D}" xr6:coauthVersionLast="47" xr6:coauthVersionMax="47" xr10:uidLastSave="{00000000-0000-0000-0000-000000000000}"/>
  <bookViews>
    <workbookView xWindow="28680" yWindow="-120" windowWidth="29040" windowHeight="15720" tabRatio="869" xr2:uid="{00000000-000D-0000-FFFF-FFFF00000000}"/>
  </bookViews>
  <sheets>
    <sheet name="Table A6.1–1" sheetId="2" r:id="rId1"/>
    <sheet name="Table A6.1–2" sheetId="3" r:id="rId2"/>
    <sheet name="Table A6.1–3" sheetId="4" r:id="rId3"/>
    <sheet name="Table A6.1–4" sheetId="77" r:id="rId4"/>
    <sheet name="Table A6.1–5" sheetId="5" r:id="rId5"/>
    <sheet name="Table A6.1–6" sheetId="6" r:id="rId6"/>
    <sheet name="Table A6.1–7" sheetId="7" r:id="rId7"/>
    <sheet name="A6-6" sheetId="8" state="hidden" r:id="rId8"/>
    <sheet name="Table A6.1–8" sheetId="9" r:id="rId9"/>
    <sheet name="Table A6.1–9" sheetId="10" r:id="rId10"/>
    <sheet name="Table A6.1–10" sheetId="11" r:id="rId11"/>
    <sheet name="Table A6.1–11" sheetId="12" r:id="rId12"/>
    <sheet name="Table A6.1–12" sheetId="13" r:id="rId13"/>
    <sheet name="Table A6.1–13" sheetId="14" r:id="rId14"/>
    <sheet name="Table A6.1–14" sheetId="15" r:id="rId15"/>
    <sheet name="Table A6.1–15" sheetId="16" r:id="rId16"/>
    <sheet name="Table A6.2–1" sheetId="17" r:id="rId17"/>
    <sheet name="Table A6.2–2" sheetId="18" r:id="rId18"/>
    <sheet name="Table A6.2-3" sheetId="19" r:id="rId19"/>
    <sheet name="Table A6.2–4" sheetId="20" r:id="rId20"/>
    <sheet name="Table A6.2–5" sheetId="21" r:id="rId21"/>
    <sheet name="Table A6.2–6" sheetId="22" r:id="rId22"/>
    <sheet name="Table A6.2–7" sheetId="23" r:id="rId23"/>
    <sheet name="Table A6.2–8" sheetId="24" r:id="rId24"/>
    <sheet name="Table A6.2–9" sheetId="25" r:id="rId25"/>
    <sheet name="Table A6.2–10" sheetId="26" r:id="rId26"/>
    <sheet name="Table A6.2–11" sheetId="27" r:id="rId27"/>
    <sheet name="Table A6.2–12" sheetId="28" r:id="rId28"/>
    <sheet name="Table A6.3–1" sheetId="29" r:id="rId29"/>
    <sheet name="Table A6.3–2" sheetId="30" r:id="rId30"/>
    <sheet name="Table A6.3–3" sheetId="31" r:id="rId31"/>
    <sheet name="Table A6.4–1" sheetId="32" r:id="rId32"/>
    <sheet name="Table A6.4–2" sheetId="33" r:id="rId33"/>
    <sheet name="Table A6.4–3" sheetId="34" r:id="rId34"/>
    <sheet name="Table A6.4–4" sheetId="35" r:id="rId35"/>
    <sheet name="Table A6.4–5" sheetId="36" r:id="rId36"/>
    <sheet name="Table A6.4–6" sheetId="37" r:id="rId37"/>
    <sheet name="Table A6.4–7" sheetId="38" r:id="rId38"/>
    <sheet name="Table A6.4–8" sheetId="39" r:id="rId39"/>
    <sheet name="Table A6.4–9" sheetId="40" r:id="rId40"/>
    <sheet name="Table A6.4–10" sheetId="41" r:id="rId41"/>
    <sheet name="Table A6.4–11" sheetId="42" r:id="rId42"/>
    <sheet name="Table A6.4–12" sheetId="43" r:id="rId43"/>
    <sheet name="Table A6.4–13" sheetId="44" r:id="rId44"/>
    <sheet name="Table A6.4–14" sheetId="45" r:id="rId45"/>
    <sheet name="Table A6.4–15" sheetId="46" r:id="rId46"/>
    <sheet name="Table A6.4–16" sheetId="47" r:id="rId47"/>
    <sheet name="Table A6.4–17" sheetId="48" r:id="rId48"/>
    <sheet name="Table A6.4–18" sheetId="49" r:id="rId49"/>
    <sheet name="Table A6.4–19" sheetId="50" r:id="rId50"/>
    <sheet name="Table A6.4–20" sheetId="51" r:id="rId51"/>
    <sheet name="Table A6.4–21" sheetId="52" r:id="rId52"/>
    <sheet name="Table A6.4–22" sheetId="53" r:id="rId53"/>
    <sheet name="Table A6.4–23" sheetId="54" r:id="rId54"/>
    <sheet name="Table A6.4–24" sheetId="55" r:id="rId55"/>
    <sheet name="Table A6.4–25" sheetId="56" r:id="rId56"/>
    <sheet name="Table A6.4–26" sheetId="57" r:id="rId57"/>
    <sheet name="Table A6.4–27" sheetId="58" r:id="rId58"/>
    <sheet name="Table A6.4–28" sheetId="59" r:id="rId59"/>
    <sheet name="Table A6.4–29" sheetId="60" r:id="rId60"/>
    <sheet name="Table A6.5–1" sheetId="61" r:id="rId61"/>
    <sheet name="Table A6.5–2" sheetId="62" r:id="rId62"/>
    <sheet name="Table A6.5–3" sheetId="63" r:id="rId63"/>
    <sheet name="Table A6.5–4" sheetId="64" r:id="rId64"/>
    <sheet name="Table A6.5–5" sheetId="65" r:id="rId65"/>
    <sheet name="Table A6.5-6" sheetId="66" r:id="rId66"/>
    <sheet name="Table A6.5–7" sheetId="67" r:id="rId67"/>
    <sheet name="Table A6.5–8" sheetId="68" r:id="rId68"/>
    <sheet name="Table A6.5–9" sheetId="69" r:id="rId69"/>
    <sheet name="Table A6.6–1" sheetId="70" r:id="rId70"/>
    <sheet name="Table A6.6–2" sheetId="71" r:id="rId71"/>
    <sheet name="Table A6.7–1" sheetId="72" r:id="rId72"/>
    <sheet name="Table A6.7–2" sheetId="73" r:id="rId73"/>
    <sheet name="Table A6.7–3" sheetId="74" r:id="rId74"/>
    <sheet name="Table A6.7–4" sheetId="75" r:id="rId75"/>
  </sheets>
  <externalReferences>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s>
  <definedNames>
    <definedName name="_Ref305156151" localSheetId="36">'Table A6.4–6'!$B$1</definedName>
    <definedName name="_Ref305156151" localSheetId="37">'Table A6.4–7'!$B$1</definedName>
    <definedName name="_Ref305592772" localSheetId="66">'Table A6.5–7'!$B$2</definedName>
    <definedName name="_Ref305592854" localSheetId="68">'Table A6.5–9'!$A$1</definedName>
    <definedName name="_Ref305593067" localSheetId="63">'Table A6.5–4'!$A$1</definedName>
    <definedName name="_Ref500144130" localSheetId="56">'Table A6.4–26'!$B$1</definedName>
    <definedName name="_Toc513453136" localSheetId="42">'Table A6.4–12'!$B$1</definedName>
    <definedName name="_Toc513453138" localSheetId="43">'Table A6.4–13'!$B$1</definedName>
    <definedName name="_Toc513453139" localSheetId="45">'Table A6.4–15'!$B$1</definedName>
    <definedName name="_Toc513453140" localSheetId="44">'Table A6.4–14'!$B$1</definedName>
    <definedName name="_Toc513453141" localSheetId="46">'Table A6.4–16'!$B$1</definedName>
    <definedName name="_Toc513453142" localSheetId="48">'Table A6.4–18'!$B$1</definedName>
    <definedName name="_Toc513453143" localSheetId="49">'Table A6.4–19'!$B$1</definedName>
    <definedName name="_Toc513453144" localSheetId="50">'Table A6.4–20'!$B$1</definedName>
    <definedName name="_Toc513453146" localSheetId="52">'Table A6.4–22'!$B$2</definedName>
    <definedName name="_Toc513453146" localSheetId="55">'Table A6.4–25'!$B$2</definedName>
    <definedName name="_Toc513453147" localSheetId="53">'Table A6.4–23'!$B$1</definedName>
    <definedName name="_Toc513453147" localSheetId="54">'Table A6.4–24'!$B$1</definedName>
    <definedName name="_Toc513453149" localSheetId="57">'Table A6.4–27'!$B$1</definedName>
    <definedName name="_Toc513453150" localSheetId="58">'Table A6.4–28'!$B$1</definedName>
    <definedName name="_Toc513453151" localSheetId="59">'Table A6.4–29'!$B$1</definedName>
    <definedName name="all">'[1]RESD Fuel Properties'!$A$3:$IV$53</definedName>
    <definedName name="B0">'Table A6.7–1'!$D$4</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 localSheetId="0">[3]Sheet1!$C$4</definedName>
    <definedName name="CRF_CountryName" localSheetId="10">[3]Sheet1!$C$4</definedName>
    <definedName name="CRF_CountryName" localSheetId="14">[3]Sheet1!$C$4</definedName>
    <definedName name="CRF_CountryName" localSheetId="5">[3]Sheet1!$C$4</definedName>
    <definedName name="CRF_CountryName" localSheetId="6">[3]Sheet1!$C$4</definedName>
    <definedName name="CRF_CountryName" localSheetId="8">[3]Sheet1!$C$4</definedName>
    <definedName name="CRF_CountryName" localSheetId="9">[3]Sheet1!$C$4</definedName>
    <definedName name="CRF_CountryName" localSheetId="16">[3]Sheet1!$C$4</definedName>
    <definedName name="CRF_CountryName" localSheetId="25">[3]Sheet1!$C$4</definedName>
    <definedName name="CRF_CountryName" localSheetId="26">[3]Sheet1!$C$4</definedName>
    <definedName name="CRF_CountryName" localSheetId="27">[3]Sheet1!$C$4</definedName>
    <definedName name="CRF_CountryName" localSheetId="17">[3]Sheet1!$C$4</definedName>
    <definedName name="CRF_CountryName" localSheetId="18">[3]Sheet1!$C$4</definedName>
    <definedName name="CRF_CountryName" localSheetId="19">[3]Sheet1!$C$4</definedName>
    <definedName name="CRF_CountryName" localSheetId="20">[3]Sheet1!$C$4</definedName>
    <definedName name="CRF_CountryName" localSheetId="21">[3]Sheet1!$C$4</definedName>
    <definedName name="CRF_CountryName" localSheetId="24">[3]Sheet1!$C$4</definedName>
    <definedName name="CRF_CountryName" localSheetId="31">[3]Sheet1!$C$4</definedName>
    <definedName name="CRF_CountryName" localSheetId="36">[3]Sheet1!$C$4</definedName>
    <definedName name="CRF_CountryName" localSheetId="37">[3]Sheet1!$C$4</definedName>
    <definedName name="CRF_CountryName" localSheetId="38">[3]Sheet1!$C$4</definedName>
    <definedName name="CRF_CountryName" localSheetId="60">[3]Sheet1!$C$4</definedName>
    <definedName name="CRF_CountryName" localSheetId="64">[3]Sheet1!$C$4</definedName>
    <definedName name="CRF_CountryName">[4]Sheet1!$C$4</definedName>
    <definedName name="CRF_InventoryYear" localSheetId="0">[3]Sheet1!$C$6</definedName>
    <definedName name="CRF_InventoryYear" localSheetId="10">[3]Sheet1!$C$6</definedName>
    <definedName name="CRF_InventoryYear" localSheetId="14">[3]Sheet1!$C$6</definedName>
    <definedName name="CRF_InventoryYear" localSheetId="5">[3]Sheet1!$C$6</definedName>
    <definedName name="CRF_InventoryYear" localSheetId="6">[3]Sheet1!$C$6</definedName>
    <definedName name="CRF_InventoryYear" localSheetId="8">[3]Sheet1!$C$6</definedName>
    <definedName name="CRF_InventoryYear" localSheetId="9">[3]Sheet1!$C$6</definedName>
    <definedName name="CRF_InventoryYear" localSheetId="16">[3]Sheet1!$C$6</definedName>
    <definedName name="CRF_InventoryYear" localSheetId="25">[3]Sheet1!$C$6</definedName>
    <definedName name="CRF_InventoryYear" localSheetId="26">[3]Sheet1!$C$6</definedName>
    <definedName name="CRF_InventoryYear" localSheetId="27">[3]Sheet1!$C$6</definedName>
    <definedName name="CRF_InventoryYear" localSheetId="17">[3]Sheet1!$C$6</definedName>
    <definedName name="CRF_InventoryYear" localSheetId="18">[3]Sheet1!$C$6</definedName>
    <definedName name="CRF_InventoryYear" localSheetId="19">[3]Sheet1!$C$6</definedName>
    <definedName name="CRF_InventoryYear" localSheetId="20">[3]Sheet1!$C$6</definedName>
    <definedName name="CRF_InventoryYear" localSheetId="21">[3]Sheet1!$C$6</definedName>
    <definedName name="CRF_InventoryYear" localSheetId="24">[3]Sheet1!$C$6</definedName>
    <definedName name="CRF_InventoryYear" localSheetId="31">[3]Sheet1!$C$6</definedName>
    <definedName name="CRF_InventoryYear" localSheetId="36">[3]Sheet1!$C$6</definedName>
    <definedName name="CRF_InventoryYear" localSheetId="37">[3]Sheet1!$C$6</definedName>
    <definedName name="CRF_InventoryYear" localSheetId="38">[3]Sheet1!$C$6</definedName>
    <definedName name="CRF_InventoryYear" localSheetId="60">[3]Sheet1!$C$6</definedName>
    <definedName name="CRF_InventoryYear" localSheetId="64">[3]Sheet1!$C$6</definedName>
    <definedName name="CRF_InventoryYear">[4]Sheet1!$C$6</definedName>
    <definedName name="CRF_Status" localSheetId="0">[5]Information!#REF!</definedName>
    <definedName name="CRF_Status" localSheetId="10">[5]Information!#REF!</definedName>
    <definedName name="CRF_Status" localSheetId="14">[5]Information!#REF!</definedName>
    <definedName name="CRF_Status" localSheetId="5">[5]Information!#REF!</definedName>
    <definedName name="CRF_Status" localSheetId="6">[5]Information!#REF!</definedName>
    <definedName name="CRF_Status" localSheetId="8">[5]Information!#REF!</definedName>
    <definedName name="CRF_Status" localSheetId="9">[5]Information!#REF!</definedName>
    <definedName name="CRF_Status" localSheetId="16">[5]Information!#REF!</definedName>
    <definedName name="CRF_Status" localSheetId="25">[5]Information!#REF!</definedName>
    <definedName name="CRF_Status" localSheetId="26">[5]Information!#REF!</definedName>
    <definedName name="CRF_Status" localSheetId="27">[5]Information!#REF!</definedName>
    <definedName name="CRF_Status" localSheetId="17">[5]Information!#REF!</definedName>
    <definedName name="CRF_Status" localSheetId="18">[5]Information!#REF!</definedName>
    <definedName name="CRF_Status" localSheetId="19">[5]Information!#REF!</definedName>
    <definedName name="CRF_Status" localSheetId="20">[5]Information!#REF!</definedName>
    <definedName name="CRF_Status" localSheetId="21">[5]Information!#REF!</definedName>
    <definedName name="CRF_Status" localSheetId="24">[5]Information!#REF!</definedName>
    <definedName name="CRF_Status" localSheetId="29">[6]Information!#REF!</definedName>
    <definedName name="CRF_Status" localSheetId="30">[6]Information!#REF!</definedName>
    <definedName name="CRF_Status" localSheetId="31">[5]Information!#REF!</definedName>
    <definedName name="CRF_Status" localSheetId="40">[6]Information!#REF!</definedName>
    <definedName name="CRF_Status" localSheetId="32">[6]Information!#REF!</definedName>
    <definedName name="CRF_Status" localSheetId="53">[6]Information!#REF!</definedName>
    <definedName name="CRF_Status" localSheetId="55">[6]Information!#REF!</definedName>
    <definedName name="CRF_Status" localSheetId="33">[6]Information!#REF!</definedName>
    <definedName name="CRF_Status" localSheetId="34">[6]Information!#REF!</definedName>
    <definedName name="CRF_Status" localSheetId="35">[6]Information!#REF!</definedName>
    <definedName name="CRF_Status" localSheetId="36">[5]Information!#REF!</definedName>
    <definedName name="CRF_Status" localSheetId="37">[5]Information!#REF!</definedName>
    <definedName name="CRF_Status" localSheetId="38">[5]Information!#REF!</definedName>
    <definedName name="CRF_Status" localSheetId="39">[6]Information!#REF!</definedName>
    <definedName name="CRF_Status" localSheetId="60">[5]Information!#REF!</definedName>
    <definedName name="CRF_Status" localSheetId="64">[5]Information!#REF!</definedName>
    <definedName name="CRF_Status" localSheetId="69">[6]Information!#REF!</definedName>
    <definedName name="CRF_Status" localSheetId="70">[6]Information!#REF!</definedName>
    <definedName name="CRF_Status" localSheetId="74">[6]Information!#REF!</definedName>
    <definedName name="CRF_Status">[6]Information!#REF!</definedName>
    <definedName name="CRF_Status2" localSheetId="53">[5]Information!#REF!</definedName>
    <definedName name="CRF_Status2" localSheetId="55">[5]Information!#REF!</definedName>
    <definedName name="CRF_Status2">[5]Information!#REF!</definedName>
    <definedName name="CRF_Submission" localSheetId="0">[3]Sheet1!$C$8</definedName>
    <definedName name="CRF_Submission" localSheetId="10">[3]Sheet1!$C$8</definedName>
    <definedName name="CRF_Submission" localSheetId="14">[3]Sheet1!$C$8</definedName>
    <definedName name="CRF_Submission" localSheetId="5">[3]Sheet1!$C$8</definedName>
    <definedName name="CRF_Submission" localSheetId="6">[3]Sheet1!$C$8</definedName>
    <definedName name="CRF_Submission" localSheetId="8">[3]Sheet1!$C$8</definedName>
    <definedName name="CRF_Submission" localSheetId="9">[3]Sheet1!$C$8</definedName>
    <definedName name="CRF_Submission" localSheetId="16">[3]Sheet1!$C$8</definedName>
    <definedName name="CRF_Submission" localSheetId="25">[3]Sheet1!$C$8</definedName>
    <definedName name="CRF_Submission" localSheetId="26">[3]Sheet1!$C$8</definedName>
    <definedName name="CRF_Submission" localSheetId="27">[3]Sheet1!$C$8</definedName>
    <definedName name="CRF_Submission" localSheetId="17">[3]Sheet1!$C$8</definedName>
    <definedName name="CRF_Submission" localSheetId="18">[3]Sheet1!$C$8</definedName>
    <definedName name="CRF_Submission" localSheetId="19">[3]Sheet1!$C$8</definedName>
    <definedName name="CRF_Submission" localSheetId="20">[3]Sheet1!$C$8</definedName>
    <definedName name="CRF_Submission" localSheetId="21">[3]Sheet1!$C$8</definedName>
    <definedName name="CRF_Submission" localSheetId="24">[3]Sheet1!$C$8</definedName>
    <definedName name="CRF_Submission" localSheetId="31">[3]Sheet1!$C$8</definedName>
    <definedName name="CRF_Submission" localSheetId="36">[3]Sheet1!$C$8</definedName>
    <definedName name="CRF_Submission" localSheetId="37">[3]Sheet1!$C$8</definedName>
    <definedName name="CRF_Submission" localSheetId="38">[3]Sheet1!$C$8</definedName>
    <definedName name="CRF_Submission" localSheetId="60">[3]Sheet1!$C$8</definedName>
    <definedName name="CRF_Submission" localSheetId="64">[3]Sheet1!$C$8</definedName>
    <definedName name="CRF_Submission">[4]Sheet1!$C$8</definedName>
    <definedName name="CRF_Summary1_A_Main" localSheetId="10">#REF!</definedName>
    <definedName name="CRF_Summary1_A_Main" localSheetId="14">#REF!</definedName>
    <definedName name="CRF_Summary1_A_Main" localSheetId="5">#REF!</definedName>
    <definedName name="CRF_Summary1_A_Main" localSheetId="6">#REF!</definedName>
    <definedName name="CRF_Summary1_A_Main" localSheetId="8">#REF!</definedName>
    <definedName name="CRF_Summary1_A_Main" localSheetId="9">#REF!</definedName>
    <definedName name="CRF_Summary1_A_Main" localSheetId="16">#REF!</definedName>
    <definedName name="CRF_Summary1_A_Main" localSheetId="25">#REF!</definedName>
    <definedName name="CRF_Summary1_A_Main" localSheetId="26">#REF!</definedName>
    <definedName name="CRF_Summary1_A_Main" localSheetId="27">#REF!</definedName>
    <definedName name="CRF_Summary1_A_Main" localSheetId="17">#REF!</definedName>
    <definedName name="CRF_Summary1_A_Main" localSheetId="18">#REF!</definedName>
    <definedName name="CRF_Summary1_A_Main" localSheetId="19">#REF!</definedName>
    <definedName name="CRF_Summary1_A_Main" localSheetId="20">#REF!</definedName>
    <definedName name="CRF_Summary1_A_Main" localSheetId="21">#REF!</definedName>
    <definedName name="CRF_Summary1_A_Main" localSheetId="24">#REF!</definedName>
    <definedName name="CRF_Summary1_A_Main" localSheetId="29">#REF!</definedName>
    <definedName name="CRF_Summary1_A_Main" localSheetId="30">#REF!</definedName>
    <definedName name="CRF_Summary1_A_Main" localSheetId="31">#REF!</definedName>
    <definedName name="CRF_Summary1_A_Main" localSheetId="40">#REF!</definedName>
    <definedName name="CRF_Summary1_A_Main" localSheetId="32">#REF!</definedName>
    <definedName name="CRF_Summary1_A_Main" localSheetId="53">#REF!</definedName>
    <definedName name="CRF_Summary1_A_Main" localSheetId="55">#REF!</definedName>
    <definedName name="CRF_Summary1_A_Main" localSheetId="33">#REF!</definedName>
    <definedName name="CRF_Summary1_A_Main" localSheetId="34">#REF!</definedName>
    <definedName name="CRF_Summary1_A_Main" localSheetId="35">#REF!</definedName>
    <definedName name="CRF_Summary1_A_Main" localSheetId="36">#REF!</definedName>
    <definedName name="CRF_Summary1_A_Main" localSheetId="37">#REF!</definedName>
    <definedName name="CRF_Summary1_A_Main" localSheetId="38">#REF!</definedName>
    <definedName name="CRF_Summary1_A_Main" localSheetId="39">#REF!</definedName>
    <definedName name="CRF_Summary1_A_Main" localSheetId="62">#REF!</definedName>
    <definedName name="CRF_Summary1_A_Main" localSheetId="64">#REF!</definedName>
    <definedName name="CRF_Summary1_A_Main" localSheetId="69">#REF!</definedName>
    <definedName name="CRF_Summary1_A_Main" localSheetId="70">#REF!</definedName>
    <definedName name="CRF_Summary1_A_Main" localSheetId="74">#REF!</definedName>
    <definedName name="CRF_Summary1_A_Main">#REF!</definedName>
    <definedName name="CRF_Summary1_A_Range1" localSheetId="10">#REF!</definedName>
    <definedName name="CRF_Summary1_A_Range1" localSheetId="14">#REF!</definedName>
    <definedName name="CRF_Summary1_A_Range1" localSheetId="5">#REF!</definedName>
    <definedName name="CRF_Summary1_A_Range1" localSheetId="6">#REF!</definedName>
    <definedName name="CRF_Summary1_A_Range1" localSheetId="8">#REF!</definedName>
    <definedName name="CRF_Summary1_A_Range1" localSheetId="9">#REF!</definedName>
    <definedName name="CRF_Summary1_A_Range1" localSheetId="16">#REF!</definedName>
    <definedName name="CRF_Summary1_A_Range1" localSheetId="25">#REF!</definedName>
    <definedName name="CRF_Summary1_A_Range1" localSheetId="26">#REF!</definedName>
    <definedName name="CRF_Summary1_A_Range1" localSheetId="27">#REF!</definedName>
    <definedName name="CRF_Summary1_A_Range1" localSheetId="17">#REF!</definedName>
    <definedName name="CRF_Summary1_A_Range1" localSheetId="18">#REF!</definedName>
    <definedName name="CRF_Summary1_A_Range1" localSheetId="19">#REF!</definedName>
    <definedName name="CRF_Summary1_A_Range1" localSheetId="20">#REF!</definedName>
    <definedName name="CRF_Summary1_A_Range1" localSheetId="21">#REF!</definedName>
    <definedName name="CRF_Summary1_A_Range1" localSheetId="24">#REF!</definedName>
    <definedName name="CRF_Summary1_A_Range1" localSheetId="29">#REF!</definedName>
    <definedName name="CRF_Summary1_A_Range1" localSheetId="30">#REF!</definedName>
    <definedName name="CRF_Summary1_A_Range1" localSheetId="31">#REF!</definedName>
    <definedName name="CRF_Summary1_A_Range1" localSheetId="40">#REF!</definedName>
    <definedName name="CRF_Summary1_A_Range1" localSheetId="32">#REF!</definedName>
    <definedName name="CRF_Summary1_A_Range1" localSheetId="53">#REF!</definedName>
    <definedName name="CRF_Summary1_A_Range1" localSheetId="55">#REF!</definedName>
    <definedName name="CRF_Summary1_A_Range1" localSheetId="33">#REF!</definedName>
    <definedName name="CRF_Summary1_A_Range1" localSheetId="34">#REF!</definedName>
    <definedName name="CRF_Summary1_A_Range1" localSheetId="35">#REF!</definedName>
    <definedName name="CRF_Summary1_A_Range1" localSheetId="36">#REF!</definedName>
    <definedName name="CRF_Summary1_A_Range1" localSheetId="37">#REF!</definedName>
    <definedName name="CRF_Summary1_A_Range1" localSheetId="38">#REF!</definedName>
    <definedName name="CRF_Summary1_A_Range1" localSheetId="39">#REF!</definedName>
    <definedName name="CRF_Summary1_A_Range1" localSheetId="62">#REF!</definedName>
    <definedName name="CRF_Summary1_A_Range1" localSheetId="64">#REF!</definedName>
    <definedName name="CRF_Summary1_A_Range1" localSheetId="69">#REF!</definedName>
    <definedName name="CRF_Summary1_A_Range1" localSheetId="70">#REF!</definedName>
    <definedName name="CRF_Summary1_A_Range1" localSheetId="74">#REF!</definedName>
    <definedName name="CRF_Summary1_A_Range1">#REF!</definedName>
    <definedName name="CRF_Summary2_Main" localSheetId="10">#REF!</definedName>
    <definedName name="CRF_Summary2_Main" localSheetId="14">#REF!</definedName>
    <definedName name="CRF_Summary2_Main" localSheetId="5">#REF!</definedName>
    <definedName name="CRF_Summary2_Main" localSheetId="6">#REF!</definedName>
    <definedName name="CRF_Summary2_Main" localSheetId="8">#REF!</definedName>
    <definedName name="CRF_Summary2_Main" localSheetId="9">#REF!</definedName>
    <definedName name="CRF_Summary2_Main" localSheetId="16">#REF!</definedName>
    <definedName name="CRF_Summary2_Main" localSheetId="25">#REF!</definedName>
    <definedName name="CRF_Summary2_Main" localSheetId="26">#REF!</definedName>
    <definedName name="CRF_Summary2_Main" localSheetId="27">#REF!</definedName>
    <definedName name="CRF_Summary2_Main" localSheetId="17">#REF!</definedName>
    <definedName name="CRF_Summary2_Main" localSheetId="18">#REF!</definedName>
    <definedName name="CRF_Summary2_Main" localSheetId="19">#REF!</definedName>
    <definedName name="CRF_Summary2_Main" localSheetId="20">#REF!</definedName>
    <definedName name="CRF_Summary2_Main" localSheetId="21">#REF!</definedName>
    <definedName name="CRF_Summary2_Main" localSheetId="24">#REF!</definedName>
    <definedName name="CRF_Summary2_Main" localSheetId="29">#REF!</definedName>
    <definedName name="CRF_Summary2_Main" localSheetId="30">#REF!</definedName>
    <definedName name="CRF_Summary2_Main" localSheetId="31">#REF!</definedName>
    <definedName name="CRF_Summary2_Main" localSheetId="40">#REF!</definedName>
    <definedName name="CRF_Summary2_Main" localSheetId="32">#REF!</definedName>
    <definedName name="CRF_Summary2_Main" localSheetId="53">#REF!</definedName>
    <definedName name="CRF_Summary2_Main" localSheetId="55">#REF!</definedName>
    <definedName name="CRF_Summary2_Main" localSheetId="33">#REF!</definedName>
    <definedName name="CRF_Summary2_Main" localSheetId="34">#REF!</definedName>
    <definedName name="CRF_Summary2_Main" localSheetId="35">#REF!</definedName>
    <definedName name="CRF_Summary2_Main" localSheetId="36">#REF!</definedName>
    <definedName name="CRF_Summary2_Main" localSheetId="37">#REF!</definedName>
    <definedName name="CRF_Summary2_Main" localSheetId="38">#REF!</definedName>
    <definedName name="CRF_Summary2_Main" localSheetId="39">#REF!</definedName>
    <definedName name="CRF_Summary2_Main" localSheetId="62">#REF!</definedName>
    <definedName name="CRF_Summary2_Main" localSheetId="64">#REF!</definedName>
    <definedName name="CRF_Summary2_Main" localSheetId="69">#REF!</definedName>
    <definedName name="CRF_Summary2_Main" localSheetId="70">#REF!</definedName>
    <definedName name="CRF_Summary2_Main" localSheetId="74">#REF!</definedName>
    <definedName name="CRF_Summary2_Main">#REF!</definedName>
    <definedName name="CRF_Summary2_Range1" localSheetId="10">#REF!</definedName>
    <definedName name="CRF_Summary2_Range1" localSheetId="14">#REF!</definedName>
    <definedName name="CRF_Summary2_Range1" localSheetId="5">#REF!</definedName>
    <definedName name="CRF_Summary2_Range1" localSheetId="6">#REF!</definedName>
    <definedName name="CRF_Summary2_Range1" localSheetId="8">#REF!</definedName>
    <definedName name="CRF_Summary2_Range1" localSheetId="9">#REF!</definedName>
    <definedName name="CRF_Summary2_Range1" localSheetId="16">#REF!</definedName>
    <definedName name="CRF_Summary2_Range1" localSheetId="25">#REF!</definedName>
    <definedName name="CRF_Summary2_Range1" localSheetId="26">#REF!</definedName>
    <definedName name="CRF_Summary2_Range1" localSheetId="27">#REF!</definedName>
    <definedName name="CRF_Summary2_Range1" localSheetId="17">#REF!</definedName>
    <definedName name="CRF_Summary2_Range1" localSheetId="18">#REF!</definedName>
    <definedName name="CRF_Summary2_Range1" localSheetId="19">#REF!</definedName>
    <definedName name="CRF_Summary2_Range1" localSheetId="20">#REF!</definedName>
    <definedName name="CRF_Summary2_Range1" localSheetId="21">#REF!</definedName>
    <definedName name="CRF_Summary2_Range1" localSheetId="24">#REF!</definedName>
    <definedName name="CRF_Summary2_Range1" localSheetId="29">#REF!</definedName>
    <definedName name="CRF_Summary2_Range1" localSheetId="30">#REF!</definedName>
    <definedName name="CRF_Summary2_Range1" localSheetId="31">#REF!</definedName>
    <definedName name="CRF_Summary2_Range1" localSheetId="40">#REF!</definedName>
    <definedName name="CRF_Summary2_Range1" localSheetId="32">#REF!</definedName>
    <definedName name="CRF_Summary2_Range1" localSheetId="53">#REF!</definedName>
    <definedName name="CRF_Summary2_Range1" localSheetId="55">#REF!</definedName>
    <definedName name="CRF_Summary2_Range1" localSheetId="33">#REF!</definedName>
    <definedName name="CRF_Summary2_Range1" localSheetId="34">#REF!</definedName>
    <definedName name="CRF_Summary2_Range1" localSheetId="35">#REF!</definedName>
    <definedName name="CRF_Summary2_Range1" localSheetId="36">#REF!</definedName>
    <definedName name="CRF_Summary2_Range1" localSheetId="37">#REF!</definedName>
    <definedName name="CRF_Summary2_Range1" localSheetId="38">#REF!</definedName>
    <definedName name="CRF_Summary2_Range1" localSheetId="39">#REF!</definedName>
    <definedName name="CRF_Summary2_Range1" localSheetId="62">#REF!</definedName>
    <definedName name="CRF_Summary2_Range1" localSheetId="64">#REF!</definedName>
    <definedName name="CRF_Summary2_Range1" localSheetId="69">#REF!</definedName>
    <definedName name="CRF_Summary2_Range1" localSheetId="70">#REF!</definedName>
    <definedName name="CRF_Summary2_Range1" localSheetId="74">#REF!</definedName>
    <definedName name="CRF_Summary2_Range1">#REF!</definedName>
    <definedName name="CRF_Table10s1_Dyn10" localSheetId="0">[3]Table10!#REF!</definedName>
    <definedName name="CRF_Table10s1_Dyn10" localSheetId="10">[3]Table10!#REF!</definedName>
    <definedName name="CRF_Table10s1_Dyn10" localSheetId="14">[3]Table10!#REF!</definedName>
    <definedName name="CRF_Table10s1_Dyn10" localSheetId="5">[3]Table10!#REF!</definedName>
    <definedName name="CRF_Table10s1_Dyn10" localSheetId="6">[3]Table10!#REF!</definedName>
    <definedName name="CRF_Table10s1_Dyn10" localSheetId="8">[3]Table10!#REF!</definedName>
    <definedName name="CRF_Table10s1_Dyn10" localSheetId="9">[3]Table10!#REF!</definedName>
    <definedName name="CRF_Table10s1_Dyn10" localSheetId="16">[3]Table10!#REF!</definedName>
    <definedName name="CRF_Table10s1_Dyn10" localSheetId="25">[3]Table10!#REF!</definedName>
    <definedName name="CRF_Table10s1_Dyn10" localSheetId="26">[3]Table10!#REF!</definedName>
    <definedName name="CRF_Table10s1_Dyn10" localSheetId="27">[3]Table10!#REF!</definedName>
    <definedName name="CRF_Table10s1_Dyn10" localSheetId="17">[3]Table10!#REF!</definedName>
    <definedName name="CRF_Table10s1_Dyn10" localSheetId="18">[3]Table10!#REF!</definedName>
    <definedName name="CRF_Table10s1_Dyn10" localSheetId="19">[3]Table10!#REF!</definedName>
    <definedName name="CRF_Table10s1_Dyn10" localSheetId="20">[3]Table10!#REF!</definedName>
    <definedName name="CRF_Table10s1_Dyn10" localSheetId="21">[3]Table10!#REF!</definedName>
    <definedName name="CRF_Table10s1_Dyn10" localSheetId="24">[3]Table10!#REF!</definedName>
    <definedName name="CRF_Table10s1_Dyn10" localSheetId="29">[4]Table10!#REF!</definedName>
    <definedName name="CRF_Table10s1_Dyn10" localSheetId="30">[4]Table10!#REF!</definedName>
    <definedName name="CRF_Table10s1_Dyn10" localSheetId="31">[3]Table10!#REF!</definedName>
    <definedName name="CRF_Table10s1_Dyn10" localSheetId="40">[4]Table10!#REF!</definedName>
    <definedName name="CRF_Table10s1_Dyn10" localSheetId="32">[4]Table10!#REF!</definedName>
    <definedName name="CRF_Table10s1_Dyn10" localSheetId="53">[4]Table10!#REF!</definedName>
    <definedName name="CRF_Table10s1_Dyn10" localSheetId="55">[4]Table10!#REF!</definedName>
    <definedName name="CRF_Table10s1_Dyn10" localSheetId="33">[4]Table10!#REF!</definedName>
    <definedName name="CRF_Table10s1_Dyn10" localSheetId="34">[4]Table10!#REF!</definedName>
    <definedName name="CRF_Table10s1_Dyn10" localSheetId="35">[4]Table10!#REF!</definedName>
    <definedName name="CRF_Table10s1_Dyn10" localSheetId="36">[3]Table10!#REF!</definedName>
    <definedName name="CRF_Table10s1_Dyn10" localSheetId="37">[3]Table10!#REF!</definedName>
    <definedName name="CRF_Table10s1_Dyn10" localSheetId="38">[3]Table10!#REF!</definedName>
    <definedName name="CRF_Table10s1_Dyn10" localSheetId="39">[4]Table10!#REF!</definedName>
    <definedName name="CRF_Table10s1_Dyn10" localSheetId="60">[3]Table10!#REF!</definedName>
    <definedName name="CRF_Table10s1_Dyn10" localSheetId="62">[3]Table10!#REF!</definedName>
    <definedName name="CRF_Table10s1_Dyn10" localSheetId="64">[3]Table10!#REF!</definedName>
    <definedName name="CRF_Table10s1_Dyn10" localSheetId="69">[4]Table10!#REF!</definedName>
    <definedName name="CRF_Table10s1_Dyn10" localSheetId="70">[4]Table10!#REF!</definedName>
    <definedName name="CRF_Table10s1_Dyn10" localSheetId="74">[4]Table10!#REF!</definedName>
    <definedName name="CRF_Table10s1_Dyn10">[4]Table10!#REF!</definedName>
    <definedName name="CRF_Table10s1_Dyn11" localSheetId="0">[3]Table10!#REF!</definedName>
    <definedName name="CRF_Table10s1_Dyn11" localSheetId="10">[3]Table10!#REF!</definedName>
    <definedName name="CRF_Table10s1_Dyn11" localSheetId="14">[3]Table10!#REF!</definedName>
    <definedName name="CRF_Table10s1_Dyn11" localSheetId="5">[3]Table10!#REF!</definedName>
    <definedName name="CRF_Table10s1_Dyn11" localSheetId="6">[3]Table10!#REF!</definedName>
    <definedName name="CRF_Table10s1_Dyn11" localSheetId="8">[3]Table10!#REF!</definedName>
    <definedName name="CRF_Table10s1_Dyn11" localSheetId="9">[3]Table10!#REF!</definedName>
    <definedName name="CRF_Table10s1_Dyn11" localSheetId="16">[3]Table10!#REF!</definedName>
    <definedName name="CRF_Table10s1_Dyn11" localSheetId="25">[3]Table10!#REF!</definedName>
    <definedName name="CRF_Table10s1_Dyn11" localSheetId="26">[3]Table10!#REF!</definedName>
    <definedName name="CRF_Table10s1_Dyn11" localSheetId="27">[3]Table10!#REF!</definedName>
    <definedName name="CRF_Table10s1_Dyn11" localSheetId="17">[3]Table10!#REF!</definedName>
    <definedName name="CRF_Table10s1_Dyn11" localSheetId="18">[3]Table10!#REF!</definedName>
    <definedName name="CRF_Table10s1_Dyn11" localSheetId="19">[3]Table10!#REF!</definedName>
    <definedName name="CRF_Table10s1_Dyn11" localSheetId="20">[3]Table10!#REF!</definedName>
    <definedName name="CRF_Table10s1_Dyn11" localSheetId="21">[3]Table10!#REF!</definedName>
    <definedName name="CRF_Table10s1_Dyn11" localSheetId="24">[3]Table10!#REF!</definedName>
    <definedName name="CRF_Table10s1_Dyn11" localSheetId="29">[4]Table10!#REF!</definedName>
    <definedName name="CRF_Table10s1_Dyn11" localSheetId="30">[4]Table10!#REF!</definedName>
    <definedName name="CRF_Table10s1_Dyn11" localSheetId="31">[3]Table10!#REF!</definedName>
    <definedName name="CRF_Table10s1_Dyn11" localSheetId="40">[4]Table10!#REF!</definedName>
    <definedName name="CRF_Table10s1_Dyn11" localSheetId="32">[4]Table10!#REF!</definedName>
    <definedName name="CRF_Table10s1_Dyn11" localSheetId="53">[4]Table10!#REF!</definedName>
    <definedName name="CRF_Table10s1_Dyn11" localSheetId="55">[4]Table10!#REF!</definedName>
    <definedName name="CRF_Table10s1_Dyn11" localSheetId="33">[4]Table10!#REF!</definedName>
    <definedName name="CRF_Table10s1_Dyn11" localSheetId="34">[4]Table10!#REF!</definedName>
    <definedName name="CRF_Table10s1_Dyn11" localSheetId="35">[4]Table10!#REF!</definedName>
    <definedName name="CRF_Table10s1_Dyn11" localSheetId="36">[3]Table10!#REF!</definedName>
    <definedName name="CRF_Table10s1_Dyn11" localSheetId="37">[3]Table10!#REF!</definedName>
    <definedName name="CRF_Table10s1_Dyn11" localSheetId="38">[3]Table10!#REF!</definedName>
    <definedName name="CRF_Table10s1_Dyn11" localSheetId="39">[4]Table10!#REF!</definedName>
    <definedName name="CRF_Table10s1_Dyn11" localSheetId="60">[3]Table10!#REF!</definedName>
    <definedName name="CRF_Table10s1_Dyn11" localSheetId="62">[3]Table10!#REF!</definedName>
    <definedName name="CRF_Table10s1_Dyn11" localSheetId="64">[3]Table10!#REF!</definedName>
    <definedName name="CRF_Table10s1_Dyn11" localSheetId="69">[4]Table10!#REF!</definedName>
    <definedName name="CRF_Table10s1_Dyn11" localSheetId="70">[4]Table10!#REF!</definedName>
    <definedName name="CRF_Table10s1_Dyn11" localSheetId="74">[4]Table10!#REF!</definedName>
    <definedName name="CRF_Table10s1_Dyn11">[4]Table10!#REF!</definedName>
    <definedName name="CRF_Table10s1_Dyn12" localSheetId="0">[3]Table10!#REF!</definedName>
    <definedName name="CRF_Table10s1_Dyn12" localSheetId="10">[3]Table10!#REF!</definedName>
    <definedName name="CRF_Table10s1_Dyn12" localSheetId="14">[3]Table10!#REF!</definedName>
    <definedName name="CRF_Table10s1_Dyn12" localSheetId="5">[3]Table10!#REF!</definedName>
    <definedName name="CRF_Table10s1_Dyn12" localSheetId="6">[3]Table10!#REF!</definedName>
    <definedName name="CRF_Table10s1_Dyn12" localSheetId="8">[3]Table10!#REF!</definedName>
    <definedName name="CRF_Table10s1_Dyn12" localSheetId="9">[3]Table10!#REF!</definedName>
    <definedName name="CRF_Table10s1_Dyn12" localSheetId="16">[3]Table10!#REF!</definedName>
    <definedName name="CRF_Table10s1_Dyn12" localSheetId="25">[3]Table10!#REF!</definedName>
    <definedName name="CRF_Table10s1_Dyn12" localSheetId="26">[3]Table10!#REF!</definedName>
    <definedName name="CRF_Table10s1_Dyn12" localSheetId="27">[3]Table10!#REF!</definedName>
    <definedName name="CRF_Table10s1_Dyn12" localSheetId="17">[3]Table10!#REF!</definedName>
    <definedName name="CRF_Table10s1_Dyn12" localSheetId="18">[3]Table10!#REF!</definedName>
    <definedName name="CRF_Table10s1_Dyn12" localSheetId="19">[3]Table10!#REF!</definedName>
    <definedName name="CRF_Table10s1_Dyn12" localSheetId="20">[3]Table10!#REF!</definedName>
    <definedName name="CRF_Table10s1_Dyn12" localSheetId="21">[3]Table10!#REF!</definedName>
    <definedName name="CRF_Table10s1_Dyn12" localSheetId="24">[3]Table10!#REF!</definedName>
    <definedName name="CRF_Table10s1_Dyn12" localSheetId="29">[4]Table10!#REF!</definedName>
    <definedName name="CRF_Table10s1_Dyn12" localSheetId="30">[4]Table10!#REF!</definedName>
    <definedName name="CRF_Table10s1_Dyn12" localSheetId="31">[3]Table10!#REF!</definedName>
    <definedName name="CRF_Table10s1_Dyn12" localSheetId="40">[4]Table10!#REF!</definedName>
    <definedName name="CRF_Table10s1_Dyn12" localSheetId="32">[4]Table10!#REF!</definedName>
    <definedName name="CRF_Table10s1_Dyn12" localSheetId="53">[4]Table10!#REF!</definedName>
    <definedName name="CRF_Table10s1_Dyn12" localSheetId="55">[4]Table10!#REF!</definedName>
    <definedName name="CRF_Table10s1_Dyn12" localSheetId="33">[4]Table10!#REF!</definedName>
    <definedName name="CRF_Table10s1_Dyn12" localSheetId="34">[4]Table10!#REF!</definedName>
    <definedName name="CRF_Table10s1_Dyn12" localSheetId="35">[4]Table10!#REF!</definedName>
    <definedName name="CRF_Table10s1_Dyn12" localSheetId="36">[3]Table10!#REF!</definedName>
    <definedName name="CRF_Table10s1_Dyn12" localSheetId="37">[3]Table10!#REF!</definedName>
    <definedName name="CRF_Table10s1_Dyn12" localSheetId="38">[3]Table10!#REF!</definedName>
    <definedName name="CRF_Table10s1_Dyn12" localSheetId="39">[4]Table10!#REF!</definedName>
    <definedName name="CRF_Table10s1_Dyn12" localSheetId="60">[3]Table10!#REF!</definedName>
    <definedName name="CRF_Table10s1_Dyn12" localSheetId="62">[3]Table10!#REF!</definedName>
    <definedName name="CRF_Table10s1_Dyn12" localSheetId="64">[3]Table10!#REF!</definedName>
    <definedName name="CRF_Table10s1_Dyn12" localSheetId="69">[4]Table10!#REF!</definedName>
    <definedName name="CRF_Table10s1_Dyn12" localSheetId="70">[4]Table10!#REF!</definedName>
    <definedName name="CRF_Table10s1_Dyn12" localSheetId="74">[4]Table10!#REF!</definedName>
    <definedName name="CRF_Table10s1_Dyn12">[4]Table10!#REF!</definedName>
    <definedName name="CRF_Table10s1_Dyn13" localSheetId="0">[3]Table10!#REF!</definedName>
    <definedName name="CRF_Table10s1_Dyn13" localSheetId="10">[3]Table10!#REF!</definedName>
    <definedName name="CRF_Table10s1_Dyn13" localSheetId="14">[3]Table10!#REF!</definedName>
    <definedName name="CRF_Table10s1_Dyn13" localSheetId="5">[3]Table10!#REF!</definedName>
    <definedName name="CRF_Table10s1_Dyn13" localSheetId="6">[3]Table10!#REF!</definedName>
    <definedName name="CRF_Table10s1_Dyn13" localSheetId="8">[3]Table10!#REF!</definedName>
    <definedName name="CRF_Table10s1_Dyn13" localSheetId="9">[3]Table10!#REF!</definedName>
    <definedName name="CRF_Table10s1_Dyn13" localSheetId="16">[3]Table10!#REF!</definedName>
    <definedName name="CRF_Table10s1_Dyn13" localSheetId="25">[3]Table10!#REF!</definedName>
    <definedName name="CRF_Table10s1_Dyn13" localSheetId="26">[3]Table10!#REF!</definedName>
    <definedName name="CRF_Table10s1_Dyn13" localSheetId="27">[3]Table10!#REF!</definedName>
    <definedName name="CRF_Table10s1_Dyn13" localSheetId="17">[3]Table10!#REF!</definedName>
    <definedName name="CRF_Table10s1_Dyn13" localSheetId="18">[3]Table10!#REF!</definedName>
    <definedName name="CRF_Table10s1_Dyn13" localSheetId="19">[3]Table10!#REF!</definedName>
    <definedName name="CRF_Table10s1_Dyn13" localSheetId="20">[3]Table10!#REF!</definedName>
    <definedName name="CRF_Table10s1_Dyn13" localSheetId="21">[3]Table10!#REF!</definedName>
    <definedName name="CRF_Table10s1_Dyn13" localSheetId="24">[3]Table10!#REF!</definedName>
    <definedName name="CRF_Table10s1_Dyn13" localSheetId="29">[4]Table10!#REF!</definedName>
    <definedName name="CRF_Table10s1_Dyn13" localSheetId="30">[4]Table10!#REF!</definedName>
    <definedName name="CRF_Table10s1_Dyn13" localSheetId="31">[3]Table10!#REF!</definedName>
    <definedName name="CRF_Table10s1_Dyn13" localSheetId="40">[4]Table10!#REF!</definedName>
    <definedName name="CRF_Table10s1_Dyn13" localSheetId="32">[4]Table10!#REF!</definedName>
    <definedName name="CRF_Table10s1_Dyn13" localSheetId="53">[4]Table10!#REF!</definedName>
    <definedName name="CRF_Table10s1_Dyn13" localSheetId="55">[4]Table10!#REF!</definedName>
    <definedName name="CRF_Table10s1_Dyn13" localSheetId="33">[4]Table10!#REF!</definedName>
    <definedName name="CRF_Table10s1_Dyn13" localSheetId="34">[4]Table10!#REF!</definedName>
    <definedName name="CRF_Table10s1_Dyn13" localSheetId="35">[4]Table10!#REF!</definedName>
    <definedName name="CRF_Table10s1_Dyn13" localSheetId="36">[3]Table10!#REF!</definedName>
    <definedName name="CRF_Table10s1_Dyn13" localSheetId="37">[3]Table10!#REF!</definedName>
    <definedName name="CRF_Table10s1_Dyn13" localSheetId="38">[3]Table10!#REF!</definedName>
    <definedName name="CRF_Table10s1_Dyn13" localSheetId="39">[4]Table10!#REF!</definedName>
    <definedName name="CRF_Table10s1_Dyn13" localSheetId="60">[3]Table10!#REF!</definedName>
    <definedName name="CRF_Table10s1_Dyn13" localSheetId="62">[3]Table10!#REF!</definedName>
    <definedName name="CRF_Table10s1_Dyn13" localSheetId="64">[3]Table10!#REF!</definedName>
    <definedName name="CRF_Table10s1_Dyn13" localSheetId="69">[4]Table10!#REF!</definedName>
    <definedName name="CRF_Table10s1_Dyn13" localSheetId="70">[4]Table10!#REF!</definedName>
    <definedName name="CRF_Table10s1_Dyn13" localSheetId="74">[4]Table10!#REF!</definedName>
    <definedName name="CRF_Table10s1_Dyn13">[4]Table10!#REF!</definedName>
    <definedName name="CRF_Table10s1_Dyn14" localSheetId="0">[3]Table10!#REF!</definedName>
    <definedName name="CRF_Table10s1_Dyn14" localSheetId="10">[3]Table10!#REF!</definedName>
    <definedName name="CRF_Table10s1_Dyn14" localSheetId="14">[3]Table10!#REF!</definedName>
    <definedName name="CRF_Table10s1_Dyn14" localSheetId="5">[3]Table10!#REF!</definedName>
    <definedName name="CRF_Table10s1_Dyn14" localSheetId="6">[3]Table10!#REF!</definedName>
    <definedName name="CRF_Table10s1_Dyn14" localSheetId="8">[3]Table10!#REF!</definedName>
    <definedName name="CRF_Table10s1_Dyn14" localSheetId="9">[3]Table10!#REF!</definedName>
    <definedName name="CRF_Table10s1_Dyn14" localSheetId="16">[3]Table10!#REF!</definedName>
    <definedName name="CRF_Table10s1_Dyn14" localSheetId="25">[3]Table10!#REF!</definedName>
    <definedName name="CRF_Table10s1_Dyn14" localSheetId="26">[3]Table10!#REF!</definedName>
    <definedName name="CRF_Table10s1_Dyn14" localSheetId="27">[3]Table10!#REF!</definedName>
    <definedName name="CRF_Table10s1_Dyn14" localSheetId="17">[3]Table10!#REF!</definedName>
    <definedName name="CRF_Table10s1_Dyn14" localSheetId="18">[3]Table10!#REF!</definedName>
    <definedName name="CRF_Table10s1_Dyn14" localSheetId="19">[3]Table10!#REF!</definedName>
    <definedName name="CRF_Table10s1_Dyn14" localSheetId="20">[3]Table10!#REF!</definedName>
    <definedName name="CRF_Table10s1_Dyn14" localSheetId="21">[3]Table10!#REF!</definedName>
    <definedName name="CRF_Table10s1_Dyn14" localSheetId="24">[3]Table10!#REF!</definedName>
    <definedName name="CRF_Table10s1_Dyn14" localSheetId="29">[4]Table10!#REF!</definedName>
    <definedName name="CRF_Table10s1_Dyn14" localSheetId="30">[4]Table10!#REF!</definedName>
    <definedName name="CRF_Table10s1_Dyn14" localSheetId="31">[3]Table10!#REF!</definedName>
    <definedName name="CRF_Table10s1_Dyn14" localSheetId="40">[4]Table10!#REF!</definedName>
    <definedName name="CRF_Table10s1_Dyn14" localSheetId="32">[4]Table10!#REF!</definedName>
    <definedName name="CRF_Table10s1_Dyn14" localSheetId="53">[4]Table10!#REF!</definedName>
    <definedName name="CRF_Table10s1_Dyn14" localSheetId="55">[4]Table10!#REF!</definedName>
    <definedName name="CRF_Table10s1_Dyn14" localSheetId="33">[4]Table10!#REF!</definedName>
    <definedName name="CRF_Table10s1_Dyn14" localSheetId="34">[4]Table10!#REF!</definedName>
    <definedName name="CRF_Table10s1_Dyn14" localSheetId="35">[4]Table10!#REF!</definedName>
    <definedName name="CRF_Table10s1_Dyn14" localSheetId="36">[3]Table10!#REF!</definedName>
    <definedName name="CRF_Table10s1_Dyn14" localSheetId="37">[3]Table10!#REF!</definedName>
    <definedName name="CRF_Table10s1_Dyn14" localSheetId="38">[3]Table10!#REF!</definedName>
    <definedName name="CRF_Table10s1_Dyn14" localSheetId="39">[4]Table10!#REF!</definedName>
    <definedName name="CRF_Table10s1_Dyn14" localSheetId="60">[3]Table10!#REF!</definedName>
    <definedName name="CRF_Table10s1_Dyn14" localSheetId="64">[3]Table10!#REF!</definedName>
    <definedName name="CRF_Table10s1_Dyn14" localSheetId="69">[4]Table10!#REF!</definedName>
    <definedName name="CRF_Table10s1_Dyn14" localSheetId="70">[4]Table10!#REF!</definedName>
    <definedName name="CRF_Table10s1_Dyn14" localSheetId="74">[4]Table10!#REF!</definedName>
    <definedName name="CRF_Table10s1_Dyn14">[4]Table10!#REF!</definedName>
    <definedName name="CRF_Table10s1_Dyn15" localSheetId="0">[3]Table10!#REF!</definedName>
    <definedName name="CRF_Table10s1_Dyn15" localSheetId="10">[3]Table10!#REF!</definedName>
    <definedName name="CRF_Table10s1_Dyn15" localSheetId="14">[3]Table10!#REF!</definedName>
    <definedName name="CRF_Table10s1_Dyn15" localSheetId="5">[3]Table10!#REF!</definedName>
    <definedName name="CRF_Table10s1_Dyn15" localSheetId="6">[3]Table10!#REF!</definedName>
    <definedName name="CRF_Table10s1_Dyn15" localSheetId="8">[3]Table10!#REF!</definedName>
    <definedName name="CRF_Table10s1_Dyn15" localSheetId="9">[3]Table10!#REF!</definedName>
    <definedName name="CRF_Table10s1_Dyn15" localSheetId="16">[3]Table10!#REF!</definedName>
    <definedName name="CRF_Table10s1_Dyn15" localSheetId="25">[3]Table10!#REF!</definedName>
    <definedName name="CRF_Table10s1_Dyn15" localSheetId="26">[3]Table10!#REF!</definedName>
    <definedName name="CRF_Table10s1_Dyn15" localSheetId="27">[3]Table10!#REF!</definedName>
    <definedName name="CRF_Table10s1_Dyn15" localSheetId="17">[3]Table10!#REF!</definedName>
    <definedName name="CRF_Table10s1_Dyn15" localSheetId="18">[3]Table10!#REF!</definedName>
    <definedName name="CRF_Table10s1_Dyn15" localSheetId="19">[3]Table10!#REF!</definedName>
    <definedName name="CRF_Table10s1_Dyn15" localSheetId="20">[3]Table10!#REF!</definedName>
    <definedName name="CRF_Table10s1_Dyn15" localSheetId="21">[3]Table10!#REF!</definedName>
    <definedName name="CRF_Table10s1_Dyn15" localSheetId="24">[3]Table10!#REF!</definedName>
    <definedName name="CRF_Table10s1_Dyn15" localSheetId="29">[4]Table10!#REF!</definedName>
    <definedName name="CRF_Table10s1_Dyn15" localSheetId="30">[4]Table10!#REF!</definedName>
    <definedName name="CRF_Table10s1_Dyn15" localSheetId="31">[3]Table10!#REF!</definedName>
    <definedName name="CRF_Table10s1_Dyn15" localSheetId="40">[4]Table10!#REF!</definedName>
    <definedName name="CRF_Table10s1_Dyn15" localSheetId="32">[4]Table10!#REF!</definedName>
    <definedName name="CRF_Table10s1_Dyn15" localSheetId="53">[4]Table10!#REF!</definedName>
    <definedName name="CRF_Table10s1_Dyn15" localSheetId="55">[4]Table10!#REF!</definedName>
    <definedName name="CRF_Table10s1_Dyn15" localSheetId="33">[4]Table10!#REF!</definedName>
    <definedName name="CRF_Table10s1_Dyn15" localSheetId="34">[4]Table10!#REF!</definedName>
    <definedName name="CRF_Table10s1_Dyn15" localSheetId="35">[4]Table10!#REF!</definedName>
    <definedName name="CRF_Table10s1_Dyn15" localSheetId="36">[3]Table10!#REF!</definedName>
    <definedName name="CRF_Table10s1_Dyn15" localSheetId="37">[3]Table10!#REF!</definedName>
    <definedName name="CRF_Table10s1_Dyn15" localSheetId="38">[3]Table10!#REF!</definedName>
    <definedName name="CRF_Table10s1_Dyn15" localSheetId="39">[4]Table10!#REF!</definedName>
    <definedName name="CRF_Table10s1_Dyn15" localSheetId="60">[3]Table10!#REF!</definedName>
    <definedName name="CRF_Table10s1_Dyn15" localSheetId="64">[3]Table10!#REF!</definedName>
    <definedName name="CRF_Table10s1_Dyn15" localSheetId="69">[4]Table10!#REF!</definedName>
    <definedName name="CRF_Table10s1_Dyn15" localSheetId="70">[4]Table10!#REF!</definedName>
    <definedName name="CRF_Table10s1_Dyn15" localSheetId="74">[4]Table10!#REF!</definedName>
    <definedName name="CRF_Table10s1_Dyn15">[4]Table10!#REF!</definedName>
    <definedName name="CRF_Table10s1_Dyn16" localSheetId="0">[3]Table10!#REF!</definedName>
    <definedName name="CRF_Table10s1_Dyn16" localSheetId="10">[3]Table10!#REF!</definedName>
    <definedName name="CRF_Table10s1_Dyn16" localSheetId="14">[3]Table10!#REF!</definedName>
    <definedName name="CRF_Table10s1_Dyn16" localSheetId="5">[3]Table10!#REF!</definedName>
    <definedName name="CRF_Table10s1_Dyn16" localSheetId="6">[3]Table10!#REF!</definedName>
    <definedName name="CRF_Table10s1_Dyn16" localSheetId="8">[3]Table10!#REF!</definedName>
    <definedName name="CRF_Table10s1_Dyn16" localSheetId="9">[3]Table10!#REF!</definedName>
    <definedName name="CRF_Table10s1_Dyn16" localSheetId="16">[3]Table10!#REF!</definedName>
    <definedName name="CRF_Table10s1_Dyn16" localSheetId="25">[3]Table10!#REF!</definedName>
    <definedName name="CRF_Table10s1_Dyn16" localSheetId="26">[3]Table10!#REF!</definedName>
    <definedName name="CRF_Table10s1_Dyn16" localSheetId="27">[3]Table10!#REF!</definedName>
    <definedName name="CRF_Table10s1_Dyn16" localSheetId="17">[3]Table10!#REF!</definedName>
    <definedName name="CRF_Table10s1_Dyn16" localSheetId="18">[3]Table10!#REF!</definedName>
    <definedName name="CRF_Table10s1_Dyn16" localSheetId="19">[3]Table10!#REF!</definedName>
    <definedName name="CRF_Table10s1_Dyn16" localSheetId="20">[3]Table10!#REF!</definedName>
    <definedName name="CRF_Table10s1_Dyn16" localSheetId="21">[3]Table10!#REF!</definedName>
    <definedName name="CRF_Table10s1_Dyn16" localSheetId="24">[3]Table10!#REF!</definedName>
    <definedName name="CRF_Table10s1_Dyn16" localSheetId="29">[4]Table10!#REF!</definedName>
    <definedName name="CRF_Table10s1_Dyn16" localSheetId="30">[4]Table10!#REF!</definedName>
    <definedName name="CRF_Table10s1_Dyn16" localSheetId="31">[3]Table10!#REF!</definedName>
    <definedName name="CRF_Table10s1_Dyn16" localSheetId="40">[4]Table10!#REF!</definedName>
    <definedName name="CRF_Table10s1_Dyn16" localSheetId="32">[4]Table10!#REF!</definedName>
    <definedName name="CRF_Table10s1_Dyn16" localSheetId="53">[4]Table10!#REF!</definedName>
    <definedName name="CRF_Table10s1_Dyn16" localSheetId="55">[4]Table10!#REF!</definedName>
    <definedName name="CRF_Table10s1_Dyn16" localSheetId="33">[4]Table10!#REF!</definedName>
    <definedName name="CRF_Table10s1_Dyn16" localSheetId="34">[4]Table10!#REF!</definedName>
    <definedName name="CRF_Table10s1_Dyn16" localSheetId="35">[4]Table10!#REF!</definedName>
    <definedName name="CRF_Table10s1_Dyn16" localSheetId="36">[3]Table10!#REF!</definedName>
    <definedName name="CRF_Table10s1_Dyn16" localSheetId="37">[3]Table10!#REF!</definedName>
    <definedName name="CRF_Table10s1_Dyn16" localSheetId="38">[3]Table10!#REF!</definedName>
    <definedName name="CRF_Table10s1_Dyn16" localSheetId="39">[4]Table10!#REF!</definedName>
    <definedName name="CRF_Table10s1_Dyn16" localSheetId="60">[3]Table10!#REF!</definedName>
    <definedName name="CRF_Table10s1_Dyn16" localSheetId="64">[3]Table10!#REF!</definedName>
    <definedName name="CRF_Table10s1_Dyn16" localSheetId="69">[4]Table10!#REF!</definedName>
    <definedName name="CRF_Table10s1_Dyn16" localSheetId="70">[4]Table10!#REF!</definedName>
    <definedName name="CRF_Table10s1_Dyn16" localSheetId="74">[4]Table10!#REF!</definedName>
    <definedName name="CRF_Table10s1_Dyn16">[4]Table10!#REF!</definedName>
    <definedName name="CRF_Table10s1_Dyn17" localSheetId="0">[3]Table10!#REF!</definedName>
    <definedName name="CRF_Table10s1_Dyn17" localSheetId="10">[3]Table10!#REF!</definedName>
    <definedName name="CRF_Table10s1_Dyn17" localSheetId="14">[3]Table10!#REF!</definedName>
    <definedName name="CRF_Table10s1_Dyn17" localSheetId="5">[3]Table10!#REF!</definedName>
    <definedName name="CRF_Table10s1_Dyn17" localSheetId="6">[3]Table10!#REF!</definedName>
    <definedName name="CRF_Table10s1_Dyn17" localSheetId="8">[3]Table10!#REF!</definedName>
    <definedName name="CRF_Table10s1_Dyn17" localSheetId="9">[3]Table10!#REF!</definedName>
    <definedName name="CRF_Table10s1_Dyn17" localSheetId="16">[3]Table10!#REF!</definedName>
    <definedName name="CRF_Table10s1_Dyn17" localSheetId="25">[3]Table10!#REF!</definedName>
    <definedName name="CRF_Table10s1_Dyn17" localSheetId="26">[3]Table10!#REF!</definedName>
    <definedName name="CRF_Table10s1_Dyn17" localSheetId="27">[3]Table10!#REF!</definedName>
    <definedName name="CRF_Table10s1_Dyn17" localSheetId="17">[3]Table10!#REF!</definedName>
    <definedName name="CRF_Table10s1_Dyn17" localSheetId="18">[3]Table10!#REF!</definedName>
    <definedName name="CRF_Table10s1_Dyn17" localSheetId="19">[3]Table10!#REF!</definedName>
    <definedName name="CRF_Table10s1_Dyn17" localSheetId="20">[3]Table10!#REF!</definedName>
    <definedName name="CRF_Table10s1_Dyn17" localSheetId="21">[3]Table10!#REF!</definedName>
    <definedName name="CRF_Table10s1_Dyn17" localSheetId="24">[3]Table10!#REF!</definedName>
    <definedName name="CRF_Table10s1_Dyn17" localSheetId="29">[4]Table10!#REF!</definedName>
    <definedName name="CRF_Table10s1_Dyn17" localSheetId="30">[4]Table10!#REF!</definedName>
    <definedName name="CRF_Table10s1_Dyn17" localSheetId="31">[3]Table10!#REF!</definedName>
    <definedName name="CRF_Table10s1_Dyn17" localSheetId="40">[4]Table10!#REF!</definedName>
    <definedName name="CRF_Table10s1_Dyn17" localSheetId="32">[4]Table10!#REF!</definedName>
    <definedName name="CRF_Table10s1_Dyn17" localSheetId="53">[4]Table10!#REF!</definedName>
    <definedName name="CRF_Table10s1_Dyn17" localSheetId="55">[4]Table10!#REF!</definedName>
    <definedName name="CRF_Table10s1_Dyn17" localSheetId="33">[4]Table10!#REF!</definedName>
    <definedName name="CRF_Table10s1_Dyn17" localSheetId="34">[4]Table10!#REF!</definedName>
    <definedName name="CRF_Table10s1_Dyn17" localSheetId="35">[4]Table10!#REF!</definedName>
    <definedName name="CRF_Table10s1_Dyn17" localSheetId="36">[3]Table10!#REF!</definedName>
    <definedName name="CRF_Table10s1_Dyn17" localSheetId="37">[3]Table10!#REF!</definedName>
    <definedName name="CRF_Table10s1_Dyn17" localSheetId="38">[3]Table10!#REF!</definedName>
    <definedName name="CRF_Table10s1_Dyn17" localSheetId="39">[4]Table10!#REF!</definedName>
    <definedName name="CRF_Table10s1_Dyn17" localSheetId="60">[3]Table10!#REF!</definedName>
    <definedName name="CRF_Table10s1_Dyn17" localSheetId="64">[3]Table10!#REF!</definedName>
    <definedName name="CRF_Table10s1_Dyn17" localSheetId="69">[4]Table10!#REF!</definedName>
    <definedName name="CRF_Table10s1_Dyn17" localSheetId="70">[4]Table10!#REF!</definedName>
    <definedName name="CRF_Table10s1_Dyn17" localSheetId="74">[4]Table10!#REF!</definedName>
    <definedName name="CRF_Table10s1_Dyn17">[4]Table10!#REF!</definedName>
    <definedName name="CRF_Table10s1_Dyn18" localSheetId="0">[3]Table10!#REF!</definedName>
    <definedName name="CRF_Table10s1_Dyn18" localSheetId="10">[3]Table10!#REF!</definedName>
    <definedName name="CRF_Table10s1_Dyn18" localSheetId="14">[3]Table10!#REF!</definedName>
    <definedName name="CRF_Table10s1_Dyn18" localSheetId="5">[3]Table10!#REF!</definedName>
    <definedName name="CRF_Table10s1_Dyn18" localSheetId="6">[3]Table10!#REF!</definedName>
    <definedName name="CRF_Table10s1_Dyn18" localSheetId="8">[3]Table10!#REF!</definedName>
    <definedName name="CRF_Table10s1_Dyn18" localSheetId="9">[3]Table10!#REF!</definedName>
    <definedName name="CRF_Table10s1_Dyn18" localSheetId="16">[3]Table10!#REF!</definedName>
    <definedName name="CRF_Table10s1_Dyn18" localSheetId="25">[3]Table10!#REF!</definedName>
    <definedName name="CRF_Table10s1_Dyn18" localSheetId="26">[3]Table10!#REF!</definedName>
    <definedName name="CRF_Table10s1_Dyn18" localSheetId="27">[3]Table10!#REF!</definedName>
    <definedName name="CRF_Table10s1_Dyn18" localSheetId="17">[3]Table10!#REF!</definedName>
    <definedName name="CRF_Table10s1_Dyn18" localSheetId="18">[3]Table10!#REF!</definedName>
    <definedName name="CRF_Table10s1_Dyn18" localSheetId="19">[3]Table10!#REF!</definedName>
    <definedName name="CRF_Table10s1_Dyn18" localSheetId="20">[3]Table10!#REF!</definedName>
    <definedName name="CRF_Table10s1_Dyn18" localSheetId="21">[3]Table10!#REF!</definedName>
    <definedName name="CRF_Table10s1_Dyn18" localSheetId="24">[3]Table10!#REF!</definedName>
    <definedName name="CRF_Table10s1_Dyn18" localSheetId="29">[4]Table10!#REF!</definedName>
    <definedName name="CRF_Table10s1_Dyn18" localSheetId="30">[4]Table10!#REF!</definedName>
    <definedName name="CRF_Table10s1_Dyn18" localSheetId="31">[3]Table10!#REF!</definedName>
    <definedName name="CRF_Table10s1_Dyn18" localSheetId="40">[4]Table10!#REF!</definedName>
    <definedName name="CRF_Table10s1_Dyn18" localSheetId="32">[4]Table10!#REF!</definedName>
    <definedName name="CRF_Table10s1_Dyn18" localSheetId="53">[4]Table10!#REF!</definedName>
    <definedName name="CRF_Table10s1_Dyn18" localSheetId="55">[4]Table10!#REF!</definedName>
    <definedName name="CRF_Table10s1_Dyn18" localSheetId="33">[4]Table10!#REF!</definedName>
    <definedName name="CRF_Table10s1_Dyn18" localSheetId="34">[4]Table10!#REF!</definedName>
    <definedName name="CRF_Table10s1_Dyn18" localSheetId="35">[4]Table10!#REF!</definedName>
    <definedName name="CRF_Table10s1_Dyn18" localSheetId="36">[3]Table10!#REF!</definedName>
    <definedName name="CRF_Table10s1_Dyn18" localSheetId="37">[3]Table10!#REF!</definedName>
    <definedName name="CRF_Table10s1_Dyn18" localSheetId="38">[3]Table10!#REF!</definedName>
    <definedName name="CRF_Table10s1_Dyn18" localSheetId="39">[4]Table10!#REF!</definedName>
    <definedName name="CRF_Table10s1_Dyn18" localSheetId="60">[3]Table10!#REF!</definedName>
    <definedName name="CRF_Table10s1_Dyn18" localSheetId="64">[3]Table10!#REF!</definedName>
    <definedName name="CRF_Table10s1_Dyn18" localSheetId="69">[4]Table10!#REF!</definedName>
    <definedName name="CRF_Table10s1_Dyn18" localSheetId="70">[4]Table10!#REF!</definedName>
    <definedName name="CRF_Table10s1_Dyn18" localSheetId="74">[4]Table10!#REF!</definedName>
    <definedName name="CRF_Table10s1_Dyn18">[4]Table10!#REF!</definedName>
    <definedName name="CRF_Table10s1_Dyn19" localSheetId="0">[3]Table10!#REF!</definedName>
    <definedName name="CRF_Table10s1_Dyn19" localSheetId="10">[3]Table10!#REF!</definedName>
    <definedName name="CRF_Table10s1_Dyn19" localSheetId="14">[3]Table10!#REF!</definedName>
    <definedName name="CRF_Table10s1_Dyn19" localSheetId="5">[3]Table10!#REF!</definedName>
    <definedName name="CRF_Table10s1_Dyn19" localSheetId="6">[3]Table10!#REF!</definedName>
    <definedName name="CRF_Table10s1_Dyn19" localSheetId="8">[3]Table10!#REF!</definedName>
    <definedName name="CRF_Table10s1_Dyn19" localSheetId="9">[3]Table10!#REF!</definedName>
    <definedName name="CRF_Table10s1_Dyn19" localSheetId="16">[3]Table10!#REF!</definedName>
    <definedName name="CRF_Table10s1_Dyn19" localSheetId="25">[3]Table10!#REF!</definedName>
    <definedName name="CRF_Table10s1_Dyn19" localSheetId="26">[3]Table10!#REF!</definedName>
    <definedName name="CRF_Table10s1_Dyn19" localSheetId="27">[3]Table10!#REF!</definedName>
    <definedName name="CRF_Table10s1_Dyn19" localSheetId="17">[3]Table10!#REF!</definedName>
    <definedName name="CRF_Table10s1_Dyn19" localSheetId="18">[3]Table10!#REF!</definedName>
    <definedName name="CRF_Table10s1_Dyn19" localSheetId="19">[3]Table10!#REF!</definedName>
    <definedName name="CRF_Table10s1_Dyn19" localSheetId="20">[3]Table10!#REF!</definedName>
    <definedName name="CRF_Table10s1_Dyn19" localSheetId="21">[3]Table10!#REF!</definedName>
    <definedName name="CRF_Table10s1_Dyn19" localSheetId="24">[3]Table10!#REF!</definedName>
    <definedName name="CRF_Table10s1_Dyn19" localSheetId="29">[4]Table10!#REF!</definedName>
    <definedName name="CRF_Table10s1_Dyn19" localSheetId="30">[4]Table10!#REF!</definedName>
    <definedName name="CRF_Table10s1_Dyn19" localSheetId="31">[3]Table10!#REF!</definedName>
    <definedName name="CRF_Table10s1_Dyn19" localSheetId="40">[4]Table10!#REF!</definedName>
    <definedName name="CRF_Table10s1_Dyn19" localSheetId="32">[4]Table10!#REF!</definedName>
    <definedName name="CRF_Table10s1_Dyn19" localSheetId="53">[4]Table10!#REF!</definedName>
    <definedName name="CRF_Table10s1_Dyn19" localSheetId="55">[4]Table10!#REF!</definedName>
    <definedName name="CRF_Table10s1_Dyn19" localSheetId="33">[4]Table10!#REF!</definedName>
    <definedName name="CRF_Table10s1_Dyn19" localSheetId="34">[4]Table10!#REF!</definedName>
    <definedName name="CRF_Table10s1_Dyn19" localSheetId="35">[4]Table10!#REF!</definedName>
    <definedName name="CRF_Table10s1_Dyn19" localSheetId="36">[3]Table10!#REF!</definedName>
    <definedName name="CRF_Table10s1_Dyn19" localSheetId="37">[3]Table10!#REF!</definedName>
    <definedName name="CRF_Table10s1_Dyn19" localSheetId="38">[3]Table10!#REF!</definedName>
    <definedName name="CRF_Table10s1_Dyn19" localSheetId="39">[4]Table10!#REF!</definedName>
    <definedName name="CRF_Table10s1_Dyn19" localSheetId="60">[3]Table10!#REF!</definedName>
    <definedName name="CRF_Table10s1_Dyn19" localSheetId="64">[3]Table10!#REF!</definedName>
    <definedName name="CRF_Table10s1_Dyn19" localSheetId="69">[4]Table10!#REF!</definedName>
    <definedName name="CRF_Table10s1_Dyn19" localSheetId="70">[4]Table10!#REF!</definedName>
    <definedName name="CRF_Table10s1_Dyn19" localSheetId="74">[4]Table10!#REF!</definedName>
    <definedName name="CRF_Table10s1_Dyn19">[4]Table10!#REF!</definedName>
    <definedName name="CRF_Table10s1_Dyn20" localSheetId="0">[3]Table10!#REF!</definedName>
    <definedName name="CRF_Table10s1_Dyn20" localSheetId="10">[3]Table10!#REF!</definedName>
    <definedName name="CRF_Table10s1_Dyn20" localSheetId="14">[3]Table10!#REF!</definedName>
    <definedName name="CRF_Table10s1_Dyn20" localSheetId="5">[3]Table10!#REF!</definedName>
    <definedName name="CRF_Table10s1_Dyn20" localSheetId="6">[3]Table10!#REF!</definedName>
    <definedName name="CRF_Table10s1_Dyn20" localSheetId="8">[3]Table10!#REF!</definedName>
    <definedName name="CRF_Table10s1_Dyn20" localSheetId="9">[3]Table10!#REF!</definedName>
    <definedName name="CRF_Table10s1_Dyn20" localSheetId="16">[3]Table10!#REF!</definedName>
    <definedName name="CRF_Table10s1_Dyn20" localSheetId="25">[3]Table10!#REF!</definedName>
    <definedName name="CRF_Table10s1_Dyn20" localSheetId="26">[3]Table10!#REF!</definedName>
    <definedName name="CRF_Table10s1_Dyn20" localSheetId="27">[3]Table10!#REF!</definedName>
    <definedName name="CRF_Table10s1_Dyn20" localSheetId="17">[3]Table10!#REF!</definedName>
    <definedName name="CRF_Table10s1_Dyn20" localSheetId="18">[3]Table10!#REF!</definedName>
    <definedName name="CRF_Table10s1_Dyn20" localSheetId="19">[3]Table10!#REF!</definedName>
    <definedName name="CRF_Table10s1_Dyn20" localSheetId="20">[3]Table10!#REF!</definedName>
    <definedName name="CRF_Table10s1_Dyn20" localSheetId="21">[3]Table10!#REF!</definedName>
    <definedName name="CRF_Table10s1_Dyn20" localSheetId="24">[3]Table10!#REF!</definedName>
    <definedName name="CRF_Table10s1_Dyn20" localSheetId="29">[4]Table10!#REF!</definedName>
    <definedName name="CRF_Table10s1_Dyn20" localSheetId="30">[4]Table10!#REF!</definedName>
    <definedName name="CRF_Table10s1_Dyn20" localSheetId="31">[3]Table10!#REF!</definedName>
    <definedName name="CRF_Table10s1_Dyn20" localSheetId="40">[4]Table10!#REF!</definedName>
    <definedName name="CRF_Table10s1_Dyn20" localSheetId="32">[4]Table10!#REF!</definedName>
    <definedName name="CRF_Table10s1_Dyn20" localSheetId="53">[4]Table10!#REF!</definedName>
    <definedName name="CRF_Table10s1_Dyn20" localSheetId="55">[4]Table10!#REF!</definedName>
    <definedName name="CRF_Table10s1_Dyn20" localSheetId="33">[4]Table10!#REF!</definedName>
    <definedName name="CRF_Table10s1_Dyn20" localSheetId="34">[4]Table10!#REF!</definedName>
    <definedName name="CRF_Table10s1_Dyn20" localSheetId="35">[4]Table10!#REF!</definedName>
    <definedName name="CRF_Table10s1_Dyn20" localSheetId="36">[3]Table10!#REF!</definedName>
    <definedName name="CRF_Table10s1_Dyn20" localSheetId="37">[3]Table10!#REF!</definedName>
    <definedName name="CRF_Table10s1_Dyn20" localSheetId="38">[3]Table10!#REF!</definedName>
    <definedName name="CRF_Table10s1_Dyn20" localSheetId="39">[4]Table10!#REF!</definedName>
    <definedName name="CRF_Table10s1_Dyn20" localSheetId="60">[3]Table10!#REF!</definedName>
    <definedName name="CRF_Table10s1_Dyn20" localSheetId="64">[3]Table10!#REF!</definedName>
    <definedName name="CRF_Table10s1_Dyn20" localSheetId="69">[4]Table10!#REF!</definedName>
    <definedName name="CRF_Table10s1_Dyn20" localSheetId="70">[4]Table10!#REF!</definedName>
    <definedName name="CRF_Table10s1_Dyn20" localSheetId="74">[4]Table10!#REF!</definedName>
    <definedName name="CRF_Table10s1_Dyn20">[4]Table10!#REF!</definedName>
    <definedName name="CRF_Table10s1_Dyn21" localSheetId="0">[3]Table10!#REF!</definedName>
    <definedName name="CRF_Table10s1_Dyn21" localSheetId="10">[3]Table10!#REF!</definedName>
    <definedName name="CRF_Table10s1_Dyn21" localSheetId="14">[3]Table10!#REF!</definedName>
    <definedName name="CRF_Table10s1_Dyn21" localSheetId="5">[3]Table10!#REF!</definedName>
    <definedName name="CRF_Table10s1_Dyn21" localSheetId="6">[3]Table10!#REF!</definedName>
    <definedName name="CRF_Table10s1_Dyn21" localSheetId="8">[3]Table10!#REF!</definedName>
    <definedName name="CRF_Table10s1_Dyn21" localSheetId="9">[3]Table10!#REF!</definedName>
    <definedName name="CRF_Table10s1_Dyn21" localSheetId="16">[3]Table10!#REF!</definedName>
    <definedName name="CRF_Table10s1_Dyn21" localSheetId="25">[3]Table10!#REF!</definedName>
    <definedName name="CRF_Table10s1_Dyn21" localSheetId="26">[3]Table10!#REF!</definedName>
    <definedName name="CRF_Table10s1_Dyn21" localSheetId="27">[3]Table10!#REF!</definedName>
    <definedName name="CRF_Table10s1_Dyn21" localSheetId="17">[3]Table10!#REF!</definedName>
    <definedName name="CRF_Table10s1_Dyn21" localSheetId="18">[3]Table10!#REF!</definedName>
    <definedName name="CRF_Table10s1_Dyn21" localSheetId="19">[3]Table10!#REF!</definedName>
    <definedName name="CRF_Table10s1_Dyn21" localSheetId="20">[3]Table10!#REF!</definedName>
    <definedName name="CRF_Table10s1_Dyn21" localSheetId="21">[3]Table10!#REF!</definedName>
    <definedName name="CRF_Table10s1_Dyn21" localSheetId="24">[3]Table10!#REF!</definedName>
    <definedName name="CRF_Table10s1_Dyn21" localSheetId="29">[4]Table10!#REF!</definedName>
    <definedName name="CRF_Table10s1_Dyn21" localSheetId="30">[4]Table10!#REF!</definedName>
    <definedName name="CRF_Table10s1_Dyn21" localSheetId="31">[3]Table10!#REF!</definedName>
    <definedName name="CRF_Table10s1_Dyn21" localSheetId="40">[4]Table10!#REF!</definedName>
    <definedName name="CRF_Table10s1_Dyn21" localSheetId="32">[4]Table10!#REF!</definedName>
    <definedName name="CRF_Table10s1_Dyn21" localSheetId="53">[4]Table10!#REF!</definedName>
    <definedName name="CRF_Table10s1_Dyn21" localSheetId="55">[4]Table10!#REF!</definedName>
    <definedName name="CRF_Table10s1_Dyn21" localSheetId="33">[4]Table10!#REF!</definedName>
    <definedName name="CRF_Table10s1_Dyn21" localSheetId="34">[4]Table10!#REF!</definedName>
    <definedName name="CRF_Table10s1_Dyn21" localSheetId="35">[4]Table10!#REF!</definedName>
    <definedName name="CRF_Table10s1_Dyn21" localSheetId="36">[3]Table10!#REF!</definedName>
    <definedName name="CRF_Table10s1_Dyn21" localSheetId="37">[3]Table10!#REF!</definedName>
    <definedName name="CRF_Table10s1_Dyn21" localSheetId="38">[3]Table10!#REF!</definedName>
    <definedName name="CRF_Table10s1_Dyn21" localSheetId="39">[4]Table10!#REF!</definedName>
    <definedName name="CRF_Table10s1_Dyn21" localSheetId="60">[3]Table10!#REF!</definedName>
    <definedName name="CRF_Table10s1_Dyn21" localSheetId="64">[3]Table10!#REF!</definedName>
    <definedName name="CRF_Table10s1_Dyn21" localSheetId="69">[4]Table10!#REF!</definedName>
    <definedName name="CRF_Table10s1_Dyn21" localSheetId="70">[4]Table10!#REF!</definedName>
    <definedName name="CRF_Table10s1_Dyn21" localSheetId="74">[4]Table10!#REF!</definedName>
    <definedName name="CRF_Table10s1_Dyn21">[4]Table10!#REF!</definedName>
    <definedName name="CRF_Table10s1_Dyn22" localSheetId="0">[3]Table10!#REF!</definedName>
    <definedName name="CRF_Table10s1_Dyn22" localSheetId="10">[3]Table10!#REF!</definedName>
    <definedName name="CRF_Table10s1_Dyn22" localSheetId="14">[3]Table10!#REF!</definedName>
    <definedName name="CRF_Table10s1_Dyn22" localSheetId="5">[3]Table10!#REF!</definedName>
    <definedName name="CRF_Table10s1_Dyn22" localSheetId="6">[3]Table10!#REF!</definedName>
    <definedName name="CRF_Table10s1_Dyn22" localSheetId="8">[3]Table10!#REF!</definedName>
    <definedName name="CRF_Table10s1_Dyn22" localSheetId="9">[3]Table10!#REF!</definedName>
    <definedName name="CRF_Table10s1_Dyn22" localSheetId="16">[3]Table10!#REF!</definedName>
    <definedName name="CRF_Table10s1_Dyn22" localSheetId="25">[3]Table10!#REF!</definedName>
    <definedName name="CRF_Table10s1_Dyn22" localSheetId="26">[3]Table10!#REF!</definedName>
    <definedName name="CRF_Table10s1_Dyn22" localSheetId="27">[3]Table10!#REF!</definedName>
    <definedName name="CRF_Table10s1_Dyn22" localSheetId="17">[3]Table10!#REF!</definedName>
    <definedName name="CRF_Table10s1_Dyn22" localSheetId="18">[3]Table10!#REF!</definedName>
    <definedName name="CRF_Table10s1_Dyn22" localSheetId="19">[3]Table10!#REF!</definedName>
    <definedName name="CRF_Table10s1_Dyn22" localSheetId="20">[3]Table10!#REF!</definedName>
    <definedName name="CRF_Table10s1_Dyn22" localSheetId="21">[3]Table10!#REF!</definedName>
    <definedName name="CRF_Table10s1_Dyn22" localSheetId="24">[3]Table10!#REF!</definedName>
    <definedName name="CRF_Table10s1_Dyn22" localSheetId="29">[4]Table10!#REF!</definedName>
    <definedName name="CRF_Table10s1_Dyn22" localSheetId="30">[4]Table10!#REF!</definedName>
    <definedName name="CRF_Table10s1_Dyn22" localSheetId="31">[3]Table10!#REF!</definedName>
    <definedName name="CRF_Table10s1_Dyn22" localSheetId="40">[4]Table10!#REF!</definedName>
    <definedName name="CRF_Table10s1_Dyn22" localSheetId="32">[4]Table10!#REF!</definedName>
    <definedName name="CRF_Table10s1_Dyn22" localSheetId="53">[4]Table10!#REF!</definedName>
    <definedName name="CRF_Table10s1_Dyn22" localSheetId="55">[4]Table10!#REF!</definedName>
    <definedName name="CRF_Table10s1_Dyn22" localSheetId="33">[4]Table10!#REF!</definedName>
    <definedName name="CRF_Table10s1_Dyn22" localSheetId="34">[4]Table10!#REF!</definedName>
    <definedName name="CRF_Table10s1_Dyn22" localSheetId="35">[4]Table10!#REF!</definedName>
    <definedName name="CRF_Table10s1_Dyn22" localSheetId="36">[3]Table10!#REF!</definedName>
    <definedName name="CRF_Table10s1_Dyn22" localSheetId="37">[3]Table10!#REF!</definedName>
    <definedName name="CRF_Table10s1_Dyn22" localSheetId="38">[3]Table10!#REF!</definedName>
    <definedName name="CRF_Table10s1_Dyn22" localSheetId="39">[4]Table10!#REF!</definedName>
    <definedName name="CRF_Table10s1_Dyn22" localSheetId="60">[3]Table10!#REF!</definedName>
    <definedName name="CRF_Table10s1_Dyn22" localSheetId="64">[3]Table10!#REF!</definedName>
    <definedName name="CRF_Table10s1_Dyn22" localSheetId="69">[4]Table10!#REF!</definedName>
    <definedName name="CRF_Table10s1_Dyn22" localSheetId="70">[4]Table10!#REF!</definedName>
    <definedName name="CRF_Table10s1_Dyn22" localSheetId="74">[4]Table10!#REF!</definedName>
    <definedName name="CRF_Table10s1_Dyn22">[4]Table10!#REF!</definedName>
    <definedName name="CRF_Table3_Dyn11" localSheetId="10">#REF!</definedName>
    <definedName name="CRF_Table3_Dyn11" localSheetId="14">#REF!</definedName>
    <definedName name="CRF_Table3_Dyn11" localSheetId="5">#REF!</definedName>
    <definedName name="CRF_Table3_Dyn11" localSheetId="6">#REF!</definedName>
    <definedName name="CRF_Table3_Dyn11" localSheetId="8">#REF!</definedName>
    <definedName name="CRF_Table3_Dyn11" localSheetId="9">#REF!</definedName>
    <definedName name="CRF_Table3_Dyn11" localSheetId="16">#REF!</definedName>
    <definedName name="CRF_Table3_Dyn11" localSheetId="25">#REF!</definedName>
    <definedName name="CRF_Table3_Dyn11" localSheetId="26">#REF!</definedName>
    <definedName name="CRF_Table3_Dyn11" localSheetId="27">#REF!</definedName>
    <definedName name="CRF_Table3_Dyn11" localSheetId="17">#REF!</definedName>
    <definedName name="CRF_Table3_Dyn11" localSheetId="18">#REF!</definedName>
    <definedName name="CRF_Table3_Dyn11" localSheetId="19">#REF!</definedName>
    <definedName name="CRF_Table3_Dyn11" localSheetId="20">#REF!</definedName>
    <definedName name="CRF_Table3_Dyn11" localSheetId="21">#REF!</definedName>
    <definedName name="CRF_Table3_Dyn11" localSheetId="24">#REF!</definedName>
    <definedName name="CRF_Table3_Dyn11" localSheetId="29">#REF!</definedName>
    <definedName name="CRF_Table3_Dyn11" localSheetId="30">#REF!</definedName>
    <definedName name="CRF_Table3_Dyn11" localSheetId="31">#REF!</definedName>
    <definedName name="CRF_Table3_Dyn11" localSheetId="40">#REF!</definedName>
    <definedName name="CRF_Table3_Dyn11" localSheetId="32">#REF!</definedName>
    <definedName name="CRF_Table3_Dyn11" localSheetId="53">#REF!</definedName>
    <definedName name="CRF_Table3_Dyn11" localSheetId="55">#REF!</definedName>
    <definedName name="CRF_Table3_Dyn11" localSheetId="33">#REF!</definedName>
    <definedName name="CRF_Table3_Dyn11" localSheetId="34">#REF!</definedName>
    <definedName name="CRF_Table3_Dyn11" localSheetId="35">#REF!</definedName>
    <definedName name="CRF_Table3_Dyn11" localSheetId="36">#REF!</definedName>
    <definedName name="CRF_Table3_Dyn11" localSheetId="37">#REF!</definedName>
    <definedName name="CRF_Table3_Dyn11" localSheetId="38">#REF!</definedName>
    <definedName name="CRF_Table3_Dyn11" localSheetId="39">#REF!</definedName>
    <definedName name="CRF_Table3_Dyn11" localSheetId="62">#REF!</definedName>
    <definedName name="CRF_Table3_Dyn11" localSheetId="64">#REF!</definedName>
    <definedName name="CRF_Table3_Dyn11" localSheetId="69">#REF!</definedName>
    <definedName name="CRF_Table3_Dyn11" localSheetId="70">#REF!</definedName>
    <definedName name="CRF_Table3_Dyn11" localSheetId="74">#REF!</definedName>
    <definedName name="CRF_Table3_Dyn11">#REF!</definedName>
    <definedName name="CRF_Title" localSheetId="0">[5]Information!#REF!</definedName>
    <definedName name="CRF_Title" localSheetId="10">[5]Information!#REF!</definedName>
    <definedName name="CRF_Title" localSheetId="14">[5]Information!#REF!</definedName>
    <definedName name="CRF_Title" localSheetId="5">[5]Information!#REF!</definedName>
    <definedName name="CRF_Title" localSheetId="6">[5]Information!#REF!</definedName>
    <definedName name="CRF_Title" localSheetId="8">[5]Information!#REF!</definedName>
    <definedName name="CRF_Title" localSheetId="9">[5]Information!#REF!</definedName>
    <definedName name="CRF_Title" localSheetId="16">[5]Information!#REF!</definedName>
    <definedName name="CRF_Title" localSheetId="25">[5]Information!#REF!</definedName>
    <definedName name="CRF_Title" localSheetId="26">[5]Information!#REF!</definedName>
    <definedName name="CRF_Title" localSheetId="27">[5]Information!#REF!</definedName>
    <definedName name="CRF_Title" localSheetId="17">[5]Information!#REF!</definedName>
    <definedName name="CRF_Title" localSheetId="18">[5]Information!#REF!</definedName>
    <definedName name="CRF_Title" localSheetId="19">[5]Information!#REF!</definedName>
    <definedName name="CRF_Title" localSheetId="20">[5]Information!#REF!</definedName>
    <definedName name="CRF_Title" localSheetId="21">[5]Information!#REF!</definedName>
    <definedName name="CRF_Title" localSheetId="24">[5]Information!#REF!</definedName>
    <definedName name="CRF_Title" localSheetId="29">[6]Information!#REF!</definedName>
    <definedName name="CRF_Title" localSheetId="30">[6]Information!#REF!</definedName>
    <definedName name="CRF_Title" localSheetId="31">[5]Information!#REF!</definedName>
    <definedName name="CRF_Title" localSheetId="40">[6]Information!#REF!</definedName>
    <definedName name="CRF_Title" localSheetId="32">[6]Information!#REF!</definedName>
    <definedName name="CRF_Title" localSheetId="53">[6]Information!#REF!</definedName>
    <definedName name="CRF_Title" localSheetId="55">[6]Information!#REF!</definedName>
    <definedName name="CRF_Title" localSheetId="33">[6]Information!#REF!</definedName>
    <definedName name="CRF_Title" localSheetId="34">[6]Information!#REF!</definedName>
    <definedName name="CRF_Title" localSheetId="35">[6]Information!#REF!</definedName>
    <definedName name="CRF_Title" localSheetId="36">[5]Information!#REF!</definedName>
    <definedName name="CRF_Title" localSheetId="37">[5]Information!#REF!</definedName>
    <definedName name="CRF_Title" localSheetId="38">[5]Information!#REF!</definedName>
    <definedName name="CRF_Title" localSheetId="39">[6]Information!#REF!</definedName>
    <definedName name="CRF_Title" localSheetId="60">[5]Information!#REF!</definedName>
    <definedName name="CRF_Title" localSheetId="64">[5]Information!#REF!</definedName>
    <definedName name="CRF_Title" localSheetId="69">[6]Information!#REF!</definedName>
    <definedName name="CRF_Title" localSheetId="70">[6]Information!#REF!</definedName>
    <definedName name="CRF_Title" localSheetId="74">[6]Information!#REF!</definedName>
    <definedName name="CRF_Title">[6]Information!#REF!</definedName>
    <definedName name="Data">'[7]1998 Prov Table'!$B$5:$M$9,'[7]1998 Prov Table'!$B$13:$M$15,'[7]1998 Prov Table'!$B$19:$M$26,'[7]1998 Prov Table'!$B$30:$M$31,'[7]1998 Prov Table'!$B$35:$M$35,'[7]1998 Prov Table'!$B$37:$M$40</definedName>
    <definedName name="FinishYearforaverage">[2]SensInput!$F$97</definedName>
    <definedName name="Forest_Region">[2]Assumptions_Forest!$G$8:$G$19</definedName>
    <definedName name="ForestRegion">'[2] ForestData'!$A$36:$A$47</definedName>
    <definedName name="hardwood" localSheetId="8">'[2]non-forest Ag trees'!#REF!</definedName>
    <definedName name="hardwood" localSheetId="25">'[2]non-forest Ag trees'!#REF!</definedName>
    <definedName name="hardwood" localSheetId="26">'[2]non-forest Ag trees'!#REF!</definedName>
    <definedName name="hardwood" localSheetId="27">'[2]non-forest Ag trees'!#REF!</definedName>
    <definedName name="hardwood" localSheetId="20">'[2]non-forest Ag trees'!#REF!</definedName>
    <definedName name="hardwood" localSheetId="29">'[2]non-forest Ag trees'!#REF!</definedName>
    <definedName name="hardwood" localSheetId="30">'[2]non-forest Ag trees'!#REF!</definedName>
    <definedName name="hardwood" localSheetId="40">'[2]non-forest Ag trees'!#REF!</definedName>
    <definedName name="hardwood" localSheetId="32">'[2]non-forest Ag trees'!#REF!</definedName>
    <definedName name="hardwood" localSheetId="53">'[2]non-forest Ag trees'!#REF!</definedName>
    <definedName name="hardwood" localSheetId="55">'[2]non-forest Ag trees'!#REF!</definedName>
    <definedName name="hardwood" localSheetId="33">'[2]non-forest Ag trees'!#REF!</definedName>
    <definedName name="hardwood" localSheetId="34">'[2]non-forest Ag trees'!#REF!</definedName>
    <definedName name="hardwood" localSheetId="35">'[2]non-forest Ag trees'!#REF!</definedName>
    <definedName name="hardwood" localSheetId="37">'[2]non-forest Ag trees'!#REF!</definedName>
    <definedName name="hardwood" localSheetId="39">'[2]non-forest Ag trees'!#REF!</definedName>
    <definedName name="hardwood" localSheetId="64">'[2]non-forest Ag trees'!#REF!</definedName>
    <definedName name="hardwood" localSheetId="69">'[2]non-forest Ag trees'!#REF!</definedName>
    <definedName name="hardwood" localSheetId="70">'[2]non-forest Ag trees'!#REF!</definedName>
    <definedName name="hardwood" localSheetId="74">'[2]non-forest Ag trees'!#REF!</definedName>
    <definedName name="hardwood">'[2]non-forest Ag trees'!#REF!</definedName>
    <definedName name="Hydro">[8]Hydro!$A$1:$EA$97</definedName>
    <definedName name="LwithLULUCF2006">'[9]Level 2006 w LULUCF sorted'!$B$4:$J$104</definedName>
    <definedName name="macrofinishyear">[2]SensInput!$B$7</definedName>
    <definedName name="macrostartyear">[2]SensInput!$B$6</definedName>
    <definedName name="Nonconiferous">[2]Assumptions_Commodity!$K$8</definedName>
    <definedName name="q11_D_by_Industrial_Class_RU">'[8]D by Industrial Class &amp; RU (Q11'!$A$1:$AM$565</definedName>
    <definedName name="S._Arctic">[2]Provincial_Fire_Emissions!$AR$112:$AR$122</definedName>
    <definedName name="Sam">'[10]1998 Prov Table'!$B$5:$M$9,'[10]1998 Prov Table'!$B$13:$M$15,'[10]1998 Prov Table'!$B$19:$M$26,'[10]1998 Prov Table'!$B$30:$M$31,'[10]1998 Prov Table'!$B$35:$M$35,'[10]1998 Prov Table'!$B$37:$M$40</definedName>
    <definedName name="Sheet36Range1" localSheetId="10">#REF!</definedName>
    <definedName name="Sheet36Range1" localSheetId="14">#REF!</definedName>
    <definedName name="Sheet36Range1" localSheetId="5">#REF!</definedName>
    <definedName name="Sheet36Range1" localSheetId="6">#REF!</definedName>
    <definedName name="Sheet36Range1" localSheetId="8">#REF!</definedName>
    <definedName name="Sheet36Range1" localSheetId="9">#REF!</definedName>
    <definedName name="Sheet36Range1" localSheetId="16">#REF!</definedName>
    <definedName name="Sheet36Range1" localSheetId="25">#REF!</definedName>
    <definedName name="Sheet36Range1" localSheetId="26">#REF!</definedName>
    <definedName name="Sheet36Range1" localSheetId="27">#REF!</definedName>
    <definedName name="Sheet36Range1" localSheetId="17">#REF!</definedName>
    <definedName name="Sheet36Range1" localSheetId="18">#REF!</definedName>
    <definedName name="Sheet36Range1" localSheetId="19">#REF!</definedName>
    <definedName name="Sheet36Range1" localSheetId="20">#REF!</definedName>
    <definedName name="Sheet36Range1" localSheetId="21">#REF!</definedName>
    <definedName name="Sheet36Range1" localSheetId="24">#REF!</definedName>
    <definedName name="Sheet36Range1" localSheetId="29">#REF!</definedName>
    <definedName name="Sheet36Range1" localSheetId="30">#REF!</definedName>
    <definedName name="Sheet36Range1" localSheetId="31">#REF!</definedName>
    <definedName name="Sheet36Range1" localSheetId="40">#REF!</definedName>
    <definedName name="Sheet36Range1" localSheetId="32">#REF!</definedName>
    <definedName name="Sheet36Range1" localSheetId="53">#REF!</definedName>
    <definedName name="Sheet36Range1" localSheetId="55">#REF!</definedName>
    <definedName name="Sheet36Range1" localSheetId="33">#REF!</definedName>
    <definedName name="Sheet36Range1" localSheetId="34">#REF!</definedName>
    <definedName name="Sheet36Range1" localSheetId="35">#REF!</definedName>
    <definedName name="Sheet36Range1" localSheetId="36">#REF!</definedName>
    <definedName name="Sheet36Range1" localSheetId="37">#REF!</definedName>
    <definedName name="Sheet36Range1" localSheetId="38">#REF!</definedName>
    <definedName name="Sheet36Range1" localSheetId="39">#REF!</definedName>
    <definedName name="Sheet36Range1" localSheetId="62">#REF!</definedName>
    <definedName name="Sheet36Range1" localSheetId="64">#REF!</definedName>
    <definedName name="Sheet36Range1" localSheetId="69">#REF!</definedName>
    <definedName name="Sheet36Range1" localSheetId="70">#REF!</definedName>
    <definedName name="Sheet36Range1" localSheetId="74">#REF!</definedName>
    <definedName name="Sheet36Range1">#REF!</definedName>
    <definedName name="Sheet37Range1" localSheetId="10">#REF!</definedName>
    <definedName name="Sheet37Range1" localSheetId="14">#REF!</definedName>
    <definedName name="Sheet37Range1" localSheetId="5">#REF!</definedName>
    <definedName name="Sheet37Range1" localSheetId="6">#REF!</definedName>
    <definedName name="Sheet37Range1" localSheetId="8">#REF!</definedName>
    <definedName name="Sheet37Range1" localSheetId="9">#REF!</definedName>
    <definedName name="Sheet37Range1" localSheetId="16">#REF!</definedName>
    <definedName name="Sheet37Range1" localSheetId="25">#REF!</definedName>
    <definedName name="Sheet37Range1" localSheetId="26">#REF!</definedName>
    <definedName name="Sheet37Range1" localSheetId="27">#REF!</definedName>
    <definedName name="Sheet37Range1" localSheetId="17">#REF!</definedName>
    <definedName name="Sheet37Range1" localSheetId="18">#REF!</definedName>
    <definedName name="Sheet37Range1" localSheetId="19">#REF!</definedName>
    <definedName name="Sheet37Range1" localSheetId="20">#REF!</definedName>
    <definedName name="Sheet37Range1" localSheetId="21">#REF!</definedName>
    <definedName name="Sheet37Range1" localSheetId="24">#REF!</definedName>
    <definedName name="Sheet37Range1" localSheetId="29">#REF!</definedName>
    <definedName name="Sheet37Range1" localSheetId="30">#REF!</definedName>
    <definedName name="Sheet37Range1" localSheetId="31">#REF!</definedName>
    <definedName name="Sheet37Range1" localSheetId="40">#REF!</definedName>
    <definedName name="Sheet37Range1" localSheetId="32">#REF!</definedName>
    <definedName name="Sheet37Range1" localSheetId="53">#REF!</definedName>
    <definedName name="Sheet37Range1" localSheetId="55">#REF!</definedName>
    <definedName name="Sheet37Range1" localSheetId="33">#REF!</definedName>
    <definedName name="Sheet37Range1" localSheetId="34">#REF!</definedName>
    <definedName name="Sheet37Range1" localSheetId="35">#REF!</definedName>
    <definedName name="Sheet37Range1" localSheetId="36">#REF!</definedName>
    <definedName name="Sheet37Range1" localSheetId="37">#REF!</definedName>
    <definedName name="Sheet37Range1" localSheetId="38">#REF!</definedName>
    <definedName name="Sheet37Range1" localSheetId="39">#REF!</definedName>
    <definedName name="Sheet37Range1" localSheetId="62">#REF!</definedName>
    <definedName name="Sheet37Range1" localSheetId="64">#REF!</definedName>
    <definedName name="Sheet37Range1" localSheetId="69">#REF!</definedName>
    <definedName name="Sheet37Range1" localSheetId="70">#REF!</definedName>
    <definedName name="Sheet37Range1" localSheetId="74">#REF!</definedName>
    <definedName name="Sheet37Range1">#REF!</definedName>
    <definedName name="Sheet37Range2" localSheetId="10">#REF!</definedName>
    <definedName name="Sheet37Range2" localSheetId="14">#REF!</definedName>
    <definedName name="Sheet37Range2" localSheetId="5">#REF!</definedName>
    <definedName name="Sheet37Range2" localSheetId="6">#REF!</definedName>
    <definedName name="Sheet37Range2" localSheetId="8">#REF!</definedName>
    <definedName name="Sheet37Range2" localSheetId="9">#REF!</definedName>
    <definedName name="Sheet37Range2" localSheetId="16">#REF!</definedName>
    <definedName name="Sheet37Range2" localSheetId="25">#REF!</definedName>
    <definedName name="Sheet37Range2" localSheetId="26">#REF!</definedName>
    <definedName name="Sheet37Range2" localSheetId="27">#REF!</definedName>
    <definedName name="Sheet37Range2" localSheetId="17">#REF!</definedName>
    <definedName name="Sheet37Range2" localSheetId="18">#REF!</definedName>
    <definedName name="Sheet37Range2" localSheetId="19">#REF!</definedName>
    <definedName name="Sheet37Range2" localSheetId="20">#REF!</definedName>
    <definedName name="Sheet37Range2" localSheetId="21">#REF!</definedName>
    <definedName name="Sheet37Range2" localSheetId="24">#REF!</definedName>
    <definedName name="Sheet37Range2" localSheetId="29">#REF!</definedName>
    <definedName name="Sheet37Range2" localSheetId="30">#REF!</definedName>
    <definedName name="Sheet37Range2" localSheetId="31">#REF!</definedName>
    <definedName name="Sheet37Range2" localSheetId="40">#REF!</definedName>
    <definedName name="Sheet37Range2" localSheetId="32">#REF!</definedName>
    <definedName name="Sheet37Range2" localSheetId="53">#REF!</definedName>
    <definedName name="Sheet37Range2" localSheetId="55">#REF!</definedName>
    <definedName name="Sheet37Range2" localSheetId="33">#REF!</definedName>
    <definedName name="Sheet37Range2" localSheetId="34">#REF!</definedName>
    <definedName name="Sheet37Range2" localSheetId="35">#REF!</definedName>
    <definedName name="Sheet37Range2" localSheetId="36">#REF!</definedName>
    <definedName name="Sheet37Range2" localSheetId="37">#REF!</definedName>
    <definedName name="Sheet37Range2" localSheetId="38">#REF!</definedName>
    <definedName name="Sheet37Range2" localSheetId="39">#REF!</definedName>
    <definedName name="Sheet37Range2" localSheetId="62">#REF!</definedName>
    <definedName name="Sheet37Range2" localSheetId="64">#REF!</definedName>
    <definedName name="Sheet37Range2" localSheetId="69">#REF!</definedName>
    <definedName name="Sheet37Range2" localSheetId="70">#REF!</definedName>
    <definedName name="Sheet37Range2" localSheetId="74">#REF!</definedName>
    <definedName name="Sheet37Range2">#REF!</definedName>
    <definedName name="Sheet37Range3" localSheetId="10">#REF!</definedName>
    <definedName name="Sheet37Range3" localSheetId="14">#REF!</definedName>
    <definedName name="Sheet37Range3" localSheetId="5">#REF!</definedName>
    <definedName name="Sheet37Range3" localSheetId="6">#REF!</definedName>
    <definedName name="Sheet37Range3" localSheetId="8">#REF!</definedName>
    <definedName name="Sheet37Range3" localSheetId="9">#REF!</definedName>
    <definedName name="Sheet37Range3" localSheetId="16">#REF!</definedName>
    <definedName name="Sheet37Range3" localSheetId="25">#REF!</definedName>
    <definedName name="Sheet37Range3" localSheetId="26">#REF!</definedName>
    <definedName name="Sheet37Range3" localSheetId="27">#REF!</definedName>
    <definedName name="Sheet37Range3" localSheetId="17">#REF!</definedName>
    <definedName name="Sheet37Range3" localSheetId="18">#REF!</definedName>
    <definedName name="Sheet37Range3" localSheetId="19">#REF!</definedName>
    <definedName name="Sheet37Range3" localSheetId="20">#REF!</definedName>
    <definedName name="Sheet37Range3" localSheetId="21">#REF!</definedName>
    <definedName name="Sheet37Range3" localSheetId="24">#REF!</definedName>
    <definedName name="Sheet37Range3" localSheetId="29">#REF!</definedName>
    <definedName name="Sheet37Range3" localSheetId="30">#REF!</definedName>
    <definedName name="Sheet37Range3" localSheetId="31">#REF!</definedName>
    <definedName name="Sheet37Range3" localSheetId="40">#REF!</definedName>
    <definedName name="Sheet37Range3" localSheetId="32">#REF!</definedName>
    <definedName name="Sheet37Range3" localSheetId="53">#REF!</definedName>
    <definedName name="Sheet37Range3" localSheetId="55">#REF!</definedName>
    <definedName name="Sheet37Range3" localSheetId="33">#REF!</definedName>
    <definedName name="Sheet37Range3" localSheetId="34">#REF!</definedName>
    <definedName name="Sheet37Range3" localSheetId="35">#REF!</definedName>
    <definedName name="Sheet37Range3" localSheetId="36">#REF!</definedName>
    <definedName name="Sheet37Range3" localSheetId="37">#REF!</definedName>
    <definedName name="Sheet37Range3" localSheetId="38">#REF!</definedName>
    <definedName name="Sheet37Range3" localSheetId="39">#REF!</definedName>
    <definedName name="Sheet37Range3" localSheetId="62">#REF!</definedName>
    <definedName name="Sheet37Range3" localSheetId="64">#REF!</definedName>
    <definedName name="Sheet37Range3" localSheetId="69">#REF!</definedName>
    <definedName name="Sheet37Range3" localSheetId="70">#REF!</definedName>
    <definedName name="Sheet37Range3" localSheetId="74">#REF!</definedName>
    <definedName name="Sheet37Range3">#REF!</definedName>
    <definedName name="Sheet37Range4" localSheetId="10">#REF!</definedName>
    <definedName name="Sheet37Range4" localSheetId="14">#REF!</definedName>
    <definedName name="Sheet37Range4" localSheetId="5">#REF!</definedName>
    <definedName name="Sheet37Range4" localSheetId="6">#REF!</definedName>
    <definedName name="Sheet37Range4" localSheetId="8">#REF!</definedName>
    <definedName name="Sheet37Range4" localSheetId="9">#REF!</definedName>
    <definedName name="Sheet37Range4" localSheetId="16">#REF!</definedName>
    <definedName name="Sheet37Range4" localSheetId="25">#REF!</definedName>
    <definedName name="Sheet37Range4" localSheetId="26">#REF!</definedName>
    <definedName name="Sheet37Range4" localSheetId="27">#REF!</definedName>
    <definedName name="Sheet37Range4" localSheetId="17">#REF!</definedName>
    <definedName name="Sheet37Range4" localSheetId="18">#REF!</definedName>
    <definedName name="Sheet37Range4" localSheetId="19">#REF!</definedName>
    <definedName name="Sheet37Range4" localSheetId="20">#REF!</definedName>
    <definedName name="Sheet37Range4" localSheetId="21">#REF!</definedName>
    <definedName name="Sheet37Range4" localSheetId="24">#REF!</definedName>
    <definedName name="Sheet37Range4" localSheetId="29">#REF!</definedName>
    <definedName name="Sheet37Range4" localSheetId="30">#REF!</definedName>
    <definedName name="Sheet37Range4" localSheetId="31">#REF!</definedName>
    <definedName name="Sheet37Range4" localSheetId="40">#REF!</definedName>
    <definedName name="Sheet37Range4" localSheetId="32">#REF!</definedName>
    <definedName name="Sheet37Range4" localSheetId="53">#REF!</definedName>
    <definedName name="Sheet37Range4" localSheetId="55">#REF!</definedName>
    <definedName name="Sheet37Range4" localSheetId="33">#REF!</definedName>
    <definedName name="Sheet37Range4" localSheetId="34">#REF!</definedName>
    <definedName name="Sheet37Range4" localSheetId="35">#REF!</definedName>
    <definedName name="Sheet37Range4" localSheetId="36">#REF!</definedName>
    <definedName name="Sheet37Range4" localSheetId="37">#REF!</definedName>
    <definedName name="Sheet37Range4" localSheetId="38">#REF!</definedName>
    <definedName name="Sheet37Range4" localSheetId="39">#REF!</definedName>
    <definedName name="Sheet37Range4" localSheetId="62">#REF!</definedName>
    <definedName name="Sheet37Range4" localSheetId="64">#REF!</definedName>
    <definedName name="Sheet37Range4" localSheetId="69">#REF!</definedName>
    <definedName name="Sheet37Range4" localSheetId="70">#REF!</definedName>
    <definedName name="Sheet37Range4" localSheetId="74">#REF!</definedName>
    <definedName name="Sheet37Range4">#REF!</definedName>
    <definedName name="Sheet37Range5" localSheetId="10">#REF!</definedName>
    <definedName name="Sheet37Range5" localSheetId="14">#REF!</definedName>
    <definedName name="Sheet37Range5" localSheetId="5">#REF!</definedName>
    <definedName name="Sheet37Range5" localSheetId="6">#REF!</definedName>
    <definedName name="Sheet37Range5" localSheetId="8">#REF!</definedName>
    <definedName name="Sheet37Range5" localSheetId="9">#REF!</definedName>
    <definedName name="Sheet37Range5" localSheetId="16">#REF!</definedName>
    <definedName name="Sheet37Range5" localSheetId="25">#REF!</definedName>
    <definedName name="Sheet37Range5" localSheetId="26">#REF!</definedName>
    <definedName name="Sheet37Range5" localSheetId="27">#REF!</definedName>
    <definedName name="Sheet37Range5" localSheetId="17">#REF!</definedName>
    <definedName name="Sheet37Range5" localSheetId="18">#REF!</definedName>
    <definedName name="Sheet37Range5" localSheetId="19">#REF!</definedName>
    <definedName name="Sheet37Range5" localSheetId="20">#REF!</definedName>
    <definedName name="Sheet37Range5" localSheetId="21">#REF!</definedName>
    <definedName name="Sheet37Range5" localSheetId="24">#REF!</definedName>
    <definedName name="Sheet37Range5" localSheetId="29">#REF!</definedName>
    <definedName name="Sheet37Range5" localSheetId="30">#REF!</definedName>
    <definedName name="Sheet37Range5" localSheetId="31">#REF!</definedName>
    <definedName name="Sheet37Range5" localSheetId="40">#REF!</definedName>
    <definedName name="Sheet37Range5" localSheetId="32">#REF!</definedName>
    <definedName name="Sheet37Range5" localSheetId="53">#REF!</definedName>
    <definedName name="Sheet37Range5" localSheetId="55">#REF!</definedName>
    <definedName name="Sheet37Range5" localSheetId="33">#REF!</definedName>
    <definedName name="Sheet37Range5" localSheetId="34">#REF!</definedName>
    <definedName name="Sheet37Range5" localSheetId="35">#REF!</definedName>
    <definedName name="Sheet37Range5" localSheetId="36">#REF!</definedName>
    <definedName name="Sheet37Range5" localSheetId="37">#REF!</definedName>
    <definedName name="Sheet37Range5" localSheetId="38">#REF!</definedName>
    <definedName name="Sheet37Range5" localSheetId="39">#REF!</definedName>
    <definedName name="Sheet37Range5" localSheetId="62">#REF!</definedName>
    <definedName name="Sheet37Range5" localSheetId="64">#REF!</definedName>
    <definedName name="Sheet37Range5" localSheetId="69">#REF!</definedName>
    <definedName name="Sheet37Range5" localSheetId="70">#REF!</definedName>
    <definedName name="Sheet37Range5" localSheetId="74">#REF!</definedName>
    <definedName name="Sheet37Range5">#REF!</definedName>
    <definedName name="Sheet37Range6" localSheetId="10">#REF!</definedName>
    <definedName name="Sheet37Range6" localSheetId="14">#REF!</definedName>
    <definedName name="Sheet37Range6" localSheetId="5">#REF!</definedName>
    <definedName name="Sheet37Range6" localSheetId="6">#REF!</definedName>
    <definedName name="Sheet37Range6" localSheetId="8">#REF!</definedName>
    <definedName name="Sheet37Range6" localSheetId="9">#REF!</definedName>
    <definedName name="Sheet37Range6" localSheetId="16">#REF!</definedName>
    <definedName name="Sheet37Range6" localSheetId="25">#REF!</definedName>
    <definedName name="Sheet37Range6" localSheetId="26">#REF!</definedName>
    <definedName name="Sheet37Range6" localSheetId="27">#REF!</definedName>
    <definedName name="Sheet37Range6" localSheetId="17">#REF!</definedName>
    <definedName name="Sheet37Range6" localSheetId="18">#REF!</definedName>
    <definedName name="Sheet37Range6" localSheetId="19">#REF!</definedName>
    <definedName name="Sheet37Range6" localSheetId="20">#REF!</definedName>
    <definedName name="Sheet37Range6" localSheetId="21">#REF!</definedName>
    <definedName name="Sheet37Range6" localSheetId="24">#REF!</definedName>
    <definedName name="Sheet37Range6" localSheetId="29">#REF!</definedName>
    <definedName name="Sheet37Range6" localSheetId="30">#REF!</definedName>
    <definedName name="Sheet37Range6" localSheetId="31">#REF!</definedName>
    <definedName name="Sheet37Range6" localSheetId="40">#REF!</definedName>
    <definedName name="Sheet37Range6" localSheetId="32">#REF!</definedName>
    <definedName name="Sheet37Range6" localSheetId="53">#REF!</definedName>
    <definedName name="Sheet37Range6" localSheetId="55">#REF!</definedName>
    <definedName name="Sheet37Range6" localSheetId="33">#REF!</definedName>
    <definedName name="Sheet37Range6" localSheetId="34">#REF!</definedName>
    <definedName name="Sheet37Range6" localSheetId="35">#REF!</definedName>
    <definedName name="Sheet37Range6" localSheetId="36">#REF!</definedName>
    <definedName name="Sheet37Range6" localSheetId="37">#REF!</definedName>
    <definedName name="Sheet37Range6" localSheetId="38">#REF!</definedName>
    <definedName name="Sheet37Range6" localSheetId="39">#REF!</definedName>
    <definedName name="Sheet37Range6" localSheetId="62">#REF!</definedName>
    <definedName name="Sheet37Range6" localSheetId="64">#REF!</definedName>
    <definedName name="Sheet37Range6" localSheetId="69">#REF!</definedName>
    <definedName name="Sheet37Range6" localSheetId="70">#REF!</definedName>
    <definedName name="Sheet37Range6" localSheetId="74">#REF!</definedName>
    <definedName name="Sheet37Range6">#REF!</definedName>
    <definedName name="Sheet37Range7" localSheetId="10">#REF!</definedName>
    <definedName name="Sheet37Range7" localSheetId="14">#REF!</definedName>
    <definedName name="Sheet37Range7" localSheetId="5">#REF!</definedName>
    <definedName name="Sheet37Range7" localSheetId="6">#REF!</definedName>
    <definedName name="Sheet37Range7" localSheetId="8">#REF!</definedName>
    <definedName name="Sheet37Range7" localSheetId="9">#REF!</definedName>
    <definedName name="Sheet37Range7" localSheetId="16">#REF!</definedName>
    <definedName name="Sheet37Range7" localSheetId="25">#REF!</definedName>
    <definedName name="Sheet37Range7" localSheetId="26">#REF!</definedName>
    <definedName name="Sheet37Range7" localSheetId="27">#REF!</definedName>
    <definedName name="Sheet37Range7" localSheetId="17">#REF!</definedName>
    <definedName name="Sheet37Range7" localSheetId="18">#REF!</definedName>
    <definedName name="Sheet37Range7" localSheetId="19">#REF!</definedName>
    <definedName name="Sheet37Range7" localSheetId="20">#REF!</definedName>
    <definedName name="Sheet37Range7" localSheetId="21">#REF!</definedName>
    <definedName name="Sheet37Range7" localSheetId="24">#REF!</definedName>
    <definedName name="Sheet37Range7" localSheetId="29">#REF!</definedName>
    <definedName name="Sheet37Range7" localSheetId="30">#REF!</definedName>
    <definedName name="Sheet37Range7" localSheetId="31">#REF!</definedName>
    <definedName name="Sheet37Range7" localSheetId="40">#REF!</definedName>
    <definedName name="Sheet37Range7" localSheetId="32">#REF!</definedName>
    <definedName name="Sheet37Range7" localSheetId="53">#REF!</definedName>
    <definedName name="Sheet37Range7" localSheetId="55">#REF!</definedName>
    <definedName name="Sheet37Range7" localSheetId="33">#REF!</definedName>
    <definedName name="Sheet37Range7" localSheetId="34">#REF!</definedName>
    <definedName name="Sheet37Range7" localSheetId="35">#REF!</definedName>
    <definedName name="Sheet37Range7" localSheetId="36">#REF!</definedName>
    <definedName name="Sheet37Range7" localSheetId="37">#REF!</definedName>
    <definedName name="Sheet37Range7" localSheetId="38">#REF!</definedName>
    <definedName name="Sheet37Range7" localSheetId="39">#REF!</definedName>
    <definedName name="Sheet37Range7" localSheetId="62">#REF!</definedName>
    <definedName name="Sheet37Range7" localSheetId="64">#REF!</definedName>
    <definedName name="Sheet37Range7" localSheetId="69">#REF!</definedName>
    <definedName name="Sheet37Range7" localSheetId="70">#REF!</definedName>
    <definedName name="Sheet37Range7" localSheetId="74">#REF!</definedName>
    <definedName name="Sheet37Range7">#REF!</definedName>
    <definedName name="Sheet37Range8" localSheetId="10">#REF!</definedName>
    <definedName name="Sheet37Range8" localSheetId="14">#REF!</definedName>
    <definedName name="Sheet37Range8" localSheetId="5">#REF!</definedName>
    <definedName name="Sheet37Range8" localSheetId="6">#REF!</definedName>
    <definedName name="Sheet37Range8" localSheetId="8">#REF!</definedName>
    <definedName name="Sheet37Range8" localSheetId="9">#REF!</definedName>
    <definedName name="Sheet37Range8" localSheetId="16">#REF!</definedName>
    <definedName name="Sheet37Range8" localSheetId="25">#REF!</definedName>
    <definedName name="Sheet37Range8" localSheetId="26">#REF!</definedName>
    <definedName name="Sheet37Range8" localSheetId="27">#REF!</definedName>
    <definedName name="Sheet37Range8" localSheetId="17">#REF!</definedName>
    <definedName name="Sheet37Range8" localSheetId="18">#REF!</definedName>
    <definedName name="Sheet37Range8" localSheetId="19">#REF!</definedName>
    <definedName name="Sheet37Range8" localSheetId="20">#REF!</definedName>
    <definedName name="Sheet37Range8" localSheetId="21">#REF!</definedName>
    <definedName name="Sheet37Range8" localSheetId="24">#REF!</definedName>
    <definedName name="Sheet37Range8" localSheetId="29">#REF!</definedName>
    <definedName name="Sheet37Range8" localSheetId="30">#REF!</definedName>
    <definedName name="Sheet37Range8" localSheetId="31">#REF!</definedName>
    <definedName name="Sheet37Range8" localSheetId="40">#REF!</definedName>
    <definedName name="Sheet37Range8" localSheetId="32">#REF!</definedName>
    <definedName name="Sheet37Range8" localSheetId="53">#REF!</definedName>
    <definedName name="Sheet37Range8" localSheetId="55">#REF!</definedName>
    <definedName name="Sheet37Range8" localSheetId="33">#REF!</definedName>
    <definedName name="Sheet37Range8" localSheetId="34">#REF!</definedName>
    <definedName name="Sheet37Range8" localSheetId="35">#REF!</definedName>
    <definedName name="Sheet37Range8" localSheetId="36">#REF!</definedName>
    <definedName name="Sheet37Range8" localSheetId="37">#REF!</definedName>
    <definedName name="Sheet37Range8" localSheetId="38">#REF!</definedName>
    <definedName name="Sheet37Range8" localSheetId="39">#REF!</definedName>
    <definedName name="Sheet37Range8" localSheetId="62">#REF!</definedName>
    <definedName name="Sheet37Range8" localSheetId="64">#REF!</definedName>
    <definedName name="Sheet37Range8" localSheetId="69">#REF!</definedName>
    <definedName name="Sheet37Range8" localSheetId="70">#REF!</definedName>
    <definedName name="Sheet37Range8" localSheetId="74">#REF!</definedName>
    <definedName name="Sheet37Range8">#REF!</definedName>
    <definedName name="Sheet37Range9" localSheetId="10">#REF!</definedName>
    <definedName name="Sheet37Range9" localSheetId="14">#REF!</definedName>
    <definedName name="Sheet37Range9" localSheetId="5">#REF!</definedName>
    <definedName name="Sheet37Range9" localSheetId="6">#REF!</definedName>
    <definedName name="Sheet37Range9" localSheetId="8">#REF!</definedName>
    <definedName name="Sheet37Range9" localSheetId="9">#REF!</definedName>
    <definedName name="Sheet37Range9" localSheetId="16">#REF!</definedName>
    <definedName name="Sheet37Range9" localSheetId="25">#REF!</definedName>
    <definedName name="Sheet37Range9" localSheetId="26">#REF!</definedName>
    <definedName name="Sheet37Range9" localSheetId="27">#REF!</definedName>
    <definedName name="Sheet37Range9" localSheetId="17">#REF!</definedName>
    <definedName name="Sheet37Range9" localSheetId="18">#REF!</definedName>
    <definedName name="Sheet37Range9" localSheetId="19">#REF!</definedName>
    <definedName name="Sheet37Range9" localSheetId="20">#REF!</definedName>
    <definedName name="Sheet37Range9" localSheetId="21">#REF!</definedName>
    <definedName name="Sheet37Range9" localSheetId="24">#REF!</definedName>
    <definedName name="Sheet37Range9" localSheetId="29">#REF!</definedName>
    <definedName name="Sheet37Range9" localSheetId="30">#REF!</definedName>
    <definedName name="Sheet37Range9" localSheetId="31">#REF!</definedName>
    <definedName name="Sheet37Range9" localSheetId="40">#REF!</definedName>
    <definedName name="Sheet37Range9" localSheetId="32">#REF!</definedName>
    <definedName name="Sheet37Range9" localSheetId="53">#REF!</definedName>
    <definedName name="Sheet37Range9" localSheetId="55">#REF!</definedName>
    <definedName name="Sheet37Range9" localSheetId="33">#REF!</definedName>
    <definedName name="Sheet37Range9" localSheetId="34">#REF!</definedName>
    <definedName name="Sheet37Range9" localSheetId="35">#REF!</definedName>
    <definedName name="Sheet37Range9" localSheetId="36">#REF!</definedName>
    <definedName name="Sheet37Range9" localSheetId="37">#REF!</definedName>
    <definedName name="Sheet37Range9" localSheetId="38">#REF!</definedName>
    <definedName name="Sheet37Range9" localSheetId="39">#REF!</definedName>
    <definedName name="Sheet37Range9" localSheetId="62">#REF!</definedName>
    <definedName name="Sheet37Range9" localSheetId="64">#REF!</definedName>
    <definedName name="Sheet37Range9" localSheetId="69">#REF!</definedName>
    <definedName name="Sheet37Range9" localSheetId="70">#REF!</definedName>
    <definedName name="Sheet37Range9" localSheetId="74">#REF!</definedName>
    <definedName name="Sheet37Range9">#REF!</definedName>
    <definedName name="Sheet38Range1" localSheetId="10">#REF!</definedName>
    <definedName name="Sheet38Range1" localSheetId="14">#REF!</definedName>
    <definedName name="Sheet38Range1" localSheetId="5">#REF!</definedName>
    <definedName name="Sheet38Range1" localSheetId="6">#REF!</definedName>
    <definedName name="Sheet38Range1" localSheetId="8">#REF!</definedName>
    <definedName name="Sheet38Range1" localSheetId="9">#REF!</definedName>
    <definedName name="Sheet38Range1" localSheetId="16">#REF!</definedName>
    <definedName name="Sheet38Range1" localSheetId="25">#REF!</definedName>
    <definedName name="Sheet38Range1" localSheetId="26">#REF!</definedName>
    <definedName name="Sheet38Range1" localSheetId="27">#REF!</definedName>
    <definedName name="Sheet38Range1" localSheetId="17">#REF!</definedName>
    <definedName name="Sheet38Range1" localSheetId="18">#REF!</definedName>
    <definedName name="Sheet38Range1" localSheetId="19">#REF!</definedName>
    <definedName name="Sheet38Range1" localSheetId="20">#REF!</definedName>
    <definedName name="Sheet38Range1" localSheetId="21">#REF!</definedName>
    <definedName name="Sheet38Range1" localSheetId="24">#REF!</definedName>
    <definedName name="Sheet38Range1" localSheetId="29">#REF!</definedName>
    <definedName name="Sheet38Range1" localSheetId="30">#REF!</definedName>
    <definedName name="Sheet38Range1" localSheetId="31">#REF!</definedName>
    <definedName name="Sheet38Range1" localSheetId="40">#REF!</definedName>
    <definedName name="Sheet38Range1" localSheetId="32">#REF!</definedName>
    <definedName name="Sheet38Range1" localSheetId="53">#REF!</definedName>
    <definedName name="Sheet38Range1" localSheetId="55">#REF!</definedName>
    <definedName name="Sheet38Range1" localSheetId="33">#REF!</definedName>
    <definedName name="Sheet38Range1" localSheetId="34">#REF!</definedName>
    <definedName name="Sheet38Range1" localSheetId="35">#REF!</definedName>
    <definedName name="Sheet38Range1" localSheetId="36">#REF!</definedName>
    <definedName name="Sheet38Range1" localSheetId="37">#REF!</definedName>
    <definedName name="Sheet38Range1" localSheetId="38">#REF!</definedName>
    <definedName name="Sheet38Range1" localSheetId="39">#REF!</definedName>
    <definedName name="Sheet38Range1" localSheetId="62">#REF!</definedName>
    <definedName name="Sheet38Range1" localSheetId="64">#REF!</definedName>
    <definedName name="Sheet38Range1" localSheetId="69">#REF!</definedName>
    <definedName name="Sheet38Range1" localSheetId="70">#REF!</definedName>
    <definedName name="Sheet38Range1" localSheetId="74">#REF!</definedName>
    <definedName name="Sheet38Range1">#REF!</definedName>
    <definedName name="Sheet38Range2" localSheetId="10">#REF!</definedName>
    <definedName name="Sheet38Range2" localSheetId="14">#REF!</definedName>
    <definedName name="Sheet38Range2" localSheetId="5">#REF!</definedName>
    <definedName name="Sheet38Range2" localSheetId="6">#REF!</definedName>
    <definedName name="Sheet38Range2" localSheetId="8">#REF!</definedName>
    <definedName name="Sheet38Range2" localSheetId="9">#REF!</definedName>
    <definedName name="Sheet38Range2" localSheetId="16">#REF!</definedName>
    <definedName name="Sheet38Range2" localSheetId="25">#REF!</definedName>
    <definedName name="Sheet38Range2" localSheetId="26">#REF!</definedName>
    <definedName name="Sheet38Range2" localSheetId="27">#REF!</definedName>
    <definedName name="Sheet38Range2" localSheetId="17">#REF!</definedName>
    <definedName name="Sheet38Range2" localSheetId="18">#REF!</definedName>
    <definedName name="Sheet38Range2" localSheetId="19">#REF!</definedName>
    <definedName name="Sheet38Range2" localSheetId="20">#REF!</definedName>
    <definedName name="Sheet38Range2" localSheetId="21">#REF!</definedName>
    <definedName name="Sheet38Range2" localSheetId="24">#REF!</definedName>
    <definedName name="Sheet38Range2" localSheetId="29">#REF!</definedName>
    <definedName name="Sheet38Range2" localSheetId="30">#REF!</definedName>
    <definedName name="Sheet38Range2" localSheetId="31">#REF!</definedName>
    <definedName name="Sheet38Range2" localSheetId="40">#REF!</definedName>
    <definedName name="Sheet38Range2" localSheetId="32">#REF!</definedName>
    <definedName name="Sheet38Range2" localSheetId="53">#REF!</definedName>
    <definedName name="Sheet38Range2" localSheetId="55">#REF!</definedName>
    <definedName name="Sheet38Range2" localSheetId="33">#REF!</definedName>
    <definedName name="Sheet38Range2" localSheetId="34">#REF!</definedName>
    <definedName name="Sheet38Range2" localSheetId="35">#REF!</definedName>
    <definedName name="Sheet38Range2" localSheetId="36">#REF!</definedName>
    <definedName name="Sheet38Range2" localSheetId="37">#REF!</definedName>
    <definedName name="Sheet38Range2" localSheetId="38">#REF!</definedName>
    <definedName name="Sheet38Range2" localSheetId="39">#REF!</definedName>
    <definedName name="Sheet38Range2" localSheetId="62">#REF!</definedName>
    <definedName name="Sheet38Range2" localSheetId="64">#REF!</definedName>
    <definedName name="Sheet38Range2" localSheetId="69">#REF!</definedName>
    <definedName name="Sheet38Range2" localSheetId="70">#REF!</definedName>
    <definedName name="Sheet38Range2" localSheetId="74">#REF!</definedName>
    <definedName name="Sheet38Range2">#REF!</definedName>
    <definedName name="Sheet38Range3" localSheetId="10">#REF!</definedName>
    <definedName name="Sheet38Range3" localSheetId="14">#REF!</definedName>
    <definedName name="Sheet38Range3" localSheetId="5">#REF!</definedName>
    <definedName name="Sheet38Range3" localSheetId="6">#REF!</definedName>
    <definedName name="Sheet38Range3" localSheetId="8">#REF!</definedName>
    <definedName name="Sheet38Range3" localSheetId="9">#REF!</definedName>
    <definedName name="Sheet38Range3" localSheetId="16">#REF!</definedName>
    <definedName name="Sheet38Range3" localSheetId="25">#REF!</definedName>
    <definedName name="Sheet38Range3" localSheetId="26">#REF!</definedName>
    <definedName name="Sheet38Range3" localSheetId="27">#REF!</definedName>
    <definedName name="Sheet38Range3" localSheetId="17">#REF!</definedName>
    <definedName name="Sheet38Range3" localSheetId="18">#REF!</definedName>
    <definedName name="Sheet38Range3" localSheetId="19">#REF!</definedName>
    <definedName name="Sheet38Range3" localSheetId="20">#REF!</definedName>
    <definedName name="Sheet38Range3" localSheetId="21">#REF!</definedName>
    <definedName name="Sheet38Range3" localSheetId="24">#REF!</definedName>
    <definedName name="Sheet38Range3" localSheetId="29">#REF!</definedName>
    <definedName name="Sheet38Range3" localSheetId="30">#REF!</definedName>
    <definedName name="Sheet38Range3" localSheetId="31">#REF!</definedName>
    <definedName name="Sheet38Range3" localSheetId="40">#REF!</definedName>
    <definedName name="Sheet38Range3" localSheetId="32">#REF!</definedName>
    <definedName name="Sheet38Range3" localSheetId="53">#REF!</definedName>
    <definedName name="Sheet38Range3" localSheetId="55">#REF!</definedName>
    <definedName name="Sheet38Range3" localSheetId="33">#REF!</definedName>
    <definedName name="Sheet38Range3" localSheetId="34">#REF!</definedName>
    <definedName name="Sheet38Range3" localSheetId="35">#REF!</definedName>
    <definedName name="Sheet38Range3" localSheetId="36">#REF!</definedName>
    <definedName name="Sheet38Range3" localSheetId="37">#REF!</definedName>
    <definedName name="Sheet38Range3" localSheetId="38">#REF!</definedName>
    <definedName name="Sheet38Range3" localSheetId="39">#REF!</definedName>
    <definedName name="Sheet38Range3" localSheetId="62">#REF!</definedName>
    <definedName name="Sheet38Range3" localSheetId="64">#REF!</definedName>
    <definedName name="Sheet38Range3" localSheetId="69">#REF!</definedName>
    <definedName name="Sheet38Range3" localSheetId="70">#REF!</definedName>
    <definedName name="Sheet38Range3" localSheetId="74">#REF!</definedName>
    <definedName name="Sheet38Range3">#REF!</definedName>
    <definedName name="Sheet38Range4" localSheetId="10">#REF!</definedName>
    <definedName name="Sheet38Range4" localSheetId="14">#REF!</definedName>
    <definedName name="Sheet38Range4" localSheetId="5">#REF!</definedName>
    <definedName name="Sheet38Range4" localSheetId="6">#REF!</definedName>
    <definedName name="Sheet38Range4" localSheetId="8">#REF!</definedName>
    <definedName name="Sheet38Range4" localSheetId="9">#REF!</definedName>
    <definedName name="Sheet38Range4" localSheetId="16">#REF!</definedName>
    <definedName name="Sheet38Range4" localSheetId="25">#REF!</definedName>
    <definedName name="Sheet38Range4" localSheetId="26">#REF!</definedName>
    <definedName name="Sheet38Range4" localSheetId="27">#REF!</definedName>
    <definedName name="Sheet38Range4" localSheetId="17">#REF!</definedName>
    <definedName name="Sheet38Range4" localSheetId="18">#REF!</definedName>
    <definedName name="Sheet38Range4" localSheetId="19">#REF!</definedName>
    <definedName name="Sheet38Range4" localSheetId="20">#REF!</definedName>
    <definedName name="Sheet38Range4" localSheetId="21">#REF!</definedName>
    <definedName name="Sheet38Range4" localSheetId="24">#REF!</definedName>
    <definedName name="Sheet38Range4" localSheetId="29">#REF!</definedName>
    <definedName name="Sheet38Range4" localSheetId="30">#REF!</definedName>
    <definedName name="Sheet38Range4" localSheetId="31">#REF!</definedName>
    <definedName name="Sheet38Range4" localSheetId="40">#REF!</definedName>
    <definedName name="Sheet38Range4" localSheetId="32">#REF!</definedName>
    <definedName name="Sheet38Range4" localSheetId="53">#REF!</definedName>
    <definedName name="Sheet38Range4" localSheetId="55">#REF!</definedName>
    <definedName name="Sheet38Range4" localSheetId="33">#REF!</definedName>
    <definedName name="Sheet38Range4" localSheetId="34">#REF!</definedName>
    <definedName name="Sheet38Range4" localSheetId="35">#REF!</definedName>
    <definedName name="Sheet38Range4" localSheetId="36">#REF!</definedName>
    <definedName name="Sheet38Range4" localSheetId="37">#REF!</definedName>
    <definedName name="Sheet38Range4" localSheetId="38">#REF!</definedName>
    <definedName name="Sheet38Range4" localSheetId="39">#REF!</definedName>
    <definedName name="Sheet38Range4" localSheetId="62">#REF!</definedName>
    <definedName name="Sheet38Range4" localSheetId="64">#REF!</definedName>
    <definedName name="Sheet38Range4" localSheetId="69">#REF!</definedName>
    <definedName name="Sheet38Range4" localSheetId="70">#REF!</definedName>
    <definedName name="Sheet38Range4" localSheetId="74">#REF!</definedName>
    <definedName name="Sheet38Range4">#REF!</definedName>
    <definedName name="Sheet38Range5" localSheetId="10">#REF!</definedName>
    <definedName name="Sheet38Range5" localSheetId="14">#REF!</definedName>
    <definedName name="Sheet38Range5" localSheetId="5">#REF!</definedName>
    <definedName name="Sheet38Range5" localSheetId="6">#REF!</definedName>
    <definedName name="Sheet38Range5" localSheetId="8">#REF!</definedName>
    <definedName name="Sheet38Range5" localSheetId="9">#REF!</definedName>
    <definedName name="Sheet38Range5" localSheetId="16">#REF!</definedName>
    <definedName name="Sheet38Range5" localSheetId="25">#REF!</definedName>
    <definedName name="Sheet38Range5" localSheetId="26">#REF!</definedName>
    <definedName name="Sheet38Range5" localSheetId="27">#REF!</definedName>
    <definedName name="Sheet38Range5" localSheetId="17">#REF!</definedName>
    <definedName name="Sheet38Range5" localSheetId="18">#REF!</definedName>
    <definedName name="Sheet38Range5" localSheetId="19">#REF!</definedName>
    <definedName name="Sheet38Range5" localSheetId="20">#REF!</definedName>
    <definedName name="Sheet38Range5" localSheetId="21">#REF!</definedName>
    <definedName name="Sheet38Range5" localSheetId="24">#REF!</definedName>
    <definedName name="Sheet38Range5" localSheetId="29">#REF!</definedName>
    <definedName name="Sheet38Range5" localSheetId="30">#REF!</definedName>
    <definedName name="Sheet38Range5" localSheetId="31">#REF!</definedName>
    <definedName name="Sheet38Range5" localSheetId="40">#REF!</definedName>
    <definedName name="Sheet38Range5" localSheetId="32">#REF!</definedName>
    <definedName name="Sheet38Range5" localSheetId="53">#REF!</definedName>
    <definedName name="Sheet38Range5" localSheetId="55">#REF!</definedName>
    <definedName name="Sheet38Range5" localSheetId="33">#REF!</definedName>
    <definedName name="Sheet38Range5" localSheetId="34">#REF!</definedName>
    <definedName name="Sheet38Range5" localSheetId="35">#REF!</definedName>
    <definedName name="Sheet38Range5" localSheetId="36">#REF!</definedName>
    <definedName name="Sheet38Range5" localSheetId="37">#REF!</definedName>
    <definedName name="Sheet38Range5" localSheetId="38">#REF!</definedName>
    <definedName name="Sheet38Range5" localSheetId="39">#REF!</definedName>
    <definedName name="Sheet38Range5" localSheetId="62">#REF!</definedName>
    <definedName name="Sheet38Range5" localSheetId="64">#REF!</definedName>
    <definedName name="Sheet38Range5" localSheetId="69">#REF!</definedName>
    <definedName name="Sheet38Range5" localSheetId="70">#REF!</definedName>
    <definedName name="Sheet38Range5" localSheetId="74">#REF!</definedName>
    <definedName name="Sheet38Range5">#REF!</definedName>
    <definedName name="Sheet38Range6" localSheetId="10">#REF!</definedName>
    <definedName name="Sheet38Range6" localSheetId="14">#REF!</definedName>
    <definedName name="Sheet38Range6" localSheetId="5">#REF!</definedName>
    <definedName name="Sheet38Range6" localSheetId="6">#REF!</definedName>
    <definedName name="Sheet38Range6" localSheetId="8">#REF!</definedName>
    <definedName name="Sheet38Range6" localSheetId="9">#REF!</definedName>
    <definedName name="Sheet38Range6" localSheetId="16">#REF!</definedName>
    <definedName name="Sheet38Range6" localSheetId="25">#REF!</definedName>
    <definedName name="Sheet38Range6" localSheetId="26">#REF!</definedName>
    <definedName name="Sheet38Range6" localSheetId="27">#REF!</definedName>
    <definedName name="Sheet38Range6" localSheetId="17">#REF!</definedName>
    <definedName name="Sheet38Range6" localSheetId="18">#REF!</definedName>
    <definedName name="Sheet38Range6" localSheetId="19">#REF!</definedName>
    <definedName name="Sheet38Range6" localSheetId="20">#REF!</definedName>
    <definedName name="Sheet38Range6" localSheetId="21">#REF!</definedName>
    <definedName name="Sheet38Range6" localSheetId="24">#REF!</definedName>
    <definedName name="Sheet38Range6" localSheetId="29">#REF!</definedName>
    <definedName name="Sheet38Range6" localSheetId="30">#REF!</definedName>
    <definedName name="Sheet38Range6" localSheetId="31">#REF!</definedName>
    <definedName name="Sheet38Range6" localSheetId="40">#REF!</definedName>
    <definedName name="Sheet38Range6" localSheetId="32">#REF!</definedName>
    <definedName name="Sheet38Range6" localSheetId="53">#REF!</definedName>
    <definedName name="Sheet38Range6" localSheetId="55">#REF!</definedName>
    <definedName name="Sheet38Range6" localSheetId="33">#REF!</definedName>
    <definedName name="Sheet38Range6" localSheetId="34">#REF!</definedName>
    <definedName name="Sheet38Range6" localSheetId="35">#REF!</definedName>
    <definedName name="Sheet38Range6" localSheetId="36">#REF!</definedName>
    <definedName name="Sheet38Range6" localSheetId="37">#REF!</definedName>
    <definedName name="Sheet38Range6" localSheetId="38">#REF!</definedName>
    <definedName name="Sheet38Range6" localSheetId="39">#REF!</definedName>
    <definedName name="Sheet38Range6" localSheetId="62">#REF!</definedName>
    <definedName name="Sheet38Range6" localSheetId="64">#REF!</definedName>
    <definedName name="Sheet38Range6" localSheetId="69">#REF!</definedName>
    <definedName name="Sheet38Range6" localSheetId="70">#REF!</definedName>
    <definedName name="Sheet38Range6" localSheetId="74">#REF!</definedName>
    <definedName name="Sheet38Range6">#REF!</definedName>
    <definedName name="Sheet38Range7" localSheetId="10">#REF!</definedName>
    <definedName name="Sheet38Range7" localSheetId="14">#REF!</definedName>
    <definedName name="Sheet38Range7" localSheetId="5">#REF!</definedName>
    <definedName name="Sheet38Range7" localSheetId="6">#REF!</definedName>
    <definedName name="Sheet38Range7" localSheetId="8">#REF!</definedName>
    <definedName name="Sheet38Range7" localSheetId="9">#REF!</definedName>
    <definedName name="Sheet38Range7" localSheetId="16">#REF!</definedName>
    <definedName name="Sheet38Range7" localSheetId="25">#REF!</definedName>
    <definedName name="Sheet38Range7" localSheetId="26">#REF!</definedName>
    <definedName name="Sheet38Range7" localSheetId="27">#REF!</definedName>
    <definedName name="Sheet38Range7" localSheetId="17">#REF!</definedName>
    <definedName name="Sheet38Range7" localSheetId="18">#REF!</definedName>
    <definedName name="Sheet38Range7" localSheetId="19">#REF!</definedName>
    <definedName name="Sheet38Range7" localSheetId="20">#REF!</definedName>
    <definedName name="Sheet38Range7" localSheetId="21">#REF!</definedName>
    <definedName name="Sheet38Range7" localSheetId="24">#REF!</definedName>
    <definedName name="Sheet38Range7" localSheetId="29">#REF!</definedName>
    <definedName name="Sheet38Range7" localSheetId="30">#REF!</definedName>
    <definedName name="Sheet38Range7" localSheetId="31">#REF!</definedName>
    <definedName name="Sheet38Range7" localSheetId="40">#REF!</definedName>
    <definedName name="Sheet38Range7" localSheetId="32">#REF!</definedName>
    <definedName name="Sheet38Range7" localSheetId="53">#REF!</definedName>
    <definedName name="Sheet38Range7" localSheetId="55">#REF!</definedName>
    <definedName name="Sheet38Range7" localSheetId="33">#REF!</definedName>
    <definedName name="Sheet38Range7" localSheetId="34">#REF!</definedName>
    <definedName name="Sheet38Range7" localSheetId="35">#REF!</definedName>
    <definedName name="Sheet38Range7" localSheetId="36">#REF!</definedName>
    <definedName name="Sheet38Range7" localSheetId="37">#REF!</definedName>
    <definedName name="Sheet38Range7" localSheetId="38">#REF!</definedName>
    <definedName name="Sheet38Range7" localSheetId="39">#REF!</definedName>
    <definedName name="Sheet38Range7" localSheetId="62">#REF!</definedName>
    <definedName name="Sheet38Range7" localSheetId="64">#REF!</definedName>
    <definedName name="Sheet38Range7" localSheetId="69">#REF!</definedName>
    <definedName name="Sheet38Range7" localSheetId="70">#REF!</definedName>
    <definedName name="Sheet38Range7" localSheetId="74">#REF!</definedName>
    <definedName name="Sheet38Range7">#REF!</definedName>
    <definedName name="Sheet39Range1" localSheetId="10">#REF!</definedName>
    <definedName name="Sheet39Range1" localSheetId="14">#REF!</definedName>
    <definedName name="Sheet39Range1" localSheetId="5">#REF!</definedName>
    <definedName name="Sheet39Range1" localSheetId="6">#REF!</definedName>
    <definedName name="Sheet39Range1" localSheetId="8">#REF!</definedName>
    <definedName name="Sheet39Range1" localSheetId="9">#REF!</definedName>
    <definedName name="Sheet39Range1" localSheetId="16">#REF!</definedName>
    <definedName name="Sheet39Range1" localSheetId="25">#REF!</definedName>
    <definedName name="Sheet39Range1" localSheetId="26">#REF!</definedName>
    <definedName name="Sheet39Range1" localSheetId="27">#REF!</definedName>
    <definedName name="Sheet39Range1" localSheetId="17">#REF!</definedName>
    <definedName name="Sheet39Range1" localSheetId="18">#REF!</definedName>
    <definedName name="Sheet39Range1" localSheetId="19">#REF!</definedName>
    <definedName name="Sheet39Range1" localSheetId="20">#REF!</definedName>
    <definedName name="Sheet39Range1" localSheetId="21">#REF!</definedName>
    <definedName name="Sheet39Range1" localSheetId="24">#REF!</definedName>
    <definedName name="Sheet39Range1" localSheetId="29">#REF!</definedName>
    <definedName name="Sheet39Range1" localSheetId="30">#REF!</definedName>
    <definedName name="Sheet39Range1" localSheetId="31">#REF!</definedName>
    <definedName name="Sheet39Range1" localSheetId="40">#REF!</definedName>
    <definedName name="Sheet39Range1" localSheetId="32">#REF!</definedName>
    <definedName name="Sheet39Range1" localSheetId="53">#REF!</definedName>
    <definedName name="Sheet39Range1" localSheetId="55">#REF!</definedName>
    <definedName name="Sheet39Range1" localSheetId="33">#REF!</definedName>
    <definedName name="Sheet39Range1" localSheetId="34">#REF!</definedName>
    <definedName name="Sheet39Range1" localSheetId="35">#REF!</definedName>
    <definedName name="Sheet39Range1" localSheetId="36">#REF!</definedName>
    <definedName name="Sheet39Range1" localSheetId="37">#REF!</definedName>
    <definedName name="Sheet39Range1" localSheetId="38">#REF!</definedName>
    <definedName name="Sheet39Range1" localSheetId="39">#REF!</definedName>
    <definedName name="Sheet39Range1" localSheetId="62">#REF!</definedName>
    <definedName name="Sheet39Range1" localSheetId="64">#REF!</definedName>
    <definedName name="Sheet39Range1" localSheetId="69">#REF!</definedName>
    <definedName name="Sheet39Range1" localSheetId="70">#REF!</definedName>
    <definedName name="Sheet39Range1" localSheetId="74">#REF!</definedName>
    <definedName name="Sheet39Range1">#REF!</definedName>
    <definedName name="Sheet39Range2" localSheetId="10">#REF!</definedName>
    <definedName name="Sheet39Range2" localSheetId="14">#REF!</definedName>
    <definedName name="Sheet39Range2" localSheetId="5">#REF!</definedName>
    <definedName name="Sheet39Range2" localSheetId="6">#REF!</definedName>
    <definedName name="Sheet39Range2" localSheetId="8">#REF!</definedName>
    <definedName name="Sheet39Range2" localSheetId="9">#REF!</definedName>
    <definedName name="Sheet39Range2" localSheetId="16">#REF!</definedName>
    <definedName name="Sheet39Range2" localSheetId="25">#REF!</definedName>
    <definedName name="Sheet39Range2" localSheetId="26">#REF!</definedName>
    <definedName name="Sheet39Range2" localSheetId="27">#REF!</definedName>
    <definedName name="Sheet39Range2" localSheetId="17">#REF!</definedName>
    <definedName name="Sheet39Range2" localSheetId="18">#REF!</definedName>
    <definedName name="Sheet39Range2" localSheetId="19">#REF!</definedName>
    <definedName name="Sheet39Range2" localSheetId="20">#REF!</definedName>
    <definedName name="Sheet39Range2" localSheetId="21">#REF!</definedName>
    <definedName name="Sheet39Range2" localSheetId="24">#REF!</definedName>
    <definedName name="Sheet39Range2" localSheetId="29">#REF!</definedName>
    <definedName name="Sheet39Range2" localSheetId="30">#REF!</definedName>
    <definedName name="Sheet39Range2" localSheetId="31">#REF!</definedName>
    <definedName name="Sheet39Range2" localSheetId="40">#REF!</definedName>
    <definedName name="Sheet39Range2" localSheetId="32">#REF!</definedName>
    <definedName name="Sheet39Range2" localSheetId="53">#REF!</definedName>
    <definedName name="Sheet39Range2" localSheetId="55">#REF!</definedName>
    <definedName name="Sheet39Range2" localSheetId="33">#REF!</definedName>
    <definedName name="Sheet39Range2" localSheetId="34">#REF!</definedName>
    <definedName name="Sheet39Range2" localSheetId="35">#REF!</definedName>
    <definedName name="Sheet39Range2" localSheetId="36">#REF!</definedName>
    <definedName name="Sheet39Range2" localSheetId="37">#REF!</definedName>
    <definedName name="Sheet39Range2" localSheetId="38">#REF!</definedName>
    <definedName name="Sheet39Range2" localSheetId="39">#REF!</definedName>
    <definedName name="Sheet39Range2" localSheetId="62">#REF!</definedName>
    <definedName name="Sheet39Range2" localSheetId="64">#REF!</definedName>
    <definedName name="Sheet39Range2" localSheetId="69">#REF!</definedName>
    <definedName name="Sheet39Range2" localSheetId="70">#REF!</definedName>
    <definedName name="Sheet39Range2" localSheetId="74">#REF!</definedName>
    <definedName name="Sheet39Range2">#REF!</definedName>
    <definedName name="Sheet39Range3" localSheetId="10">#REF!</definedName>
    <definedName name="Sheet39Range3" localSheetId="14">#REF!</definedName>
    <definedName name="Sheet39Range3" localSheetId="5">#REF!</definedName>
    <definedName name="Sheet39Range3" localSheetId="6">#REF!</definedName>
    <definedName name="Sheet39Range3" localSheetId="8">#REF!</definedName>
    <definedName name="Sheet39Range3" localSheetId="9">#REF!</definedName>
    <definedName name="Sheet39Range3" localSheetId="16">#REF!</definedName>
    <definedName name="Sheet39Range3" localSheetId="25">#REF!</definedName>
    <definedName name="Sheet39Range3" localSheetId="26">#REF!</definedName>
    <definedName name="Sheet39Range3" localSheetId="27">#REF!</definedName>
    <definedName name="Sheet39Range3" localSheetId="17">#REF!</definedName>
    <definedName name="Sheet39Range3" localSheetId="18">#REF!</definedName>
    <definedName name="Sheet39Range3" localSheetId="19">#REF!</definedName>
    <definedName name="Sheet39Range3" localSheetId="20">#REF!</definedName>
    <definedName name="Sheet39Range3" localSheetId="21">#REF!</definedName>
    <definedName name="Sheet39Range3" localSheetId="24">#REF!</definedName>
    <definedName name="Sheet39Range3" localSheetId="29">#REF!</definedName>
    <definedName name="Sheet39Range3" localSheetId="30">#REF!</definedName>
    <definedName name="Sheet39Range3" localSheetId="31">#REF!</definedName>
    <definedName name="Sheet39Range3" localSheetId="40">#REF!</definedName>
    <definedName name="Sheet39Range3" localSheetId="32">#REF!</definedName>
    <definedName name="Sheet39Range3" localSheetId="53">#REF!</definedName>
    <definedName name="Sheet39Range3" localSheetId="55">#REF!</definedName>
    <definedName name="Sheet39Range3" localSheetId="33">#REF!</definedName>
    <definedName name="Sheet39Range3" localSheetId="34">#REF!</definedName>
    <definedName name="Sheet39Range3" localSheetId="35">#REF!</definedName>
    <definedName name="Sheet39Range3" localSheetId="36">#REF!</definedName>
    <definedName name="Sheet39Range3" localSheetId="37">#REF!</definedName>
    <definedName name="Sheet39Range3" localSheetId="38">#REF!</definedName>
    <definedName name="Sheet39Range3" localSheetId="39">#REF!</definedName>
    <definedName name="Sheet39Range3" localSheetId="62">#REF!</definedName>
    <definedName name="Sheet39Range3" localSheetId="64">#REF!</definedName>
    <definedName name="Sheet39Range3" localSheetId="69">#REF!</definedName>
    <definedName name="Sheet39Range3" localSheetId="70">#REF!</definedName>
    <definedName name="Sheet39Range3" localSheetId="74">#REF!</definedName>
    <definedName name="Sheet39Range3">#REF!</definedName>
    <definedName name="Sheet39Range4" localSheetId="10">#REF!</definedName>
    <definedName name="Sheet39Range4" localSheetId="14">#REF!</definedName>
    <definedName name="Sheet39Range4" localSheetId="5">#REF!</definedName>
    <definedName name="Sheet39Range4" localSheetId="6">#REF!</definedName>
    <definedName name="Sheet39Range4" localSheetId="8">#REF!</definedName>
    <definedName name="Sheet39Range4" localSheetId="9">#REF!</definedName>
    <definedName name="Sheet39Range4" localSheetId="16">#REF!</definedName>
    <definedName name="Sheet39Range4" localSheetId="25">#REF!</definedName>
    <definedName name="Sheet39Range4" localSheetId="26">#REF!</definedName>
    <definedName name="Sheet39Range4" localSheetId="27">#REF!</definedName>
    <definedName name="Sheet39Range4" localSheetId="17">#REF!</definedName>
    <definedName name="Sheet39Range4" localSheetId="18">#REF!</definedName>
    <definedName name="Sheet39Range4" localSheetId="19">#REF!</definedName>
    <definedName name="Sheet39Range4" localSheetId="20">#REF!</definedName>
    <definedName name="Sheet39Range4" localSheetId="21">#REF!</definedName>
    <definedName name="Sheet39Range4" localSheetId="24">#REF!</definedName>
    <definedName name="Sheet39Range4" localSheetId="29">#REF!</definedName>
    <definedName name="Sheet39Range4" localSheetId="30">#REF!</definedName>
    <definedName name="Sheet39Range4" localSheetId="31">#REF!</definedName>
    <definedName name="Sheet39Range4" localSheetId="40">#REF!</definedName>
    <definedName name="Sheet39Range4" localSheetId="32">#REF!</definedName>
    <definedName name="Sheet39Range4" localSheetId="53">#REF!</definedName>
    <definedName name="Sheet39Range4" localSheetId="55">#REF!</definedName>
    <definedName name="Sheet39Range4" localSheetId="33">#REF!</definedName>
    <definedName name="Sheet39Range4" localSheetId="34">#REF!</definedName>
    <definedName name="Sheet39Range4" localSheetId="35">#REF!</definedName>
    <definedName name="Sheet39Range4" localSheetId="36">#REF!</definedName>
    <definedName name="Sheet39Range4" localSheetId="37">#REF!</definedName>
    <definedName name="Sheet39Range4" localSheetId="38">#REF!</definedName>
    <definedName name="Sheet39Range4" localSheetId="39">#REF!</definedName>
    <definedName name="Sheet39Range4" localSheetId="62">#REF!</definedName>
    <definedName name="Sheet39Range4" localSheetId="64">#REF!</definedName>
    <definedName name="Sheet39Range4" localSheetId="69">#REF!</definedName>
    <definedName name="Sheet39Range4" localSheetId="70">#REF!</definedName>
    <definedName name="Sheet39Range4" localSheetId="74">#REF!</definedName>
    <definedName name="Sheet39Range4">#REF!</definedName>
    <definedName name="Sheet39Range5" localSheetId="10">#REF!</definedName>
    <definedName name="Sheet39Range5" localSheetId="14">#REF!</definedName>
    <definedName name="Sheet39Range5" localSheetId="5">#REF!</definedName>
    <definedName name="Sheet39Range5" localSheetId="6">#REF!</definedName>
    <definedName name="Sheet39Range5" localSheetId="8">#REF!</definedName>
    <definedName name="Sheet39Range5" localSheetId="9">#REF!</definedName>
    <definedName name="Sheet39Range5" localSheetId="16">#REF!</definedName>
    <definedName name="Sheet39Range5" localSheetId="25">#REF!</definedName>
    <definedName name="Sheet39Range5" localSheetId="26">#REF!</definedName>
    <definedName name="Sheet39Range5" localSheetId="27">#REF!</definedName>
    <definedName name="Sheet39Range5" localSheetId="17">#REF!</definedName>
    <definedName name="Sheet39Range5" localSheetId="18">#REF!</definedName>
    <definedName name="Sheet39Range5" localSheetId="19">#REF!</definedName>
    <definedName name="Sheet39Range5" localSheetId="20">#REF!</definedName>
    <definedName name="Sheet39Range5" localSheetId="21">#REF!</definedName>
    <definedName name="Sheet39Range5" localSheetId="24">#REF!</definedName>
    <definedName name="Sheet39Range5" localSheetId="29">#REF!</definedName>
    <definedName name="Sheet39Range5" localSheetId="30">#REF!</definedName>
    <definedName name="Sheet39Range5" localSheetId="31">#REF!</definedName>
    <definedName name="Sheet39Range5" localSheetId="40">#REF!</definedName>
    <definedName name="Sheet39Range5" localSheetId="32">#REF!</definedName>
    <definedName name="Sheet39Range5" localSheetId="53">#REF!</definedName>
    <definedName name="Sheet39Range5" localSheetId="55">#REF!</definedName>
    <definedName name="Sheet39Range5" localSheetId="33">#REF!</definedName>
    <definedName name="Sheet39Range5" localSheetId="34">#REF!</definedName>
    <definedName name="Sheet39Range5" localSheetId="35">#REF!</definedName>
    <definedName name="Sheet39Range5" localSheetId="36">#REF!</definedName>
    <definedName name="Sheet39Range5" localSheetId="37">#REF!</definedName>
    <definedName name="Sheet39Range5" localSheetId="38">#REF!</definedName>
    <definedName name="Sheet39Range5" localSheetId="39">#REF!</definedName>
    <definedName name="Sheet39Range5" localSheetId="62">#REF!</definedName>
    <definedName name="Sheet39Range5" localSheetId="64">#REF!</definedName>
    <definedName name="Sheet39Range5" localSheetId="69">#REF!</definedName>
    <definedName name="Sheet39Range5" localSheetId="70">#REF!</definedName>
    <definedName name="Sheet39Range5" localSheetId="74">#REF!</definedName>
    <definedName name="Sheet39Range5">#REF!</definedName>
    <definedName name="Sheet40Range1" localSheetId="10">#REF!</definedName>
    <definedName name="Sheet40Range1" localSheetId="14">#REF!</definedName>
    <definedName name="Sheet40Range1" localSheetId="5">#REF!</definedName>
    <definedName name="Sheet40Range1" localSheetId="6">#REF!</definedName>
    <definedName name="Sheet40Range1" localSheetId="8">#REF!</definedName>
    <definedName name="Sheet40Range1" localSheetId="9">#REF!</definedName>
    <definedName name="Sheet40Range1" localSheetId="16">#REF!</definedName>
    <definedName name="Sheet40Range1" localSheetId="25">#REF!</definedName>
    <definedName name="Sheet40Range1" localSheetId="26">#REF!</definedName>
    <definedName name="Sheet40Range1" localSheetId="27">#REF!</definedName>
    <definedName name="Sheet40Range1" localSheetId="17">#REF!</definedName>
    <definedName name="Sheet40Range1" localSheetId="18">#REF!</definedName>
    <definedName name="Sheet40Range1" localSheetId="19">#REF!</definedName>
    <definedName name="Sheet40Range1" localSheetId="20">#REF!</definedName>
    <definedName name="Sheet40Range1" localSheetId="21">#REF!</definedName>
    <definedName name="Sheet40Range1" localSheetId="24">#REF!</definedName>
    <definedName name="Sheet40Range1" localSheetId="29">#REF!</definedName>
    <definedName name="Sheet40Range1" localSheetId="30">#REF!</definedName>
    <definedName name="Sheet40Range1" localSheetId="31">#REF!</definedName>
    <definedName name="Sheet40Range1" localSheetId="40">#REF!</definedName>
    <definedName name="Sheet40Range1" localSheetId="32">#REF!</definedName>
    <definedName name="Sheet40Range1" localSheetId="53">#REF!</definedName>
    <definedName name="Sheet40Range1" localSheetId="55">#REF!</definedName>
    <definedName name="Sheet40Range1" localSheetId="33">#REF!</definedName>
    <definedName name="Sheet40Range1" localSheetId="34">#REF!</definedName>
    <definedName name="Sheet40Range1" localSheetId="35">#REF!</definedName>
    <definedName name="Sheet40Range1" localSheetId="36">#REF!</definedName>
    <definedName name="Sheet40Range1" localSheetId="37">#REF!</definedName>
    <definedName name="Sheet40Range1" localSheetId="38">#REF!</definedName>
    <definedName name="Sheet40Range1" localSheetId="39">#REF!</definedName>
    <definedName name="Sheet40Range1" localSheetId="62">#REF!</definedName>
    <definedName name="Sheet40Range1" localSheetId="64">#REF!</definedName>
    <definedName name="Sheet40Range1" localSheetId="69">#REF!</definedName>
    <definedName name="Sheet40Range1" localSheetId="70">#REF!</definedName>
    <definedName name="Sheet40Range1" localSheetId="74">#REF!</definedName>
    <definedName name="Sheet40Range1">#REF!</definedName>
    <definedName name="Sheet40Range2" localSheetId="10">#REF!</definedName>
    <definedName name="Sheet40Range2" localSheetId="14">#REF!</definedName>
    <definedName name="Sheet40Range2" localSheetId="5">#REF!</definedName>
    <definedName name="Sheet40Range2" localSheetId="6">#REF!</definedName>
    <definedName name="Sheet40Range2" localSheetId="8">#REF!</definedName>
    <definedName name="Sheet40Range2" localSheetId="9">#REF!</definedName>
    <definedName name="Sheet40Range2" localSheetId="16">#REF!</definedName>
    <definedName name="Sheet40Range2" localSheetId="25">#REF!</definedName>
    <definedName name="Sheet40Range2" localSheetId="26">#REF!</definedName>
    <definedName name="Sheet40Range2" localSheetId="27">#REF!</definedName>
    <definedName name="Sheet40Range2" localSheetId="17">#REF!</definedName>
    <definedName name="Sheet40Range2" localSheetId="18">#REF!</definedName>
    <definedName name="Sheet40Range2" localSheetId="19">#REF!</definedName>
    <definedName name="Sheet40Range2" localSheetId="20">#REF!</definedName>
    <definedName name="Sheet40Range2" localSheetId="21">#REF!</definedName>
    <definedName name="Sheet40Range2" localSheetId="24">#REF!</definedName>
    <definedName name="Sheet40Range2" localSheetId="29">#REF!</definedName>
    <definedName name="Sheet40Range2" localSheetId="30">#REF!</definedName>
    <definedName name="Sheet40Range2" localSheetId="31">#REF!</definedName>
    <definedName name="Sheet40Range2" localSheetId="40">#REF!</definedName>
    <definedName name="Sheet40Range2" localSheetId="32">#REF!</definedName>
    <definedName name="Sheet40Range2" localSheetId="53">#REF!</definedName>
    <definedName name="Sheet40Range2" localSheetId="55">#REF!</definedName>
    <definedName name="Sheet40Range2" localSheetId="33">#REF!</definedName>
    <definedName name="Sheet40Range2" localSheetId="34">#REF!</definedName>
    <definedName name="Sheet40Range2" localSheetId="35">#REF!</definedName>
    <definedName name="Sheet40Range2" localSheetId="36">#REF!</definedName>
    <definedName name="Sheet40Range2" localSheetId="37">#REF!</definedName>
    <definedName name="Sheet40Range2" localSheetId="38">#REF!</definedName>
    <definedName name="Sheet40Range2" localSheetId="39">#REF!</definedName>
    <definedName name="Sheet40Range2" localSheetId="62">#REF!</definedName>
    <definedName name="Sheet40Range2" localSheetId="64">#REF!</definedName>
    <definedName name="Sheet40Range2" localSheetId="69">#REF!</definedName>
    <definedName name="Sheet40Range2" localSheetId="70">#REF!</definedName>
    <definedName name="Sheet40Range2" localSheetId="74">#REF!</definedName>
    <definedName name="Sheet40Range2">#REF!</definedName>
    <definedName name="Sheet40Range3" localSheetId="10">#REF!</definedName>
    <definedName name="Sheet40Range3" localSheetId="14">#REF!</definedName>
    <definedName name="Sheet40Range3" localSheetId="5">#REF!</definedName>
    <definedName name="Sheet40Range3" localSheetId="6">#REF!</definedName>
    <definedName name="Sheet40Range3" localSheetId="8">#REF!</definedName>
    <definedName name="Sheet40Range3" localSheetId="9">#REF!</definedName>
    <definedName name="Sheet40Range3" localSheetId="16">#REF!</definedName>
    <definedName name="Sheet40Range3" localSheetId="25">#REF!</definedName>
    <definedName name="Sheet40Range3" localSheetId="26">#REF!</definedName>
    <definedName name="Sheet40Range3" localSheetId="27">#REF!</definedName>
    <definedName name="Sheet40Range3" localSheetId="17">#REF!</definedName>
    <definedName name="Sheet40Range3" localSheetId="18">#REF!</definedName>
    <definedName name="Sheet40Range3" localSheetId="19">#REF!</definedName>
    <definedName name="Sheet40Range3" localSheetId="20">#REF!</definedName>
    <definedName name="Sheet40Range3" localSheetId="21">#REF!</definedName>
    <definedName name="Sheet40Range3" localSheetId="24">#REF!</definedName>
    <definedName name="Sheet40Range3" localSheetId="29">#REF!</definedName>
    <definedName name="Sheet40Range3" localSheetId="30">#REF!</definedName>
    <definedName name="Sheet40Range3" localSheetId="31">#REF!</definedName>
    <definedName name="Sheet40Range3" localSheetId="40">#REF!</definedName>
    <definedName name="Sheet40Range3" localSheetId="32">#REF!</definedName>
    <definedName name="Sheet40Range3" localSheetId="53">#REF!</definedName>
    <definedName name="Sheet40Range3" localSheetId="55">#REF!</definedName>
    <definedName name="Sheet40Range3" localSheetId="33">#REF!</definedName>
    <definedName name="Sheet40Range3" localSheetId="34">#REF!</definedName>
    <definedName name="Sheet40Range3" localSheetId="35">#REF!</definedName>
    <definedName name="Sheet40Range3" localSheetId="36">#REF!</definedName>
    <definedName name="Sheet40Range3" localSheetId="37">#REF!</definedName>
    <definedName name="Sheet40Range3" localSheetId="38">#REF!</definedName>
    <definedName name="Sheet40Range3" localSheetId="39">#REF!</definedName>
    <definedName name="Sheet40Range3" localSheetId="62">#REF!</definedName>
    <definedName name="Sheet40Range3" localSheetId="64">#REF!</definedName>
    <definedName name="Sheet40Range3" localSheetId="69">#REF!</definedName>
    <definedName name="Sheet40Range3" localSheetId="70">#REF!</definedName>
    <definedName name="Sheet40Range3" localSheetId="74">#REF!</definedName>
    <definedName name="Sheet40Range3">#REF!</definedName>
    <definedName name="Sheet40Range4" localSheetId="10">#REF!</definedName>
    <definedName name="Sheet40Range4" localSheetId="14">#REF!</definedName>
    <definedName name="Sheet40Range4" localSheetId="5">#REF!</definedName>
    <definedName name="Sheet40Range4" localSheetId="6">#REF!</definedName>
    <definedName name="Sheet40Range4" localSheetId="8">#REF!</definedName>
    <definedName name="Sheet40Range4" localSheetId="9">#REF!</definedName>
    <definedName name="Sheet40Range4" localSheetId="16">#REF!</definedName>
    <definedName name="Sheet40Range4" localSheetId="25">#REF!</definedName>
    <definedName name="Sheet40Range4" localSheetId="26">#REF!</definedName>
    <definedName name="Sheet40Range4" localSheetId="27">#REF!</definedName>
    <definedName name="Sheet40Range4" localSheetId="17">#REF!</definedName>
    <definedName name="Sheet40Range4" localSheetId="18">#REF!</definedName>
    <definedName name="Sheet40Range4" localSheetId="19">#REF!</definedName>
    <definedName name="Sheet40Range4" localSheetId="20">#REF!</definedName>
    <definedName name="Sheet40Range4" localSheetId="21">#REF!</definedName>
    <definedName name="Sheet40Range4" localSheetId="24">#REF!</definedName>
    <definedName name="Sheet40Range4" localSheetId="29">#REF!</definedName>
    <definedName name="Sheet40Range4" localSheetId="30">#REF!</definedName>
    <definedName name="Sheet40Range4" localSheetId="31">#REF!</definedName>
    <definedName name="Sheet40Range4" localSheetId="40">#REF!</definedName>
    <definedName name="Sheet40Range4" localSheetId="32">#REF!</definedName>
    <definedName name="Sheet40Range4" localSheetId="53">#REF!</definedName>
    <definedName name="Sheet40Range4" localSheetId="55">#REF!</definedName>
    <definedName name="Sheet40Range4" localSheetId="33">#REF!</definedName>
    <definedName name="Sheet40Range4" localSheetId="34">#REF!</definedName>
    <definedName name="Sheet40Range4" localSheetId="35">#REF!</definedName>
    <definedName name="Sheet40Range4" localSheetId="36">#REF!</definedName>
    <definedName name="Sheet40Range4" localSheetId="37">#REF!</definedName>
    <definedName name="Sheet40Range4" localSheetId="38">#REF!</definedName>
    <definedName name="Sheet40Range4" localSheetId="39">#REF!</definedName>
    <definedName name="Sheet40Range4" localSheetId="62">#REF!</definedName>
    <definedName name="Sheet40Range4" localSheetId="64">#REF!</definedName>
    <definedName name="Sheet40Range4" localSheetId="69">#REF!</definedName>
    <definedName name="Sheet40Range4" localSheetId="70">#REF!</definedName>
    <definedName name="Sheet40Range4" localSheetId="74">#REF!</definedName>
    <definedName name="Sheet40Range4">#REF!</definedName>
    <definedName name="Sheet40Range5" localSheetId="10">#REF!</definedName>
    <definedName name="Sheet40Range5" localSheetId="14">#REF!</definedName>
    <definedName name="Sheet40Range5" localSheetId="5">#REF!</definedName>
    <definedName name="Sheet40Range5" localSheetId="6">#REF!</definedName>
    <definedName name="Sheet40Range5" localSheetId="8">#REF!</definedName>
    <definedName name="Sheet40Range5" localSheetId="9">#REF!</definedName>
    <definedName name="Sheet40Range5" localSheetId="16">#REF!</definedName>
    <definedName name="Sheet40Range5" localSheetId="25">#REF!</definedName>
    <definedName name="Sheet40Range5" localSheetId="26">#REF!</definedName>
    <definedName name="Sheet40Range5" localSheetId="27">#REF!</definedName>
    <definedName name="Sheet40Range5" localSheetId="17">#REF!</definedName>
    <definedName name="Sheet40Range5" localSheetId="18">#REF!</definedName>
    <definedName name="Sheet40Range5" localSheetId="19">#REF!</definedName>
    <definedName name="Sheet40Range5" localSheetId="20">#REF!</definedName>
    <definedName name="Sheet40Range5" localSheetId="21">#REF!</definedName>
    <definedName name="Sheet40Range5" localSheetId="24">#REF!</definedName>
    <definedName name="Sheet40Range5" localSheetId="29">#REF!</definedName>
    <definedName name="Sheet40Range5" localSheetId="30">#REF!</definedName>
    <definedName name="Sheet40Range5" localSheetId="31">#REF!</definedName>
    <definedName name="Sheet40Range5" localSheetId="40">#REF!</definedName>
    <definedName name="Sheet40Range5" localSheetId="32">#REF!</definedName>
    <definedName name="Sheet40Range5" localSheetId="53">#REF!</definedName>
    <definedName name="Sheet40Range5" localSheetId="55">#REF!</definedName>
    <definedName name="Sheet40Range5" localSheetId="33">#REF!</definedName>
    <definedName name="Sheet40Range5" localSheetId="34">#REF!</definedName>
    <definedName name="Sheet40Range5" localSheetId="35">#REF!</definedName>
    <definedName name="Sheet40Range5" localSheetId="36">#REF!</definedName>
    <definedName name="Sheet40Range5" localSheetId="37">#REF!</definedName>
    <definedName name="Sheet40Range5" localSheetId="38">#REF!</definedName>
    <definedName name="Sheet40Range5" localSheetId="39">#REF!</definedName>
    <definedName name="Sheet40Range5" localSheetId="62">#REF!</definedName>
    <definedName name="Sheet40Range5" localSheetId="64">#REF!</definedName>
    <definedName name="Sheet40Range5" localSheetId="69">#REF!</definedName>
    <definedName name="Sheet40Range5" localSheetId="70">#REF!</definedName>
    <definedName name="Sheet40Range5" localSheetId="74">#REF!</definedName>
    <definedName name="Sheet40Range5">#REF!</definedName>
    <definedName name="Sheet40Range6" localSheetId="10">#REF!</definedName>
    <definedName name="Sheet40Range6" localSheetId="14">#REF!</definedName>
    <definedName name="Sheet40Range6" localSheetId="5">#REF!</definedName>
    <definedName name="Sheet40Range6" localSheetId="6">#REF!</definedName>
    <definedName name="Sheet40Range6" localSheetId="8">#REF!</definedName>
    <definedName name="Sheet40Range6" localSheetId="9">#REF!</definedName>
    <definedName name="Sheet40Range6" localSheetId="16">#REF!</definedName>
    <definedName name="Sheet40Range6" localSheetId="25">#REF!</definedName>
    <definedName name="Sheet40Range6" localSheetId="26">#REF!</definedName>
    <definedName name="Sheet40Range6" localSheetId="27">#REF!</definedName>
    <definedName name="Sheet40Range6" localSheetId="17">#REF!</definedName>
    <definedName name="Sheet40Range6" localSheetId="18">#REF!</definedName>
    <definedName name="Sheet40Range6" localSheetId="19">#REF!</definedName>
    <definedName name="Sheet40Range6" localSheetId="20">#REF!</definedName>
    <definedName name="Sheet40Range6" localSheetId="21">#REF!</definedName>
    <definedName name="Sheet40Range6" localSheetId="24">#REF!</definedName>
    <definedName name="Sheet40Range6" localSheetId="29">#REF!</definedName>
    <definedName name="Sheet40Range6" localSheetId="30">#REF!</definedName>
    <definedName name="Sheet40Range6" localSheetId="31">#REF!</definedName>
    <definedName name="Sheet40Range6" localSheetId="40">#REF!</definedName>
    <definedName name="Sheet40Range6" localSheetId="32">#REF!</definedName>
    <definedName name="Sheet40Range6" localSheetId="53">#REF!</definedName>
    <definedName name="Sheet40Range6" localSheetId="55">#REF!</definedName>
    <definedName name="Sheet40Range6" localSheetId="33">#REF!</definedName>
    <definedName name="Sheet40Range6" localSheetId="34">#REF!</definedName>
    <definedName name="Sheet40Range6" localSheetId="35">#REF!</definedName>
    <definedName name="Sheet40Range6" localSheetId="36">#REF!</definedName>
    <definedName name="Sheet40Range6" localSheetId="37">#REF!</definedName>
    <definedName name="Sheet40Range6" localSheetId="38">#REF!</definedName>
    <definedName name="Sheet40Range6" localSheetId="39">#REF!</definedName>
    <definedName name="Sheet40Range6" localSheetId="62">#REF!</definedName>
    <definedName name="Sheet40Range6" localSheetId="64">#REF!</definedName>
    <definedName name="Sheet40Range6" localSheetId="69">#REF!</definedName>
    <definedName name="Sheet40Range6" localSheetId="70">#REF!</definedName>
    <definedName name="Sheet40Range6" localSheetId="74">#REF!</definedName>
    <definedName name="Sheet40Range6">#REF!</definedName>
    <definedName name="Sheet40Range7" localSheetId="10">#REF!</definedName>
    <definedName name="Sheet40Range7" localSheetId="14">#REF!</definedName>
    <definedName name="Sheet40Range7" localSheetId="5">#REF!</definedName>
    <definedName name="Sheet40Range7" localSheetId="6">#REF!</definedName>
    <definedName name="Sheet40Range7" localSheetId="8">#REF!</definedName>
    <definedName name="Sheet40Range7" localSheetId="9">#REF!</definedName>
    <definedName name="Sheet40Range7" localSheetId="16">#REF!</definedName>
    <definedName name="Sheet40Range7" localSheetId="25">#REF!</definedName>
    <definedName name="Sheet40Range7" localSheetId="26">#REF!</definedName>
    <definedName name="Sheet40Range7" localSheetId="27">#REF!</definedName>
    <definedName name="Sheet40Range7" localSheetId="17">#REF!</definedName>
    <definedName name="Sheet40Range7" localSheetId="18">#REF!</definedName>
    <definedName name="Sheet40Range7" localSheetId="19">#REF!</definedName>
    <definedName name="Sheet40Range7" localSheetId="20">#REF!</definedName>
    <definedName name="Sheet40Range7" localSheetId="21">#REF!</definedName>
    <definedName name="Sheet40Range7" localSheetId="24">#REF!</definedName>
    <definedName name="Sheet40Range7" localSheetId="29">#REF!</definedName>
    <definedName name="Sheet40Range7" localSheetId="30">#REF!</definedName>
    <definedName name="Sheet40Range7" localSheetId="31">#REF!</definedName>
    <definedName name="Sheet40Range7" localSheetId="40">#REF!</definedName>
    <definedName name="Sheet40Range7" localSheetId="32">#REF!</definedName>
    <definedName name="Sheet40Range7" localSheetId="53">#REF!</definedName>
    <definedName name="Sheet40Range7" localSheetId="55">#REF!</definedName>
    <definedName name="Sheet40Range7" localSheetId="33">#REF!</definedName>
    <definedName name="Sheet40Range7" localSheetId="34">#REF!</definedName>
    <definedName name="Sheet40Range7" localSheetId="35">#REF!</definedName>
    <definedName name="Sheet40Range7" localSheetId="36">#REF!</definedName>
    <definedName name="Sheet40Range7" localSheetId="37">#REF!</definedName>
    <definedName name="Sheet40Range7" localSheetId="38">#REF!</definedName>
    <definedName name="Sheet40Range7" localSheetId="39">#REF!</definedName>
    <definedName name="Sheet40Range7" localSheetId="62">#REF!</definedName>
    <definedName name="Sheet40Range7" localSheetId="64">#REF!</definedName>
    <definedName name="Sheet40Range7" localSheetId="69">#REF!</definedName>
    <definedName name="Sheet40Range7" localSheetId="70">#REF!</definedName>
    <definedName name="Sheet40Range7" localSheetId="74">#REF!</definedName>
    <definedName name="Sheet40Range7">#REF!</definedName>
    <definedName name="Sheet41Range1" localSheetId="10">#REF!</definedName>
    <definedName name="Sheet41Range1" localSheetId="14">#REF!</definedName>
    <definedName name="Sheet41Range1" localSheetId="5">#REF!</definedName>
    <definedName name="Sheet41Range1" localSheetId="6">#REF!</definedName>
    <definedName name="Sheet41Range1" localSheetId="8">#REF!</definedName>
    <definedName name="Sheet41Range1" localSheetId="9">#REF!</definedName>
    <definedName name="Sheet41Range1" localSheetId="16">#REF!</definedName>
    <definedName name="Sheet41Range1" localSheetId="25">#REF!</definedName>
    <definedName name="Sheet41Range1" localSheetId="26">#REF!</definedName>
    <definedName name="Sheet41Range1" localSheetId="27">#REF!</definedName>
    <definedName name="Sheet41Range1" localSheetId="17">#REF!</definedName>
    <definedName name="Sheet41Range1" localSheetId="18">#REF!</definedName>
    <definedName name="Sheet41Range1" localSheetId="19">#REF!</definedName>
    <definedName name="Sheet41Range1" localSheetId="20">#REF!</definedName>
    <definedName name="Sheet41Range1" localSheetId="21">#REF!</definedName>
    <definedName name="Sheet41Range1" localSheetId="24">#REF!</definedName>
    <definedName name="Sheet41Range1" localSheetId="29">#REF!</definedName>
    <definedName name="Sheet41Range1" localSheetId="30">#REF!</definedName>
    <definedName name="Sheet41Range1" localSheetId="31">#REF!</definedName>
    <definedName name="Sheet41Range1" localSheetId="40">#REF!</definedName>
    <definedName name="Sheet41Range1" localSheetId="32">#REF!</definedName>
    <definedName name="Sheet41Range1" localSheetId="53">#REF!</definedName>
    <definedName name="Sheet41Range1" localSheetId="55">#REF!</definedName>
    <definedName name="Sheet41Range1" localSheetId="33">#REF!</definedName>
    <definedName name="Sheet41Range1" localSheetId="34">#REF!</definedName>
    <definedName name="Sheet41Range1" localSheetId="35">#REF!</definedName>
    <definedName name="Sheet41Range1" localSheetId="36">#REF!</definedName>
    <definedName name="Sheet41Range1" localSheetId="37">#REF!</definedName>
    <definedName name="Sheet41Range1" localSheetId="38">#REF!</definedName>
    <definedName name="Sheet41Range1" localSheetId="39">#REF!</definedName>
    <definedName name="Sheet41Range1" localSheetId="62">#REF!</definedName>
    <definedName name="Sheet41Range1" localSheetId="64">#REF!</definedName>
    <definedName name="Sheet41Range1" localSheetId="69">#REF!</definedName>
    <definedName name="Sheet41Range1" localSheetId="70">#REF!</definedName>
    <definedName name="Sheet41Range1" localSheetId="74">#REF!</definedName>
    <definedName name="Sheet41Range1">#REF!</definedName>
    <definedName name="Sheet41Range2" localSheetId="10">#REF!</definedName>
    <definedName name="Sheet41Range2" localSheetId="14">#REF!</definedName>
    <definedName name="Sheet41Range2" localSheetId="5">#REF!</definedName>
    <definedName name="Sheet41Range2" localSheetId="6">#REF!</definedName>
    <definedName name="Sheet41Range2" localSheetId="8">#REF!</definedName>
    <definedName name="Sheet41Range2" localSheetId="9">#REF!</definedName>
    <definedName name="Sheet41Range2" localSheetId="16">#REF!</definedName>
    <definedName name="Sheet41Range2" localSheetId="25">#REF!</definedName>
    <definedName name="Sheet41Range2" localSheetId="26">#REF!</definedName>
    <definedName name="Sheet41Range2" localSheetId="27">#REF!</definedName>
    <definedName name="Sheet41Range2" localSheetId="17">#REF!</definedName>
    <definedName name="Sheet41Range2" localSheetId="18">#REF!</definedName>
    <definedName name="Sheet41Range2" localSheetId="19">#REF!</definedName>
    <definedName name="Sheet41Range2" localSheetId="20">#REF!</definedName>
    <definedName name="Sheet41Range2" localSheetId="21">#REF!</definedName>
    <definedName name="Sheet41Range2" localSheetId="24">#REF!</definedName>
    <definedName name="Sheet41Range2" localSheetId="29">#REF!</definedName>
    <definedName name="Sheet41Range2" localSheetId="30">#REF!</definedName>
    <definedName name="Sheet41Range2" localSheetId="31">#REF!</definedName>
    <definedName name="Sheet41Range2" localSheetId="40">#REF!</definedName>
    <definedName name="Sheet41Range2" localSheetId="32">#REF!</definedName>
    <definedName name="Sheet41Range2" localSheetId="53">#REF!</definedName>
    <definedName name="Sheet41Range2" localSheetId="55">#REF!</definedName>
    <definedName name="Sheet41Range2" localSheetId="33">#REF!</definedName>
    <definedName name="Sheet41Range2" localSheetId="34">#REF!</definedName>
    <definedName name="Sheet41Range2" localSheetId="35">#REF!</definedName>
    <definedName name="Sheet41Range2" localSheetId="36">#REF!</definedName>
    <definedName name="Sheet41Range2" localSheetId="37">#REF!</definedName>
    <definedName name="Sheet41Range2" localSheetId="38">#REF!</definedName>
    <definedName name="Sheet41Range2" localSheetId="39">#REF!</definedName>
    <definedName name="Sheet41Range2" localSheetId="62">#REF!</definedName>
    <definedName name="Sheet41Range2" localSheetId="64">#REF!</definedName>
    <definedName name="Sheet41Range2" localSheetId="69">#REF!</definedName>
    <definedName name="Sheet41Range2" localSheetId="70">#REF!</definedName>
    <definedName name="Sheet41Range2" localSheetId="74">#REF!</definedName>
    <definedName name="Sheet41Range2">#REF!</definedName>
    <definedName name="Sheet51Range3" localSheetId="0">[5]Summary2!#REF!</definedName>
    <definedName name="Sheet51Range3" localSheetId="10">[5]Summary2!#REF!</definedName>
    <definedName name="Sheet51Range3" localSheetId="14">[5]Summary2!#REF!</definedName>
    <definedName name="Sheet51Range3" localSheetId="5">[5]Summary2!#REF!</definedName>
    <definedName name="Sheet51Range3" localSheetId="6">[5]Summary2!#REF!</definedName>
    <definedName name="Sheet51Range3" localSheetId="8">[5]Summary2!#REF!</definedName>
    <definedName name="Sheet51Range3" localSheetId="9">[5]Summary2!#REF!</definedName>
    <definedName name="Sheet51Range3" localSheetId="16">[5]Summary2!#REF!</definedName>
    <definedName name="Sheet51Range3" localSheetId="25">[5]Summary2!#REF!</definedName>
    <definedName name="Sheet51Range3" localSheetId="26">[5]Summary2!#REF!</definedName>
    <definedName name="Sheet51Range3" localSheetId="27">[5]Summary2!#REF!</definedName>
    <definedName name="Sheet51Range3" localSheetId="17">[5]Summary2!#REF!</definedName>
    <definedName name="Sheet51Range3" localSheetId="18">[5]Summary2!#REF!</definedName>
    <definedName name="Sheet51Range3" localSheetId="19">[5]Summary2!#REF!</definedName>
    <definedName name="Sheet51Range3" localSheetId="20">[5]Summary2!#REF!</definedName>
    <definedName name="Sheet51Range3" localSheetId="21">[5]Summary2!#REF!</definedName>
    <definedName name="Sheet51Range3" localSheetId="24">[5]Summary2!#REF!</definedName>
    <definedName name="Sheet51Range3" localSheetId="29">[6]Summary2!#REF!</definedName>
    <definedName name="Sheet51Range3" localSheetId="30">[6]Summary2!#REF!</definedName>
    <definedName name="Sheet51Range3" localSheetId="31">[5]Summary2!#REF!</definedName>
    <definedName name="Sheet51Range3" localSheetId="40">[6]Summary2!#REF!</definedName>
    <definedName name="Sheet51Range3" localSheetId="32">[6]Summary2!#REF!</definedName>
    <definedName name="Sheet51Range3" localSheetId="53">[6]Summary2!#REF!</definedName>
    <definedName name="Sheet51Range3" localSheetId="55">[6]Summary2!#REF!</definedName>
    <definedName name="Sheet51Range3" localSheetId="33">[6]Summary2!#REF!</definedName>
    <definedName name="Sheet51Range3" localSheetId="34">[6]Summary2!#REF!</definedName>
    <definedName name="Sheet51Range3" localSheetId="35">[6]Summary2!#REF!</definedName>
    <definedName name="Sheet51Range3" localSheetId="36">[5]Summary2!#REF!</definedName>
    <definedName name="Sheet51Range3" localSheetId="37">[5]Summary2!#REF!</definedName>
    <definedName name="Sheet51Range3" localSheetId="38">[5]Summary2!#REF!</definedName>
    <definedName name="Sheet51Range3" localSheetId="39">[6]Summary2!#REF!</definedName>
    <definedName name="Sheet51Range3" localSheetId="60">[5]Summary2!#REF!</definedName>
    <definedName name="Sheet51Range3" localSheetId="62">[5]Summary2!#REF!</definedName>
    <definedName name="Sheet51Range3" localSheetId="64">[5]Summary2!#REF!</definedName>
    <definedName name="Sheet51Range3" localSheetId="69">[6]Summary2!#REF!</definedName>
    <definedName name="Sheet51Range3" localSheetId="70">[6]Summary2!#REF!</definedName>
    <definedName name="Sheet51Range3" localSheetId="74">[6]Summary2!#REF!</definedName>
    <definedName name="Sheet51Range3">[6]Summary2!#REF!</definedName>
    <definedName name="Sheet64Range1" localSheetId="10">#REF!</definedName>
    <definedName name="Sheet64Range1" localSheetId="14">#REF!</definedName>
    <definedName name="Sheet64Range1" localSheetId="5">#REF!</definedName>
    <definedName name="Sheet64Range1" localSheetId="6">#REF!</definedName>
    <definedName name="Sheet64Range1" localSheetId="8">#REF!</definedName>
    <definedName name="Sheet64Range1" localSheetId="9">#REF!</definedName>
    <definedName name="Sheet64Range1" localSheetId="16">#REF!</definedName>
    <definedName name="Sheet64Range1" localSheetId="25">#REF!</definedName>
    <definedName name="Sheet64Range1" localSheetId="26">#REF!</definedName>
    <definedName name="Sheet64Range1" localSheetId="27">#REF!</definedName>
    <definedName name="Sheet64Range1" localSheetId="17">#REF!</definedName>
    <definedName name="Sheet64Range1" localSheetId="18">#REF!</definedName>
    <definedName name="Sheet64Range1" localSheetId="19">#REF!</definedName>
    <definedName name="Sheet64Range1" localSheetId="20">#REF!</definedName>
    <definedName name="Sheet64Range1" localSheetId="21">#REF!</definedName>
    <definedName name="Sheet64Range1" localSheetId="24">#REF!</definedName>
    <definedName name="Sheet64Range1" localSheetId="29">#REF!</definedName>
    <definedName name="Sheet64Range1" localSheetId="30">#REF!</definedName>
    <definedName name="Sheet64Range1" localSheetId="31">#REF!</definedName>
    <definedName name="Sheet64Range1" localSheetId="40">#REF!</definedName>
    <definedName name="Sheet64Range1" localSheetId="32">#REF!</definedName>
    <definedName name="Sheet64Range1" localSheetId="53">#REF!</definedName>
    <definedName name="Sheet64Range1" localSheetId="55">#REF!</definedName>
    <definedName name="Sheet64Range1" localSheetId="33">#REF!</definedName>
    <definedName name="Sheet64Range1" localSheetId="34">#REF!</definedName>
    <definedName name="Sheet64Range1" localSheetId="35">#REF!</definedName>
    <definedName name="Sheet64Range1" localSheetId="36">#REF!</definedName>
    <definedName name="Sheet64Range1" localSheetId="37">#REF!</definedName>
    <definedName name="Sheet64Range1" localSheetId="38">#REF!</definedName>
    <definedName name="Sheet64Range1" localSheetId="39">#REF!</definedName>
    <definedName name="Sheet64Range1" localSheetId="62">#REF!</definedName>
    <definedName name="Sheet64Range1" localSheetId="64">#REF!</definedName>
    <definedName name="Sheet64Range1" localSheetId="69">#REF!</definedName>
    <definedName name="Sheet64Range1" localSheetId="70">#REF!</definedName>
    <definedName name="Sheet64Range1" localSheetId="74">#REF!</definedName>
    <definedName name="Sheet64Range1">#REF!</definedName>
    <definedName name="Sheet64Range2" localSheetId="10">#REF!</definedName>
    <definedName name="Sheet64Range2" localSheetId="14">#REF!</definedName>
    <definedName name="Sheet64Range2" localSheetId="5">#REF!</definedName>
    <definedName name="Sheet64Range2" localSheetId="6">#REF!</definedName>
    <definedName name="Sheet64Range2" localSheetId="8">#REF!</definedName>
    <definedName name="Sheet64Range2" localSheetId="9">#REF!</definedName>
    <definedName name="Sheet64Range2" localSheetId="16">#REF!</definedName>
    <definedName name="Sheet64Range2" localSheetId="25">#REF!</definedName>
    <definedName name="Sheet64Range2" localSheetId="26">#REF!</definedName>
    <definedName name="Sheet64Range2" localSheetId="27">#REF!</definedName>
    <definedName name="Sheet64Range2" localSheetId="17">#REF!</definedName>
    <definedName name="Sheet64Range2" localSheetId="18">#REF!</definedName>
    <definedName name="Sheet64Range2" localSheetId="19">#REF!</definedName>
    <definedName name="Sheet64Range2" localSheetId="20">#REF!</definedName>
    <definedName name="Sheet64Range2" localSheetId="21">#REF!</definedName>
    <definedName name="Sheet64Range2" localSheetId="24">#REF!</definedName>
    <definedName name="Sheet64Range2" localSheetId="29">#REF!</definedName>
    <definedName name="Sheet64Range2" localSheetId="30">#REF!</definedName>
    <definedName name="Sheet64Range2" localSheetId="31">#REF!</definedName>
    <definedName name="Sheet64Range2" localSheetId="40">#REF!</definedName>
    <definedName name="Sheet64Range2" localSheetId="32">#REF!</definedName>
    <definedName name="Sheet64Range2" localSheetId="53">#REF!</definedName>
    <definedName name="Sheet64Range2" localSheetId="55">#REF!</definedName>
    <definedName name="Sheet64Range2" localSheetId="33">#REF!</definedName>
    <definedName name="Sheet64Range2" localSheetId="34">#REF!</definedName>
    <definedName name="Sheet64Range2" localSheetId="35">#REF!</definedName>
    <definedName name="Sheet64Range2" localSheetId="36">#REF!</definedName>
    <definedName name="Sheet64Range2" localSheetId="37">#REF!</definedName>
    <definedName name="Sheet64Range2" localSheetId="38">#REF!</definedName>
    <definedName name="Sheet64Range2" localSheetId="39">#REF!</definedName>
    <definedName name="Sheet64Range2" localSheetId="62">#REF!</definedName>
    <definedName name="Sheet64Range2" localSheetId="64">#REF!</definedName>
    <definedName name="Sheet64Range2" localSheetId="69">#REF!</definedName>
    <definedName name="Sheet64Range2" localSheetId="70">#REF!</definedName>
    <definedName name="Sheet64Range2" localSheetId="74">#REF!</definedName>
    <definedName name="Sheet64Range2">#REF!</definedName>
    <definedName name="Sheet64Range3" localSheetId="10">#REF!</definedName>
    <definedName name="Sheet64Range3" localSheetId="14">#REF!</definedName>
    <definedName name="Sheet64Range3" localSheetId="5">#REF!</definedName>
    <definedName name="Sheet64Range3" localSheetId="6">#REF!</definedName>
    <definedName name="Sheet64Range3" localSheetId="8">#REF!</definedName>
    <definedName name="Sheet64Range3" localSheetId="9">#REF!</definedName>
    <definedName name="Sheet64Range3" localSheetId="16">#REF!</definedName>
    <definedName name="Sheet64Range3" localSheetId="25">#REF!</definedName>
    <definedName name="Sheet64Range3" localSheetId="26">#REF!</definedName>
    <definedName name="Sheet64Range3" localSheetId="27">#REF!</definedName>
    <definedName name="Sheet64Range3" localSheetId="17">#REF!</definedName>
    <definedName name="Sheet64Range3" localSheetId="18">#REF!</definedName>
    <definedName name="Sheet64Range3" localSheetId="19">#REF!</definedName>
    <definedName name="Sheet64Range3" localSheetId="20">#REF!</definedName>
    <definedName name="Sheet64Range3" localSheetId="21">#REF!</definedName>
    <definedName name="Sheet64Range3" localSheetId="24">#REF!</definedName>
    <definedName name="Sheet64Range3" localSheetId="29">#REF!</definedName>
    <definedName name="Sheet64Range3" localSheetId="30">#REF!</definedName>
    <definedName name="Sheet64Range3" localSheetId="31">#REF!</definedName>
    <definedName name="Sheet64Range3" localSheetId="40">#REF!</definedName>
    <definedName name="Sheet64Range3" localSheetId="32">#REF!</definedName>
    <definedName name="Sheet64Range3" localSheetId="53">#REF!</definedName>
    <definedName name="Sheet64Range3" localSheetId="55">#REF!</definedName>
    <definedName name="Sheet64Range3" localSheetId="33">#REF!</definedName>
    <definedName name="Sheet64Range3" localSheetId="34">#REF!</definedName>
    <definedName name="Sheet64Range3" localSheetId="35">#REF!</definedName>
    <definedName name="Sheet64Range3" localSheetId="36">#REF!</definedName>
    <definedName name="Sheet64Range3" localSheetId="37">#REF!</definedName>
    <definedName name="Sheet64Range3" localSheetId="38">#REF!</definedName>
    <definedName name="Sheet64Range3" localSheetId="39">#REF!</definedName>
    <definedName name="Sheet64Range3" localSheetId="62">#REF!</definedName>
    <definedName name="Sheet64Range3" localSheetId="64">#REF!</definedName>
    <definedName name="Sheet64Range3" localSheetId="69">#REF!</definedName>
    <definedName name="Sheet64Range3" localSheetId="70">#REF!</definedName>
    <definedName name="Sheet64Range3" localSheetId="74">#REF!</definedName>
    <definedName name="Sheet64Range3">#REF!</definedName>
    <definedName name="Sheet64Range4" localSheetId="10">#REF!</definedName>
    <definedName name="Sheet64Range4" localSheetId="14">#REF!</definedName>
    <definedName name="Sheet64Range4" localSheetId="5">#REF!</definedName>
    <definedName name="Sheet64Range4" localSheetId="6">#REF!</definedName>
    <definedName name="Sheet64Range4" localSheetId="8">#REF!</definedName>
    <definedName name="Sheet64Range4" localSheetId="9">#REF!</definedName>
    <definedName name="Sheet64Range4" localSheetId="16">#REF!</definedName>
    <definedName name="Sheet64Range4" localSheetId="25">#REF!</definedName>
    <definedName name="Sheet64Range4" localSheetId="26">#REF!</definedName>
    <definedName name="Sheet64Range4" localSheetId="27">#REF!</definedName>
    <definedName name="Sheet64Range4" localSheetId="17">#REF!</definedName>
    <definedName name="Sheet64Range4" localSheetId="18">#REF!</definedName>
    <definedName name="Sheet64Range4" localSheetId="19">#REF!</definedName>
    <definedName name="Sheet64Range4" localSheetId="20">#REF!</definedName>
    <definedName name="Sheet64Range4" localSheetId="21">#REF!</definedName>
    <definedName name="Sheet64Range4" localSheetId="24">#REF!</definedName>
    <definedName name="Sheet64Range4" localSheetId="29">#REF!</definedName>
    <definedName name="Sheet64Range4" localSheetId="30">#REF!</definedName>
    <definedName name="Sheet64Range4" localSheetId="31">#REF!</definedName>
    <definedName name="Sheet64Range4" localSheetId="40">#REF!</definedName>
    <definedName name="Sheet64Range4" localSheetId="32">#REF!</definedName>
    <definedName name="Sheet64Range4" localSheetId="53">#REF!</definedName>
    <definedName name="Sheet64Range4" localSheetId="55">#REF!</definedName>
    <definedName name="Sheet64Range4" localSheetId="33">#REF!</definedName>
    <definedName name="Sheet64Range4" localSheetId="34">#REF!</definedName>
    <definedName name="Sheet64Range4" localSheetId="35">#REF!</definedName>
    <definedName name="Sheet64Range4" localSheetId="36">#REF!</definedName>
    <definedName name="Sheet64Range4" localSheetId="37">#REF!</definedName>
    <definedName name="Sheet64Range4" localSheetId="38">#REF!</definedName>
    <definedName name="Sheet64Range4" localSheetId="39">#REF!</definedName>
    <definedName name="Sheet64Range4" localSheetId="62">#REF!</definedName>
    <definedName name="Sheet64Range4" localSheetId="64">#REF!</definedName>
    <definedName name="Sheet64Range4" localSheetId="69">#REF!</definedName>
    <definedName name="Sheet64Range4" localSheetId="70">#REF!</definedName>
    <definedName name="Sheet64Range4" localSheetId="74">#REF!</definedName>
    <definedName name="Sheet64Range4">#REF!</definedName>
    <definedName name="Sheet8Range2" localSheetId="0">'[5]Table1.A(c)'!#REF!</definedName>
    <definedName name="Sheet8Range2" localSheetId="10">'[5]Table1.A(c)'!#REF!</definedName>
    <definedName name="Sheet8Range2" localSheetId="14">'[5]Table1.A(c)'!#REF!</definedName>
    <definedName name="Sheet8Range2" localSheetId="5">'[5]Table1.A(c)'!#REF!</definedName>
    <definedName name="Sheet8Range2" localSheetId="6">'[5]Table1.A(c)'!#REF!</definedName>
    <definedName name="Sheet8Range2" localSheetId="8">'[5]Table1.A(c)'!#REF!</definedName>
    <definedName name="Sheet8Range2" localSheetId="9">'[5]Table1.A(c)'!#REF!</definedName>
    <definedName name="Sheet8Range2" localSheetId="16">'[5]Table1.A(c)'!#REF!</definedName>
    <definedName name="Sheet8Range2" localSheetId="25">'[5]Table1.A(c)'!#REF!</definedName>
    <definedName name="Sheet8Range2" localSheetId="26">'[5]Table1.A(c)'!#REF!</definedName>
    <definedName name="Sheet8Range2" localSheetId="27">'[5]Table1.A(c)'!#REF!</definedName>
    <definedName name="Sheet8Range2" localSheetId="17">'[5]Table1.A(c)'!#REF!</definedName>
    <definedName name="Sheet8Range2" localSheetId="18">'[5]Table1.A(c)'!#REF!</definedName>
    <definedName name="Sheet8Range2" localSheetId="19">'[5]Table1.A(c)'!#REF!</definedName>
    <definedName name="Sheet8Range2" localSheetId="20">'[5]Table1.A(c)'!#REF!</definedName>
    <definedName name="Sheet8Range2" localSheetId="21">'[5]Table1.A(c)'!#REF!</definedName>
    <definedName name="Sheet8Range2" localSheetId="24">'[5]Table1.A(c)'!#REF!</definedName>
    <definedName name="Sheet8Range2" localSheetId="29">'[6]Table1.A(c)'!#REF!</definedName>
    <definedName name="Sheet8Range2" localSheetId="30">'[6]Table1.A(c)'!#REF!</definedName>
    <definedName name="Sheet8Range2" localSheetId="31">'[5]Table1.A(c)'!#REF!</definedName>
    <definedName name="Sheet8Range2" localSheetId="40">'[6]Table1.A(c)'!#REF!</definedName>
    <definedName name="Sheet8Range2" localSheetId="32">'[6]Table1.A(c)'!#REF!</definedName>
    <definedName name="Sheet8Range2" localSheetId="53">'[6]Table1.A(c)'!#REF!</definedName>
    <definedName name="Sheet8Range2" localSheetId="55">'[6]Table1.A(c)'!#REF!</definedName>
    <definedName name="Sheet8Range2" localSheetId="33">'[6]Table1.A(c)'!#REF!</definedName>
    <definedName name="Sheet8Range2" localSheetId="34">'[6]Table1.A(c)'!#REF!</definedName>
    <definedName name="Sheet8Range2" localSheetId="35">'[6]Table1.A(c)'!#REF!</definedName>
    <definedName name="Sheet8Range2" localSheetId="36">'[5]Table1.A(c)'!#REF!</definedName>
    <definedName name="Sheet8Range2" localSheetId="37">'[5]Table1.A(c)'!#REF!</definedName>
    <definedName name="Sheet8Range2" localSheetId="38">'[5]Table1.A(c)'!#REF!</definedName>
    <definedName name="Sheet8Range2" localSheetId="39">'[6]Table1.A(c)'!#REF!</definedName>
    <definedName name="Sheet8Range2" localSheetId="60">'[5]Table1.A(c)'!#REF!</definedName>
    <definedName name="Sheet8Range2" localSheetId="62">'[5]Table1.A(c)'!#REF!</definedName>
    <definedName name="Sheet8Range2" localSheetId="64">'[5]Table1.A(c)'!#REF!</definedName>
    <definedName name="Sheet8Range2" localSheetId="69">'[6]Table1.A(c)'!#REF!</definedName>
    <definedName name="Sheet8Range2" localSheetId="70">'[6]Table1.A(c)'!#REF!</definedName>
    <definedName name="Sheet8Range2" localSheetId="74">'[6]Table1.A(c)'!#REF!</definedName>
    <definedName name="Sheet8Range2">'[6]Table1.A(c)'!#REF!</definedName>
    <definedName name="softwood" localSheetId="8">'[2]non-forest Ag trees'!#REF!</definedName>
    <definedName name="softwood" localSheetId="25">'[2]non-forest Ag trees'!#REF!</definedName>
    <definedName name="softwood" localSheetId="26">'[2]non-forest Ag trees'!#REF!</definedName>
    <definedName name="softwood" localSheetId="27">'[2]non-forest Ag trees'!#REF!</definedName>
    <definedName name="softwood" localSheetId="20">'[2]non-forest Ag trees'!#REF!</definedName>
    <definedName name="softwood" localSheetId="29">'[2]non-forest Ag trees'!#REF!</definedName>
    <definedName name="softwood" localSheetId="30">'[2]non-forest Ag trees'!#REF!</definedName>
    <definedName name="softwood" localSheetId="40">'[2]non-forest Ag trees'!#REF!</definedName>
    <definedName name="softwood" localSheetId="32">'[2]non-forest Ag trees'!#REF!</definedName>
    <definedName name="softwood" localSheetId="53">'[2]non-forest Ag trees'!#REF!</definedName>
    <definedName name="softwood" localSheetId="55">'[2]non-forest Ag trees'!#REF!</definedName>
    <definedName name="softwood" localSheetId="33">'[2]non-forest Ag trees'!#REF!</definedName>
    <definedName name="softwood" localSheetId="34">'[2]non-forest Ag trees'!#REF!</definedName>
    <definedName name="softwood" localSheetId="35">'[2]non-forest Ag trees'!#REF!</definedName>
    <definedName name="softwood" localSheetId="37">'[2]non-forest Ag trees'!#REF!</definedName>
    <definedName name="softwood" localSheetId="39">'[2]non-forest Ag trees'!#REF!</definedName>
    <definedName name="softwood" localSheetId="62">'[2]non-forest Ag trees'!#REF!</definedName>
    <definedName name="softwood" localSheetId="64">'[2]non-forest Ag trees'!#REF!</definedName>
    <definedName name="softwood" localSheetId="69">'[2]non-forest Ag trees'!#REF!</definedName>
    <definedName name="softwood" localSheetId="70">'[2]non-forest Ag trees'!#REF!</definedName>
    <definedName name="softwood" localSheetId="74">'[2]non-forest Ag trees'!#REF!</definedName>
    <definedName name="softwood">'[2]non-forest Ag trees'!#REF!</definedName>
    <definedName name="StartYearforaverage">[2]SensInput!$E$97</definedName>
    <definedName name="tbl_q15_Pre_Type_Proportions_Pro_Rate">'[8]Pre-type Proportions (Q15)'!$A$3:$E$481</definedName>
    <definedName name="tbl_q8_D_RU_pc_Annual">'[8]D by RU and post-class (T8)'!$A$1:$AN$1693</definedName>
    <definedName name="Temperate">[2]Assumptions_Commodity!$K$13</definedName>
    <definedName name="TwithLULUCF2006">'[9]Level 2006 w LULUCF sorted'!$B$4:$J$104</definedName>
    <definedName name="VehPopChart">'[11]1998 Prov Table'!$B$5:$M$9,'[11]1998 Prov Table'!$B$13:$M$15,'[11]1998 Prov Table'!$B$19:$M$26,'[11]1998 Prov Table'!$B$30:$M$31,'[11]1998 Prov Table'!$B$35:$M$35,'[11]1998 Prov Table'!$B$37:$M$40</definedName>
    <definedName name="withLULUCF1990">'[9]Level 1990 w LULUCF sorted'!$B$4:$K$104</definedName>
    <definedName name="withLULUCF2006">'[9]Level 2006 w LULUCF sorted'!$B$4:$J$104</definedName>
    <definedName name="woLULUCF06">'[9]Level 1990 wo LULUCF Sorted'!$D$4:$K$88</definedName>
    <definedName name="woLULUCF1990">'[9]Level 1990 wo LULUCF Sorted'!$D$4:$K$88</definedName>
    <definedName name="wrn.All._.Pages." localSheetId="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4"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5"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6"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8"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9"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6"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5"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6"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7"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7"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8"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19"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1"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4"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29"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1"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4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2"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53"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55"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3"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4"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5"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6"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7"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8"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39"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6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62"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64"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69"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70"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72"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73"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localSheetId="74"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localSheetId="0" hidden="1">{"Assumptions51",#N/A,FALSE,"5-1 Assumptions";"assume52",#N/A,FALSE,"5-2 Assumptions";"assume53",#N/A,FALSE,"5-3 Assumptions";"Assumptions54",#N/A,FALSE,"5-4 Assumptions";"Assumptions55",#N/A,FALSE,"5-5 Assumptions"}</definedName>
    <definedName name="wrn.Assumptions._.Only." localSheetId="10" hidden="1">{"Assumptions51",#N/A,FALSE,"5-1 Assumptions";"assume52",#N/A,FALSE,"5-2 Assumptions";"assume53",#N/A,FALSE,"5-3 Assumptions";"Assumptions54",#N/A,FALSE,"5-4 Assumptions";"Assumptions55",#N/A,FALSE,"5-5 Assumptions"}</definedName>
    <definedName name="wrn.Assumptions._.Only." localSheetId="14" hidden="1">{"Assumptions51",#N/A,FALSE,"5-1 Assumptions";"assume52",#N/A,FALSE,"5-2 Assumptions";"assume53",#N/A,FALSE,"5-3 Assumptions";"Assumptions54",#N/A,FALSE,"5-4 Assumptions";"Assumptions55",#N/A,FALSE,"5-5 Assumptions"}</definedName>
    <definedName name="wrn.Assumptions._.Only." localSheetId="5" hidden="1">{"Assumptions51",#N/A,FALSE,"5-1 Assumptions";"assume52",#N/A,FALSE,"5-2 Assumptions";"assume53",#N/A,FALSE,"5-3 Assumptions";"Assumptions54",#N/A,FALSE,"5-4 Assumptions";"Assumptions55",#N/A,FALSE,"5-5 Assumptions"}</definedName>
    <definedName name="wrn.Assumptions._.Only." localSheetId="6" hidden="1">{"Assumptions51",#N/A,FALSE,"5-1 Assumptions";"assume52",#N/A,FALSE,"5-2 Assumptions";"assume53",#N/A,FALSE,"5-3 Assumptions";"Assumptions54",#N/A,FALSE,"5-4 Assumptions";"Assumptions55",#N/A,FALSE,"5-5 Assumptions"}</definedName>
    <definedName name="wrn.Assumptions._.Only." localSheetId="8" hidden="1">{"Assumptions51",#N/A,FALSE,"5-1 Assumptions";"assume52",#N/A,FALSE,"5-2 Assumptions";"assume53",#N/A,FALSE,"5-3 Assumptions";"Assumptions54",#N/A,FALSE,"5-4 Assumptions";"Assumptions55",#N/A,FALSE,"5-5 Assumptions"}</definedName>
    <definedName name="wrn.Assumptions._.Only." localSheetId="9" hidden="1">{"Assumptions51",#N/A,FALSE,"5-1 Assumptions";"assume52",#N/A,FALSE,"5-2 Assumptions";"assume53",#N/A,FALSE,"5-3 Assumptions";"Assumptions54",#N/A,FALSE,"5-4 Assumptions";"Assumptions55",#N/A,FALSE,"5-5 Assumptions"}</definedName>
    <definedName name="wrn.Assumptions._.Only." localSheetId="16" hidden="1">{"Assumptions51",#N/A,FALSE,"5-1 Assumptions";"assume52",#N/A,FALSE,"5-2 Assumptions";"assume53",#N/A,FALSE,"5-3 Assumptions";"Assumptions54",#N/A,FALSE,"5-4 Assumptions";"Assumptions55",#N/A,FALSE,"5-5 Assumptions"}</definedName>
    <definedName name="wrn.Assumptions._.Only." localSheetId="25" hidden="1">{"Assumptions51",#N/A,FALSE,"5-1 Assumptions";"assume52",#N/A,FALSE,"5-2 Assumptions";"assume53",#N/A,FALSE,"5-3 Assumptions";"Assumptions54",#N/A,FALSE,"5-4 Assumptions";"Assumptions55",#N/A,FALSE,"5-5 Assumptions"}</definedName>
    <definedName name="wrn.Assumptions._.Only." localSheetId="26" hidden="1">{"Assumptions51",#N/A,FALSE,"5-1 Assumptions";"assume52",#N/A,FALSE,"5-2 Assumptions";"assume53",#N/A,FALSE,"5-3 Assumptions";"Assumptions54",#N/A,FALSE,"5-4 Assumptions";"Assumptions55",#N/A,FALSE,"5-5 Assumptions"}</definedName>
    <definedName name="wrn.Assumptions._.Only." localSheetId="27" hidden="1">{"Assumptions51",#N/A,FALSE,"5-1 Assumptions";"assume52",#N/A,FALSE,"5-2 Assumptions";"assume53",#N/A,FALSE,"5-3 Assumptions";"Assumptions54",#N/A,FALSE,"5-4 Assumptions";"Assumptions55",#N/A,FALSE,"5-5 Assumptions"}</definedName>
    <definedName name="wrn.Assumptions._.Only." localSheetId="17" hidden="1">{"Assumptions51",#N/A,FALSE,"5-1 Assumptions";"assume52",#N/A,FALSE,"5-2 Assumptions";"assume53",#N/A,FALSE,"5-3 Assumptions";"Assumptions54",#N/A,FALSE,"5-4 Assumptions";"Assumptions55",#N/A,FALSE,"5-5 Assumptions"}</definedName>
    <definedName name="wrn.Assumptions._.Only." localSheetId="18" hidden="1">{"Assumptions51",#N/A,FALSE,"5-1 Assumptions";"assume52",#N/A,FALSE,"5-2 Assumptions";"assume53",#N/A,FALSE,"5-3 Assumptions";"Assumptions54",#N/A,FALSE,"5-4 Assumptions";"Assumptions55",#N/A,FALSE,"5-5 Assumptions"}</definedName>
    <definedName name="wrn.Assumptions._.Only." localSheetId="19" hidden="1">{"Assumptions51",#N/A,FALSE,"5-1 Assumptions";"assume52",#N/A,FALSE,"5-2 Assumptions";"assume53",#N/A,FALSE,"5-3 Assumptions";"Assumptions54",#N/A,FALSE,"5-4 Assumptions";"Assumptions55",#N/A,FALSE,"5-5 Assumptions"}</definedName>
    <definedName name="wrn.Assumptions._.Only." localSheetId="20" hidden="1">{"Assumptions51",#N/A,FALSE,"5-1 Assumptions";"assume52",#N/A,FALSE,"5-2 Assumptions";"assume53",#N/A,FALSE,"5-3 Assumptions";"Assumptions54",#N/A,FALSE,"5-4 Assumptions";"Assumptions55",#N/A,FALSE,"5-5 Assumptions"}</definedName>
    <definedName name="wrn.Assumptions._.Only." localSheetId="21" hidden="1">{"Assumptions51",#N/A,FALSE,"5-1 Assumptions";"assume52",#N/A,FALSE,"5-2 Assumptions";"assume53",#N/A,FALSE,"5-3 Assumptions";"Assumptions54",#N/A,FALSE,"5-4 Assumptions";"Assumptions55",#N/A,FALSE,"5-5 Assumptions"}</definedName>
    <definedName name="wrn.Assumptions._.Only." localSheetId="24" hidden="1">{"Assumptions51",#N/A,FALSE,"5-1 Assumptions";"assume52",#N/A,FALSE,"5-2 Assumptions";"assume53",#N/A,FALSE,"5-3 Assumptions";"Assumptions54",#N/A,FALSE,"5-4 Assumptions";"Assumptions55",#N/A,FALSE,"5-5 Assumptions"}</definedName>
    <definedName name="wrn.Assumptions._.Only." localSheetId="29" hidden="1">{"Assumptions51",#N/A,FALSE,"5-1 Assumptions";"assume52",#N/A,FALSE,"5-2 Assumptions";"assume53",#N/A,FALSE,"5-3 Assumptions";"Assumptions54",#N/A,FALSE,"5-4 Assumptions";"Assumptions55",#N/A,FALSE,"5-5 Assumptions"}</definedName>
    <definedName name="wrn.Assumptions._.Only." localSheetId="30" hidden="1">{"Assumptions51",#N/A,FALSE,"5-1 Assumptions";"assume52",#N/A,FALSE,"5-2 Assumptions";"assume53",#N/A,FALSE,"5-3 Assumptions";"Assumptions54",#N/A,FALSE,"5-4 Assumptions";"Assumptions55",#N/A,FALSE,"5-5 Assumptions"}</definedName>
    <definedName name="wrn.Assumptions._.Only." localSheetId="31" hidden="1">{"Assumptions51",#N/A,FALSE,"5-1 Assumptions";"assume52",#N/A,FALSE,"5-2 Assumptions";"assume53",#N/A,FALSE,"5-3 Assumptions";"Assumptions54",#N/A,FALSE,"5-4 Assumptions";"Assumptions55",#N/A,FALSE,"5-5 Assumptions"}</definedName>
    <definedName name="wrn.Assumptions._.Only." localSheetId="40" hidden="1">{"Assumptions51",#N/A,FALSE,"5-1 Assumptions";"assume52",#N/A,FALSE,"5-2 Assumptions";"assume53",#N/A,FALSE,"5-3 Assumptions";"Assumptions54",#N/A,FALSE,"5-4 Assumptions";"Assumptions55",#N/A,FALSE,"5-5 Assumptions"}</definedName>
    <definedName name="wrn.Assumptions._.Only." localSheetId="32" hidden="1">{"Assumptions51",#N/A,FALSE,"5-1 Assumptions";"assume52",#N/A,FALSE,"5-2 Assumptions";"assume53",#N/A,FALSE,"5-3 Assumptions";"Assumptions54",#N/A,FALSE,"5-4 Assumptions";"Assumptions55",#N/A,FALSE,"5-5 Assumptions"}</definedName>
    <definedName name="wrn.Assumptions._.Only." localSheetId="53" hidden="1">{"Assumptions51",#N/A,FALSE,"5-1 Assumptions";"assume52",#N/A,FALSE,"5-2 Assumptions";"assume53",#N/A,FALSE,"5-3 Assumptions";"Assumptions54",#N/A,FALSE,"5-4 Assumptions";"Assumptions55",#N/A,FALSE,"5-5 Assumptions"}</definedName>
    <definedName name="wrn.Assumptions._.Only." localSheetId="55" hidden="1">{"Assumptions51",#N/A,FALSE,"5-1 Assumptions";"assume52",#N/A,FALSE,"5-2 Assumptions";"assume53",#N/A,FALSE,"5-3 Assumptions";"Assumptions54",#N/A,FALSE,"5-4 Assumptions";"Assumptions55",#N/A,FALSE,"5-5 Assumptions"}</definedName>
    <definedName name="wrn.Assumptions._.Only." localSheetId="33" hidden="1">{"Assumptions51",#N/A,FALSE,"5-1 Assumptions";"assume52",#N/A,FALSE,"5-2 Assumptions";"assume53",#N/A,FALSE,"5-3 Assumptions";"Assumptions54",#N/A,FALSE,"5-4 Assumptions";"Assumptions55",#N/A,FALSE,"5-5 Assumptions"}</definedName>
    <definedName name="wrn.Assumptions._.Only." localSheetId="34" hidden="1">{"Assumptions51",#N/A,FALSE,"5-1 Assumptions";"assume52",#N/A,FALSE,"5-2 Assumptions";"assume53",#N/A,FALSE,"5-3 Assumptions";"Assumptions54",#N/A,FALSE,"5-4 Assumptions";"Assumptions55",#N/A,FALSE,"5-5 Assumptions"}</definedName>
    <definedName name="wrn.Assumptions._.Only." localSheetId="35" hidden="1">{"Assumptions51",#N/A,FALSE,"5-1 Assumptions";"assume52",#N/A,FALSE,"5-2 Assumptions";"assume53",#N/A,FALSE,"5-3 Assumptions";"Assumptions54",#N/A,FALSE,"5-4 Assumptions";"Assumptions55",#N/A,FALSE,"5-5 Assumptions"}</definedName>
    <definedName name="wrn.Assumptions._.Only." localSheetId="36" hidden="1">{"Assumptions51",#N/A,FALSE,"5-1 Assumptions";"assume52",#N/A,FALSE,"5-2 Assumptions";"assume53",#N/A,FALSE,"5-3 Assumptions";"Assumptions54",#N/A,FALSE,"5-4 Assumptions";"Assumptions55",#N/A,FALSE,"5-5 Assumptions"}</definedName>
    <definedName name="wrn.Assumptions._.Only." localSheetId="37" hidden="1">{"Assumptions51",#N/A,FALSE,"5-1 Assumptions";"assume52",#N/A,FALSE,"5-2 Assumptions";"assume53",#N/A,FALSE,"5-3 Assumptions";"Assumptions54",#N/A,FALSE,"5-4 Assumptions";"Assumptions55",#N/A,FALSE,"5-5 Assumptions"}</definedName>
    <definedName name="wrn.Assumptions._.Only." localSheetId="38" hidden="1">{"Assumptions51",#N/A,FALSE,"5-1 Assumptions";"assume52",#N/A,FALSE,"5-2 Assumptions";"assume53",#N/A,FALSE,"5-3 Assumptions";"Assumptions54",#N/A,FALSE,"5-4 Assumptions";"Assumptions55",#N/A,FALSE,"5-5 Assumptions"}</definedName>
    <definedName name="wrn.Assumptions._.Only." localSheetId="39" hidden="1">{"Assumptions51",#N/A,FALSE,"5-1 Assumptions";"assume52",#N/A,FALSE,"5-2 Assumptions";"assume53",#N/A,FALSE,"5-3 Assumptions";"Assumptions54",#N/A,FALSE,"5-4 Assumptions";"Assumptions55",#N/A,FALSE,"5-5 Assumptions"}</definedName>
    <definedName name="wrn.Assumptions._.Only." localSheetId="60" hidden="1">{"Assumptions51",#N/A,FALSE,"5-1 Assumptions";"assume52",#N/A,FALSE,"5-2 Assumptions";"assume53",#N/A,FALSE,"5-3 Assumptions";"Assumptions54",#N/A,FALSE,"5-4 Assumptions";"Assumptions55",#N/A,FALSE,"5-5 Assumptions"}</definedName>
    <definedName name="wrn.Assumptions._.Only." localSheetId="62" hidden="1">{"Assumptions51",#N/A,FALSE,"5-1 Assumptions";"assume52",#N/A,FALSE,"5-2 Assumptions";"assume53",#N/A,FALSE,"5-3 Assumptions";"Assumptions54",#N/A,FALSE,"5-4 Assumptions";"Assumptions55",#N/A,FALSE,"5-5 Assumptions"}</definedName>
    <definedName name="wrn.Assumptions._.Only." localSheetId="64" hidden="1">{"Assumptions51",#N/A,FALSE,"5-1 Assumptions";"assume52",#N/A,FALSE,"5-2 Assumptions";"assume53",#N/A,FALSE,"5-3 Assumptions";"Assumptions54",#N/A,FALSE,"5-4 Assumptions";"Assumptions55",#N/A,FALSE,"5-5 Assumptions"}</definedName>
    <definedName name="wrn.Assumptions._.Only." localSheetId="69" hidden="1">{"Assumptions51",#N/A,FALSE,"5-1 Assumptions";"assume52",#N/A,FALSE,"5-2 Assumptions";"assume53",#N/A,FALSE,"5-3 Assumptions";"Assumptions54",#N/A,FALSE,"5-4 Assumptions";"Assumptions55",#N/A,FALSE,"5-5 Assumptions"}</definedName>
    <definedName name="wrn.Assumptions._.Only." localSheetId="70" hidden="1">{"Assumptions51",#N/A,FALSE,"5-1 Assumptions";"assume52",#N/A,FALSE,"5-2 Assumptions";"assume53",#N/A,FALSE,"5-3 Assumptions";"Assumptions54",#N/A,FALSE,"5-4 Assumptions";"Assumptions55",#N/A,FALSE,"5-5 Assumptions"}</definedName>
    <definedName name="wrn.Assumptions._.Only." localSheetId="72" hidden="1">{"Assumptions51",#N/A,FALSE,"5-1 Assumptions";"assume52",#N/A,FALSE,"5-2 Assumptions";"assume53",#N/A,FALSE,"5-3 Assumptions";"Assumptions54",#N/A,FALSE,"5-4 Assumptions";"Assumptions55",#N/A,FALSE,"5-5 Assumptions"}</definedName>
    <definedName name="wrn.Assumptions._.Only." localSheetId="73" hidden="1">{"Assumptions51",#N/A,FALSE,"5-1 Assumptions";"assume52",#N/A,FALSE,"5-2 Assumptions";"assume53",#N/A,FALSE,"5-3 Assumptions";"Assumptions54",#N/A,FALSE,"5-4 Assumptions";"Assumptions55",#N/A,FALSE,"5-5 Assumptions"}</definedName>
    <definedName name="wrn.Assumptions._.Only." localSheetId="74" hidden="1">{"Assumptions51",#N/A,FALSE,"5-1 Assumptions";"assume52",#N/A,FALSE,"5-2 Assumptions";"assume53",#N/A,FALSE,"5-3 Assumptions";"Assumptions54",#N/A,FALSE,"5-4 Assumptions";"Assumptions55",#N/A,FALSE,"5-5 Assumptions"}</definedName>
    <definedName name="wrn.Assumptions._.Only." hidden="1">{"Assumptions51",#N/A,FALSE,"5-1 Assumptions";"assume52",#N/A,FALSE,"5-2 Assumptions";"assume53",#N/A,FALSE,"5-3 Assumptions";"Assumptions54",#N/A,FALSE,"5-4 Assumptions";"Assumptions55",#N/A,FALSE,"5-5 Assumptions"}</definedName>
    <definedName name="wrn.P51._.IPCC_1." localSheetId="0" hidden="1">{"All51",#N/A,FALSE,"5-1 IPCC-1"}</definedName>
    <definedName name="wrn.P51._.IPCC_1." localSheetId="10" hidden="1">{"All51",#N/A,FALSE,"5-1 IPCC-1"}</definedName>
    <definedName name="wrn.P51._.IPCC_1." localSheetId="14" hidden="1">{"All51",#N/A,FALSE,"5-1 IPCC-1"}</definedName>
    <definedName name="wrn.P51._.IPCC_1." localSheetId="5" hidden="1">{"All51",#N/A,FALSE,"5-1 IPCC-1"}</definedName>
    <definedName name="wrn.P51._.IPCC_1." localSheetId="6" hidden="1">{"All51",#N/A,FALSE,"5-1 IPCC-1"}</definedName>
    <definedName name="wrn.P51._.IPCC_1." localSheetId="8" hidden="1">{"All51",#N/A,FALSE,"5-1 IPCC-1"}</definedName>
    <definedName name="wrn.P51._.IPCC_1." localSheetId="9" hidden="1">{"All51",#N/A,FALSE,"5-1 IPCC-1"}</definedName>
    <definedName name="wrn.P51._.IPCC_1." localSheetId="16" hidden="1">{"All51",#N/A,FALSE,"5-1 IPCC-1"}</definedName>
    <definedName name="wrn.P51._.IPCC_1." localSheetId="25" hidden="1">{"All51",#N/A,FALSE,"5-1 IPCC-1"}</definedName>
    <definedName name="wrn.P51._.IPCC_1." localSheetId="26" hidden="1">{"All51",#N/A,FALSE,"5-1 IPCC-1"}</definedName>
    <definedName name="wrn.P51._.IPCC_1." localSheetId="27" hidden="1">{"All51",#N/A,FALSE,"5-1 IPCC-1"}</definedName>
    <definedName name="wrn.P51._.IPCC_1." localSheetId="17" hidden="1">{"All51",#N/A,FALSE,"5-1 IPCC-1"}</definedName>
    <definedName name="wrn.P51._.IPCC_1." localSheetId="18" hidden="1">{"All51",#N/A,FALSE,"5-1 IPCC-1"}</definedName>
    <definedName name="wrn.P51._.IPCC_1." localSheetId="19" hidden="1">{"All51",#N/A,FALSE,"5-1 IPCC-1"}</definedName>
    <definedName name="wrn.P51._.IPCC_1." localSheetId="20" hidden="1">{"All51",#N/A,FALSE,"5-1 IPCC-1"}</definedName>
    <definedName name="wrn.P51._.IPCC_1." localSheetId="21" hidden="1">{"All51",#N/A,FALSE,"5-1 IPCC-1"}</definedName>
    <definedName name="wrn.P51._.IPCC_1." localSheetId="24" hidden="1">{"All51",#N/A,FALSE,"5-1 IPCC-1"}</definedName>
    <definedName name="wrn.P51._.IPCC_1." localSheetId="29" hidden="1">{"All51",#N/A,FALSE,"5-1 IPCC-1"}</definedName>
    <definedName name="wrn.P51._.IPCC_1." localSheetId="30" hidden="1">{"All51",#N/A,FALSE,"5-1 IPCC-1"}</definedName>
    <definedName name="wrn.P51._.IPCC_1." localSheetId="31" hidden="1">{"All51",#N/A,FALSE,"5-1 IPCC-1"}</definedName>
    <definedName name="wrn.P51._.IPCC_1." localSheetId="40" hidden="1">{"All51",#N/A,FALSE,"5-1 IPCC-1"}</definedName>
    <definedName name="wrn.P51._.IPCC_1." localSheetId="32" hidden="1">{"All51",#N/A,FALSE,"5-1 IPCC-1"}</definedName>
    <definedName name="wrn.P51._.IPCC_1." localSheetId="53" hidden="1">{"All51",#N/A,FALSE,"5-1 IPCC-1"}</definedName>
    <definedName name="wrn.P51._.IPCC_1." localSheetId="55" hidden="1">{"All51",#N/A,FALSE,"5-1 IPCC-1"}</definedName>
    <definedName name="wrn.P51._.IPCC_1." localSheetId="33" hidden="1">{"All51",#N/A,FALSE,"5-1 IPCC-1"}</definedName>
    <definedName name="wrn.P51._.IPCC_1." localSheetId="34" hidden="1">{"All51",#N/A,FALSE,"5-1 IPCC-1"}</definedName>
    <definedName name="wrn.P51._.IPCC_1." localSheetId="35" hidden="1">{"All51",#N/A,FALSE,"5-1 IPCC-1"}</definedName>
    <definedName name="wrn.P51._.IPCC_1." localSheetId="36" hidden="1">{"All51",#N/A,FALSE,"5-1 IPCC-1"}</definedName>
    <definedName name="wrn.P51._.IPCC_1." localSheetId="37" hidden="1">{"All51",#N/A,FALSE,"5-1 IPCC-1"}</definedName>
    <definedName name="wrn.P51._.IPCC_1." localSheetId="38" hidden="1">{"All51",#N/A,FALSE,"5-1 IPCC-1"}</definedName>
    <definedName name="wrn.P51._.IPCC_1." localSheetId="39" hidden="1">{"All51",#N/A,FALSE,"5-1 IPCC-1"}</definedName>
    <definedName name="wrn.P51._.IPCC_1." localSheetId="60" hidden="1">{"All51",#N/A,FALSE,"5-1 IPCC-1"}</definedName>
    <definedName name="wrn.P51._.IPCC_1." localSheetId="62" hidden="1">{"All51",#N/A,FALSE,"5-1 IPCC-1"}</definedName>
    <definedName name="wrn.P51._.IPCC_1." localSheetId="64" hidden="1">{"All51",#N/A,FALSE,"5-1 IPCC-1"}</definedName>
    <definedName name="wrn.P51._.IPCC_1." localSheetId="69" hidden="1">{"All51",#N/A,FALSE,"5-1 IPCC-1"}</definedName>
    <definedName name="wrn.P51._.IPCC_1." localSheetId="70" hidden="1">{"All51",#N/A,FALSE,"5-1 IPCC-1"}</definedName>
    <definedName name="wrn.P51._.IPCC_1." localSheetId="72" hidden="1">{"All51",#N/A,FALSE,"5-1 IPCC-1"}</definedName>
    <definedName name="wrn.P51._.IPCC_1." localSheetId="73" hidden="1">{"All51",#N/A,FALSE,"5-1 IPCC-1"}</definedName>
    <definedName name="wrn.P51._.IPCC_1." localSheetId="74" hidden="1">{"All51",#N/A,FALSE,"5-1 IPCC-1"}</definedName>
    <definedName name="wrn.P51._.IPCC_1." hidden="1">{"All51",#N/A,FALSE,"5-1 IPCC-1"}</definedName>
    <definedName name="wrn.P51._.IPCC_2." localSheetId="0" hidden="1">{"Inherit51",#N/A,FALSE,"5-1 IPCC-2"}</definedName>
    <definedName name="wrn.P51._.IPCC_2." localSheetId="10" hidden="1">{"Inherit51",#N/A,FALSE,"5-1 IPCC-2"}</definedName>
    <definedName name="wrn.P51._.IPCC_2." localSheetId="14" hidden="1">{"Inherit51",#N/A,FALSE,"5-1 IPCC-2"}</definedName>
    <definedName name="wrn.P51._.IPCC_2." localSheetId="5" hidden="1">{"Inherit51",#N/A,FALSE,"5-1 IPCC-2"}</definedName>
    <definedName name="wrn.P51._.IPCC_2." localSheetId="6" hidden="1">{"Inherit51",#N/A,FALSE,"5-1 IPCC-2"}</definedName>
    <definedName name="wrn.P51._.IPCC_2." localSheetId="8" hidden="1">{"Inherit51",#N/A,FALSE,"5-1 IPCC-2"}</definedName>
    <definedName name="wrn.P51._.IPCC_2." localSheetId="9" hidden="1">{"Inherit51",#N/A,FALSE,"5-1 IPCC-2"}</definedName>
    <definedName name="wrn.P51._.IPCC_2." localSheetId="16" hidden="1">{"Inherit51",#N/A,FALSE,"5-1 IPCC-2"}</definedName>
    <definedName name="wrn.P51._.IPCC_2." localSheetId="25" hidden="1">{"Inherit51",#N/A,FALSE,"5-1 IPCC-2"}</definedName>
    <definedName name="wrn.P51._.IPCC_2." localSheetId="26" hidden="1">{"Inherit51",#N/A,FALSE,"5-1 IPCC-2"}</definedName>
    <definedName name="wrn.P51._.IPCC_2." localSheetId="27" hidden="1">{"Inherit51",#N/A,FALSE,"5-1 IPCC-2"}</definedName>
    <definedName name="wrn.P51._.IPCC_2." localSheetId="17" hidden="1">{"Inherit51",#N/A,FALSE,"5-1 IPCC-2"}</definedName>
    <definedName name="wrn.P51._.IPCC_2." localSheetId="18" hidden="1">{"Inherit51",#N/A,FALSE,"5-1 IPCC-2"}</definedName>
    <definedName name="wrn.P51._.IPCC_2." localSheetId="19" hidden="1">{"Inherit51",#N/A,FALSE,"5-1 IPCC-2"}</definedName>
    <definedName name="wrn.P51._.IPCC_2." localSheetId="20" hidden="1">{"Inherit51",#N/A,FALSE,"5-1 IPCC-2"}</definedName>
    <definedName name="wrn.P51._.IPCC_2." localSheetId="21" hidden="1">{"Inherit51",#N/A,FALSE,"5-1 IPCC-2"}</definedName>
    <definedName name="wrn.P51._.IPCC_2." localSheetId="24" hidden="1">{"Inherit51",#N/A,FALSE,"5-1 IPCC-2"}</definedName>
    <definedName name="wrn.P51._.IPCC_2." localSheetId="29" hidden="1">{"Inherit51",#N/A,FALSE,"5-1 IPCC-2"}</definedName>
    <definedName name="wrn.P51._.IPCC_2." localSheetId="30" hidden="1">{"Inherit51",#N/A,FALSE,"5-1 IPCC-2"}</definedName>
    <definedName name="wrn.P51._.IPCC_2." localSheetId="31" hidden="1">{"Inherit51",#N/A,FALSE,"5-1 IPCC-2"}</definedName>
    <definedName name="wrn.P51._.IPCC_2." localSheetId="40" hidden="1">{"Inherit51",#N/A,FALSE,"5-1 IPCC-2"}</definedName>
    <definedName name="wrn.P51._.IPCC_2." localSheetId="32" hidden="1">{"Inherit51",#N/A,FALSE,"5-1 IPCC-2"}</definedName>
    <definedName name="wrn.P51._.IPCC_2." localSheetId="53" hidden="1">{"Inherit51",#N/A,FALSE,"5-1 IPCC-2"}</definedName>
    <definedName name="wrn.P51._.IPCC_2." localSheetId="55" hidden="1">{"Inherit51",#N/A,FALSE,"5-1 IPCC-2"}</definedName>
    <definedName name="wrn.P51._.IPCC_2." localSheetId="33" hidden="1">{"Inherit51",#N/A,FALSE,"5-1 IPCC-2"}</definedName>
    <definedName name="wrn.P51._.IPCC_2." localSheetId="34" hidden="1">{"Inherit51",#N/A,FALSE,"5-1 IPCC-2"}</definedName>
    <definedName name="wrn.P51._.IPCC_2." localSheetId="35" hidden="1">{"Inherit51",#N/A,FALSE,"5-1 IPCC-2"}</definedName>
    <definedName name="wrn.P51._.IPCC_2." localSheetId="36" hidden="1">{"Inherit51",#N/A,FALSE,"5-1 IPCC-2"}</definedName>
    <definedName name="wrn.P51._.IPCC_2." localSheetId="37" hidden="1">{"Inherit51",#N/A,FALSE,"5-1 IPCC-2"}</definedName>
    <definedName name="wrn.P51._.IPCC_2." localSheetId="38" hidden="1">{"Inherit51",#N/A,FALSE,"5-1 IPCC-2"}</definedName>
    <definedName name="wrn.P51._.IPCC_2." localSheetId="39" hidden="1">{"Inherit51",#N/A,FALSE,"5-1 IPCC-2"}</definedName>
    <definedName name="wrn.P51._.IPCC_2." localSheetId="60" hidden="1">{"Inherit51",#N/A,FALSE,"5-1 IPCC-2"}</definedName>
    <definedName name="wrn.P51._.IPCC_2." localSheetId="62" hidden="1">{"Inherit51",#N/A,FALSE,"5-1 IPCC-2"}</definedName>
    <definedName name="wrn.P51._.IPCC_2." localSheetId="64" hidden="1">{"Inherit51",#N/A,FALSE,"5-1 IPCC-2"}</definedName>
    <definedName name="wrn.P51._.IPCC_2." localSheetId="69" hidden="1">{"Inherit51",#N/A,FALSE,"5-1 IPCC-2"}</definedName>
    <definedName name="wrn.P51._.IPCC_2." localSheetId="70" hidden="1">{"Inherit51",#N/A,FALSE,"5-1 IPCC-2"}</definedName>
    <definedName name="wrn.P51._.IPCC_2." localSheetId="72" hidden="1">{"Inherit51",#N/A,FALSE,"5-1 IPCC-2"}</definedName>
    <definedName name="wrn.P51._.IPCC_2." localSheetId="73" hidden="1">{"Inherit51",#N/A,FALSE,"5-1 IPCC-2"}</definedName>
    <definedName name="wrn.P51._.IPCC_2." localSheetId="74" hidden="1">{"Inherit51",#N/A,FALSE,"5-1 IPCC-2"}</definedName>
    <definedName name="wrn.P51._.IPCC_2." hidden="1">{"Inherit51",#N/A,FALSE,"5-1 IPCC-2"}</definedName>
    <definedName name="wrn.P52" localSheetId="0" hidden="1">{"All51",#N/A,FALSE,"5-1 IPCC-1"}</definedName>
    <definedName name="wrn.P52" localSheetId="10" hidden="1">{"All51",#N/A,FALSE,"5-1 IPCC-1"}</definedName>
    <definedName name="wrn.P52" localSheetId="14" hidden="1">{"All51",#N/A,FALSE,"5-1 IPCC-1"}</definedName>
    <definedName name="wrn.P52" localSheetId="5" hidden="1">{"All51",#N/A,FALSE,"5-1 IPCC-1"}</definedName>
    <definedName name="wrn.P52" localSheetId="6" hidden="1">{"All51",#N/A,FALSE,"5-1 IPCC-1"}</definedName>
    <definedName name="wrn.P52" localSheetId="8" hidden="1">{"All51",#N/A,FALSE,"5-1 IPCC-1"}</definedName>
    <definedName name="wrn.P52" localSheetId="9" hidden="1">{"All51",#N/A,FALSE,"5-1 IPCC-1"}</definedName>
    <definedName name="wrn.P52" localSheetId="16" hidden="1">{"All51",#N/A,FALSE,"5-1 IPCC-1"}</definedName>
    <definedName name="wrn.P52" localSheetId="25" hidden="1">{"All51",#N/A,FALSE,"5-1 IPCC-1"}</definedName>
    <definedName name="wrn.P52" localSheetId="26" hidden="1">{"All51",#N/A,FALSE,"5-1 IPCC-1"}</definedName>
    <definedName name="wrn.P52" localSheetId="27" hidden="1">{"All51",#N/A,FALSE,"5-1 IPCC-1"}</definedName>
    <definedName name="wrn.P52" localSheetId="17" hidden="1">{"All51",#N/A,FALSE,"5-1 IPCC-1"}</definedName>
    <definedName name="wrn.P52" localSheetId="18" hidden="1">{"All51",#N/A,FALSE,"5-1 IPCC-1"}</definedName>
    <definedName name="wrn.P52" localSheetId="19" hidden="1">{"All51",#N/A,FALSE,"5-1 IPCC-1"}</definedName>
    <definedName name="wrn.P52" localSheetId="20" hidden="1">{"All51",#N/A,FALSE,"5-1 IPCC-1"}</definedName>
    <definedName name="wrn.P52" localSheetId="21" hidden="1">{"All51",#N/A,FALSE,"5-1 IPCC-1"}</definedName>
    <definedName name="wrn.P52" localSheetId="24" hidden="1">{"All51",#N/A,FALSE,"5-1 IPCC-1"}</definedName>
    <definedName name="wrn.P52" localSheetId="29" hidden="1">{"All51",#N/A,FALSE,"5-1 IPCC-1"}</definedName>
    <definedName name="wrn.P52" localSheetId="30" hidden="1">{"All51",#N/A,FALSE,"5-1 IPCC-1"}</definedName>
    <definedName name="wrn.P52" localSheetId="31" hidden="1">{"All51",#N/A,FALSE,"5-1 IPCC-1"}</definedName>
    <definedName name="wrn.P52" localSheetId="40" hidden="1">{"All51",#N/A,FALSE,"5-1 IPCC-1"}</definedName>
    <definedName name="wrn.P52" localSheetId="32" hidden="1">{"All51",#N/A,FALSE,"5-1 IPCC-1"}</definedName>
    <definedName name="wrn.P52" localSheetId="53" hidden="1">{"All51",#N/A,FALSE,"5-1 IPCC-1"}</definedName>
    <definedName name="wrn.P52" localSheetId="55" hidden="1">{"All51",#N/A,FALSE,"5-1 IPCC-1"}</definedName>
    <definedName name="wrn.P52" localSheetId="33" hidden="1">{"All51",#N/A,FALSE,"5-1 IPCC-1"}</definedName>
    <definedName name="wrn.P52" localSheetId="34" hidden="1">{"All51",#N/A,FALSE,"5-1 IPCC-1"}</definedName>
    <definedName name="wrn.P52" localSheetId="35" hidden="1">{"All51",#N/A,FALSE,"5-1 IPCC-1"}</definedName>
    <definedName name="wrn.P52" localSheetId="36" hidden="1">{"All51",#N/A,FALSE,"5-1 IPCC-1"}</definedName>
    <definedName name="wrn.P52" localSheetId="37" hidden="1">{"All51",#N/A,FALSE,"5-1 IPCC-1"}</definedName>
    <definedName name="wrn.P52" localSheetId="38" hidden="1">{"All51",#N/A,FALSE,"5-1 IPCC-1"}</definedName>
    <definedName name="wrn.P52" localSheetId="39" hidden="1">{"All51",#N/A,FALSE,"5-1 IPCC-1"}</definedName>
    <definedName name="wrn.P52" localSheetId="60" hidden="1">{"All51",#N/A,FALSE,"5-1 IPCC-1"}</definedName>
    <definedName name="wrn.P52" localSheetId="62" hidden="1">{"All51",#N/A,FALSE,"5-1 IPCC-1"}</definedName>
    <definedName name="wrn.P52" localSheetId="64" hidden="1">{"All51",#N/A,FALSE,"5-1 IPCC-1"}</definedName>
    <definedName name="wrn.P52" localSheetId="69" hidden="1">{"All51",#N/A,FALSE,"5-1 IPCC-1"}</definedName>
    <definedName name="wrn.P52" localSheetId="70" hidden="1">{"All51",#N/A,FALSE,"5-1 IPCC-1"}</definedName>
    <definedName name="wrn.P52" localSheetId="72" hidden="1">{"All51",#N/A,FALSE,"5-1 IPCC-1"}</definedName>
    <definedName name="wrn.P52" localSheetId="73" hidden="1">{"All51",#N/A,FALSE,"5-1 IPCC-1"}</definedName>
    <definedName name="wrn.P52" localSheetId="74" hidden="1">{"All51",#N/A,FALSE,"5-1 IPCC-1"}</definedName>
    <definedName name="wrn.P52" hidden="1">{"All51",#N/A,FALSE,"5-1 IPCC-1"}</definedName>
    <definedName name="wrn.P52." localSheetId="0" hidden="1">{"All52",#N/A,FALSE,"5-2 IPCC"}</definedName>
    <definedName name="wrn.P52." localSheetId="10" hidden="1">{"All52",#N/A,FALSE,"5-2 IPCC"}</definedName>
    <definedName name="wrn.P52." localSheetId="14" hidden="1">{"All52",#N/A,FALSE,"5-2 IPCC"}</definedName>
    <definedName name="wrn.P52." localSheetId="5" hidden="1">{"All52",#N/A,FALSE,"5-2 IPCC"}</definedName>
    <definedName name="wrn.P52." localSheetId="6" hidden="1">{"All52",#N/A,FALSE,"5-2 IPCC"}</definedName>
    <definedName name="wrn.P52." localSheetId="8" hidden="1">{"All52",#N/A,FALSE,"5-2 IPCC"}</definedName>
    <definedName name="wrn.P52." localSheetId="9" hidden="1">{"All52",#N/A,FALSE,"5-2 IPCC"}</definedName>
    <definedName name="wrn.P52." localSheetId="16" hidden="1">{"All52",#N/A,FALSE,"5-2 IPCC"}</definedName>
    <definedName name="wrn.P52." localSheetId="25" hidden="1">{"All52",#N/A,FALSE,"5-2 IPCC"}</definedName>
    <definedName name="wrn.P52." localSheetId="26" hidden="1">{"All52",#N/A,FALSE,"5-2 IPCC"}</definedName>
    <definedName name="wrn.P52." localSheetId="27" hidden="1">{"All52",#N/A,FALSE,"5-2 IPCC"}</definedName>
    <definedName name="wrn.P52." localSheetId="17" hidden="1">{"All52",#N/A,FALSE,"5-2 IPCC"}</definedName>
    <definedName name="wrn.P52." localSheetId="18" hidden="1">{"All52",#N/A,FALSE,"5-2 IPCC"}</definedName>
    <definedName name="wrn.P52." localSheetId="19" hidden="1">{"All52",#N/A,FALSE,"5-2 IPCC"}</definedName>
    <definedName name="wrn.P52." localSheetId="20" hidden="1">{"All52",#N/A,FALSE,"5-2 IPCC"}</definedName>
    <definedName name="wrn.P52." localSheetId="21" hidden="1">{"All52",#N/A,FALSE,"5-2 IPCC"}</definedName>
    <definedName name="wrn.P52." localSheetId="24" hidden="1">{"All52",#N/A,FALSE,"5-2 IPCC"}</definedName>
    <definedName name="wrn.P52." localSheetId="29" hidden="1">{"All52",#N/A,FALSE,"5-2 IPCC"}</definedName>
    <definedName name="wrn.P52." localSheetId="30" hidden="1">{"All52",#N/A,FALSE,"5-2 IPCC"}</definedName>
    <definedName name="wrn.P52." localSheetId="31" hidden="1">{"All52",#N/A,FALSE,"5-2 IPCC"}</definedName>
    <definedName name="wrn.P52." localSheetId="40" hidden="1">{"All52",#N/A,FALSE,"5-2 IPCC"}</definedName>
    <definedName name="wrn.P52." localSheetId="32" hidden="1">{"All52",#N/A,FALSE,"5-2 IPCC"}</definedName>
    <definedName name="wrn.P52." localSheetId="53" hidden="1">{"All52",#N/A,FALSE,"5-2 IPCC"}</definedName>
    <definedName name="wrn.P52." localSheetId="55" hidden="1">{"All52",#N/A,FALSE,"5-2 IPCC"}</definedName>
    <definedName name="wrn.P52." localSheetId="33" hidden="1">{"All52",#N/A,FALSE,"5-2 IPCC"}</definedName>
    <definedName name="wrn.P52." localSheetId="34" hidden="1">{"All52",#N/A,FALSE,"5-2 IPCC"}</definedName>
    <definedName name="wrn.P52." localSheetId="35" hidden="1">{"All52",#N/A,FALSE,"5-2 IPCC"}</definedName>
    <definedName name="wrn.P52." localSheetId="36" hidden="1">{"All52",#N/A,FALSE,"5-2 IPCC"}</definedName>
    <definedName name="wrn.P52." localSheetId="37" hidden="1">{"All52",#N/A,FALSE,"5-2 IPCC"}</definedName>
    <definedName name="wrn.P52." localSheetId="38" hidden="1">{"All52",#N/A,FALSE,"5-2 IPCC"}</definedName>
    <definedName name="wrn.P52." localSheetId="39" hidden="1">{"All52",#N/A,FALSE,"5-2 IPCC"}</definedName>
    <definedName name="wrn.P52." localSheetId="60" hidden="1">{"All52",#N/A,FALSE,"5-2 IPCC"}</definedName>
    <definedName name="wrn.P52." localSheetId="62" hidden="1">{"All52",#N/A,FALSE,"5-2 IPCC"}</definedName>
    <definedName name="wrn.P52." localSheetId="64" hidden="1">{"All52",#N/A,FALSE,"5-2 IPCC"}</definedName>
    <definedName name="wrn.P52." localSheetId="69" hidden="1">{"All52",#N/A,FALSE,"5-2 IPCC"}</definedName>
    <definedName name="wrn.P52." localSheetId="70" hidden="1">{"All52",#N/A,FALSE,"5-2 IPCC"}</definedName>
    <definedName name="wrn.P52." localSheetId="72" hidden="1">{"All52",#N/A,FALSE,"5-2 IPCC"}</definedName>
    <definedName name="wrn.P52." localSheetId="73" hidden="1">{"All52",#N/A,FALSE,"5-2 IPCC"}</definedName>
    <definedName name="wrn.P52." localSheetId="74" hidden="1">{"All52",#N/A,FALSE,"5-2 IPCC"}</definedName>
    <definedName name="wrn.P52." hidden="1">{"All52",#N/A,FALSE,"5-2 IPCC"}</definedName>
    <definedName name="wrn.P53" localSheetId="0" hidden="1">{"All52",#N/A,FALSE,"5-2 IPCC"}</definedName>
    <definedName name="wrn.P53" localSheetId="10" hidden="1">{"All52",#N/A,FALSE,"5-2 IPCC"}</definedName>
    <definedName name="wrn.P53" localSheetId="14" hidden="1">{"All52",#N/A,FALSE,"5-2 IPCC"}</definedName>
    <definedName name="wrn.P53" localSheetId="5" hidden="1">{"All52",#N/A,FALSE,"5-2 IPCC"}</definedName>
    <definedName name="wrn.P53" localSheetId="6" hidden="1">{"All52",#N/A,FALSE,"5-2 IPCC"}</definedName>
    <definedName name="wrn.P53" localSheetId="8" hidden="1">{"All52",#N/A,FALSE,"5-2 IPCC"}</definedName>
    <definedName name="wrn.P53" localSheetId="9" hidden="1">{"All52",#N/A,FALSE,"5-2 IPCC"}</definedName>
    <definedName name="wrn.P53" localSheetId="16" hidden="1">{"All52",#N/A,FALSE,"5-2 IPCC"}</definedName>
    <definedName name="wrn.P53" localSheetId="25" hidden="1">{"All52",#N/A,FALSE,"5-2 IPCC"}</definedName>
    <definedName name="wrn.P53" localSheetId="26" hidden="1">{"All52",#N/A,FALSE,"5-2 IPCC"}</definedName>
    <definedName name="wrn.P53" localSheetId="27" hidden="1">{"All52",#N/A,FALSE,"5-2 IPCC"}</definedName>
    <definedName name="wrn.P53" localSheetId="17" hidden="1">{"All52",#N/A,FALSE,"5-2 IPCC"}</definedName>
    <definedName name="wrn.P53" localSheetId="18" hidden="1">{"All52",#N/A,FALSE,"5-2 IPCC"}</definedName>
    <definedName name="wrn.P53" localSheetId="19" hidden="1">{"All52",#N/A,FALSE,"5-2 IPCC"}</definedName>
    <definedName name="wrn.P53" localSheetId="20" hidden="1">{"All52",#N/A,FALSE,"5-2 IPCC"}</definedName>
    <definedName name="wrn.P53" localSheetId="21" hidden="1">{"All52",#N/A,FALSE,"5-2 IPCC"}</definedName>
    <definedName name="wrn.P53" localSheetId="24" hidden="1">{"All52",#N/A,FALSE,"5-2 IPCC"}</definedName>
    <definedName name="wrn.P53" localSheetId="29" hidden="1">{"All52",#N/A,FALSE,"5-2 IPCC"}</definedName>
    <definedName name="wrn.P53" localSheetId="30" hidden="1">{"All52",#N/A,FALSE,"5-2 IPCC"}</definedName>
    <definedName name="wrn.P53" localSheetId="31" hidden="1">{"All52",#N/A,FALSE,"5-2 IPCC"}</definedName>
    <definedName name="wrn.P53" localSheetId="40" hidden="1">{"All52",#N/A,FALSE,"5-2 IPCC"}</definedName>
    <definedName name="wrn.P53" localSheetId="32" hidden="1">{"All52",#N/A,FALSE,"5-2 IPCC"}</definedName>
    <definedName name="wrn.P53" localSheetId="53" hidden="1">{"All52",#N/A,FALSE,"5-2 IPCC"}</definedName>
    <definedName name="wrn.P53" localSheetId="55" hidden="1">{"All52",#N/A,FALSE,"5-2 IPCC"}</definedName>
    <definedName name="wrn.P53" localSheetId="33" hidden="1">{"All52",#N/A,FALSE,"5-2 IPCC"}</definedName>
    <definedName name="wrn.P53" localSheetId="34" hidden="1">{"All52",#N/A,FALSE,"5-2 IPCC"}</definedName>
    <definedName name="wrn.P53" localSheetId="35" hidden="1">{"All52",#N/A,FALSE,"5-2 IPCC"}</definedName>
    <definedName name="wrn.P53" localSheetId="36" hidden="1">{"All52",#N/A,FALSE,"5-2 IPCC"}</definedName>
    <definedName name="wrn.P53" localSheetId="37" hidden="1">{"All52",#N/A,FALSE,"5-2 IPCC"}</definedName>
    <definedName name="wrn.P53" localSheetId="38" hidden="1">{"All52",#N/A,FALSE,"5-2 IPCC"}</definedName>
    <definedName name="wrn.P53" localSheetId="39" hidden="1">{"All52",#N/A,FALSE,"5-2 IPCC"}</definedName>
    <definedName name="wrn.P53" localSheetId="60" hidden="1">{"All52",#N/A,FALSE,"5-2 IPCC"}</definedName>
    <definedName name="wrn.P53" localSheetId="62" hidden="1">{"All52",#N/A,FALSE,"5-2 IPCC"}</definedName>
    <definedName name="wrn.P53" localSheetId="64" hidden="1">{"All52",#N/A,FALSE,"5-2 IPCC"}</definedName>
    <definedName name="wrn.P53" localSheetId="69" hidden="1">{"All52",#N/A,FALSE,"5-2 IPCC"}</definedName>
    <definedName name="wrn.P53" localSheetId="70" hidden="1">{"All52",#N/A,FALSE,"5-2 IPCC"}</definedName>
    <definedName name="wrn.P53" localSheetId="72" hidden="1">{"All52",#N/A,FALSE,"5-2 IPCC"}</definedName>
    <definedName name="wrn.P53" localSheetId="73" hidden="1">{"All52",#N/A,FALSE,"5-2 IPCC"}</definedName>
    <definedName name="wrn.P53" localSheetId="74" hidden="1">{"All52",#N/A,FALSE,"5-2 IPCC"}</definedName>
    <definedName name="wrn.P53" hidden="1">{"All52",#N/A,FALSE,"5-2 IPCC"}</definedName>
    <definedName name="wrn.P53." localSheetId="0" hidden="1">{"All53",#N/A,FALSE,"5-3 IPCC"}</definedName>
    <definedName name="wrn.P53." localSheetId="10" hidden="1">{"All53",#N/A,FALSE,"5-3 IPCC"}</definedName>
    <definedName name="wrn.P53." localSheetId="14" hidden="1">{"All53",#N/A,FALSE,"5-3 IPCC"}</definedName>
    <definedName name="wrn.P53." localSheetId="5" hidden="1">{"All53",#N/A,FALSE,"5-3 IPCC"}</definedName>
    <definedName name="wrn.P53." localSheetId="6" hidden="1">{"All53",#N/A,FALSE,"5-3 IPCC"}</definedName>
    <definedName name="wrn.P53." localSheetId="8" hidden="1">{"All53",#N/A,FALSE,"5-3 IPCC"}</definedName>
    <definedName name="wrn.P53." localSheetId="9" hidden="1">{"All53",#N/A,FALSE,"5-3 IPCC"}</definedName>
    <definedName name="wrn.P53." localSheetId="16" hidden="1">{"All53",#N/A,FALSE,"5-3 IPCC"}</definedName>
    <definedName name="wrn.P53." localSheetId="25" hidden="1">{"All53",#N/A,FALSE,"5-3 IPCC"}</definedName>
    <definedName name="wrn.P53." localSheetId="26" hidden="1">{"All53",#N/A,FALSE,"5-3 IPCC"}</definedName>
    <definedName name="wrn.P53." localSheetId="27" hidden="1">{"All53",#N/A,FALSE,"5-3 IPCC"}</definedName>
    <definedName name="wrn.P53." localSheetId="17" hidden="1">{"All53",#N/A,FALSE,"5-3 IPCC"}</definedName>
    <definedName name="wrn.P53." localSheetId="18" hidden="1">{"All53",#N/A,FALSE,"5-3 IPCC"}</definedName>
    <definedName name="wrn.P53." localSheetId="19" hidden="1">{"All53",#N/A,FALSE,"5-3 IPCC"}</definedName>
    <definedName name="wrn.P53." localSheetId="20" hidden="1">{"All53",#N/A,FALSE,"5-3 IPCC"}</definedName>
    <definedName name="wrn.P53." localSheetId="21" hidden="1">{"All53",#N/A,FALSE,"5-3 IPCC"}</definedName>
    <definedName name="wrn.P53." localSheetId="24" hidden="1">{"All53",#N/A,FALSE,"5-3 IPCC"}</definedName>
    <definedName name="wrn.P53." localSheetId="29" hidden="1">{"All53",#N/A,FALSE,"5-3 IPCC"}</definedName>
    <definedName name="wrn.P53." localSheetId="30" hidden="1">{"All53",#N/A,FALSE,"5-3 IPCC"}</definedName>
    <definedName name="wrn.P53." localSheetId="31" hidden="1">{"All53",#N/A,FALSE,"5-3 IPCC"}</definedName>
    <definedName name="wrn.P53." localSheetId="40" hidden="1">{"All53",#N/A,FALSE,"5-3 IPCC"}</definedName>
    <definedName name="wrn.P53." localSheetId="32" hidden="1">{"All53",#N/A,FALSE,"5-3 IPCC"}</definedName>
    <definedName name="wrn.P53." localSheetId="53" hidden="1">{"All53",#N/A,FALSE,"5-3 IPCC"}</definedName>
    <definedName name="wrn.P53." localSheetId="55" hidden="1">{"All53",#N/A,FALSE,"5-3 IPCC"}</definedName>
    <definedName name="wrn.P53." localSheetId="33" hidden="1">{"All53",#N/A,FALSE,"5-3 IPCC"}</definedName>
    <definedName name="wrn.P53." localSheetId="34" hidden="1">{"All53",#N/A,FALSE,"5-3 IPCC"}</definedName>
    <definedName name="wrn.P53." localSheetId="35" hidden="1">{"All53",#N/A,FALSE,"5-3 IPCC"}</definedName>
    <definedName name="wrn.P53." localSheetId="36" hidden="1">{"All53",#N/A,FALSE,"5-3 IPCC"}</definedName>
    <definedName name="wrn.P53." localSheetId="37" hidden="1">{"All53",#N/A,FALSE,"5-3 IPCC"}</definedName>
    <definedName name="wrn.P53." localSheetId="38" hidden="1">{"All53",#N/A,FALSE,"5-3 IPCC"}</definedName>
    <definedName name="wrn.P53." localSheetId="39" hidden="1">{"All53",#N/A,FALSE,"5-3 IPCC"}</definedName>
    <definedName name="wrn.P53." localSheetId="60" hidden="1">{"All53",#N/A,FALSE,"5-3 IPCC"}</definedName>
    <definedName name="wrn.P53." localSheetId="62" hidden="1">{"All53",#N/A,FALSE,"5-3 IPCC"}</definedName>
    <definedName name="wrn.P53." localSheetId="64" hidden="1">{"All53",#N/A,FALSE,"5-3 IPCC"}</definedName>
    <definedName name="wrn.P53." localSheetId="69" hidden="1">{"All53",#N/A,FALSE,"5-3 IPCC"}</definedName>
    <definedName name="wrn.P53." localSheetId="70" hidden="1">{"All53",#N/A,FALSE,"5-3 IPCC"}</definedName>
    <definedName name="wrn.P53." localSheetId="72" hidden="1">{"All53",#N/A,FALSE,"5-3 IPCC"}</definedName>
    <definedName name="wrn.P53." localSheetId="73" hidden="1">{"All53",#N/A,FALSE,"5-3 IPCC"}</definedName>
    <definedName name="wrn.P53." localSheetId="74" hidden="1">{"All53",#N/A,FALSE,"5-3 IPCC"}</definedName>
    <definedName name="wrn.P53." hidden="1">{"All53",#N/A,FALSE,"5-3 IPCC"}</definedName>
    <definedName name="wrn.P53._.to._.P55." localSheetId="0" hidden="1">{"All53",#N/A,FALSE,"5-3 IPCC";"All54",#N/A,FALSE,"5-4 IPCC";"Soils55",#N/A,FALSE,"5-5 IPCC"}</definedName>
    <definedName name="wrn.P53._.to._.P55." localSheetId="10" hidden="1">{"All53",#N/A,FALSE,"5-3 IPCC";"All54",#N/A,FALSE,"5-4 IPCC";"Soils55",#N/A,FALSE,"5-5 IPCC"}</definedName>
    <definedName name="wrn.P53._.to._.P55." localSheetId="14" hidden="1">{"All53",#N/A,FALSE,"5-3 IPCC";"All54",#N/A,FALSE,"5-4 IPCC";"Soils55",#N/A,FALSE,"5-5 IPCC"}</definedName>
    <definedName name="wrn.P53._.to._.P55." localSheetId="5" hidden="1">{"All53",#N/A,FALSE,"5-3 IPCC";"All54",#N/A,FALSE,"5-4 IPCC";"Soils55",#N/A,FALSE,"5-5 IPCC"}</definedName>
    <definedName name="wrn.P53._.to._.P55." localSheetId="6" hidden="1">{"All53",#N/A,FALSE,"5-3 IPCC";"All54",#N/A,FALSE,"5-4 IPCC";"Soils55",#N/A,FALSE,"5-5 IPCC"}</definedName>
    <definedName name="wrn.P53._.to._.P55." localSheetId="8" hidden="1">{"All53",#N/A,FALSE,"5-3 IPCC";"All54",#N/A,FALSE,"5-4 IPCC";"Soils55",#N/A,FALSE,"5-5 IPCC"}</definedName>
    <definedName name="wrn.P53._.to._.P55." localSheetId="9" hidden="1">{"All53",#N/A,FALSE,"5-3 IPCC";"All54",#N/A,FALSE,"5-4 IPCC";"Soils55",#N/A,FALSE,"5-5 IPCC"}</definedName>
    <definedName name="wrn.P53._.to._.P55." localSheetId="16" hidden="1">{"All53",#N/A,FALSE,"5-3 IPCC";"All54",#N/A,FALSE,"5-4 IPCC";"Soils55",#N/A,FALSE,"5-5 IPCC"}</definedName>
    <definedName name="wrn.P53._.to._.P55." localSheetId="25" hidden="1">{"All53",#N/A,FALSE,"5-3 IPCC";"All54",#N/A,FALSE,"5-4 IPCC";"Soils55",#N/A,FALSE,"5-5 IPCC"}</definedName>
    <definedName name="wrn.P53._.to._.P55." localSheetId="26" hidden="1">{"All53",#N/A,FALSE,"5-3 IPCC";"All54",#N/A,FALSE,"5-4 IPCC";"Soils55",#N/A,FALSE,"5-5 IPCC"}</definedName>
    <definedName name="wrn.P53._.to._.P55." localSheetId="27" hidden="1">{"All53",#N/A,FALSE,"5-3 IPCC";"All54",#N/A,FALSE,"5-4 IPCC";"Soils55",#N/A,FALSE,"5-5 IPCC"}</definedName>
    <definedName name="wrn.P53._.to._.P55." localSheetId="17" hidden="1">{"All53",#N/A,FALSE,"5-3 IPCC";"All54",#N/A,FALSE,"5-4 IPCC";"Soils55",#N/A,FALSE,"5-5 IPCC"}</definedName>
    <definedName name="wrn.P53._.to._.P55." localSheetId="18" hidden="1">{"All53",#N/A,FALSE,"5-3 IPCC";"All54",#N/A,FALSE,"5-4 IPCC";"Soils55",#N/A,FALSE,"5-5 IPCC"}</definedName>
    <definedName name="wrn.P53._.to._.P55." localSheetId="19" hidden="1">{"All53",#N/A,FALSE,"5-3 IPCC";"All54",#N/A,FALSE,"5-4 IPCC";"Soils55",#N/A,FALSE,"5-5 IPCC"}</definedName>
    <definedName name="wrn.P53._.to._.P55." localSheetId="20" hidden="1">{"All53",#N/A,FALSE,"5-3 IPCC";"All54",#N/A,FALSE,"5-4 IPCC";"Soils55",#N/A,FALSE,"5-5 IPCC"}</definedName>
    <definedName name="wrn.P53._.to._.P55." localSheetId="21" hidden="1">{"All53",#N/A,FALSE,"5-3 IPCC";"All54",#N/A,FALSE,"5-4 IPCC";"Soils55",#N/A,FALSE,"5-5 IPCC"}</definedName>
    <definedName name="wrn.P53._.to._.P55." localSheetId="24" hidden="1">{"All53",#N/A,FALSE,"5-3 IPCC";"All54",#N/A,FALSE,"5-4 IPCC";"Soils55",#N/A,FALSE,"5-5 IPCC"}</definedName>
    <definedName name="wrn.P53._.to._.P55." localSheetId="29" hidden="1">{"All53",#N/A,FALSE,"5-3 IPCC";"All54",#N/A,FALSE,"5-4 IPCC";"Soils55",#N/A,FALSE,"5-5 IPCC"}</definedName>
    <definedName name="wrn.P53._.to._.P55." localSheetId="30" hidden="1">{"All53",#N/A,FALSE,"5-3 IPCC";"All54",#N/A,FALSE,"5-4 IPCC";"Soils55",#N/A,FALSE,"5-5 IPCC"}</definedName>
    <definedName name="wrn.P53._.to._.P55." localSheetId="31" hidden="1">{"All53",#N/A,FALSE,"5-3 IPCC";"All54",#N/A,FALSE,"5-4 IPCC";"Soils55",#N/A,FALSE,"5-5 IPCC"}</definedName>
    <definedName name="wrn.P53._.to._.P55." localSheetId="40" hidden="1">{"All53",#N/A,FALSE,"5-3 IPCC";"All54",#N/A,FALSE,"5-4 IPCC";"Soils55",#N/A,FALSE,"5-5 IPCC"}</definedName>
    <definedName name="wrn.P53._.to._.P55." localSheetId="32" hidden="1">{"All53",#N/A,FALSE,"5-3 IPCC";"All54",#N/A,FALSE,"5-4 IPCC";"Soils55",#N/A,FALSE,"5-5 IPCC"}</definedName>
    <definedName name="wrn.P53._.to._.P55." localSheetId="53" hidden="1">{"All53",#N/A,FALSE,"5-3 IPCC";"All54",#N/A,FALSE,"5-4 IPCC";"Soils55",#N/A,FALSE,"5-5 IPCC"}</definedName>
    <definedName name="wrn.P53._.to._.P55." localSheetId="55" hidden="1">{"All53",#N/A,FALSE,"5-3 IPCC";"All54",#N/A,FALSE,"5-4 IPCC";"Soils55",#N/A,FALSE,"5-5 IPCC"}</definedName>
    <definedName name="wrn.P53._.to._.P55." localSheetId="33" hidden="1">{"All53",#N/A,FALSE,"5-3 IPCC";"All54",#N/A,FALSE,"5-4 IPCC";"Soils55",#N/A,FALSE,"5-5 IPCC"}</definedName>
    <definedName name="wrn.P53._.to._.P55." localSheetId="34" hidden="1">{"All53",#N/A,FALSE,"5-3 IPCC";"All54",#N/A,FALSE,"5-4 IPCC";"Soils55",#N/A,FALSE,"5-5 IPCC"}</definedName>
    <definedName name="wrn.P53._.to._.P55." localSheetId="35" hidden="1">{"All53",#N/A,FALSE,"5-3 IPCC";"All54",#N/A,FALSE,"5-4 IPCC";"Soils55",#N/A,FALSE,"5-5 IPCC"}</definedName>
    <definedName name="wrn.P53._.to._.P55." localSheetId="36" hidden="1">{"All53",#N/A,FALSE,"5-3 IPCC";"All54",#N/A,FALSE,"5-4 IPCC";"Soils55",#N/A,FALSE,"5-5 IPCC"}</definedName>
    <definedName name="wrn.P53._.to._.P55." localSheetId="37" hidden="1">{"All53",#N/A,FALSE,"5-3 IPCC";"All54",#N/A,FALSE,"5-4 IPCC";"Soils55",#N/A,FALSE,"5-5 IPCC"}</definedName>
    <definedName name="wrn.P53._.to._.P55." localSheetId="38" hidden="1">{"All53",#N/A,FALSE,"5-3 IPCC";"All54",#N/A,FALSE,"5-4 IPCC";"Soils55",#N/A,FALSE,"5-5 IPCC"}</definedName>
    <definedName name="wrn.P53._.to._.P55." localSheetId="39" hidden="1">{"All53",#N/A,FALSE,"5-3 IPCC";"All54",#N/A,FALSE,"5-4 IPCC";"Soils55",#N/A,FALSE,"5-5 IPCC"}</definedName>
    <definedName name="wrn.P53._.to._.P55." localSheetId="60" hidden="1">{"All53",#N/A,FALSE,"5-3 IPCC";"All54",#N/A,FALSE,"5-4 IPCC";"Soils55",#N/A,FALSE,"5-5 IPCC"}</definedName>
    <definedName name="wrn.P53._.to._.P55." localSheetId="62" hidden="1">{"All53",#N/A,FALSE,"5-3 IPCC";"All54",#N/A,FALSE,"5-4 IPCC";"Soils55",#N/A,FALSE,"5-5 IPCC"}</definedName>
    <definedName name="wrn.P53._.to._.P55." localSheetId="64" hidden="1">{"All53",#N/A,FALSE,"5-3 IPCC";"All54",#N/A,FALSE,"5-4 IPCC";"Soils55",#N/A,FALSE,"5-5 IPCC"}</definedName>
    <definedName name="wrn.P53._.to._.P55." localSheetId="69" hidden="1">{"All53",#N/A,FALSE,"5-3 IPCC";"All54",#N/A,FALSE,"5-4 IPCC";"Soils55",#N/A,FALSE,"5-5 IPCC"}</definedName>
    <definedName name="wrn.P53._.to._.P55." localSheetId="70" hidden="1">{"All53",#N/A,FALSE,"5-3 IPCC";"All54",#N/A,FALSE,"5-4 IPCC";"Soils55",#N/A,FALSE,"5-5 IPCC"}</definedName>
    <definedName name="wrn.P53._.to._.P55." localSheetId="72" hidden="1">{"All53",#N/A,FALSE,"5-3 IPCC";"All54",#N/A,FALSE,"5-4 IPCC";"Soils55",#N/A,FALSE,"5-5 IPCC"}</definedName>
    <definedName name="wrn.P53._.to._.P55." localSheetId="73" hidden="1">{"All53",#N/A,FALSE,"5-3 IPCC";"All54",#N/A,FALSE,"5-4 IPCC";"Soils55",#N/A,FALSE,"5-5 IPCC"}</definedName>
    <definedName name="wrn.P53._.to._.P55." localSheetId="74" hidden="1">{"All53",#N/A,FALSE,"5-3 IPCC";"All54",#N/A,FALSE,"5-4 IPCC";"Soils55",#N/A,FALSE,"5-5 IPCC"}</definedName>
    <definedName name="wrn.P53._.to._.P55." hidden="1">{"All53",#N/A,FALSE,"5-3 IPCC";"All54",#N/A,FALSE,"5-4 IPCC";"Soils55",#N/A,FALSE,"5-5 IPCC"}</definedName>
    <definedName name="wrn.P54." localSheetId="0" hidden="1">{"All54",#N/A,FALSE,"5-4 IPCC"}</definedName>
    <definedName name="wrn.P54." localSheetId="10" hidden="1">{"All54",#N/A,FALSE,"5-4 IPCC"}</definedName>
    <definedName name="wrn.P54." localSheetId="14" hidden="1">{"All54",#N/A,FALSE,"5-4 IPCC"}</definedName>
    <definedName name="wrn.P54." localSheetId="5" hidden="1">{"All54",#N/A,FALSE,"5-4 IPCC"}</definedName>
    <definedName name="wrn.P54." localSheetId="6" hidden="1">{"All54",#N/A,FALSE,"5-4 IPCC"}</definedName>
    <definedName name="wrn.P54." localSheetId="8" hidden="1">{"All54",#N/A,FALSE,"5-4 IPCC"}</definedName>
    <definedName name="wrn.P54." localSheetId="9" hidden="1">{"All54",#N/A,FALSE,"5-4 IPCC"}</definedName>
    <definedName name="wrn.P54." localSheetId="16" hidden="1">{"All54",#N/A,FALSE,"5-4 IPCC"}</definedName>
    <definedName name="wrn.P54." localSheetId="25" hidden="1">{"All54",#N/A,FALSE,"5-4 IPCC"}</definedName>
    <definedName name="wrn.P54." localSheetId="26" hidden="1">{"All54",#N/A,FALSE,"5-4 IPCC"}</definedName>
    <definedName name="wrn.P54." localSheetId="27" hidden="1">{"All54",#N/A,FALSE,"5-4 IPCC"}</definedName>
    <definedName name="wrn.P54." localSheetId="17" hidden="1">{"All54",#N/A,FALSE,"5-4 IPCC"}</definedName>
    <definedName name="wrn.P54." localSheetId="18" hidden="1">{"All54",#N/A,FALSE,"5-4 IPCC"}</definedName>
    <definedName name="wrn.P54." localSheetId="19" hidden="1">{"All54",#N/A,FALSE,"5-4 IPCC"}</definedName>
    <definedName name="wrn.P54." localSheetId="20" hidden="1">{"All54",#N/A,FALSE,"5-4 IPCC"}</definedName>
    <definedName name="wrn.P54." localSheetId="21" hidden="1">{"All54",#N/A,FALSE,"5-4 IPCC"}</definedName>
    <definedName name="wrn.P54." localSheetId="24" hidden="1">{"All54",#N/A,FALSE,"5-4 IPCC"}</definedName>
    <definedName name="wrn.P54." localSheetId="29" hidden="1">{"All54",#N/A,FALSE,"5-4 IPCC"}</definedName>
    <definedName name="wrn.P54." localSheetId="30" hidden="1">{"All54",#N/A,FALSE,"5-4 IPCC"}</definedName>
    <definedName name="wrn.P54." localSheetId="31" hidden="1">{"All54",#N/A,FALSE,"5-4 IPCC"}</definedName>
    <definedName name="wrn.P54." localSheetId="40" hidden="1">{"All54",#N/A,FALSE,"5-4 IPCC"}</definedName>
    <definedName name="wrn.P54." localSheetId="32" hidden="1">{"All54",#N/A,FALSE,"5-4 IPCC"}</definedName>
    <definedName name="wrn.P54." localSheetId="53" hidden="1">{"All54",#N/A,FALSE,"5-4 IPCC"}</definedName>
    <definedName name="wrn.P54." localSheetId="55" hidden="1">{"All54",#N/A,FALSE,"5-4 IPCC"}</definedName>
    <definedName name="wrn.P54." localSheetId="33" hidden="1">{"All54",#N/A,FALSE,"5-4 IPCC"}</definedName>
    <definedName name="wrn.P54." localSheetId="34" hidden="1">{"All54",#N/A,FALSE,"5-4 IPCC"}</definedName>
    <definedName name="wrn.P54." localSheetId="35" hidden="1">{"All54",#N/A,FALSE,"5-4 IPCC"}</definedName>
    <definedName name="wrn.P54." localSheetId="36" hidden="1">{"All54",#N/A,FALSE,"5-4 IPCC"}</definedName>
    <definedName name="wrn.P54." localSheetId="37" hidden="1">{"All54",#N/A,FALSE,"5-4 IPCC"}</definedName>
    <definedName name="wrn.P54." localSheetId="38" hidden="1">{"All54",#N/A,FALSE,"5-4 IPCC"}</definedName>
    <definedName name="wrn.P54." localSheetId="39" hidden="1">{"All54",#N/A,FALSE,"5-4 IPCC"}</definedName>
    <definedName name="wrn.P54." localSheetId="60" hidden="1">{"All54",#N/A,FALSE,"5-4 IPCC"}</definedName>
    <definedName name="wrn.P54." localSheetId="62" hidden="1">{"All54",#N/A,FALSE,"5-4 IPCC"}</definedName>
    <definedName name="wrn.P54." localSheetId="64" hidden="1">{"All54",#N/A,FALSE,"5-4 IPCC"}</definedName>
    <definedName name="wrn.P54." localSheetId="69" hidden="1">{"All54",#N/A,FALSE,"5-4 IPCC"}</definedName>
    <definedName name="wrn.P54." localSheetId="70" hidden="1">{"All54",#N/A,FALSE,"5-4 IPCC"}</definedName>
    <definedName name="wrn.P54." localSheetId="72" hidden="1">{"All54",#N/A,FALSE,"5-4 IPCC"}</definedName>
    <definedName name="wrn.P54." localSheetId="73" hidden="1">{"All54",#N/A,FALSE,"5-4 IPCC"}</definedName>
    <definedName name="wrn.P54." localSheetId="74" hidden="1">{"All54",#N/A,FALSE,"5-4 IPCC"}</definedName>
    <definedName name="wrn.P54." hidden="1">{"All54",#N/A,FALSE,"5-4 IPCC"}</definedName>
    <definedName name="wrn.P55" localSheetId="0" hidden="1">{"Inherit51",#N/A,FALSE,"5-1 IPCC-2"}</definedName>
    <definedName name="wrn.P55" localSheetId="10" hidden="1">{"Inherit51",#N/A,FALSE,"5-1 IPCC-2"}</definedName>
    <definedName name="wrn.P55" localSheetId="14" hidden="1">{"Inherit51",#N/A,FALSE,"5-1 IPCC-2"}</definedName>
    <definedName name="wrn.P55" localSheetId="5" hidden="1">{"Inherit51",#N/A,FALSE,"5-1 IPCC-2"}</definedName>
    <definedName name="wrn.P55" localSheetId="6" hidden="1">{"Inherit51",#N/A,FALSE,"5-1 IPCC-2"}</definedName>
    <definedName name="wrn.P55" localSheetId="8" hidden="1">{"Inherit51",#N/A,FALSE,"5-1 IPCC-2"}</definedName>
    <definedName name="wrn.P55" localSheetId="9" hidden="1">{"Inherit51",#N/A,FALSE,"5-1 IPCC-2"}</definedName>
    <definedName name="wrn.P55" localSheetId="16" hidden="1">{"Inherit51",#N/A,FALSE,"5-1 IPCC-2"}</definedName>
    <definedName name="wrn.P55" localSheetId="25" hidden="1">{"Inherit51",#N/A,FALSE,"5-1 IPCC-2"}</definedName>
    <definedName name="wrn.P55" localSheetId="26" hidden="1">{"Inherit51",#N/A,FALSE,"5-1 IPCC-2"}</definedName>
    <definedName name="wrn.P55" localSheetId="27" hidden="1">{"Inherit51",#N/A,FALSE,"5-1 IPCC-2"}</definedName>
    <definedName name="wrn.P55" localSheetId="17" hidden="1">{"Inherit51",#N/A,FALSE,"5-1 IPCC-2"}</definedName>
    <definedName name="wrn.P55" localSheetId="18" hidden="1">{"Inherit51",#N/A,FALSE,"5-1 IPCC-2"}</definedName>
    <definedName name="wrn.P55" localSheetId="19" hidden="1">{"Inherit51",#N/A,FALSE,"5-1 IPCC-2"}</definedName>
    <definedName name="wrn.P55" localSheetId="20" hidden="1">{"Inherit51",#N/A,FALSE,"5-1 IPCC-2"}</definedName>
    <definedName name="wrn.P55" localSheetId="21" hidden="1">{"Inherit51",#N/A,FALSE,"5-1 IPCC-2"}</definedName>
    <definedName name="wrn.P55" localSheetId="24" hidden="1">{"Inherit51",#N/A,FALSE,"5-1 IPCC-2"}</definedName>
    <definedName name="wrn.P55" localSheetId="29" hidden="1">{"Inherit51",#N/A,FALSE,"5-1 IPCC-2"}</definedName>
    <definedName name="wrn.P55" localSheetId="30" hidden="1">{"Inherit51",#N/A,FALSE,"5-1 IPCC-2"}</definedName>
    <definedName name="wrn.P55" localSheetId="31" hidden="1">{"Inherit51",#N/A,FALSE,"5-1 IPCC-2"}</definedName>
    <definedName name="wrn.P55" localSheetId="40" hidden="1">{"Inherit51",#N/A,FALSE,"5-1 IPCC-2"}</definedName>
    <definedName name="wrn.P55" localSheetId="32" hidden="1">{"Inherit51",#N/A,FALSE,"5-1 IPCC-2"}</definedName>
    <definedName name="wrn.P55" localSheetId="53" hidden="1">{"Inherit51",#N/A,FALSE,"5-1 IPCC-2"}</definedName>
    <definedName name="wrn.P55" localSheetId="55" hidden="1">{"Inherit51",#N/A,FALSE,"5-1 IPCC-2"}</definedName>
    <definedName name="wrn.P55" localSheetId="33" hidden="1">{"Inherit51",#N/A,FALSE,"5-1 IPCC-2"}</definedName>
    <definedName name="wrn.P55" localSheetId="34" hidden="1">{"Inherit51",#N/A,FALSE,"5-1 IPCC-2"}</definedName>
    <definedName name="wrn.P55" localSheetId="35" hidden="1">{"Inherit51",#N/A,FALSE,"5-1 IPCC-2"}</definedName>
    <definedName name="wrn.P55" localSheetId="36" hidden="1">{"Inherit51",#N/A,FALSE,"5-1 IPCC-2"}</definedName>
    <definedName name="wrn.P55" localSheetId="37" hidden="1">{"Inherit51",#N/A,FALSE,"5-1 IPCC-2"}</definedName>
    <definedName name="wrn.P55" localSheetId="38" hidden="1">{"Inherit51",#N/A,FALSE,"5-1 IPCC-2"}</definedName>
    <definedName name="wrn.P55" localSheetId="39" hidden="1">{"Inherit51",#N/A,FALSE,"5-1 IPCC-2"}</definedName>
    <definedName name="wrn.P55" localSheetId="60" hidden="1">{"Inherit51",#N/A,FALSE,"5-1 IPCC-2"}</definedName>
    <definedName name="wrn.P55" localSheetId="62" hidden="1">{"Inherit51",#N/A,FALSE,"5-1 IPCC-2"}</definedName>
    <definedName name="wrn.P55" localSheetId="64" hidden="1">{"Inherit51",#N/A,FALSE,"5-1 IPCC-2"}</definedName>
    <definedName name="wrn.P55" localSheetId="69" hidden="1">{"Inherit51",#N/A,FALSE,"5-1 IPCC-2"}</definedName>
    <definedName name="wrn.P55" localSheetId="70" hidden="1">{"Inherit51",#N/A,FALSE,"5-1 IPCC-2"}</definedName>
    <definedName name="wrn.P55" localSheetId="72" hidden="1">{"Inherit51",#N/A,FALSE,"5-1 IPCC-2"}</definedName>
    <definedName name="wrn.P55" localSheetId="73" hidden="1">{"Inherit51",#N/A,FALSE,"5-1 IPCC-2"}</definedName>
    <definedName name="wrn.P55" localSheetId="74" hidden="1">{"Inherit51",#N/A,FALSE,"5-1 IPCC-2"}</definedName>
    <definedName name="wrn.P55" hidden="1">{"Inherit51",#N/A,FALSE,"5-1 IPCC-2"}</definedName>
    <definedName name="wrn.P55." localSheetId="0" hidden="1">{"Soils55",#N/A,FALSE,"5-5 IPCC"}</definedName>
    <definedName name="wrn.P55." localSheetId="10" hidden="1">{"Soils55",#N/A,FALSE,"5-5 IPCC"}</definedName>
    <definedName name="wrn.P55." localSheetId="14" hidden="1">{"Soils55",#N/A,FALSE,"5-5 IPCC"}</definedName>
    <definedName name="wrn.P55." localSheetId="5" hidden="1">{"Soils55",#N/A,FALSE,"5-5 IPCC"}</definedName>
    <definedName name="wrn.P55." localSheetId="6" hidden="1">{"Soils55",#N/A,FALSE,"5-5 IPCC"}</definedName>
    <definedName name="wrn.P55." localSheetId="8" hidden="1">{"Soils55",#N/A,FALSE,"5-5 IPCC"}</definedName>
    <definedName name="wrn.P55." localSheetId="9" hidden="1">{"Soils55",#N/A,FALSE,"5-5 IPCC"}</definedName>
    <definedName name="wrn.P55." localSheetId="16" hidden="1">{"Soils55",#N/A,FALSE,"5-5 IPCC"}</definedName>
    <definedName name="wrn.P55." localSheetId="25" hidden="1">{"Soils55",#N/A,FALSE,"5-5 IPCC"}</definedName>
    <definedName name="wrn.P55." localSheetId="26" hidden="1">{"Soils55",#N/A,FALSE,"5-5 IPCC"}</definedName>
    <definedName name="wrn.P55." localSheetId="27" hidden="1">{"Soils55",#N/A,FALSE,"5-5 IPCC"}</definedName>
    <definedName name="wrn.P55." localSheetId="17" hidden="1">{"Soils55",#N/A,FALSE,"5-5 IPCC"}</definedName>
    <definedName name="wrn.P55." localSheetId="18" hidden="1">{"Soils55",#N/A,FALSE,"5-5 IPCC"}</definedName>
    <definedName name="wrn.P55." localSheetId="19" hidden="1">{"Soils55",#N/A,FALSE,"5-5 IPCC"}</definedName>
    <definedName name="wrn.P55." localSheetId="20" hidden="1">{"Soils55",#N/A,FALSE,"5-5 IPCC"}</definedName>
    <definedName name="wrn.P55." localSheetId="21" hidden="1">{"Soils55",#N/A,FALSE,"5-5 IPCC"}</definedName>
    <definedName name="wrn.P55." localSheetId="24" hidden="1">{"Soils55",#N/A,FALSE,"5-5 IPCC"}</definedName>
    <definedName name="wrn.P55." localSheetId="29" hidden="1">{"Soils55",#N/A,FALSE,"5-5 IPCC"}</definedName>
    <definedName name="wrn.P55." localSheetId="30" hidden="1">{"Soils55",#N/A,FALSE,"5-5 IPCC"}</definedName>
    <definedName name="wrn.P55." localSheetId="31" hidden="1">{"Soils55",#N/A,FALSE,"5-5 IPCC"}</definedName>
    <definedName name="wrn.P55." localSheetId="40" hidden="1">{"Soils55",#N/A,FALSE,"5-5 IPCC"}</definedName>
    <definedName name="wrn.P55." localSheetId="32" hidden="1">{"Soils55",#N/A,FALSE,"5-5 IPCC"}</definedName>
    <definedName name="wrn.P55." localSheetId="53" hidden="1">{"Soils55",#N/A,FALSE,"5-5 IPCC"}</definedName>
    <definedName name="wrn.P55." localSheetId="55" hidden="1">{"Soils55",#N/A,FALSE,"5-5 IPCC"}</definedName>
    <definedName name="wrn.P55." localSheetId="33" hidden="1">{"Soils55",#N/A,FALSE,"5-5 IPCC"}</definedName>
    <definedName name="wrn.P55." localSheetId="34" hidden="1">{"Soils55",#N/A,FALSE,"5-5 IPCC"}</definedName>
    <definedName name="wrn.P55." localSheetId="35" hidden="1">{"Soils55",#N/A,FALSE,"5-5 IPCC"}</definedName>
    <definedName name="wrn.P55." localSheetId="36" hidden="1">{"Soils55",#N/A,FALSE,"5-5 IPCC"}</definedName>
    <definedName name="wrn.P55." localSheetId="37" hidden="1">{"Soils55",#N/A,FALSE,"5-5 IPCC"}</definedName>
    <definedName name="wrn.P55." localSheetId="38" hidden="1">{"Soils55",#N/A,FALSE,"5-5 IPCC"}</definedName>
    <definedName name="wrn.P55." localSheetId="39" hidden="1">{"Soils55",#N/A,FALSE,"5-5 IPCC"}</definedName>
    <definedName name="wrn.P55." localSheetId="60" hidden="1">{"Soils55",#N/A,FALSE,"5-5 IPCC"}</definedName>
    <definedName name="wrn.P55." localSheetId="62" hidden="1">{"Soils55",#N/A,FALSE,"5-5 IPCC"}</definedName>
    <definedName name="wrn.P55." localSheetId="64" hidden="1">{"Soils55",#N/A,FALSE,"5-5 IPCC"}</definedName>
    <definedName name="wrn.P55." localSheetId="69" hidden="1">{"Soils55",#N/A,FALSE,"5-5 IPCC"}</definedName>
    <definedName name="wrn.P55." localSheetId="70" hidden="1">{"Soils55",#N/A,FALSE,"5-5 IPCC"}</definedName>
    <definedName name="wrn.P55." localSheetId="72" hidden="1">{"Soils55",#N/A,FALSE,"5-5 IPCC"}</definedName>
    <definedName name="wrn.P55." localSheetId="73" hidden="1">{"Soils55",#N/A,FALSE,"5-5 IPCC"}</definedName>
    <definedName name="wrn.P55." localSheetId="74" hidden="1">{"Soils55",#N/A,FALSE,"5-5 IPCC"}</definedName>
    <definedName name="wrn.P55." hidden="1">{"Soils55",#N/A,FALSE,"5-5 IPCC"}</definedName>
    <definedName name="wrn.P56" localSheetId="0" hidden="1">{"Soils55",#N/A,FALSE,"5-5 IPCC"}</definedName>
    <definedName name="wrn.P56" localSheetId="10" hidden="1">{"Soils55",#N/A,FALSE,"5-5 IPCC"}</definedName>
    <definedName name="wrn.P56" localSheetId="14" hidden="1">{"Soils55",#N/A,FALSE,"5-5 IPCC"}</definedName>
    <definedName name="wrn.P56" localSheetId="5" hidden="1">{"Soils55",#N/A,FALSE,"5-5 IPCC"}</definedName>
    <definedName name="wrn.P56" localSheetId="6" hidden="1">{"Soils55",#N/A,FALSE,"5-5 IPCC"}</definedName>
    <definedName name="wrn.P56" localSheetId="8" hidden="1">{"Soils55",#N/A,FALSE,"5-5 IPCC"}</definedName>
    <definedName name="wrn.P56" localSheetId="9" hidden="1">{"Soils55",#N/A,FALSE,"5-5 IPCC"}</definedName>
    <definedName name="wrn.P56" localSheetId="16" hidden="1">{"Soils55",#N/A,FALSE,"5-5 IPCC"}</definedName>
    <definedName name="wrn.P56" localSheetId="25" hidden="1">{"Soils55",#N/A,FALSE,"5-5 IPCC"}</definedName>
    <definedName name="wrn.P56" localSheetId="26" hidden="1">{"Soils55",#N/A,FALSE,"5-5 IPCC"}</definedName>
    <definedName name="wrn.P56" localSheetId="27" hidden="1">{"Soils55",#N/A,FALSE,"5-5 IPCC"}</definedName>
    <definedName name="wrn.P56" localSheetId="17" hidden="1">{"Soils55",#N/A,FALSE,"5-5 IPCC"}</definedName>
    <definedName name="wrn.P56" localSheetId="18" hidden="1">{"Soils55",#N/A,FALSE,"5-5 IPCC"}</definedName>
    <definedName name="wrn.P56" localSheetId="19" hidden="1">{"Soils55",#N/A,FALSE,"5-5 IPCC"}</definedName>
    <definedName name="wrn.P56" localSheetId="20" hidden="1">{"Soils55",#N/A,FALSE,"5-5 IPCC"}</definedName>
    <definedName name="wrn.P56" localSheetId="21" hidden="1">{"Soils55",#N/A,FALSE,"5-5 IPCC"}</definedName>
    <definedName name="wrn.P56" localSheetId="24" hidden="1">{"Soils55",#N/A,FALSE,"5-5 IPCC"}</definedName>
    <definedName name="wrn.P56" localSheetId="29" hidden="1">{"Soils55",#N/A,FALSE,"5-5 IPCC"}</definedName>
    <definedName name="wrn.P56" localSheetId="30" hidden="1">{"Soils55",#N/A,FALSE,"5-5 IPCC"}</definedName>
    <definedName name="wrn.P56" localSheetId="31" hidden="1">{"Soils55",#N/A,FALSE,"5-5 IPCC"}</definedName>
    <definedName name="wrn.P56" localSheetId="40" hidden="1">{"Soils55",#N/A,FALSE,"5-5 IPCC"}</definedName>
    <definedName name="wrn.P56" localSheetId="32" hidden="1">{"Soils55",#N/A,FALSE,"5-5 IPCC"}</definedName>
    <definedName name="wrn.P56" localSheetId="53" hidden="1">{"Soils55",#N/A,FALSE,"5-5 IPCC"}</definedName>
    <definedName name="wrn.P56" localSheetId="55" hidden="1">{"Soils55",#N/A,FALSE,"5-5 IPCC"}</definedName>
    <definedName name="wrn.P56" localSheetId="33" hidden="1">{"Soils55",#N/A,FALSE,"5-5 IPCC"}</definedName>
    <definedName name="wrn.P56" localSheetId="34" hidden="1">{"Soils55",#N/A,FALSE,"5-5 IPCC"}</definedName>
    <definedName name="wrn.P56" localSheetId="35" hidden="1">{"Soils55",#N/A,FALSE,"5-5 IPCC"}</definedName>
    <definedName name="wrn.P56" localSheetId="36" hidden="1">{"Soils55",#N/A,FALSE,"5-5 IPCC"}</definedName>
    <definedName name="wrn.P56" localSheetId="37" hidden="1">{"Soils55",#N/A,FALSE,"5-5 IPCC"}</definedName>
    <definedName name="wrn.P56" localSheetId="38" hidden="1">{"Soils55",#N/A,FALSE,"5-5 IPCC"}</definedName>
    <definedName name="wrn.P56" localSheetId="39" hidden="1">{"Soils55",#N/A,FALSE,"5-5 IPCC"}</definedName>
    <definedName name="wrn.P56" localSheetId="60" hidden="1">{"Soils55",#N/A,FALSE,"5-5 IPCC"}</definedName>
    <definedName name="wrn.P56" localSheetId="62" hidden="1">{"Soils55",#N/A,FALSE,"5-5 IPCC"}</definedName>
    <definedName name="wrn.P56" localSheetId="64" hidden="1">{"Soils55",#N/A,FALSE,"5-5 IPCC"}</definedName>
    <definedName name="wrn.P56" localSheetId="69" hidden="1">{"Soils55",#N/A,FALSE,"5-5 IPCC"}</definedName>
    <definedName name="wrn.P56" localSheetId="70" hidden="1">{"Soils55",#N/A,FALSE,"5-5 IPCC"}</definedName>
    <definedName name="wrn.P56" localSheetId="72" hidden="1">{"Soils55",#N/A,FALSE,"5-5 IPCC"}</definedName>
    <definedName name="wrn.P56" localSheetId="73" hidden="1">{"Soils55",#N/A,FALSE,"5-5 IPCC"}</definedName>
    <definedName name="wrn.P56" localSheetId="74" hidden="1">{"Soils55",#N/A,FALSE,"5-5 IPCC"}</definedName>
    <definedName name="wrn.P56" hidden="1">{"Soils55",#N/A,FALSE,"5-5 IPCC"}</definedName>
    <definedName name="wrn.p57" localSheetId="0" hidden="1">{"Soils55",#N/A,FALSE,"5-5 IPCC"}</definedName>
    <definedName name="wrn.p57" localSheetId="10" hidden="1">{"Soils55",#N/A,FALSE,"5-5 IPCC"}</definedName>
    <definedName name="wrn.p57" localSheetId="14" hidden="1">{"Soils55",#N/A,FALSE,"5-5 IPCC"}</definedName>
    <definedName name="wrn.p57" localSheetId="5" hidden="1">{"Soils55",#N/A,FALSE,"5-5 IPCC"}</definedName>
    <definedName name="wrn.p57" localSheetId="6" hidden="1">{"Soils55",#N/A,FALSE,"5-5 IPCC"}</definedName>
    <definedName name="wrn.p57" localSheetId="8" hidden="1">{"Soils55",#N/A,FALSE,"5-5 IPCC"}</definedName>
    <definedName name="wrn.p57" localSheetId="9" hidden="1">{"Soils55",#N/A,FALSE,"5-5 IPCC"}</definedName>
    <definedName name="wrn.p57" localSheetId="16" hidden="1">{"Soils55",#N/A,FALSE,"5-5 IPCC"}</definedName>
    <definedName name="wrn.p57" localSheetId="25" hidden="1">{"Soils55",#N/A,FALSE,"5-5 IPCC"}</definedName>
    <definedName name="wrn.p57" localSheetId="26" hidden="1">{"Soils55",#N/A,FALSE,"5-5 IPCC"}</definedName>
    <definedName name="wrn.p57" localSheetId="27" hidden="1">{"Soils55",#N/A,FALSE,"5-5 IPCC"}</definedName>
    <definedName name="wrn.p57" localSheetId="17" hidden="1">{"Soils55",#N/A,FALSE,"5-5 IPCC"}</definedName>
    <definedName name="wrn.p57" localSheetId="18" hidden="1">{"Soils55",#N/A,FALSE,"5-5 IPCC"}</definedName>
    <definedName name="wrn.p57" localSheetId="19" hidden="1">{"Soils55",#N/A,FALSE,"5-5 IPCC"}</definedName>
    <definedName name="wrn.p57" localSheetId="20" hidden="1">{"Soils55",#N/A,FALSE,"5-5 IPCC"}</definedName>
    <definedName name="wrn.p57" localSheetId="21" hidden="1">{"Soils55",#N/A,FALSE,"5-5 IPCC"}</definedName>
    <definedName name="wrn.p57" localSheetId="24" hidden="1">{"Soils55",#N/A,FALSE,"5-5 IPCC"}</definedName>
    <definedName name="wrn.p57" localSheetId="29" hidden="1">{"Soils55",#N/A,FALSE,"5-5 IPCC"}</definedName>
    <definedName name="wrn.p57" localSheetId="30" hidden="1">{"Soils55",#N/A,FALSE,"5-5 IPCC"}</definedName>
    <definedName name="wrn.p57" localSheetId="31" hidden="1">{"Soils55",#N/A,FALSE,"5-5 IPCC"}</definedName>
    <definedName name="wrn.p57" localSheetId="40" hidden="1">{"Soils55",#N/A,FALSE,"5-5 IPCC"}</definedName>
    <definedName name="wrn.p57" localSheetId="32" hidden="1">{"Soils55",#N/A,FALSE,"5-5 IPCC"}</definedName>
    <definedName name="wrn.p57" localSheetId="53" hidden="1">{"Soils55",#N/A,FALSE,"5-5 IPCC"}</definedName>
    <definedName name="wrn.p57" localSheetId="55" hidden="1">{"Soils55",#N/A,FALSE,"5-5 IPCC"}</definedName>
    <definedName name="wrn.p57" localSheetId="33" hidden="1">{"Soils55",#N/A,FALSE,"5-5 IPCC"}</definedName>
    <definedName name="wrn.p57" localSheetId="34" hidden="1">{"Soils55",#N/A,FALSE,"5-5 IPCC"}</definedName>
    <definedName name="wrn.p57" localSheetId="35" hidden="1">{"Soils55",#N/A,FALSE,"5-5 IPCC"}</definedName>
    <definedName name="wrn.p57" localSheetId="36" hidden="1">{"Soils55",#N/A,FALSE,"5-5 IPCC"}</definedName>
    <definedName name="wrn.p57" localSheetId="37" hidden="1">{"Soils55",#N/A,FALSE,"5-5 IPCC"}</definedName>
    <definedName name="wrn.p57" localSheetId="38" hidden="1">{"Soils55",#N/A,FALSE,"5-5 IPCC"}</definedName>
    <definedName name="wrn.p57" localSheetId="39" hidden="1">{"Soils55",#N/A,FALSE,"5-5 IPCC"}</definedName>
    <definedName name="wrn.p57" localSheetId="60" hidden="1">{"Soils55",#N/A,FALSE,"5-5 IPCC"}</definedName>
    <definedName name="wrn.p57" localSheetId="62" hidden="1">{"Soils55",#N/A,FALSE,"5-5 IPCC"}</definedName>
    <definedName name="wrn.p57" localSheetId="64" hidden="1">{"Soils55",#N/A,FALSE,"5-5 IPCC"}</definedName>
    <definedName name="wrn.p57" localSheetId="69" hidden="1">{"Soils55",#N/A,FALSE,"5-5 IPCC"}</definedName>
    <definedName name="wrn.p57" localSheetId="70" hidden="1">{"Soils55",#N/A,FALSE,"5-5 IPCC"}</definedName>
    <definedName name="wrn.p57" localSheetId="72" hidden="1">{"Soils55",#N/A,FALSE,"5-5 IPCC"}</definedName>
    <definedName name="wrn.p57" localSheetId="73" hidden="1">{"Soils55",#N/A,FALSE,"5-5 IPCC"}</definedName>
    <definedName name="wrn.p57" localSheetId="74" hidden="1">{"Soils55",#N/A,FALSE,"5-5 IPCC"}</definedName>
    <definedName name="wrn.p57" hidden="1">{"Soils55",#N/A,FALSE,"5-5 IPCC"}</definedName>
    <definedName name="YEAR">[2]INTRO!$G$11</definedName>
    <definedName name="Year_Col">'[2] Commodity Data'!$A$5:$A$58</definedName>
    <definedName name="Z_0130A164_47D8_42ED_BFB0_B8B31D263DDE_.wvu.Cols" localSheetId="6" hidden="1">'Table A6.1–7'!#REF!,'Table A6.1–7'!#REF!,'Table A6.1–7'!#REF!</definedName>
    <definedName name="Z_0130A164_47D8_42ED_BFB0_B8B31D263DDE_.wvu.Cols" localSheetId="73" hidden="1">'Table A6.7–3'!$G:$G</definedName>
  </definedNames>
  <calcPr calcId="191029" calcMode="autoNoTable"/>
  <customWorkbookViews>
    <customWorkbookView name="Idrissova,Valentina (ECCC) - Personal View" guid="{0130A164-47D8-42ED-BFB0-B8B31D263DDE}" mergeInterval="0" personalView="1" maximized="1" xWindow="-11" yWindow="-11" windowWidth="1942" windowHeight="1042" tabRatio="869" activeSheetId="3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7" l="1"/>
  <c r="A2" i="66"/>
  <c r="A1" i="60"/>
  <c r="A1" i="59"/>
  <c r="A1" i="58"/>
  <c r="A1" i="57"/>
  <c r="A2" i="56"/>
  <c r="A1" i="55"/>
  <c r="A1" i="54"/>
  <c r="A2" i="53"/>
  <c r="A1" i="52"/>
  <c r="A1" i="51"/>
  <c r="A1" i="50"/>
  <c r="A1" i="49"/>
  <c r="A1" i="48"/>
  <c r="A1" i="47"/>
  <c r="A1" i="46"/>
  <c r="A1" i="45"/>
  <c r="A1" i="44"/>
  <c r="A1" i="43"/>
  <c r="A1" i="42"/>
  <c r="A1" i="41"/>
  <c r="A1" i="40"/>
  <c r="A1" i="39"/>
  <c r="A1" i="38"/>
  <c r="A1" i="37"/>
  <c r="A1" i="36"/>
  <c r="A1" i="35"/>
  <c r="A1" i="34"/>
  <c r="A1" i="33"/>
  <c r="A1" i="32"/>
  <c r="C12" i="74"/>
  <c r="C11" i="74"/>
  <c r="E10" i="74"/>
  <c r="D10" i="74"/>
  <c r="D9" i="74"/>
  <c r="D8" i="74"/>
  <c r="D7" i="74"/>
  <c r="D5" i="74"/>
  <c r="A1" i="74"/>
  <c r="A2" i="65"/>
  <c r="A2" i="69"/>
  <c r="A2" i="68"/>
  <c r="A2" i="67"/>
  <c r="A2" i="64"/>
  <c r="A1" i="63"/>
  <c r="A1" i="62"/>
  <c r="A1" i="61"/>
  <c r="A1" i="3"/>
  <c r="A1" i="2"/>
  <c r="A1" i="75"/>
  <c r="A1" i="73"/>
  <c r="A1" i="72"/>
  <c r="A1" i="71"/>
  <c r="A1" i="70"/>
  <c r="A1" i="31"/>
  <c r="A1" i="30"/>
  <c r="A1" i="29"/>
  <c r="A1" i="28"/>
  <c r="A1" i="27"/>
  <c r="A1" i="26"/>
  <c r="A1" i="25"/>
  <c r="A1" i="24"/>
  <c r="A2" i="23"/>
  <c r="A1" i="22"/>
  <c r="A1" i="21"/>
  <c r="A1" i="20"/>
  <c r="A1" i="19"/>
  <c r="A1" i="18"/>
  <c r="A1" i="17"/>
  <c r="A1" i="16"/>
  <c r="A1" i="15"/>
  <c r="A1" i="14"/>
  <c r="A1" i="13"/>
  <c r="A1" i="12"/>
  <c r="A1" i="11"/>
  <c r="A1" i="10"/>
  <c r="A1" i="9"/>
  <c r="A1" i="7"/>
  <c r="A1" i="6"/>
  <c r="A1" i="5"/>
  <c r="A1" i="4"/>
  <c r="M7" i="8"/>
  <c r="L7" i="8"/>
  <c r="K7" i="8"/>
  <c r="J7" i="8"/>
  <c r="I7" i="8"/>
  <c r="H7" i="8"/>
  <c r="G7" i="8"/>
  <c r="F7" i="8"/>
  <c r="E7" i="8"/>
  <c r="D7" i="8"/>
  <c r="C7" i="8"/>
  <c r="B7" i="8"/>
  <c r="M6" i="8"/>
  <c r="L6" i="8"/>
  <c r="K6" i="8"/>
  <c r="J6" i="8"/>
  <c r="I6" i="8"/>
  <c r="H6" i="8"/>
  <c r="G6" i="8"/>
  <c r="F6" i="8"/>
  <c r="E6" i="8"/>
  <c r="D6" i="8"/>
  <c r="C6" i="8"/>
  <c r="B6" i="8"/>
</calcChain>
</file>

<file path=xl/sharedStrings.xml><?xml version="1.0" encoding="utf-8"?>
<sst xmlns="http://schemas.openxmlformats.org/spreadsheetml/2006/main" count="2276" uniqueCount="1242">
  <si>
    <t>NA = Not applicable</t>
  </si>
  <si>
    <t>N/A = Not available</t>
  </si>
  <si>
    <t>NE = Not estimated</t>
  </si>
  <si>
    <r>
      <t>CO</t>
    </r>
    <r>
      <rPr>
        <b/>
        <vertAlign val="subscript"/>
        <sz val="11"/>
        <rFont val="Arial"/>
        <family val="2"/>
      </rPr>
      <t xml:space="preserve">2 </t>
    </r>
    <r>
      <rPr>
        <b/>
        <sz val="11"/>
        <rFont val="Arial"/>
        <family val="2"/>
      </rPr>
      <t>Emission Factors for Marketable Natural Gas</t>
    </r>
  </si>
  <si>
    <t>Year</t>
  </si>
  <si>
    <r>
      <t>Emission Factors (g/m</t>
    </r>
    <r>
      <rPr>
        <b/>
        <vertAlign val="superscript"/>
        <sz val="11"/>
        <rFont val="Calibri"/>
        <family val="2"/>
        <scheme val="minor"/>
      </rPr>
      <t>3</t>
    </r>
    <r>
      <rPr>
        <b/>
        <sz val="11"/>
        <rFont val="Calibri"/>
        <family val="2"/>
        <scheme val="minor"/>
      </rPr>
      <t>)</t>
    </r>
    <r>
      <rPr>
        <b/>
        <vertAlign val="superscript"/>
        <sz val="11"/>
        <rFont val="Calibri"/>
        <family val="2"/>
        <scheme val="minor"/>
      </rPr>
      <t>a</t>
    </r>
  </si>
  <si>
    <t>Canada</t>
  </si>
  <si>
    <t>BC</t>
  </si>
  <si>
    <t>AB</t>
  </si>
  <si>
    <t>SK</t>
  </si>
  <si>
    <t>MB</t>
  </si>
  <si>
    <t>QC</t>
  </si>
  <si>
    <t>ON</t>
  </si>
  <si>
    <t>NB</t>
  </si>
  <si>
    <t>NS</t>
  </si>
  <si>
    <t>PE</t>
  </si>
  <si>
    <t>NL</t>
  </si>
  <si>
    <t>YT</t>
  </si>
  <si>
    <r>
      <t>NT</t>
    </r>
    <r>
      <rPr>
        <b/>
        <vertAlign val="superscript"/>
        <sz val="11"/>
        <rFont val="Calibri"/>
        <family val="2"/>
        <scheme val="minor"/>
      </rPr>
      <t>b</t>
    </r>
  </si>
  <si>
    <t>NU</t>
  </si>
  <si>
    <t>NO</t>
  </si>
  <si>
    <t>Notes:</t>
  </si>
  <si>
    <t>The term “marketable” applies to fuel consumed by the Utility, Industry, Residential, Commercial, and Transport subsectors.</t>
  </si>
  <si>
    <t>NO = Not occurring</t>
  </si>
  <si>
    <r>
      <t>CO</t>
    </r>
    <r>
      <rPr>
        <b/>
        <vertAlign val="subscript"/>
        <sz val="11"/>
        <rFont val="Arial"/>
        <family val="2"/>
      </rPr>
      <t xml:space="preserve">2 </t>
    </r>
    <r>
      <rPr>
        <b/>
        <sz val="11"/>
        <rFont val="Arial"/>
        <family val="2"/>
      </rPr>
      <t>Emission Factors for Non-Marketable Natural Gas</t>
    </r>
  </si>
  <si>
    <r>
      <t>Emission Factors (g/m</t>
    </r>
    <r>
      <rPr>
        <b/>
        <vertAlign val="superscript"/>
        <sz val="11"/>
        <rFont val="Calibri"/>
        <family val="2"/>
        <scheme val="minor"/>
      </rPr>
      <t>3</t>
    </r>
    <r>
      <rPr>
        <b/>
        <sz val="11"/>
        <rFont val="Calibri"/>
        <family val="2"/>
        <scheme val="minor"/>
      </rPr>
      <t>)</t>
    </r>
  </si>
  <si>
    <r>
      <t>AB</t>
    </r>
    <r>
      <rPr>
        <b/>
        <vertAlign val="superscript"/>
        <sz val="11"/>
        <rFont val="Calibri"/>
        <family val="2"/>
        <scheme val="minor"/>
      </rPr>
      <t>a</t>
    </r>
  </si>
  <si>
    <r>
      <t>NL</t>
    </r>
    <r>
      <rPr>
        <b/>
        <vertAlign val="superscript"/>
        <sz val="11"/>
        <rFont val="Calibri"/>
        <family val="2"/>
        <scheme val="minor"/>
      </rPr>
      <t>b</t>
    </r>
  </si>
  <si>
    <t>NT</t>
  </si>
  <si>
    <t>x</t>
  </si>
  <si>
    <t xml:space="preserve">Notes: </t>
  </si>
  <si>
    <t xml:space="preserve">The term “non-marketable” applies to raw/unprocessed gas consumption, </t>
  </si>
  <si>
    <t>mainly by natural gas producers.</t>
  </si>
  <si>
    <t>x = confidential</t>
  </si>
  <si>
    <t>All other provinces/territories from McCann (2000).</t>
  </si>
  <si>
    <r>
      <t>CH</t>
    </r>
    <r>
      <rPr>
        <b/>
        <vertAlign val="subscript"/>
        <sz val="11"/>
        <rFont val="Arial"/>
        <family val="2"/>
      </rPr>
      <t xml:space="preserve">4 </t>
    </r>
    <r>
      <rPr>
        <b/>
        <sz val="11"/>
        <rFont val="Arial"/>
        <family val="2"/>
      </rPr>
      <t>and N</t>
    </r>
    <r>
      <rPr>
        <b/>
        <vertAlign val="subscript"/>
        <sz val="11"/>
        <rFont val="Arial"/>
        <family val="2"/>
      </rPr>
      <t>2</t>
    </r>
    <r>
      <rPr>
        <b/>
        <sz val="11"/>
        <rFont val="Arial"/>
        <family val="2"/>
      </rPr>
      <t>O Emission Factors for Natural Gas</t>
    </r>
  </si>
  <si>
    <t>Source</t>
  </si>
  <si>
    <r>
      <t>Emission Factor (g/m</t>
    </r>
    <r>
      <rPr>
        <b/>
        <vertAlign val="superscript"/>
        <sz val="11"/>
        <rFont val="Arial"/>
        <family val="2"/>
      </rPr>
      <t>3</t>
    </r>
    <r>
      <rPr>
        <b/>
        <sz val="11"/>
        <rFont val="Arial"/>
        <family val="2"/>
      </rPr>
      <t>)</t>
    </r>
    <r>
      <rPr>
        <b/>
        <vertAlign val="superscript"/>
        <sz val="11"/>
        <rFont val="Arial"/>
        <family val="2"/>
      </rPr>
      <t>a</t>
    </r>
  </si>
  <si>
    <r>
      <t>CH</t>
    </r>
    <r>
      <rPr>
        <b/>
        <vertAlign val="subscript"/>
        <sz val="11"/>
        <rFont val="Arial"/>
        <family val="2"/>
      </rPr>
      <t>4</t>
    </r>
  </si>
  <si>
    <r>
      <t>N</t>
    </r>
    <r>
      <rPr>
        <b/>
        <vertAlign val="subscript"/>
        <sz val="11"/>
        <rFont val="Arial"/>
        <family val="2"/>
      </rPr>
      <t>2</t>
    </r>
    <r>
      <rPr>
        <b/>
        <sz val="11"/>
        <rFont val="Arial"/>
        <family val="2"/>
      </rPr>
      <t>O</t>
    </r>
  </si>
  <si>
    <t>Electric Utilities</t>
  </si>
  <si>
    <t>Industrial</t>
  </si>
  <si>
    <t>Producer Consumption (Non-marketable)</t>
  </si>
  <si>
    <r>
      <t>6.4</t>
    </r>
    <r>
      <rPr>
        <vertAlign val="superscript"/>
        <sz val="11"/>
        <rFont val="Arial"/>
        <family val="2"/>
      </rPr>
      <t>b</t>
    </r>
  </si>
  <si>
    <t>Producer Consumption (Non-marketable) - Newfoundland and Labrador</t>
  </si>
  <si>
    <t>Pipelines</t>
  </si>
  <si>
    <t>Cement</t>
  </si>
  <si>
    <t>Manufacturing Industries</t>
  </si>
  <si>
    <t>Residential, Construction, Commercial/Institutional, Agriculture</t>
  </si>
  <si>
    <t xml:space="preserve">a. SGA Energy (2000) </t>
  </si>
  <si>
    <t>Emission Factors for Natural Gas Liquids</t>
  </si>
  <si>
    <t>Emission Factor (g/L)</t>
  </si>
  <si>
    <r>
      <t>CO</t>
    </r>
    <r>
      <rPr>
        <b/>
        <vertAlign val="subscript"/>
        <sz val="11"/>
        <rFont val="Arial"/>
        <family val="2"/>
      </rPr>
      <t>2</t>
    </r>
  </si>
  <si>
    <t>Propane</t>
  </si>
  <si>
    <t>Residential</t>
  </si>
  <si>
    <r>
      <t>1515</t>
    </r>
    <r>
      <rPr>
        <vertAlign val="superscript"/>
        <sz val="11"/>
        <rFont val="Arial"/>
        <family val="2"/>
      </rPr>
      <t>a</t>
    </r>
  </si>
  <si>
    <r>
      <t>0.027</t>
    </r>
    <r>
      <rPr>
        <vertAlign val="superscript"/>
        <sz val="11"/>
        <rFont val="Arial"/>
        <family val="2"/>
      </rPr>
      <t>b</t>
    </r>
  </si>
  <si>
    <r>
      <t>0.108</t>
    </r>
    <r>
      <rPr>
        <vertAlign val="superscript"/>
        <sz val="11"/>
        <rFont val="Arial"/>
        <family val="2"/>
      </rPr>
      <t>b</t>
    </r>
  </si>
  <si>
    <t>All Other Uses</t>
  </si>
  <si>
    <r>
      <t>0.024</t>
    </r>
    <r>
      <rPr>
        <vertAlign val="superscript"/>
        <sz val="11"/>
        <rFont val="Arial"/>
        <family val="2"/>
      </rPr>
      <t>b</t>
    </r>
  </si>
  <si>
    <t>Ethane</t>
  </si>
  <si>
    <r>
      <t>986</t>
    </r>
    <r>
      <rPr>
        <vertAlign val="superscript"/>
        <sz val="11"/>
        <rFont val="Arial"/>
        <family val="2"/>
      </rPr>
      <t>a</t>
    </r>
  </si>
  <si>
    <t>Butane</t>
  </si>
  <si>
    <r>
      <t>1747</t>
    </r>
    <r>
      <rPr>
        <vertAlign val="superscript"/>
        <sz val="11"/>
        <rFont val="Arial"/>
        <family val="2"/>
      </rPr>
      <t>a</t>
    </r>
  </si>
  <si>
    <t>a. McCann (2000)</t>
  </si>
  <si>
    <t>b. SGA Energy (2000)</t>
  </si>
  <si>
    <t>Emission Factors for Refined Petroleum Products</t>
  </si>
  <si>
    <r>
      <t>CO</t>
    </r>
    <r>
      <rPr>
        <b/>
        <i/>
        <vertAlign val="subscript"/>
        <sz val="11"/>
        <rFont val="Arial"/>
        <family val="2"/>
      </rPr>
      <t>2</t>
    </r>
    <r>
      <rPr>
        <vertAlign val="superscript"/>
        <sz val="11"/>
        <rFont val="Arial"/>
        <family val="2"/>
      </rPr>
      <t>a</t>
    </r>
  </si>
  <si>
    <r>
      <t>CH</t>
    </r>
    <r>
      <rPr>
        <b/>
        <vertAlign val="subscript"/>
        <sz val="11"/>
        <rFont val="Arial"/>
        <family val="2"/>
      </rPr>
      <t>4</t>
    </r>
    <r>
      <rPr>
        <vertAlign val="superscript"/>
        <sz val="11"/>
        <rFont val="Arial"/>
        <family val="2"/>
      </rPr>
      <t>b</t>
    </r>
  </si>
  <si>
    <r>
      <t>N</t>
    </r>
    <r>
      <rPr>
        <b/>
        <i/>
        <vertAlign val="subscript"/>
        <sz val="11"/>
        <rFont val="Arial"/>
        <family val="2"/>
      </rPr>
      <t>2</t>
    </r>
    <r>
      <rPr>
        <b/>
        <sz val="11"/>
        <rFont val="Arial"/>
        <family val="2"/>
      </rPr>
      <t>O</t>
    </r>
    <r>
      <rPr>
        <vertAlign val="superscript"/>
        <sz val="11"/>
        <rFont val="Arial"/>
        <family val="2"/>
      </rPr>
      <t>c</t>
    </r>
  </si>
  <si>
    <t>Light Fuel Oil</t>
  </si>
  <si>
    <t>2 753</t>
  </si>
  <si>
    <t>0.18</t>
  </si>
  <si>
    <t>0.031</t>
  </si>
  <si>
    <t>0.006</t>
  </si>
  <si>
    <t>Producer Consumption</t>
  </si>
  <si>
    <t>2 670</t>
  </si>
  <si>
    <t>0.026</t>
  </si>
  <si>
    <t>Forestry, Construction, Public Administration and Commercial/Institutional</t>
  </si>
  <si>
    <t>Heavy Fuel Oil</t>
  </si>
  <si>
    <t>3 156</t>
  </si>
  <si>
    <t>0.034</t>
  </si>
  <si>
    <t>0.064</t>
  </si>
  <si>
    <t>0.12</t>
  </si>
  <si>
    <t>3 190</t>
  </si>
  <si>
    <t>Residential, Forestry, Construction, Public Administration and Commercial/Institutional</t>
  </si>
  <si>
    <t>0.057</t>
  </si>
  <si>
    <t>Kerosene</t>
  </si>
  <si>
    <r>
      <t>2 560</t>
    </r>
    <r>
      <rPr>
        <vertAlign val="superscript"/>
        <sz val="11"/>
        <rFont val="Arial"/>
        <family val="2"/>
      </rPr>
      <t>c</t>
    </r>
  </si>
  <si>
    <r>
      <t>Diesel – Refineries and Others</t>
    </r>
    <r>
      <rPr>
        <b/>
        <vertAlign val="superscript"/>
        <sz val="11"/>
        <rFont val="Arial"/>
        <family val="2"/>
      </rPr>
      <t>d</t>
    </r>
  </si>
  <si>
    <t>2 681</t>
  </si>
  <si>
    <t>0.078</t>
  </si>
  <si>
    <t>0.022</t>
  </si>
  <si>
    <r>
      <t>Diesel – Upgraders</t>
    </r>
    <r>
      <rPr>
        <b/>
        <vertAlign val="superscript"/>
        <sz val="11"/>
        <rFont val="Arial"/>
        <family val="2"/>
      </rPr>
      <t>d</t>
    </r>
  </si>
  <si>
    <t>Petroleum Coke</t>
  </si>
  <si>
    <t>See Table A6.1–6</t>
  </si>
  <si>
    <t>See Table A6.1–7</t>
  </si>
  <si>
    <t>Still Gas – Refineries and Others</t>
  </si>
  <si>
    <t>See Table A6.1–8</t>
  </si>
  <si>
    <t>0.00002</t>
  </si>
  <si>
    <t>Still Gas – Upgraders</t>
  </si>
  <si>
    <r>
      <t>Motor Gasoline</t>
    </r>
    <r>
      <rPr>
        <b/>
        <vertAlign val="superscript"/>
        <sz val="11"/>
        <rFont val="Arial"/>
        <family val="2"/>
      </rPr>
      <t>e</t>
    </r>
  </si>
  <si>
    <t>2 307</t>
  </si>
  <si>
    <t>0.100</t>
  </si>
  <si>
    <t>0.02</t>
  </si>
  <si>
    <t>a. McCann (2000); except Kerosene, Diesel  and Motor Gasoline</t>
  </si>
  <si>
    <t>b. SGA Energy (2000); except Diesel and Motor Gasoline</t>
  </si>
  <si>
    <t>c. Assumed McCann (2000) aviation turbo-fuel emission factor</t>
  </si>
  <si>
    <r>
      <t>d. CO</t>
    </r>
    <r>
      <rPr>
        <vertAlign val="subscript"/>
        <sz val="11"/>
        <rFont val="Arial"/>
        <family val="2"/>
      </rPr>
      <t>2</t>
    </r>
    <r>
      <rPr>
        <sz val="11"/>
        <rFont val="Arial"/>
        <family val="2"/>
      </rPr>
      <t xml:space="preserve"> from ECCC (2017b); CH</t>
    </r>
    <r>
      <rPr>
        <vertAlign val="subscript"/>
        <sz val="11"/>
        <rFont val="Arial"/>
        <family val="2"/>
      </rPr>
      <t>4</t>
    </r>
    <r>
      <rPr>
        <sz val="11"/>
        <rFont val="Arial"/>
        <family val="2"/>
      </rPr>
      <t xml:space="preserve"> and N</t>
    </r>
    <r>
      <rPr>
        <vertAlign val="subscript"/>
        <sz val="11"/>
        <rFont val="Arial"/>
        <family val="2"/>
      </rPr>
      <t>2</t>
    </r>
    <r>
      <rPr>
        <sz val="11"/>
        <rFont val="Arial"/>
        <family val="2"/>
      </rPr>
      <t>O from Oak Leaf Environmental Inc. (2017)</t>
    </r>
  </si>
  <si>
    <r>
      <t>e. CO</t>
    </r>
    <r>
      <rPr>
        <vertAlign val="subscript"/>
        <sz val="11"/>
        <rFont val="Arial"/>
        <family val="2"/>
      </rPr>
      <t>2</t>
    </r>
    <r>
      <rPr>
        <sz val="11"/>
        <rFont val="Arial"/>
        <family val="2"/>
      </rPr>
      <t xml:space="preserve"> from ECCC (2017b); CH</t>
    </r>
    <r>
      <rPr>
        <vertAlign val="subscript"/>
        <sz val="11"/>
        <rFont val="Arial"/>
        <family val="2"/>
      </rPr>
      <t>4</t>
    </r>
    <r>
      <rPr>
        <sz val="11"/>
        <rFont val="Arial"/>
        <family val="2"/>
      </rPr>
      <t xml:space="preserve"> and N</t>
    </r>
    <r>
      <rPr>
        <vertAlign val="subscript"/>
        <sz val="11"/>
        <rFont val="Arial"/>
        <family val="2"/>
      </rPr>
      <t>2</t>
    </r>
    <r>
      <rPr>
        <sz val="11"/>
        <rFont val="Arial"/>
        <family val="2"/>
      </rPr>
      <t>O adapted from IPCC (2006)</t>
    </r>
  </si>
  <si>
    <r>
      <t>CO</t>
    </r>
    <r>
      <rPr>
        <b/>
        <vertAlign val="subscript"/>
        <sz val="11"/>
        <rFont val="Arial"/>
        <family val="2"/>
      </rPr>
      <t xml:space="preserve">2 </t>
    </r>
    <r>
      <rPr>
        <b/>
        <sz val="11"/>
        <rFont val="Arial"/>
        <family val="2"/>
      </rPr>
      <t>Emission Factors for Petroleum Coke and Still Gas</t>
    </r>
  </si>
  <si>
    <t>Emission Factor</t>
  </si>
  <si>
    <t>Petroleum Coke (g/L)</t>
  </si>
  <si>
    <r>
      <t>Still Gas (g/m</t>
    </r>
    <r>
      <rPr>
        <b/>
        <vertAlign val="superscript"/>
        <sz val="11"/>
        <rFont val="Arial"/>
        <family val="2"/>
      </rPr>
      <t>3</t>
    </r>
    <r>
      <rPr>
        <b/>
        <sz val="11"/>
        <rFont val="Arial"/>
        <family val="2"/>
      </rPr>
      <t>)</t>
    </r>
  </si>
  <si>
    <r>
      <t>Upgrading Facilities</t>
    </r>
    <r>
      <rPr>
        <vertAlign val="superscript"/>
        <sz val="11"/>
        <rFont val="Arial"/>
        <family val="2"/>
      </rPr>
      <t>a</t>
    </r>
  </si>
  <si>
    <r>
      <t>Refineries and Others</t>
    </r>
    <r>
      <rPr>
        <vertAlign val="superscript"/>
        <sz val="11"/>
        <rFont val="Arial"/>
        <family val="2"/>
      </rPr>
      <t>b</t>
    </r>
  </si>
  <si>
    <t>3 556</t>
  </si>
  <si>
    <t>3 551</t>
  </si>
  <si>
    <t>3 481</t>
  </si>
  <si>
    <t>3 494</t>
  </si>
  <si>
    <t>3 766</t>
  </si>
  <si>
    <t>2 310</t>
  </si>
  <si>
    <t>1 740</t>
  </si>
  <si>
    <t>3 790</t>
  </si>
  <si>
    <t>3 706</t>
  </si>
  <si>
    <t>3 767</t>
  </si>
  <si>
    <t>3 778</t>
  </si>
  <si>
    <t>2 090</t>
  </si>
  <si>
    <t>1 800</t>
  </si>
  <si>
    <r>
      <t>g/m</t>
    </r>
    <r>
      <rPr>
        <b/>
        <vertAlign val="superscript"/>
        <sz val="11"/>
        <rFont val="Arial"/>
        <family val="2"/>
      </rPr>
      <t>3</t>
    </r>
  </si>
  <si>
    <t>2 120</t>
  </si>
  <si>
    <t>1 680</t>
  </si>
  <si>
    <t>2 140</t>
  </si>
  <si>
    <t>1 707</t>
  </si>
  <si>
    <t>1 700</t>
  </si>
  <si>
    <t>1 741</t>
  </si>
  <si>
    <t>1 749</t>
  </si>
  <si>
    <t>1 690</t>
  </si>
  <si>
    <t>1 711</t>
  </si>
  <si>
    <t>a. CEEDC (2003)</t>
  </si>
  <si>
    <t xml:space="preserve"> </t>
  </si>
  <si>
    <r>
      <t>Table A6-6: N</t>
    </r>
    <r>
      <rPr>
        <b/>
        <vertAlign val="subscript"/>
        <sz val="11"/>
        <rFont val="Times New Roman"/>
        <family val="1"/>
      </rPr>
      <t>2</t>
    </r>
    <r>
      <rPr>
        <b/>
        <sz val="11"/>
        <rFont val="Times New Roman"/>
        <family val="1"/>
      </rPr>
      <t>O Emission Factors for Petroleum Coke</t>
    </r>
  </si>
  <si>
    <r>
      <rPr>
        <sz val="10"/>
        <rFont val="Times New Roman"/>
        <family val="1"/>
      </rPr>
      <t>2001-</t>
    </r>
    <r>
      <rPr>
        <sz val="10"/>
        <color rgb="FFFF0000"/>
        <rFont val="Times New Roman"/>
        <family val="1"/>
      </rPr>
      <t>2014</t>
    </r>
  </si>
  <si>
    <r>
      <t>g/m</t>
    </r>
    <r>
      <rPr>
        <vertAlign val="superscript"/>
        <sz val="10"/>
        <rFont val="Times New Roman"/>
        <family val="1"/>
      </rPr>
      <t>3</t>
    </r>
  </si>
  <si>
    <r>
      <t>Upgrading Facilities</t>
    </r>
    <r>
      <rPr>
        <vertAlign val="superscript"/>
        <sz val="10"/>
        <rFont val="Times New Roman"/>
        <family val="1"/>
      </rPr>
      <t>1,2</t>
    </r>
  </si>
  <si>
    <r>
      <t>Refineries &amp; Others</t>
    </r>
    <r>
      <rPr>
        <vertAlign val="superscript"/>
        <sz val="10"/>
        <rFont val="Times New Roman"/>
        <family val="1"/>
      </rPr>
      <t>1,2</t>
    </r>
  </si>
  <si>
    <t>1. Adapted from IPCC (2006)</t>
  </si>
  <si>
    <r>
      <t>2. Energy content from Statistics Canada Cat. No. 57-003 (</t>
    </r>
    <r>
      <rPr>
        <sz val="9"/>
        <color rgb="FFFF0000"/>
        <rFont val="Times New Roman"/>
        <family val="1"/>
      </rPr>
      <t>2014</t>
    </r>
    <r>
      <rPr>
        <sz val="9"/>
        <rFont val="Times New Roman"/>
        <family val="1"/>
      </rPr>
      <t>)</t>
    </r>
  </si>
  <si>
    <r>
      <t>N</t>
    </r>
    <r>
      <rPr>
        <b/>
        <vertAlign val="subscript"/>
        <sz val="11"/>
        <rFont val="Arial"/>
        <family val="2"/>
      </rPr>
      <t>2</t>
    </r>
    <r>
      <rPr>
        <b/>
        <sz val="11"/>
        <rFont val="Arial"/>
        <family val="2"/>
      </rPr>
      <t xml:space="preserve">O Emission Factors for Petroleum Coke </t>
    </r>
  </si>
  <si>
    <t>2001–2022</t>
  </si>
  <si>
    <r>
      <t>Upgrading Facilities</t>
    </r>
    <r>
      <rPr>
        <vertAlign val="superscript"/>
        <sz val="11"/>
        <rFont val="Arial"/>
        <family val="2"/>
      </rPr>
      <t>a, b</t>
    </r>
  </si>
  <si>
    <r>
      <t>Refineries and Others</t>
    </r>
    <r>
      <rPr>
        <vertAlign val="superscript"/>
        <sz val="11"/>
        <rFont val="Arial"/>
        <family val="2"/>
      </rPr>
      <t>a, b</t>
    </r>
  </si>
  <si>
    <t>a. Adapted from IPCC (2006)</t>
  </si>
  <si>
    <t>b. Energy content from Statistics Canada (2014)</t>
  </si>
  <si>
    <r>
      <t>CH</t>
    </r>
    <r>
      <rPr>
        <b/>
        <vertAlign val="subscript"/>
        <sz val="11"/>
        <rFont val="Arial"/>
        <family val="2"/>
      </rPr>
      <t>4</t>
    </r>
    <r>
      <rPr>
        <b/>
        <sz val="11"/>
        <rFont val="Arial"/>
        <family val="2"/>
      </rPr>
      <t xml:space="preserve"> Emission Factors for Still Gas (Refineries and Others)</t>
    </r>
  </si>
  <si>
    <r>
      <t>Emission Factor</t>
    </r>
    <r>
      <rPr>
        <b/>
        <vertAlign val="superscript"/>
        <sz val="11"/>
        <rFont val="Calibri"/>
        <family val="2"/>
        <scheme val="minor"/>
      </rPr>
      <t>a</t>
    </r>
  </si>
  <si>
    <r>
      <t>g/m</t>
    </r>
    <r>
      <rPr>
        <b/>
        <vertAlign val="superscript"/>
        <sz val="11"/>
        <rFont val="Calibri"/>
        <family val="2"/>
        <scheme val="minor"/>
      </rPr>
      <t>3</t>
    </r>
  </si>
  <si>
    <t>1990–96</t>
  </si>
  <si>
    <t>2018-2022</t>
  </si>
  <si>
    <t xml:space="preserve">Note: </t>
  </si>
  <si>
    <t>a. Adapted from IPCC (2006) using energy content taken from Griffin B. 2019. Personal communication (email from Griffin B to Tracey K, Senior Program Engineer, PIRD dated Sept 26, 2019). Canadian Emissions and Energy Data Centre.</t>
  </si>
  <si>
    <r>
      <t>CO</t>
    </r>
    <r>
      <rPr>
        <b/>
        <vertAlign val="subscript"/>
        <sz val="11"/>
        <rFont val="Arial"/>
        <family val="2"/>
      </rPr>
      <t>2</t>
    </r>
    <r>
      <rPr>
        <b/>
        <sz val="11"/>
        <rFont val="Arial"/>
        <family val="2"/>
      </rPr>
      <t xml:space="preserve"> Emission Factors for Coal</t>
    </r>
  </si>
  <si>
    <t>Province</t>
  </si>
  <si>
    <t>Coal Type</t>
  </si>
  <si>
    <r>
      <t>Emission Factor (kg CO</t>
    </r>
    <r>
      <rPr>
        <b/>
        <vertAlign val="subscript"/>
        <sz val="11"/>
        <rFont val="Arial"/>
        <family val="2"/>
      </rPr>
      <t xml:space="preserve">2 </t>
    </r>
    <r>
      <rPr>
        <b/>
        <sz val="11"/>
        <rFont val="Arial"/>
        <family val="2"/>
      </rPr>
      <t>/ tonne)</t>
    </r>
    <r>
      <rPr>
        <b/>
        <vertAlign val="superscript"/>
        <sz val="11"/>
        <rFont val="Arial"/>
        <family val="2"/>
      </rPr>
      <t>a, b</t>
    </r>
  </si>
  <si>
    <t>Moisture             (wt %)</t>
  </si>
  <si>
    <t>Mean</t>
  </si>
  <si>
    <r>
      <t>Uncertainty (95% CI)</t>
    </r>
    <r>
      <rPr>
        <b/>
        <vertAlign val="superscript"/>
        <sz val="11"/>
        <rFont val="Arial"/>
        <family val="2"/>
      </rPr>
      <t>c</t>
    </r>
  </si>
  <si>
    <t>Low</t>
  </si>
  <si>
    <t>High</t>
  </si>
  <si>
    <t>NL, NS, PE, QC (Prior to 2000)</t>
  </si>
  <si>
    <t>Canadian Bituminous</t>
  </si>
  <si>
    <t>NL, NS, PE, QC (2000 onward)</t>
  </si>
  <si>
    <t>NB (Prior to 2010)</t>
  </si>
  <si>
    <t>NB (2010 onward)</t>
  </si>
  <si>
    <t>AB, BC, MB, ON, SK</t>
  </si>
  <si>
    <t>NB, NS, PE and NL</t>
  </si>
  <si>
    <t>Foreign Bituminous</t>
  </si>
  <si>
    <t>Non-U.S.</t>
  </si>
  <si>
    <t>U.S. (Pennsylvania)</t>
  </si>
  <si>
    <t>2 651</t>
  </si>
  <si>
    <t>N/A</t>
  </si>
  <si>
    <t>QC, AB, BC</t>
  </si>
  <si>
    <t>2 662</t>
  </si>
  <si>
    <t>All Provinces and Territories, except SK</t>
  </si>
  <si>
    <t>Lignite</t>
  </si>
  <si>
    <t>QC, ON, MB</t>
  </si>
  <si>
    <t>Sub-bituminous</t>
  </si>
  <si>
    <t>Foreign</t>
  </si>
  <si>
    <t>1 865</t>
  </si>
  <si>
    <t>NS, PE</t>
  </si>
  <si>
    <t>AB, SK, BC</t>
  </si>
  <si>
    <t xml:space="preserve"> -11%</t>
  </si>
  <si>
    <t>NB (2010, 2011, 2013, 2014)</t>
  </si>
  <si>
    <t>NB (2012, 2015 onward)</t>
  </si>
  <si>
    <t>All Provinces and Territories</t>
  </si>
  <si>
    <t>Anthracite</t>
  </si>
  <si>
    <t>--</t>
  </si>
  <si>
    <t>3 097</t>
  </si>
  <si>
    <t>CI = confidence interval</t>
  </si>
  <si>
    <t>a. Factors presented on a "wet basis." Moisture content shown is that for the "weighted average" emission factor.</t>
  </si>
  <si>
    <t>c. 95% Confidence Intervals, which were determined through statistical analysis of Canadian coal data.</t>
  </si>
  <si>
    <r>
      <t>CO</t>
    </r>
    <r>
      <rPr>
        <b/>
        <vertAlign val="subscript"/>
        <sz val="11"/>
        <color theme="1"/>
        <rFont val="Arial"/>
        <family val="2"/>
      </rPr>
      <t xml:space="preserve">2 </t>
    </r>
    <r>
      <rPr>
        <b/>
        <sz val="11"/>
        <color theme="1"/>
        <rFont val="Arial"/>
        <family val="2"/>
      </rPr>
      <t>Emission Factors for Coal Products</t>
    </r>
  </si>
  <si>
    <t>Coal Product – Fuel Type</t>
  </si>
  <si>
    <r>
      <t>Coke Oven Gas</t>
    </r>
    <r>
      <rPr>
        <vertAlign val="superscript"/>
        <sz val="11"/>
        <rFont val="Arial"/>
        <family val="2"/>
      </rPr>
      <t>a</t>
    </r>
  </si>
  <si>
    <r>
      <t>687 g/m</t>
    </r>
    <r>
      <rPr>
        <vertAlign val="superscript"/>
        <sz val="11"/>
        <rFont val="Arial"/>
        <family val="2"/>
      </rPr>
      <t>3</t>
    </r>
  </si>
  <si>
    <r>
      <t>Coke</t>
    </r>
    <r>
      <rPr>
        <vertAlign val="superscript"/>
        <sz val="11"/>
        <rFont val="Arial"/>
        <family val="2"/>
      </rPr>
      <t>b</t>
    </r>
  </si>
  <si>
    <t>3 173 g/kg</t>
  </si>
  <si>
    <t>b. CRA (2014)</t>
  </si>
  <si>
    <r>
      <t>CH</t>
    </r>
    <r>
      <rPr>
        <b/>
        <vertAlign val="subscript"/>
        <sz val="11"/>
        <color theme="1"/>
        <rFont val="Arial"/>
        <family val="2"/>
      </rPr>
      <t>4</t>
    </r>
    <r>
      <rPr>
        <b/>
        <sz val="11"/>
        <color theme="1"/>
        <rFont val="Arial"/>
        <family val="2"/>
      </rPr>
      <t xml:space="preserve"> and N</t>
    </r>
    <r>
      <rPr>
        <b/>
        <vertAlign val="subscript"/>
        <sz val="11"/>
        <color theme="1"/>
        <rFont val="Arial"/>
        <family val="2"/>
      </rPr>
      <t>2</t>
    </r>
    <r>
      <rPr>
        <b/>
        <sz val="11"/>
        <color theme="1"/>
        <rFont val="Arial"/>
        <family val="2"/>
      </rPr>
      <t>O Emission Factors for Coals</t>
    </r>
  </si>
  <si>
    <t>g/kg</t>
  </si>
  <si>
    <t>Coal</t>
  </si>
  <si>
    <t>Industry and Heat &amp; Steam Plants</t>
  </si>
  <si>
    <t>Residential, Public Administration</t>
  </si>
  <si>
    <t>Coke</t>
  </si>
  <si>
    <t xml:space="preserve">Coke Oven Gas </t>
  </si>
  <si>
    <t>Source: SGA Energy (2000)</t>
  </si>
  <si>
    <t xml:space="preserve">Fugitive Emission Factors for Coal Mining (t CH4/kt coal mined) </t>
  </si>
  <si>
    <t>Mine Type</t>
  </si>
  <si>
    <t>Bituminous</t>
  </si>
  <si>
    <t>Surface</t>
  </si>
  <si>
    <t>Underground</t>
  </si>
  <si>
    <t>Note:</t>
  </si>
  <si>
    <t>Adapted from King (1994), and Cheminfo and Clearstone Engineering Ltd (2014).</t>
  </si>
  <si>
    <t>Emission Factors for Alternative Fuels</t>
  </si>
  <si>
    <t>Source/Fuel</t>
  </si>
  <si>
    <t>GHG</t>
  </si>
  <si>
    <t>Emission Factor (kg/GJ)</t>
  </si>
  <si>
    <t>1990–1994</t>
  </si>
  <si>
    <t>1995–2000</t>
  </si>
  <si>
    <t>2011–2022</t>
  </si>
  <si>
    <t>Cement Industry Waste Fuel</t>
  </si>
  <si>
    <r>
      <t>CO</t>
    </r>
    <r>
      <rPr>
        <vertAlign val="subscript"/>
        <sz val="11"/>
        <rFont val="Arial"/>
        <family val="2"/>
      </rPr>
      <t>2</t>
    </r>
    <r>
      <rPr>
        <vertAlign val="superscript"/>
        <sz val="11"/>
        <rFont val="Arial"/>
        <family val="2"/>
      </rPr>
      <t>a</t>
    </r>
  </si>
  <si>
    <r>
      <t>CH</t>
    </r>
    <r>
      <rPr>
        <vertAlign val="subscript"/>
        <sz val="11"/>
        <rFont val="Arial"/>
        <family val="2"/>
      </rPr>
      <t>4</t>
    </r>
    <r>
      <rPr>
        <vertAlign val="superscript"/>
        <sz val="11"/>
        <rFont val="Arial"/>
        <family val="2"/>
      </rPr>
      <t>b</t>
    </r>
  </si>
  <si>
    <r>
      <t>N</t>
    </r>
    <r>
      <rPr>
        <vertAlign val="subscript"/>
        <sz val="11"/>
        <rFont val="Arial"/>
        <family val="2"/>
      </rPr>
      <t>2</t>
    </r>
    <r>
      <rPr>
        <sz val="11"/>
        <rFont val="Arial"/>
        <family val="2"/>
      </rPr>
      <t>O</t>
    </r>
    <r>
      <rPr>
        <vertAlign val="superscript"/>
        <sz val="11"/>
        <rFont val="Arial"/>
        <family val="2"/>
      </rPr>
      <t>b</t>
    </r>
  </si>
  <si>
    <t>a. Adapted from WBSCD (2005)</t>
  </si>
  <si>
    <t>b. Adapted from IPCC (2006)</t>
  </si>
  <si>
    <t>Emission Factors for Energy Mobile Combustion Sources</t>
  </si>
  <si>
    <t>Emission Factors (g/L fuel)</t>
  </si>
  <si>
    <r>
      <t>Mode</t>
    </r>
    <r>
      <rPr>
        <b/>
        <vertAlign val="superscript"/>
        <sz val="11"/>
        <rFont val="Arial"/>
        <family val="2"/>
      </rPr>
      <t>†</t>
    </r>
  </si>
  <si>
    <t>Road Transport</t>
  </si>
  <si>
    <t>Gasoline Vehicles</t>
  </si>
  <si>
    <t xml:space="preserve">  Light-duty Gasoline Vehicles (LDGVs)</t>
  </si>
  <si>
    <t xml:space="preserve">    Tier 3</t>
  </si>
  <si>
    <t>2 307.3</t>
  </si>
  <si>
    <t>a</t>
  </si>
  <si>
    <t>r</t>
  </si>
  <si>
    <t xml:space="preserve">    Tier 2 </t>
  </si>
  <si>
    <t>c</t>
  </si>
  <si>
    <t>d</t>
  </si>
  <si>
    <t xml:space="preserve">    Tier 1 </t>
  </si>
  <si>
    <t>e</t>
  </si>
  <si>
    <t xml:space="preserve">    Tier 0</t>
  </si>
  <si>
    <t>f</t>
  </si>
  <si>
    <t>g</t>
  </si>
  <si>
    <t xml:space="preserve">    Oxidation Catalyst </t>
  </si>
  <si>
    <t>h</t>
  </si>
  <si>
    <t xml:space="preserve">    Non-catalytic Controlled</t>
  </si>
  <si>
    <t xml:space="preserve">  Light-duty Gasoline Trucks (LDGTs)</t>
  </si>
  <si>
    <t xml:space="preserve">  Heavy-duty Gasoline Vehicles (HDGVs)</t>
  </si>
  <si>
    <t xml:space="preserve">    Three-way Catalyst </t>
  </si>
  <si>
    <t xml:space="preserve">    Uncontrolled </t>
  </si>
  <si>
    <t xml:space="preserve">  Motorcycles</t>
  </si>
  <si>
    <t xml:space="preserve">    Uncontrolled</t>
  </si>
  <si>
    <t>Diesel Vehicles</t>
  </si>
  <si>
    <t xml:space="preserve">  Light-duty Diesel Vehicles (LDDVs)</t>
  </si>
  <si>
    <t xml:space="preserve">    Advanced Control*</t>
  </si>
  <si>
    <t xml:space="preserve">    Moderate Control</t>
  </si>
  <si>
    <t xml:space="preserve">  Light-duty Diesel Trucks (LDDTs)</t>
  </si>
  <si>
    <t xml:space="preserve">  Heavy-duty Diesel Vehicles (HDDVs)</t>
  </si>
  <si>
    <t xml:space="preserve">    Advanced Control</t>
  </si>
  <si>
    <t>i</t>
  </si>
  <si>
    <t xml:space="preserve">Natural Gas Vehicles </t>
  </si>
  <si>
    <t>b</t>
  </si>
  <si>
    <t xml:space="preserve">Propane Vehicles </t>
  </si>
  <si>
    <t>1 515</t>
  </si>
  <si>
    <t xml:space="preserve">Off-road </t>
  </si>
  <si>
    <t xml:space="preserve">  Off-road Gasoline 2-stroke</t>
  </si>
  <si>
    <t>q</t>
  </si>
  <si>
    <t xml:space="preserve">  Off-road Gasoline 4-stroke</t>
  </si>
  <si>
    <t>l</t>
  </si>
  <si>
    <t>m</t>
  </si>
  <si>
    <t xml:space="preserve">  Off-road Diesel &lt; 19kW</t>
  </si>
  <si>
    <t xml:space="preserve">  Off-road Diesel ≥ 19kW, Tier 1 - 3</t>
  </si>
  <si>
    <t xml:space="preserve">  Off-road Diesel ≥ 19kW, Tier 4</t>
  </si>
  <si>
    <t xml:space="preserve">  Off-road Lubricating Oil 2-stroke</t>
  </si>
  <si>
    <t xml:space="preserve">  Off-road Natural Gas</t>
  </si>
  <si>
    <t xml:space="preserve">  Off-road Propane</t>
  </si>
  <si>
    <t>Railways</t>
  </si>
  <si>
    <t xml:space="preserve">  Diesel Train</t>
  </si>
  <si>
    <t>0.149</t>
  </si>
  <si>
    <t>1.029</t>
  </si>
  <si>
    <t>Marine</t>
  </si>
  <si>
    <t xml:space="preserve">  Gasoline </t>
  </si>
  <si>
    <t>0.21931</t>
  </si>
  <si>
    <t>0.06266</t>
  </si>
  <si>
    <t xml:space="preserve">  Diesel </t>
  </si>
  <si>
    <t>0.25193</t>
  </si>
  <si>
    <t>0.07198</t>
  </si>
  <si>
    <t xml:space="preserve">  Light Fuel Oil </t>
  </si>
  <si>
    <t>2 753</t>
  </si>
  <si>
    <t>0.2555</t>
  </si>
  <si>
    <t xml:space="preserve">  Heavy Fuel Oil </t>
  </si>
  <si>
    <t>3 156</t>
  </si>
  <si>
    <t>0.2856</t>
  </si>
  <si>
    <t>0.0816</t>
  </si>
  <si>
    <t xml:space="preserve">  Kerosene</t>
  </si>
  <si>
    <t>n</t>
  </si>
  <si>
    <t>0.2471</t>
  </si>
  <si>
    <t>0.0706</t>
  </si>
  <si>
    <t>Aviation</t>
  </si>
  <si>
    <t xml:space="preserve">  Aviation Gasoline</t>
  </si>
  <si>
    <t>j</t>
  </si>
  <si>
    <t>2.19</t>
  </si>
  <si>
    <t xml:space="preserve">  Aviation Turbo Fuel</t>
  </si>
  <si>
    <t>k</t>
  </si>
  <si>
    <t>0.0711</t>
  </si>
  <si>
    <t>Renewable Fuels</t>
  </si>
  <si>
    <t xml:space="preserve">  Ethanol</t>
  </si>
  <si>
    <t>1 508.04</t>
  </si>
  <si>
    <t>a, o</t>
  </si>
  <si>
    <t>**</t>
  </si>
  <si>
    <t xml:space="preserve">  Biodiesel</t>
  </si>
  <si>
    <t>2 472.2</t>
  </si>
  <si>
    <t>a, o, p</t>
  </si>
  <si>
    <t>***</t>
  </si>
  <si>
    <t xml:space="preserve">† In the context of Transportation Modes, Tiers refer to increasingly stringent emission standards, enabled through advancements in emission control technologies. It should not be confused with IPCC GHG estimation methodologies. </t>
  </si>
  <si>
    <t>* Advanced control diesel emission factors are used for Tier 2 diesel vehicle populations.</t>
  </si>
  <si>
    <r>
      <t>** Gasoline CH</t>
    </r>
    <r>
      <rPr>
        <vertAlign val="subscript"/>
        <sz val="11"/>
        <rFont val="Arial"/>
        <family val="2"/>
      </rPr>
      <t>4</t>
    </r>
    <r>
      <rPr>
        <sz val="11"/>
        <rFont val="Arial"/>
        <family val="2"/>
      </rPr>
      <t xml:space="preserve"> and N</t>
    </r>
    <r>
      <rPr>
        <vertAlign val="subscript"/>
        <sz val="11"/>
        <rFont val="Arial"/>
        <family val="2"/>
      </rPr>
      <t>2</t>
    </r>
    <r>
      <rPr>
        <sz val="11"/>
        <rFont val="Arial"/>
        <family val="2"/>
      </rPr>
      <t>O emission factors (by mode and technology) are used for ethanol.</t>
    </r>
  </si>
  <si>
    <r>
      <t>*** Diesel CH</t>
    </r>
    <r>
      <rPr>
        <vertAlign val="subscript"/>
        <sz val="11"/>
        <rFont val="Arial"/>
        <family val="2"/>
      </rPr>
      <t>4</t>
    </r>
    <r>
      <rPr>
        <sz val="11"/>
        <rFont val="Arial"/>
        <family val="2"/>
      </rPr>
      <t xml:space="preserve"> and N</t>
    </r>
    <r>
      <rPr>
        <vertAlign val="subscript"/>
        <sz val="11"/>
        <rFont val="Arial"/>
        <family val="2"/>
      </rPr>
      <t>2</t>
    </r>
    <r>
      <rPr>
        <sz val="11"/>
        <rFont val="Arial"/>
        <family val="2"/>
      </rPr>
      <t>O emission factors (by mode and technology) are used for biodiesel.</t>
    </r>
  </si>
  <si>
    <t>a. ECCC (2017b)</t>
  </si>
  <si>
    <t>b. McCann (2000)</t>
  </si>
  <si>
    <t>c. Adapted from Environment Canada  (2006)</t>
  </si>
  <si>
    <t>d. Adapted from Environment Canada (2006) and Graham et al. (2009)</t>
  </si>
  <si>
    <t>e. Adapted from Environment Canada  (2009)</t>
  </si>
  <si>
    <t>f. SGA Energy (2000)</t>
  </si>
  <si>
    <t>g. Adapted from Barton &amp; Simpson (1994)</t>
  </si>
  <si>
    <t>h. ICF Consulting (2004)</t>
  </si>
  <si>
    <t>i. Graham et al. (2008)</t>
  </si>
  <si>
    <t>j. Jaques (1992)</t>
  </si>
  <si>
    <t>k. National overall average emission factor for the whole time series based on 2006 IPCC Guidelines (IPCC 2006).
      Refer to section A3.1.4.2.3 of Annex 3.1 for further information.</t>
  </si>
  <si>
    <t>l.  Oak Leaf Environmental Inc (2017)</t>
  </si>
  <si>
    <t>m. IPCC (2006) Converted into g/L using gross calorific value where necessary.</t>
  </si>
  <si>
    <t>n. Assumed McCann (2000) aviation turbo-fuel emission factor.</t>
  </si>
  <si>
    <t>o. Refer to section 3.5.1 Chapter 3 for further information.</t>
  </si>
  <si>
    <t>p. BioMer (2005)</t>
  </si>
  <si>
    <t>r. Oak Leaf Environemental Inc. (2022)</t>
  </si>
  <si>
    <r>
      <t>Range of Carbon Dioxide (CO</t>
    </r>
    <r>
      <rPr>
        <b/>
        <vertAlign val="subscript"/>
        <sz val="11"/>
        <rFont val="Arial"/>
        <family val="2"/>
      </rPr>
      <t>2</t>
    </r>
    <r>
      <rPr>
        <b/>
        <sz val="11"/>
        <rFont val="Arial"/>
        <family val="2"/>
      </rPr>
      <t>) Emission Factors for Mineral Products</t>
    </r>
  </si>
  <si>
    <t>Category</t>
  </si>
  <si>
    <t>Mineral Product</t>
  </si>
  <si>
    <r>
      <t>Emission Factor                                 
 (g CO</t>
    </r>
    <r>
      <rPr>
        <b/>
        <vertAlign val="subscript"/>
        <sz val="11"/>
        <rFont val="Arial"/>
        <family val="2"/>
      </rPr>
      <t xml:space="preserve">2 </t>
    </r>
    <r>
      <rPr>
        <b/>
        <sz val="11"/>
        <rFont val="Arial"/>
        <family val="2"/>
      </rPr>
      <t>/ kg of mineral product)</t>
    </r>
  </si>
  <si>
    <t>Cement Production</t>
  </si>
  <si>
    <t>Clinker</t>
  </si>
  <si>
    <r>
      <t>520–533</t>
    </r>
    <r>
      <rPr>
        <vertAlign val="superscript"/>
        <sz val="11"/>
        <rFont val="Arial"/>
        <family val="2"/>
      </rPr>
      <t>a</t>
    </r>
  </si>
  <si>
    <t>Total Organic Carbon (TOC)</t>
  </si>
  <si>
    <r>
      <t>10.6–12.2</t>
    </r>
    <r>
      <rPr>
        <vertAlign val="superscript"/>
        <sz val="11"/>
        <rFont val="Arial"/>
        <family val="2"/>
      </rPr>
      <t>a</t>
    </r>
  </si>
  <si>
    <t>Lime Production</t>
  </si>
  <si>
    <t>High-Calcium Lime</t>
  </si>
  <si>
    <r>
      <t>751–756</t>
    </r>
    <r>
      <rPr>
        <vertAlign val="superscript"/>
        <sz val="11"/>
        <rFont val="Arial"/>
        <family val="2"/>
      </rPr>
      <t>b</t>
    </r>
  </si>
  <si>
    <t>Dolomitic lime</t>
  </si>
  <si>
    <r>
      <t>869–889</t>
    </r>
    <r>
      <rPr>
        <vertAlign val="superscript"/>
        <sz val="11"/>
        <rFont val="Arial"/>
        <family val="2"/>
      </rPr>
      <t>b</t>
    </r>
  </si>
  <si>
    <t>Other Limestone and Dolomite Use</t>
  </si>
  <si>
    <t>Limestone</t>
  </si>
  <si>
    <t>Dolomite</t>
  </si>
  <si>
    <t>Other Uses of Soda Ash</t>
  </si>
  <si>
    <t>Soda Ash</t>
  </si>
  <si>
    <r>
      <t>415</t>
    </r>
    <r>
      <rPr>
        <vertAlign val="superscript"/>
        <sz val="11"/>
        <rFont val="Arial"/>
        <family val="2"/>
      </rPr>
      <t>c</t>
    </r>
  </si>
  <si>
    <t>Non-Metallurgical Magnesia Production</t>
  </si>
  <si>
    <t>Magnesite</t>
  </si>
  <si>
    <r>
      <t>522</t>
    </r>
    <r>
      <rPr>
        <vertAlign val="superscript"/>
        <sz val="11"/>
        <rFont val="Arial"/>
        <family val="2"/>
      </rPr>
      <t>c</t>
    </r>
  </si>
  <si>
    <t>Emission Factors for Ammonia Production</t>
  </si>
  <si>
    <r>
      <t>Average Ammonia-to-Feed Fuel Factor</t>
    </r>
    <r>
      <rPr>
        <b/>
        <vertAlign val="superscript"/>
        <sz val="11"/>
        <rFont val="Arial"/>
        <family val="2"/>
      </rPr>
      <t>a</t>
    </r>
    <r>
      <rPr>
        <b/>
        <sz val="11"/>
        <rFont val="Arial"/>
        <family val="2"/>
      </rPr>
      <t xml:space="preserve"> 
m</t>
    </r>
    <r>
      <rPr>
        <b/>
        <vertAlign val="superscript"/>
        <sz val="11"/>
        <rFont val="Arial"/>
        <family val="2"/>
      </rPr>
      <t xml:space="preserve">3 </t>
    </r>
    <r>
      <rPr>
        <b/>
        <sz val="11"/>
        <rFont val="Arial"/>
        <family val="2"/>
      </rPr>
      <t>natural gas / tonne of NH</t>
    </r>
    <r>
      <rPr>
        <b/>
        <vertAlign val="subscript"/>
        <sz val="11"/>
        <rFont val="Arial"/>
        <family val="2"/>
      </rPr>
      <t>3</t>
    </r>
  </si>
  <si>
    <r>
      <t>Emission Factor
g CO</t>
    </r>
    <r>
      <rPr>
        <b/>
        <vertAlign val="subscript"/>
        <sz val="11"/>
        <rFont val="Arial"/>
        <family val="2"/>
      </rPr>
      <t xml:space="preserve">2 </t>
    </r>
    <r>
      <rPr>
        <b/>
        <sz val="11"/>
        <rFont val="Arial"/>
        <family val="2"/>
      </rPr>
      <t>/ m</t>
    </r>
    <r>
      <rPr>
        <b/>
        <vertAlign val="superscript"/>
        <sz val="11"/>
        <rFont val="Arial"/>
        <family val="2"/>
      </rPr>
      <t>3</t>
    </r>
    <r>
      <rPr>
        <b/>
        <sz val="11"/>
        <rFont val="Arial"/>
        <family val="2"/>
      </rPr>
      <t xml:space="preserve"> of natural gas</t>
    </r>
  </si>
  <si>
    <r>
      <t>Emission Recovery Factor
g CO</t>
    </r>
    <r>
      <rPr>
        <b/>
        <vertAlign val="subscript"/>
        <sz val="11"/>
        <rFont val="Arial"/>
        <family val="2"/>
      </rPr>
      <t xml:space="preserve">2 </t>
    </r>
    <r>
      <rPr>
        <b/>
        <sz val="11"/>
        <rFont val="Arial"/>
        <family val="2"/>
      </rPr>
      <t>/ kg of urea</t>
    </r>
  </si>
  <si>
    <t>Ammonia Production</t>
  </si>
  <si>
    <t>671</t>
  </si>
  <si>
    <t>Marketable natural gas emission factors found in NIR Table A6.1–1 are used.</t>
  </si>
  <si>
    <t xml:space="preserve">a. Facility-specific fuel factors are used and these are confidential. </t>
  </si>
  <si>
    <r>
      <t>N</t>
    </r>
    <r>
      <rPr>
        <b/>
        <vertAlign val="subscript"/>
        <sz val="11"/>
        <rFont val="Arial"/>
        <family val="2"/>
      </rPr>
      <t>2</t>
    </r>
    <r>
      <rPr>
        <b/>
        <sz val="11"/>
        <rFont val="Arial"/>
        <family val="2"/>
      </rPr>
      <t>O Emission Factors for Nitric Acid and Adipic Acid Production</t>
    </r>
  </si>
  <si>
    <t>Process Description</t>
  </si>
  <si>
    <r>
      <t>N</t>
    </r>
    <r>
      <rPr>
        <b/>
        <vertAlign val="subscript"/>
        <sz val="11"/>
        <rFont val="Arial"/>
        <family val="2"/>
      </rPr>
      <t>2</t>
    </r>
    <r>
      <rPr>
        <b/>
        <sz val="11"/>
        <rFont val="Arial"/>
        <family val="2"/>
      </rPr>
      <t>O Emission Factor (kg N</t>
    </r>
    <r>
      <rPr>
        <b/>
        <vertAlign val="subscript"/>
        <sz val="11"/>
        <rFont val="Arial"/>
        <family val="2"/>
      </rPr>
      <t>2</t>
    </r>
    <r>
      <rPr>
        <b/>
        <sz val="11"/>
        <rFont val="Arial"/>
        <family val="2"/>
      </rPr>
      <t>O / t product)</t>
    </r>
  </si>
  <si>
    <r>
      <t>Nitric Acid Production</t>
    </r>
    <r>
      <rPr>
        <vertAlign val="superscript"/>
        <sz val="11"/>
        <rFont val="Arial"/>
        <family val="2"/>
      </rPr>
      <t>a</t>
    </r>
  </si>
  <si>
    <t>0.554</t>
  </si>
  <si>
    <t>Adipic Acid Production</t>
  </si>
  <si>
    <r>
      <t>Oxidation reaction of cyclohexanone and cyclohexanol mixture without N</t>
    </r>
    <r>
      <rPr>
        <vertAlign val="subscript"/>
        <sz val="11"/>
        <rFont val="Arial"/>
        <family val="2"/>
      </rPr>
      <t>2</t>
    </r>
    <r>
      <rPr>
        <sz val="11"/>
        <rFont val="Arial"/>
        <family val="2"/>
      </rPr>
      <t>O abatement</t>
    </r>
  </si>
  <si>
    <r>
      <t>300</t>
    </r>
    <r>
      <rPr>
        <vertAlign val="superscript"/>
        <sz val="11"/>
        <rFont val="Arial"/>
        <family val="2"/>
      </rPr>
      <t>b</t>
    </r>
  </si>
  <si>
    <t xml:space="preserve">a. Emission factors for nitric acid production process types and abatement technologies are confidential, or could expose confidential activity data. </t>
  </si>
  <si>
    <t>Emission Factors for Petrochemical Products</t>
  </si>
  <si>
    <t>Petrochemical Product</t>
  </si>
  <si>
    <t>Type</t>
  </si>
  <si>
    <t>Silicon Carbide</t>
  </si>
  <si>
    <r>
      <t>11.6 kg CH</t>
    </r>
    <r>
      <rPr>
        <vertAlign val="subscript"/>
        <sz val="11"/>
        <rFont val="Arial"/>
        <family val="2"/>
      </rPr>
      <t>4</t>
    </r>
    <r>
      <rPr>
        <sz val="11"/>
        <rFont val="Arial"/>
        <family val="2"/>
      </rPr>
      <t xml:space="preserve"> / t (tonne) product</t>
    </r>
  </si>
  <si>
    <r>
      <t>IPCC default</t>
    </r>
    <r>
      <rPr>
        <vertAlign val="superscript"/>
        <sz val="11"/>
        <rFont val="Arial"/>
        <family val="2"/>
      </rPr>
      <t>a</t>
    </r>
  </si>
  <si>
    <t>Calcium Carbide</t>
  </si>
  <si>
    <r>
      <t>4.8 kg CH</t>
    </r>
    <r>
      <rPr>
        <vertAlign val="subscript"/>
        <sz val="11"/>
        <rFont val="Arial"/>
        <family val="2"/>
      </rPr>
      <t>4</t>
    </r>
    <r>
      <rPr>
        <sz val="11"/>
        <rFont val="Arial"/>
        <family val="2"/>
      </rPr>
      <t xml:space="preserve"> / t product</t>
    </r>
  </si>
  <si>
    <r>
      <t>Derived from CH</t>
    </r>
    <r>
      <rPr>
        <vertAlign val="subscript"/>
        <sz val="11"/>
        <rFont val="Arial"/>
        <family val="2"/>
      </rPr>
      <t>4</t>
    </r>
    <r>
      <rPr>
        <sz val="11"/>
        <rFont val="Arial"/>
        <family val="2"/>
      </rPr>
      <t xml:space="preserve"> emission factor for silicon carbide and the ratio of IPCC default Calcium Carbide CO</t>
    </r>
    <r>
      <rPr>
        <vertAlign val="subscript"/>
        <sz val="11"/>
        <rFont val="Arial"/>
        <family val="2"/>
      </rPr>
      <t>2</t>
    </r>
    <r>
      <rPr>
        <sz val="11"/>
        <rFont val="Arial"/>
        <family val="2"/>
      </rPr>
      <t xml:space="preserve"> emission factor to IPCC default Silicon Carbide CO</t>
    </r>
    <r>
      <rPr>
        <vertAlign val="subscript"/>
        <sz val="11"/>
        <rFont val="Arial"/>
        <family val="2"/>
      </rPr>
      <t>2</t>
    </r>
    <r>
      <rPr>
        <sz val="11"/>
        <rFont val="Arial"/>
        <family val="2"/>
      </rPr>
      <t xml:space="preserve"> emission factor (i.e. 11.6 (kg CH</t>
    </r>
    <r>
      <rPr>
        <vertAlign val="subscript"/>
        <sz val="11"/>
        <rFont val="Arial"/>
        <family val="2"/>
      </rPr>
      <t xml:space="preserve">4 </t>
    </r>
    <r>
      <rPr>
        <sz val="11"/>
        <rFont val="Arial"/>
        <family val="2"/>
      </rPr>
      <t>/ t SiC) * (1.09 tCO</t>
    </r>
    <r>
      <rPr>
        <vertAlign val="subscript"/>
        <sz val="11"/>
        <rFont val="Arial"/>
        <family val="2"/>
      </rPr>
      <t xml:space="preserve">2 </t>
    </r>
    <r>
      <rPr>
        <sz val="11"/>
        <rFont val="Arial"/>
        <family val="2"/>
      </rPr>
      <t>/ tCaC</t>
    </r>
    <r>
      <rPr>
        <vertAlign val="subscript"/>
        <sz val="11"/>
        <rFont val="Arial"/>
        <family val="2"/>
      </rPr>
      <t>2</t>
    </r>
    <r>
      <rPr>
        <sz val="11"/>
        <rFont val="Arial"/>
        <family val="2"/>
      </rPr>
      <t xml:space="preserve"> / 2.62 tCO</t>
    </r>
    <r>
      <rPr>
        <vertAlign val="subscript"/>
        <sz val="11"/>
        <rFont val="Arial"/>
        <family val="2"/>
      </rPr>
      <t xml:space="preserve">2 </t>
    </r>
    <r>
      <rPr>
        <sz val="11"/>
        <rFont val="Arial"/>
        <family val="2"/>
      </rPr>
      <t>/ tSiC))</t>
    </r>
  </si>
  <si>
    <t>Carbon Black</t>
  </si>
  <si>
    <r>
      <t>1.29 kg CH</t>
    </r>
    <r>
      <rPr>
        <vertAlign val="subscript"/>
        <sz val="11"/>
        <rFont val="Arial"/>
        <family val="2"/>
      </rPr>
      <t>4</t>
    </r>
    <r>
      <rPr>
        <sz val="11"/>
        <rFont val="Arial"/>
        <family val="2"/>
      </rPr>
      <t xml:space="preserve"> / t product</t>
    </r>
  </si>
  <si>
    <r>
      <t>Sector-wide weighted average</t>
    </r>
    <r>
      <rPr>
        <vertAlign val="superscript"/>
        <sz val="11"/>
        <rFont val="Arial"/>
        <family val="2"/>
      </rPr>
      <t>b</t>
    </r>
  </si>
  <si>
    <r>
      <t>0.032 kg N</t>
    </r>
    <r>
      <rPr>
        <vertAlign val="subscript"/>
        <sz val="11"/>
        <rFont val="Arial"/>
        <family val="2"/>
      </rPr>
      <t>2</t>
    </r>
    <r>
      <rPr>
        <sz val="11"/>
        <rFont val="Arial"/>
        <family val="2"/>
      </rPr>
      <t>O / t product</t>
    </r>
  </si>
  <si>
    <t>Ethylene</t>
  </si>
  <si>
    <r>
      <t>0.039 kg CH</t>
    </r>
    <r>
      <rPr>
        <vertAlign val="subscript"/>
        <sz val="11"/>
        <rFont val="Arial"/>
        <family val="2"/>
      </rPr>
      <t>4</t>
    </r>
    <r>
      <rPr>
        <sz val="11"/>
        <rFont val="Arial"/>
        <family val="2"/>
      </rPr>
      <t xml:space="preserve"> / t product</t>
    </r>
  </si>
  <si>
    <r>
      <t>0.0055 kg N</t>
    </r>
    <r>
      <rPr>
        <vertAlign val="subscript"/>
        <sz val="11"/>
        <rFont val="Arial"/>
        <family val="2"/>
      </rPr>
      <t>2</t>
    </r>
    <r>
      <rPr>
        <sz val="11"/>
        <rFont val="Arial"/>
        <family val="2"/>
      </rPr>
      <t>O / t product</t>
    </r>
  </si>
  <si>
    <r>
      <t>0.411 t CO</t>
    </r>
    <r>
      <rPr>
        <vertAlign val="subscript"/>
        <sz val="11"/>
        <rFont val="Arial"/>
        <family val="2"/>
      </rPr>
      <t>2</t>
    </r>
    <r>
      <rPr>
        <sz val="11"/>
        <rFont val="Arial"/>
        <family val="2"/>
      </rPr>
      <t xml:space="preserve"> / t product</t>
    </r>
  </si>
  <si>
    <r>
      <t>Sector-wide weighted average</t>
    </r>
    <r>
      <rPr>
        <vertAlign val="superscript"/>
        <sz val="11"/>
        <rFont val="Arial"/>
        <family val="2"/>
      </rPr>
      <t>c</t>
    </r>
  </si>
  <si>
    <t>Ethylene Dichloride</t>
  </si>
  <si>
    <r>
      <t>0.0142 kg CH</t>
    </r>
    <r>
      <rPr>
        <vertAlign val="subscript"/>
        <sz val="11"/>
        <rFont val="Arial"/>
        <family val="2"/>
      </rPr>
      <t>4</t>
    </r>
    <r>
      <rPr>
        <sz val="11"/>
        <rFont val="Arial"/>
        <family val="2"/>
      </rPr>
      <t xml:space="preserve"> / t product</t>
    </r>
  </si>
  <si>
    <r>
      <t>IPCC default</t>
    </r>
    <r>
      <rPr>
        <vertAlign val="superscript"/>
        <sz val="11"/>
        <rFont val="Arial"/>
        <family val="2"/>
      </rPr>
      <t>d</t>
    </r>
  </si>
  <si>
    <t>Ethylene Oxide</t>
  </si>
  <si>
    <r>
      <t>0.5202 t CO</t>
    </r>
    <r>
      <rPr>
        <vertAlign val="subscript"/>
        <sz val="11"/>
        <rFont val="Arial"/>
        <family val="2"/>
      </rPr>
      <t>2</t>
    </r>
    <r>
      <rPr>
        <sz val="11"/>
        <rFont val="Arial"/>
        <family val="2"/>
      </rPr>
      <t xml:space="preserve"> / t product</t>
    </r>
  </si>
  <si>
    <r>
      <t>Sector-wide average</t>
    </r>
    <r>
      <rPr>
        <vertAlign val="superscript"/>
        <sz val="11"/>
        <rFont val="Arial"/>
        <family val="2"/>
      </rPr>
      <t>b</t>
    </r>
  </si>
  <si>
    <r>
      <t>1.79 kg CH</t>
    </r>
    <r>
      <rPr>
        <vertAlign val="subscript"/>
        <sz val="11"/>
        <rFont val="Arial"/>
        <family val="2"/>
      </rPr>
      <t xml:space="preserve">4 </t>
    </r>
    <r>
      <rPr>
        <sz val="11"/>
        <rFont val="Arial"/>
        <family val="2"/>
      </rPr>
      <t>/ t product</t>
    </r>
  </si>
  <si>
    <t>Styrene</t>
  </si>
  <si>
    <r>
      <t>4 kg CH</t>
    </r>
    <r>
      <rPr>
        <vertAlign val="subscript"/>
        <sz val="11"/>
        <rFont val="Arial"/>
        <family val="2"/>
      </rPr>
      <t>4</t>
    </r>
    <r>
      <rPr>
        <sz val="11"/>
        <rFont val="Arial"/>
        <family val="2"/>
      </rPr>
      <t xml:space="preserve"> / t product</t>
    </r>
  </si>
  <si>
    <t>Methanol</t>
  </si>
  <si>
    <r>
      <t>0.031 kg CH</t>
    </r>
    <r>
      <rPr>
        <vertAlign val="subscript"/>
        <sz val="11"/>
        <rFont val="Arial"/>
        <family val="2"/>
      </rPr>
      <t>4</t>
    </r>
    <r>
      <rPr>
        <sz val="11"/>
        <rFont val="Arial"/>
        <family val="2"/>
      </rPr>
      <t xml:space="preserve"> / t product</t>
    </r>
  </si>
  <si>
    <r>
      <t>0.010 kg N</t>
    </r>
    <r>
      <rPr>
        <vertAlign val="subscript"/>
        <sz val="11"/>
        <rFont val="Arial"/>
        <family val="2"/>
      </rPr>
      <t>2</t>
    </r>
    <r>
      <rPr>
        <sz val="11"/>
        <rFont val="Arial"/>
        <family val="2"/>
      </rPr>
      <t>O / t product</t>
    </r>
  </si>
  <si>
    <r>
      <t>0.790 t CO</t>
    </r>
    <r>
      <rPr>
        <vertAlign val="subscript"/>
        <sz val="11"/>
        <rFont val="Arial"/>
        <family val="2"/>
      </rPr>
      <t>2</t>
    </r>
    <r>
      <rPr>
        <sz val="11"/>
        <rFont val="Arial"/>
        <family val="2"/>
      </rPr>
      <t xml:space="preserve"> / t product</t>
    </r>
  </si>
  <si>
    <t>Other Uses of Urea</t>
  </si>
  <si>
    <r>
      <t>0.733 t CO</t>
    </r>
    <r>
      <rPr>
        <vertAlign val="subscript"/>
        <sz val="11"/>
        <rFont val="Arial"/>
        <family val="2"/>
      </rPr>
      <t>2</t>
    </r>
    <r>
      <rPr>
        <sz val="11"/>
        <rFont val="Arial"/>
        <family val="2"/>
      </rPr>
      <t xml:space="preserve"> / t product use</t>
    </r>
  </si>
  <si>
    <t>c. Cheminfo Services (2015); emission factors may vary if changes are made to the composition of feed.</t>
  </si>
  <si>
    <t>Emission Factor for By-Product Emissions from Fluorochemical Production</t>
  </si>
  <si>
    <t>Process</t>
  </si>
  <si>
    <t>HCFC-22 production</t>
  </si>
  <si>
    <r>
      <t>0.04 t HFC-23 emitted / t HCFC-22 produced</t>
    </r>
    <r>
      <rPr>
        <vertAlign val="superscript"/>
        <sz val="11"/>
        <rFont val="Arial"/>
        <family val="2"/>
      </rPr>
      <t>a</t>
    </r>
  </si>
  <si>
    <r>
      <t>Range of CO</t>
    </r>
    <r>
      <rPr>
        <b/>
        <vertAlign val="subscript"/>
        <sz val="11"/>
        <rFont val="Arial"/>
        <family val="2"/>
      </rPr>
      <t>2</t>
    </r>
    <r>
      <rPr>
        <b/>
        <sz val="11"/>
        <rFont val="Arial"/>
        <family val="2"/>
      </rPr>
      <t xml:space="preserve"> Emission Factors for the Iron and Steel Industry</t>
    </r>
  </si>
  <si>
    <t>Parameter</t>
  </si>
  <si>
    <t>Unit</t>
  </si>
  <si>
    <t>Iron ore reduction with coke</t>
  </si>
  <si>
    <r>
      <t>3.1–3.3</t>
    </r>
    <r>
      <rPr>
        <vertAlign val="superscript"/>
        <sz val="11"/>
        <rFont val="Arial"/>
        <family val="2"/>
      </rPr>
      <t>a</t>
    </r>
  </si>
  <si>
    <r>
      <t>t CO</t>
    </r>
    <r>
      <rPr>
        <vertAlign val="subscript"/>
        <sz val="11"/>
        <rFont val="Arial"/>
        <family val="2"/>
      </rPr>
      <t xml:space="preserve">2 </t>
    </r>
    <r>
      <rPr>
        <sz val="11"/>
        <rFont val="Arial"/>
        <family val="2"/>
      </rPr>
      <t>/ t (tonne) coke used</t>
    </r>
  </si>
  <si>
    <t>Electrode consumption in electric arc furnaces</t>
  </si>
  <si>
    <r>
      <t>kg CO</t>
    </r>
    <r>
      <rPr>
        <vertAlign val="subscript"/>
        <sz val="11"/>
        <rFont val="Arial"/>
        <family val="2"/>
      </rPr>
      <t xml:space="preserve">2 </t>
    </r>
    <r>
      <rPr>
        <sz val="11"/>
        <rFont val="Arial"/>
        <family val="2"/>
      </rPr>
      <t>/ t steel</t>
    </r>
  </si>
  <si>
    <t>Limestone use</t>
  </si>
  <si>
    <t>Dolomite use</t>
  </si>
  <si>
    <r>
      <t>CO</t>
    </r>
    <r>
      <rPr>
        <vertAlign val="subscript"/>
        <sz val="11"/>
        <rFont val="Arial"/>
        <family val="2"/>
      </rPr>
      <t xml:space="preserve">2 </t>
    </r>
    <r>
      <rPr>
        <sz val="11"/>
        <rFont val="Arial"/>
        <family val="2"/>
      </rPr>
      <t>/ kg MgCO</t>
    </r>
    <r>
      <rPr>
        <vertAlign val="subscript"/>
        <sz val="11"/>
        <rFont val="Arial"/>
        <family val="2"/>
      </rPr>
      <t>3</t>
    </r>
    <r>
      <rPr>
        <sz val="11"/>
        <rFont val="Arial"/>
        <family val="2"/>
      </rPr>
      <t xml:space="preserve"> </t>
    </r>
  </si>
  <si>
    <t>Range of Carbon Contents for the Iron and Steel Industry</t>
  </si>
  <si>
    <r>
      <t>Carbon Contents (%)</t>
    </r>
    <r>
      <rPr>
        <b/>
        <vertAlign val="superscript"/>
        <sz val="11"/>
        <rFont val="Arial"/>
        <family val="2"/>
      </rPr>
      <t>a</t>
    </r>
  </si>
  <si>
    <t>Pig iron (production of pig iron) from BFs</t>
  </si>
  <si>
    <t>Pig iron (includes hot metal, cold iron, DRI and pig iron) for steel making</t>
  </si>
  <si>
    <t>Crude steel produced in BOF</t>
  </si>
  <si>
    <t>0.1-0.13</t>
  </si>
  <si>
    <t>Crude steel produced in EAF</t>
  </si>
  <si>
    <t>Scrap steel</t>
  </si>
  <si>
    <t>Tier 1 Emission Factors for Aluminium Production</t>
  </si>
  <si>
    <t>Cell Technology Type</t>
  </si>
  <si>
    <t>Emission Factors                                                                                                      (kg / t product)</t>
  </si>
  <si>
    <r>
      <t>Carbon Tetrafluoride 
(CF</t>
    </r>
    <r>
      <rPr>
        <b/>
        <vertAlign val="subscript"/>
        <sz val="11"/>
        <rFont val="Arial"/>
        <family val="2"/>
      </rPr>
      <t>4</t>
    </r>
    <r>
      <rPr>
        <b/>
        <sz val="11"/>
        <rFont val="Arial"/>
        <family val="2"/>
      </rPr>
      <t>)</t>
    </r>
  </si>
  <si>
    <r>
      <t>Carbon Hexafluoride (C</t>
    </r>
    <r>
      <rPr>
        <b/>
        <vertAlign val="subscript"/>
        <sz val="11"/>
        <rFont val="Arial"/>
        <family val="2"/>
      </rPr>
      <t>2</t>
    </r>
    <r>
      <rPr>
        <b/>
        <sz val="11"/>
        <rFont val="Arial"/>
        <family val="2"/>
      </rPr>
      <t>F</t>
    </r>
    <r>
      <rPr>
        <b/>
        <vertAlign val="subscript"/>
        <sz val="11"/>
        <rFont val="Arial"/>
        <family val="2"/>
      </rPr>
      <t>6</t>
    </r>
    <r>
      <rPr>
        <b/>
        <sz val="11"/>
        <rFont val="Arial"/>
        <family val="2"/>
      </rPr>
      <t>)</t>
    </r>
  </si>
  <si>
    <t>Side-worked pre-baked</t>
  </si>
  <si>
    <t>1 600</t>
  </si>
  <si>
    <t>1.6</t>
  </si>
  <si>
    <t>0.4</t>
  </si>
  <si>
    <t>Centre-worked pre-baked</t>
  </si>
  <si>
    <t>0.04</t>
  </si>
  <si>
    <t>Horizontal stud Söderberg</t>
  </si>
  <si>
    <t>0.03</t>
  </si>
  <si>
    <t>Vertical stud Söderberg</t>
  </si>
  <si>
    <t>0.8</t>
  </si>
  <si>
    <r>
      <t>CO</t>
    </r>
    <r>
      <rPr>
        <b/>
        <vertAlign val="subscript"/>
        <sz val="11"/>
        <rFont val="Arial"/>
        <family val="2"/>
      </rPr>
      <t>2</t>
    </r>
    <r>
      <rPr>
        <b/>
        <sz val="11"/>
        <rFont val="Arial"/>
        <family val="2"/>
      </rPr>
      <t xml:space="preserve"> Emission Factors for Non-Energy Use of Natural Gas Liquids and Petroleum Products</t>
    </r>
  </si>
  <si>
    <t>Product</t>
  </si>
  <si>
    <t>Fraction of Carbon Stored in Product</t>
  </si>
  <si>
    <r>
      <t>CO</t>
    </r>
    <r>
      <rPr>
        <b/>
        <vertAlign val="subscript"/>
        <sz val="11"/>
        <rFont val="Arial"/>
        <family val="2"/>
      </rPr>
      <t xml:space="preserve">2 </t>
    </r>
    <r>
      <rPr>
        <b/>
        <sz val="11"/>
        <rFont val="Arial"/>
        <family val="2"/>
      </rPr>
      <t>Emission Factor
(g CO</t>
    </r>
    <r>
      <rPr>
        <b/>
        <vertAlign val="subscript"/>
        <sz val="11"/>
        <rFont val="Arial"/>
        <family val="2"/>
      </rPr>
      <t xml:space="preserve">2 </t>
    </r>
    <r>
      <rPr>
        <b/>
        <sz val="11"/>
        <rFont val="Arial"/>
        <family val="2"/>
      </rPr>
      <t>/ L)</t>
    </r>
  </si>
  <si>
    <t>Natural Gas Liquids</t>
  </si>
  <si>
    <t xml:space="preserve">Propane </t>
  </si>
  <si>
    <r>
      <t>0.8</t>
    </r>
    <r>
      <rPr>
        <vertAlign val="superscript"/>
        <sz val="11"/>
        <rFont val="Arial"/>
        <family val="2"/>
      </rPr>
      <t>a</t>
    </r>
  </si>
  <si>
    <r>
      <t>303</t>
    </r>
    <r>
      <rPr>
        <vertAlign val="superscript"/>
        <sz val="11"/>
        <rFont val="Arial"/>
        <family val="2"/>
      </rPr>
      <t>b</t>
    </r>
  </si>
  <si>
    <t xml:space="preserve">Butane </t>
  </si>
  <si>
    <r>
      <t>349</t>
    </r>
    <r>
      <rPr>
        <vertAlign val="superscript"/>
        <sz val="11"/>
        <rFont val="Arial"/>
        <family val="2"/>
      </rPr>
      <t>b</t>
    </r>
  </si>
  <si>
    <t xml:space="preserve">Ethane </t>
  </si>
  <si>
    <r>
      <t>197</t>
    </r>
    <r>
      <rPr>
        <vertAlign val="superscript"/>
        <sz val="11"/>
        <rFont val="Arial"/>
        <family val="2"/>
      </rPr>
      <t>b</t>
    </r>
  </si>
  <si>
    <t>Petroleum Products</t>
  </si>
  <si>
    <r>
      <t>Petrochemical Feedstocks</t>
    </r>
    <r>
      <rPr>
        <vertAlign val="superscript"/>
        <sz val="11"/>
        <rFont val="Arial"/>
        <family val="2"/>
      </rPr>
      <t>c</t>
    </r>
  </si>
  <si>
    <r>
      <t>500</t>
    </r>
    <r>
      <rPr>
        <vertAlign val="superscript"/>
        <sz val="11"/>
        <rFont val="Arial"/>
        <family val="2"/>
      </rPr>
      <t>d</t>
    </r>
  </si>
  <si>
    <r>
      <t>Naphthas</t>
    </r>
    <r>
      <rPr>
        <vertAlign val="superscript"/>
        <sz val="11"/>
        <rFont val="Arial"/>
        <family val="2"/>
      </rPr>
      <t>e</t>
    </r>
  </si>
  <si>
    <r>
      <t>0.75</t>
    </r>
    <r>
      <rPr>
        <vertAlign val="superscript"/>
        <sz val="11"/>
        <rFont val="Arial"/>
        <family val="2"/>
      </rPr>
      <t>a</t>
    </r>
  </si>
  <si>
    <r>
      <t>625</t>
    </r>
    <r>
      <rPr>
        <vertAlign val="superscript"/>
        <sz val="11"/>
        <rFont val="Arial"/>
        <family val="2"/>
      </rPr>
      <t>d</t>
    </r>
  </si>
  <si>
    <r>
      <t>Lubricating Oils and Greases</t>
    </r>
    <r>
      <rPr>
        <vertAlign val="superscript"/>
        <sz val="11"/>
        <rFont val="Arial"/>
        <family val="2"/>
      </rPr>
      <t>f</t>
    </r>
  </si>
  <si>
    <r>
      <t>0.2</t>
    </r>
    <r>
      <rPr>
        <vertAlign val="superscript"/>
        <sz val="11"/>
        <rFont val="Arial"/>
        <family val="2"/>
      </rPr>
      <t>g</t>
    </r>
  </si>
  <si>
    <r>
      <t>2 260</t>
    </r>
    <r>
      <rPr>
        <vertAlign val="superscript"/>
        <sz val="11"/>
        <rFont val="Arial"/>
        <family val="2"/>
      </rPr>
      <t>d</t>
    </r>
  </si>
  <si>
    <r>
      <t>Petroleum Used for Other Products</t>
    </r>
    <r>
      <rPr>
        <vertAlign val="superscript"/>
        <sz val="11"/>
        <rFont val="Arial"/>
        <family val="2"/>
      </rPr>
      <t>h</t>
    </r>
  </si>
  <si>
    <r>
      <t>0.5</t>
    </r>
    <r>
      <rPr>
        <vertAlign val="superscript"/>
        <sz val="11"/>
        <rFont val="Arial"/>
        <family val="2"/>
      </rPr>
      <t>a</t>
    </r>
  </si>
  <si>
    <r>
      <t>1 450</t>
    </r>
    <r>
      <rPr>
        <vertAlign val="superscript"/>
        <sz val="11"/>
        <rFont val="Arial"/>
        <family val="2"/>
      </rPr>
      <t>d</t>
    </r>
  </si>
  <si>
    <t>c. Carbon factor for Petrochemical Feedstocks is 680 g of carbon per litre (C/L) (Jaques 1992).</t>
  </si>
  <si>
    <r>
      <t>d. The resulting CO</t>
    </r>
    <r>
      <rPr>
        <vertAlign val="subscript"/>
        <sz val="10"/>
        <rFont val="Arial"/>
        <family val="2"/>
      </rPr>
      <t>2</t>
    </r>
    <r>
      <rPr>
        <sz val="10"/>
        <rFont val="Arial"/>
        <family val="2"/>
      </rPr>
      <t xml:space="preserve"> emission factor is calculated by multiplying the carbon factor for each product by the molecular weight ratio between CO</t>
    </r>
    <r>
      <rPr>
        <vertAlign val="subscript"/>
        <sz val="10"/>
        <rFont val="Arial"/>
        <family val="2"/>
      </rPr>
      <t>2</t>
    </r>
    <r>
      <rPr>
        <sz val="10"/>
        <rFont val="Arial"/>
        <family val="2"/>
      </rPr>
      <t xml:space="preserve"> and carbon (44/12) and by (1-fraction of carbon stored in product). </t>
    </r>
  </si>
  <si>
    <t>e. Carbon factor for Napthas is 680 g C/L (Jaques 1992).</t>
  </si>
  <si>
    <t>f. Carbon factor for Lubricating Oils and Greases is 770 g C/L (Jaques 1992).</t>
  </si>
  <si>
    <t>h. Carbon factor for Petroleum Used in Other Products is 790 g C/L (Jaques 1992).</t>
  </si>
  <si>
    <r>
      <t>Emission Factors for the use of PFCs, SF</t>
    </r>
    <r>
      <rPr>
        <b/>
        <vertAlign val="subscript"/>
        <sz val="11"/>
        <rFont val="Arial"/>
        <family val="2"/>
      </rPr>
      <t>6</t>
    </r>
    <r>
      <rPr>
        <b/>
        <sz val="11"/>
        <rFont val="Arial"/>
        <family val="2"/>
      </rPr>
      <t xml:space="preserve"> and NF</t>
    </r>
    <r>
      <rPr>
        <b/>
        <vertAlign val="subscript"/>
        <sz val="11"/>
        <rFont val="Arial"/>
        <family val="2"/>
      </rPr>
      <t>3</t>
    </r>
    <r>
      <rPr>
        <b/>
        <sz val="11"/>
        <rFont val="Arial"/>
        <family val="2"/>
      </rPr>
      <t xml:space="preserve"> in the Electronics Industry</t>
    </r>
  </si>
  <si>
    <t>Application</t>
  </si>
  <si>
    <t>GHG Source</t>
  </si>
  <si>
    <t>IPCC Tier</t>
  </si>
  <si>
    <r>
      <t>Emission Rate (%)</t>
    </r>
    <r>
      <rPr>
        <b/>
        <vertAlign val="superscript"/>
        <sz val="11"/>
        <rFont val="Arial"/>
        <family val="2"/>
      </rPr>
      <t>a</t>
    </r>
  </si>
  <si>
    <t>By-Product Emission Rate</t>
  </si>
  <si>
    <r>
      <t>Integrated Circuit or Semiconductor Manufacturing</t>
    </r>
    <r>
      <rPr>
        <vertAlign val="superscript"/>
        <sz val="11"/>
        <rFont val="Arial"/>
        <family val="2"/>
      </rPr>
      <t>b</t>
    </r>
  </si>
  <si>
    <r>
      <t>CF</t>
    </r>
    <r>
      <rPr>
        <vertAlign val="subscript"/>
        <sz val="11"/>
        <rFont val="Arial"/>
        <family val="2"/>
      </rPr>
      <t>4</t>
    </r>
  </si>
  <si>
    <t>T2A</t>
  </si>
  <si>
    <t>T2B – CVD</t>
  </si>
  <si>
    <t>T2B – Etching</t>
  </si>
  <si>
    <t>70</t>
  </si>
  <si>
    <r>
      <t>C</t>
    </r>
    <r>
      <rPr>
        <vertAlign val="subscript"/>
        <sz val="11"/>
        <rFont val="Arial"/>
        <family val="2"/>
      </rPr>
      <t>2</t>
    </r>
    <r>
      <rPr>
        <sz val="11"/>
        <rFont val="Arial"/>
        <family val="2"/>
      </rPr>
      <t>F</t>
    </r>
    <r>
      <rPr>
        <vertAlign val="subscript"/>
        <sz val="11"/>
        <rFont val="Arial"/>
        <family val="2"/>
      </rPr>
      <t>6</t>
    </r>
  </si>
  <si>
    <r>
      <t>0.2 kg CF</t>
    </r>
    <r>
      <rPr>
        <vertAlign val="subscript"/>
        <sz val="11"/>
        <rFont val="Arial"/>
        <family val="2"/>
      </rPr>
      <t>4</t>
    </r>
    <r>
      <rPr>
        <sz val="11"/>
        <rFont val="Arial"/>
        <family val="2"/>
      </rPr>
      <t xml:space="preserve"> / kg C</t>
    </r>
    <r>
      <rPr>
        <vertAlign val="subscript"/>
        <sz val="11"/>
        <rFont val="Arial"/>
        <family val="2"/>
      </rPr>
      <t>2</t>
    </r>
    <r>
      <rPr>
        <sz val="11"/>
        <rFont val="Arial"/>
        <family val="2"/>
      </rPr>
      <t>F</t>
    </r>
    <r>
      <rPr>
        <vertAlign val="subscript"/>
        <sz val="11"/>
        <rFont val="Arial"/>
        <family val="2"/>
      </rPr>
      <t>6</t>
    </r>
  </si>
  <si>
    <t>60</t>
  </si>
  <si>
    <r>
      <t>0.1 kg CF</t>
    </r>
    <r>
      <rPr>
        <vertAlign val="subscript"/>
        <sz val="11"/>
        <rFont val="Arial"/>
        <family val="2"/>
      </rPr>
      <t>4</t>
    </r>
    <r>
      <rPr>
        <sz val="11"/>
        <rFont val="Arial"/>
        <family val="2"/>
      </rPr>
      <t xml:space="preserve"> / kg C</t>
    </r>
    <r>
      <rPr>
        <vertAlign val="subscript"/>
        <sz val="11"/>
        <rFont val="Arial"/>
        <family val="2"/>
      </rPr>
      <t>2</t>
    </r>
    <r>
      <rPr>
        <sz val="11"/>
        <rFont val="Arial"/>
        <family val="2"/>
      </rPr>
      <t>F</t>
    </r>
    <r>
      <rPr>
        <vertAlign val="subscript"/>
        <sz val="11"/>
        <rFont val="Arial"/>
        <family val="2"/>
      </rPr>
      <t>6</t>
    </r>
  </si>
  <si>
    <t>40</t>
  </si>
  <si>
    <r>
      <t>0.4 kg CF</t>
    </r>
    <r>
      <rPr>
        <vertAlign val="subscript"/>
        <sz val="11"/>
        <rFont val="Arial"/>
        <family val="2"/>
      </rPr>
      <t>4</t>
    </r>
    <r>
      <rPr>
        <sz val="11"/>
        <rFont val="Arial"/>
        <family val="2"/>
      </rPr>
      <t xml:space="preserve"> / kg C</t>
    </r>
    <r>
      <rPr>
        <vertAlign val="subscript"/>
        <sz val="11"/>
        <rFont val="Arial"/>
        <family val="2"/>
      </rPr>
      <t>2</t>
    </r>
    <r>
      <rPr>
        <sz val="11"/>
        <rFont val="Arial"/>
        <family val="2"/>
      </rPr>
      <t>F</t>
    </r>
    <r>
      <rPr>
        <vertAlign val="subscript"/>
        <sz val="11"/>
        <rFont val="Arial"/>
        <family val="2"/>
      </rPr>
      <t>6</t>
    </r>
  </si>
  <si>
    <r>
      <t>c-C</t>
    </r>
    <r>
      <rPr>
        <vertAlign val="subscript"/>
        <sz val="11"/>
        <rFont val="Arial"/>
        <family val="2"/>
      </rPr>
      <t>4</t>
    </r>
    <r>
      <rPr>
        <sz val="11"/>
        <rFont val="Arial"/>
        <family val="2"/>
      </rPr>
      <t>F</t>
    </r>
    <r>
      <rPr>
        <vertAlign val="subscript"/>
        <sz val="11"/>
        <rFont val="Arial"/>
        <family val="2"/>
      </rPr>
      <t>8</t>
    </r>
  </si>
  <si>
    <r>
      <t>0.1 kg CF</t>
    </r>
    <r>
      <rPr>
        <vertAlign val="subscript"/>
        <sz val="11"/>
        <rFont val="Arial"/>
        <family val="2"/>
      </rPr>
      <t>4</t>
    </r>
    <r>
      <rPr>
        <sz val="11"/>
        <rFont val="Arial"/>
        <family val="2"/>
      </rPr>
      <t xml:space="preserve"> / kg c-C</t>
    </r>
    <r>
      <rPr>
        <vertAlign val="subscript"/>
        <sz val="11"/>
        <rFont val="Arial"/>
        <family val="2"/>
      </rPr>
      <t>4</t>
    </r>
    <r>
      <rPr>
        <sz val="11"/>
        <rFont val="Arial"/>
        <family val="2"/>
      </rPr>
      <t>F</t>
    </r>
    <r>
      <rPr>
        <vertAlign val="subscript"/>
        <sz val="11"/>
        <rFont val="Arial"/>
        <family val="2"/>
      </rPr>
      <t>8</t>
    </r>
    <r>
      <rPr>
        <sz val="11"/>
        <rFont val="Arial"/>
        <family val="2"/>
      </rPr>
      <t xml:space="preserve">, </t>
    </r>
    <r>
      <rPr>
        <vertAlign val="subscript"/>
        <sz val="11"/>
        <rFont val="Arial"/>
        <family val="2"/>
      </rPr>
      <t xml:space="preserve">
</t>
    </r>
    <r>
      <rPr>
        <sz val="11"/>
        <rFont val="Arial"/>
        <family val="2"/>
      </rPr>
      <t>0.1 kg C</t>
    </r>
    <r>
      <rPr>
        <vertAlign val="subscript"/>
        <sz val="11"/>
        <rFont val="Arial"/>
        <family val="2"/>
      </rPr>
      <t>2</t>
    </r>
    <r>
      <rPr>
        <sz val="11"/>
        <rFont val="Arial"/>
        <family val="2"/>
      </rPr>
      <t>F</t>
    </r>
    <r>
      <rPr>
        <vertAlign val="subscript"/>
        <sz val="11"/>
        <rFont val="Arial"/>
        <family val="2"/>
      </rPr>
      <t>6</t>
    </r>
    <r>
      <rPr>
        <sz val="11"/>
        <rFont val="Arial"/>
        <family val="2"/>
      </rPr>
      <t xml:space="preserve"> / kg c-C</t>
    </r>
    <r>
      <rPr>
        <vertAlign val="subscript"/>
        <sz val="11"/>
        <rFont val="Arial"/>
        <family val="2"/>
      </rPr>
      <t>4</t>
    </r>
    <r>
      <rPr>
        <sz val="11"/>
        <rFont val="Arial"/>
        <family val="2"/>
      </rPr>
      <t>F</t>
    </r>
    <r>
      <rPr>
        <vertAlign val="subscript"/>
        <sz val="11"/>
        <rFont val="Arial"/>
        <family val="2"/>
      </rPr>
      <t>8</t>
    </r>
  </si>
  <si>
    <t>20</t>
  </si>
  <si>
    <r>
      <t>SF</t>
    </r>
    <r>
      <rPr>
        <vertAlign val="subscript"/>
        <sz val="11"/>
        <rFont val="Arial"/>
        <family val="2"/>
      </rPr>
      <t>6</t>
    </r>
  </si>
  <si>
    <r>
      <t>NF</t>
    </r>
    <r>
      <rPr>
        <vertAlign val="subscript"/>
        <sz val="11"/>
        <rFont val="Arial"/>
        <family val="2"/>
      </rPr>
      <t>3</t>
    </r>
  </si>
  <si>
    <r>
      <t>0.09 kg CF</t>
    </r>
    <r>
      <rPr>
        <vertAlign val="subscript"/>
        <sz val="11"/>
        <rFont val="Arial"/>
        <family val="2"/>
      </rPr>
      <t>4</t>
    </r>
    <r>
      <rPr>
        <sz val="11"/>
        <rFont val="Arial"/>
        <family val="2"/>
      </rPr>
      <t xml:space="preserve"> / kg NF</t>
    </r>
    <r>
      <rPr>
        <vertAlign val="subscript"/>
        <sz val="11"/>
        <rFont val="Arial"/>
        <family val="2"/>
      </rPr>
      <t>3</t>
    </r>
  </si>
  <si>
    <t>Other Emissive Applications</t>
  </si>
  <si>
    <t>PFCs</t>
  </si>
  <si>
    <t>T2</t>
  </si>
  <si>
    <t>50% first year / 50% second year</t>
  </si>
  <si>
    <r>
      <t>b. When available, confidential company/gas/process-specific values are used for the fraction of gas volume fed into process types with emission control technology and the fraction of gas destroyed by the emission control technology (respectively, a</t>
    </r>
    <r>
      <rPr>
        <vertAlign val="subscript"/>
        <sz val="11"/>
        <rFont val="Arial"/>
        <family val="2"/>
      </rPr>
      <t>i</t>
    </r>
    <r>
      <rPr>
        <sz val="11"/>
        <rFont val="Arial"/>
        <family val="2"/>
      </rPr>
      <t xml:space="preserve"> and d</t>
    </r>
    <r>
      <rPr>
        <vertAlign val="subscript"/>
        <sz val="11"/>
        <rFont val="Arial"/>
        <family val="2"/>
      </rPr>
      <t>i</t>
    </r>
    <r>
      <rPr>
        <sz val="11"/>
        <rFont val="Arial"/>
        <family val="2"/>
      </rPr>
      <t xml:space="preserve"> in the IPCC Guidelines).</t>
    </r>
  </si>
  <si>
    <t>HFCs as Ozone Depleting Substances (ODS) Substitutes — Assembly, In-Service and End-of-Life Emission Factors (%)</t>
  </si>
  <si>
    <t>Application/Sub-Application</t>
  </si>
  <si>
    <r>
      <t>Assembly</t>
    </r>
    <r>
      <rPr>
        <vertAlign val="superscript"/>
        <sz val="11"/>
        <rFont val="Arial"/>
        <family val="2"/>
      </rPr>
      <t xml:space="preserve">a </t>
    </r>
  </si>
  <si>
    <r>
      <t>In-Service</t>
    </r>
    <r>
      <rPr>
        <vertAlign val="superscript"/>
        <sz val="11"/>
        <rFont val="Arial"/>
        <family val="2"/>
      </rPr>
      <t>b</t>
    </r>
  </si>
  <si>
    <r>
      <t>End-of-Life</t>
    </r>
    <r>
      <rPr>
        <vertAlign val="superscript"/>
        <sz val="11"/>
        <rFont val="Arial"/>
        <family val="2"/>
      </rPr>
      <t xml:space="preserve">c </t>
    </r>
  </si>
  <si>
    <t>Life Time (years)</t>
  </si>
  <si>
    <r>
      <t>Aerosols</t>
    </r>
    <r>
      <rPr>
        <vertAlign val="superscript"/>
        <sz val="11"/>
        <rFont val="Arial"/>
        <family val="2"/>
      </rPr>
      <t>d</t>
    </r>
  </si>
  <si>
    <t>-</t>
  </si>
  <si>
    <r>
      <t>Blowing agent in foams</t>
    </r>
    <r>
      <rPr>
        <vertAlign val="superscript"/>
        <sz val="11"/>
        <rFont val="Arial"/>
        <family val="2"/>
      </rPr>
      <t>d</t>
    </r>
  </si>
  <si>
    <t>Open-cell foam</t>
  </si>
  <si>
    <t>Closed-cell foam</t>
  </si>
  <si>
    <r>
      <t>Air conditioning (equipment manufactured in Canada)</t>
    </r>
    <r>
      <rPr>
        <vertAlign val="superscript"/>
        <sz val="11"/>
        <rFont val="Arial"/>
        <family val="2"/>
      </rPr>
      <t>e</t>
    </r>
  </si>
  <si>
    <t>Air conditioner units in motor vehicles</t>
  </si>
  <si>
    <t>Chillers (specify centrifugal or reciprocating)</t>
  </si>
  <si>
    <t>Residential (air conditioners, dehumidifiers, etc.)</t>
  </si>
  <si>
    <r>
      <t>Air conditioning (manufactured elsewhere)</t>
    </r>
    <r>
      <rPr>
        <vertAlign val="superscript"/>
        <sz val="11"/>
        <rFont val="Arial"/>
        <family val="2"/>
      </rPr>
      <t>e</t>
    </r>
  </si>
  <si>
    <r>
      <t>Refrigeration (equipment manufactured in Canada)</t>
    </r>
    <r>
      <rPr>
        <vertAlign val="superscript"/>
        <sz val="11"/>
        <rFont val="Arial"/>
        <family val="2"/>
      </rPr>
      <t>e</t>
    </r>
  </si>
  <si>
    <t>Commercial transport</t>
  </si>
  <si>
    <t xml:space="preserve">      </t>
  </si>
  <si>
    <t>Commercial and institutional (retail foods, vending machines, etc.)</t>
  </si>
  <si>
    <t>Industrial (warehouses, process equipment, etc.)</t>
  </si>
  <si>
    <t>Residential (freezers, refrigerators)</t>
  </si>
  <si>
    <t>Other equipment (specify)</t>
  </si>
  <si>
    <r>
      <t>Refrigeration (manufactured elsewhere)</t>
    </r>
    <r>
      <rPr>
        <vertAlign val="superscript"/>
        <sz val="11"/>
        <rFont val="Arial"/>
        <family val="2"/>
      </rPr>
      <t>e</t>
    </r>
  </si>
  <si>
    <t>Industrial (warehouses, processes, etc.)</t>
  </si>
  <si>
    <t>Residential (refrigerators, freezers, etc.)</t>
  </si>
  <si>
    <r>
      <t>Solvent</t>
    </r>
    <r>
      <rPr>
        <vertAlign val="superscript"/>
        <sz val="11"/>
        <rFont val="Arial"/>
        <family val="2"/>
      </rPr>
      <t>d</t>
    </r>
  </si>
  <si>
    <r>
      <t>Fire suppression/extinguishing systems</t>
    </r>
    <r>
      <rPr>
        <vertAlign val="superscript"/>
        <sz val="11"/>
        <rFont val="Arial"/>
        <family val="2"/>
      </rPr>
      <t>d</t>
    </r>
  </si>
  <si>
    <t>Portable (mobile) systems</t>
  </si>
  <si>
    <t>Total flooding (fixed) systems</t>
  </si>
  <si>
    <r>
      <t>Other (specify)</t>
    </r>
    <r>
      <rPr>
        <vertAlign val="superscript"/>
        <sz val="11"/>
        <rFont val="Arial"/>
        <family val="2"/>
      </rPr>
      <t>d</t>
    </r>
  </si>
  <si>
    <t>PFCs as Ozone Depleting Substance (ODS) Substitutes — Assembly, In-Service and End-of-Life Emission Factors (%)</t>
  </si>
  <si>
    <r>
      <t>Assembly</t>
    </r>
    <r>
      <rPr>
        <b/>
        <vertAlign val="superscript"/>
        <sz val="11"/>
        <rFont val="Arial"/>
        <family val="2"/>
      </rPr>
      <t xml:space="preserve">a </t>
    </r>
  </si>
  <si>
    <r>
      <t>In-Service</t>
    </r>
    <r>
      <rPr>
        <b/>
        <vertAlign val="superscript"/>
        <sz val="11"/>
        <rFont val="Arial"/>
        <family val="2"/>
      </rPr>
      <t>b</t>
    </r>
  </si>
  <si>
    <r>
      <t>End-of-Life</t>
    </r>
    <r>
      <rPr>
        <b/>
        <vertAlign val="superscript"/>
        <sz val="11"/>
        <rFont val="Arial"/>
        <family val="2"/>
      </rPr>
      <t xml:space="preserve">c </t>
    </r>
  </si>
  <si>
    <t>Air Conditioning</t>
  </si>
  <si>
    <t>Mobile A/C</t>
  </si>
  <si>
    <t>Residential and Commercial A/C, including Heat Pumps</t>
  </si>
  <si>
    <t>Foam Blowing Agents</t>
  </si>
  <si>
    <t>Closed-Cell Foam</t>
  </si>
  <si>
    <t>0.75% of original charge</t>
  </si>
  <si>
    <t>100 (43.75% of original charge)</t>
  </si>
  <si>
    <t>Refrigeration</t>
  </si>
  <si>
    <t>Industrial Refrigeration including Food Processing and Cold Storage</t>
  </si>
  <si>
    <t>Medium and Large Commercial Refrigeration</t>
  </si>
  <si>
    <t>Solvents</t>
  </si>
  <si>
    <t>Source: IPCC (2006)</t>
  </si>
  <si>
    <r>
      <t>Emission Factors for N</t>
    </r>
    <r>
      <rPr>
        <b/>
        <vertAlign val="subscript"/>
        <sz val="11"/>
        <rFont val="Arial"/>
        <family val="2"/>
      </rPr>
      <t>2</t>
    </r>
    <r>
      <rPr>
        <b/>
        <sz val="11"/>
        <rFont val="Arial"/>
        <family val="2"/>
      </rPr>
      <t>O Usage (Medical and Propellant)</t>
    </r>
  </si>
  <si>
    <r>
      <t>N</t>
    </r>
    <r>
      <rPr>
        <b/>
        <vertAlign val="subscript"/>
        <sz val="11"/>
        <rFont val="Arial"/>
        <family val="2"/>
      </rPr>
      <t>2</t>
    </r>
    <r>
      <rPr>
        <b/>
        <sz val="11"/>
        <rFont val="Arial"/>
        <family val="2"/>
      </rPr>
      <t>O Emission Rate (%)</t>
    </r>
  </si>
  <si>
    <r>
      <t>N</t>
    </r>
    <r>
      <rPr>
        <vertAlign val="subscript"/>
        <sz val="11"/>
        <rFont val="Arial"/>
        <family val="2"/>
      </rPr>
      <t>2</t>
    </r>
    <r>
      <rPr>
        <sz val="11"/>
        <rFont val="Arial"/>
        <family val="2"/>
      </rPr>
      <t>O Use</t>
    </r>
  </si>
  <si>
    <t>Anaesthetic Usage</t>
  </si>
  <si>
    <t>Propellant Usage</t>
  </si>
  <si>
    <t>Emission Factor for PFC Emissions from Other Contained Product Uses</t>
  </si>
  <si>
    <t>PFC Emissions from Other Contained Sources</t>
  </si>
  <si>
    <t>Assembly</t>
  </si>
  <si>
    <t>1% of charge</t>
  </si>
  <si>
    <t>Annual Leakage Rate</t>
  </si>
  <si>
    <t>2% of stock</t>
  </si>
  <si>
    <t>Disposal</t>
  </si>
  <si>
    <t>100% of remaining stock</t>
  </si>
  <si>
    <t>Product Lifespan</t>
  </si>
  <si>
    <t>15 years</t>
  </si>
  <si>
    <t>Emission Factors for Use of Urea in SCR Vehicles</t>
  </si>
  <si>
    <t>DEF Purity</t>
  </si>
  <si>
    <t>Dosing Rate</t>
  </si>
  <si>
    <t>Urea use in SCR Vehicles</t>
  </si>
  <si>
    <t>2% of diesel consumption</t>
  </si>
  <si>
    <t>Methane Emission Factors (EF) for Enteric Fermentation for Non-Cattle Animals</t>
  </si>
  <si>
    <t>Non-cattle Animal Category</t>
  </si>
  <si>
    <t>Enteric Fermentation EF</t>
  </si>
  <si>
    <r>
      <t>(kg CH</t>
    </r>
    <r>
      <rPr>
        <b/>
        <vertAlign val="subscript"/>
        <sz val="11"/>
        <rFont val="Arial"/>
        <family val="2"/>
      </rPr>
      <t xml:space="preserve">4  </t>
    </r>
    <r>
      <rPr>
        <b/>
        <sz val="11"/>
        <rFont val="Arial"/>
        <family val="2"/>
      </rPr>
      <t>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</si>
  <si>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t>Pigs</t>
  </si>
  <si>
    <t>Boars</t>
  </si>
  <si>
    <t>Sows</t>
  </si>
  <si>
    <t>Pigs &lt; 20 kg</t>
  </si>
  <si>
    <t>Pigs 20–60 kg</t>
  </si>
  <si>
    <t>Pigs &gt; 60 kg</t>
  </si>
  <si>
    <t>Other Livestock</t>
  </si>
  <si>
    <t>Sheep</t>
  </si>
  <si>
    <t>Lambs</t>
  </si>
  <si>
    <t>Goats</t>
  </si>
  <si>
    <t>Horses</t>
  </si>
  <si>
    <t>Bison</t>
  </si>
  <si>
    <t>Llamas &amp; Alpacas</t>
  </si>
  <si>
    <t>Elk &amp; Deer</t>
  </si>
  <si>
    <t>Wild Boars</t>
  </si>
  <si>
    <t>Fox</t>
  </si>
  <si>
    <t>Mink</t>
  </si>
  <si>
    <t>Rabbits</t>
  </si>
  <si>
    <t>Mules and Asses</t>
  </si>
  <si>
    <t>Poultry</t>
  </si>
  <si>
    <t>Chickens</t>
  </si>
  <si>
    <t>Hens</t>
  </si>
  <si>
    <t>Turkeys</t>
  </si>
  <si>
    <r>
      <t>Maximum Methane-Producing Potential (B</t>
    </r>
    <r>
      <rPr>
        <b/>
        <vertAlign val="subscript"/>
        <sz val="11"/>
        <rFont val="Arial"/>
        <family val="2"/>
      </rPr>
      <t>0</t>
    </r>
    <r>
      <rPr>
        <b/>
        <sz val="11"/>
        <rFont val="Arial"/>
        <family val="2"/>
      </rPr>
      <t>) by Animal Category</t>
    </r>
  </si>
  <si>
    <t>Animal Category</t>
  </si>
  <si>
    <r>
      <t>Dairy Cattle</t>
    </r>
    <r>
      <rPr>
        <vertAlign val="superscript"/>
        <sz val="11"/>
        <rFont val="Arial"/>
        <family val="2"/>
      </rPr>
      <t>a</t>
    </r>
  </si>
  <si>
    <r>
      <t>Non-dairy Cattle</t>
    </r>
    <r>
      <rPr>
        <vertAlign val="superscript"/>
        <sz val="11"/>
        <rFont val="Arial"/>
        <family val="2"/>
      </rPr>
      <t>b</t>
    </r>
  </si>
  <si>
    <t>Swine</t>
  </si>
  <si>
    <t>Broilers</t>
  </si>
  <si>
    <t>VS = Volatile solids</t>
  </si>
  <si>
    <t>a. Dairy cattle include dairy cows and dairy heifers.</t>
  </si>
  <si>
    <t xml:space="preserve">b. The non-dairy cattle value is also used for bison. </t>
  </si>
  <si>
    <t>Methane Conversion Factors (MCF) by Animal Category and Manure Management System</t>
  </si>
  <si>
    <t>Animal Categories</t>
  </si>
  <si>
    <r>
      <t>Liquid Systems (MCF</t>
    </r>
    <r>
      <rPr>
        <b/>
        <vertAlign val="subscript"/>
        <sz val="11"/>
        <color theme="1"/>
        <rFont val="Arial"/>
        <family val="2"/>
      </rPr>
      <t>L</t>
    </r>
    <r>
      <rPr>
        <b/>
        <sz val="11"/>
        <color theme="1"/>
        <rFont val="Arial"/>
        <family val="2"/>
      </rPr>
      <t>)</t>
    </r>
  </si>
  <si>
    <r>
      <t>Solid Storage and Drylot (MCF</t>
    </r>
    <r>
      <rPr>
        <b/>
        <vertAlign val="subscript"/>
        <sz val="11"/>
        <color theme="1"/>
        <rFont val="Arial"/>
        <family val="2"/>
      </rPr>
      <t>SSD</t>
    </r>
    <r>
      <rPr>
        <b/>
        <sz val="11"/>
        <color theme="1"/>
        <rFont val="Arial"/>
        <family val="2"/>
      </rPr>
      <t>)</t>
    </r>
  </si>
  <si>
    <r>
      <t>Pasture, Range and Paddock (MCF</t>
    </r>
    <r>
      <rPr>
        <b/>
        <vertAlign val="subscript"/>
        <sz val="11"/>
        <color theme="1"/>
        <rFont val="Arial"/>
        <family val="2"/>
      </rPr>
      <t>PRP</t>
    </r>
    <r>
      <rPr>
        <b/>
        <sz val="11"/>
        <color theme="1"/>
        <rFont val="Arial"/>
        <family val="2"/>
      </rPr>
      <t xml:space="preserve">) </t>
    </r>
  </si>
  <si>
    <r>
      <t>Other Systems (MCF</t>
    </r>
    <r>
      <rPr>
        <b/>
        <vertAlign val="subscript"/>
        <sz val="11"/>
        <color theme="1"/>
        <rFont val="Arial"/>
        <family val="2"/>
      </rPr>
      <t>O</t>
    </r>
    <r>
      <rPr>
        <b/>
        <sz val="11"/>
        <color theme="1"/>
        <rFont val="Arial"/>
        <family val="2"/>
      </rPr>
      <t>)</t>
    </r>
  </si>
  <si>
    <r>
      <t>Non-dairy Cattle</t>
    </r>
    <r>
      <rPr>
        <vertAlign val="superscript"/>
        <sz val="11"/>
        <color theme="1"/>
        <rFont val="Arial"/>
        <family val="2"/>
      </rPr>
      <t>a</t>
    </r>
  </si>
  <si>
    <t>NA</t>
  </si>
  <si>
    <t>a. Non-dairy cattle values are also used for bison.</t>
  </si>
  <si>
    <r>
      <t>Methane Conversion Factors (MCF</t>
    </r>
    <r>
      <rPr>
        <b/>
        <sz val="11"/>
        <rFont val="Arial"/>
        <family val="2"/>
      </rPr>
      <t>) for Dairy Cattle and Swine</t>
    </r>
  </si>
  <si>
    <t>Manure Management System</t>
  </si>
  <si>
    <t>Manure Management  Subsystem</t>
  </si>
  <si>
    <t>Crust Formation</t>
  </si>
  <si>
    <t>MCF</t>
  </si>
  <si>
    <t>Liquid</t>
  </si>
  <si>
    <t>Earthen Basin</t>
  </si>
  <si>
    <t>No crust</t>
  </si>
  <si>
    <t>Crust</t>
  </si>
  <si>
    <t>Tank</t>
  </si>
  <si>
    <t>Slatted floor</t>
  </si>
  <si>
    <t>Solid</t>
  </si>
  <si>
    <t>Exercise Yard</t>
  </si>
  <si>
    <t>Pack</t>
  </si>
  <si>
    <t>Pile</t>
  </si>
  <si>
    <t xml:space="preserve">                         Compost</t>
  </si>
  <si>
    <t>Pasture Range Paddock</t>
  </si>
  <si>
    <r>
      <t>Dairy Cattle and Swine Emission Factors for Manure Nitrogen (N) Lost as N</t>
    </r>
    <r>
      <rPr>
        <b/>
        <vertAlign val="subscript"/>
        <sz val="11"/>
        <rFont val="Arial"/>
        <family val="2"/>
      </rPr>
      <t>2</t>
    </r>
    <r>
      <rPr>
        <b/>
        <sz val="11"/>
        <rFont val="Arial"/>
        <family val="2"/>
      </rPr>
      <t>O-N by Animal Waste Management Systems</t>
    </r>
  </si>
  <si>
    <t>Other</t>
  </si>
  <si>
    <t>Compost</t>
  </si>
  <si>
    <r>
      <t>Emission Factors (EF</t>
    </r>
    <r>
      <rPr>
        <b/>
        <sz val="11"/>
        <rFont val="Arial"/>
        <family val="2"/>
      </rPr>
      <t>) for Manure Nitrogen (N) Lost as N</t>
    </r>
    <r>
      <rPr>
        <b/>
        <vertAlign val="subscript"/>
        <sz val="11"/>
        <rFont val="Arial"/>
        <family val="2"/>
      </rPr>
      <t>2</t>
    </r>
    <r>
      <rPr>
        <b/>
        <sz val="11"/>
        <rFont val="Arial"/>
        <family val="2"/>
      </rPr>
      <t>O-N by Animal Category and Animal Waste Management Systems</t>
    </r>
  </si>
  <si>
    <r>
      <t>Liquid Systems (EF</t>
    </r>
    <r>
      <rPr>
        <b/>
        <vertAlign val="subscript"/>
        <sz val="11"/>
        <color theme="1"/>
        <rFont val="Arial"/>
        <family val="2"/>
      </rPr>
      <t>L</t>
    </r>
    <r>
      <rPr>
        <b/>
        <sz val="11"/>
        <color theme="1"/>
        <rFont val="Arial"/>
        <family val="2"/>
      </rPr>
      <t>)</t>
    </r>
  </si>
  <si>
    <r>
      <t>Solid Storage and Drylot (EF</t>
    </r>
    <r>
      <rPr>
        <b/>
        <vertAlign val="subscript"/>
        <sz val="11"/>
        <color theme="1"/>
        <rFont val="Arial"/>
        <family val="2"/>
      </rPr>
      <t>SSD</t>
    </r>
    <r>
      <rPr>
        <b/>
        <sz val="11"/>
        <color theme="1"/>
        <rFont val="Arial"/>
        <family val="2"/>
      </rPr>
      <t>)</t>
    </r>
  </si>
  <si>
    <r>
      <t>Other Systems (EF</t>
    </r>
    <r>
      <rPr>
        <b/>
        <vertAlign val="subscript"/>
        <sz val="11"/>
        <color theme="1"/>
        <rFont val="Arial"/>
        <family val="2"/>
      </rPr>
      <t>O</t>
    </r>
    <r>
      <rPr>
        <b/>
        <sz val="11"/>
        <color theme="1"/>
        <rFont val="Arial"/>
        <family val="2"/>
      </rPr>
      <t xml:space="preserve">) </t>
    </r>
  </si>
  <si>
    <t>Non-dairy Cattle</t>
  </si>
  <si>
    <t>Sheep and Lambs</t>
  </si>
  <si>
    <t>Buffalo</t>
  </si>
  <si>
    <r>
      <t>Emission Factors (EF</t>
    </r>
    <r>
      <rPr>
        <b/>
        <sz val="11"/>
        <rFont val="Arial"/>
        <family val="2"/>
      </rPr>
      <t>) for Manure Nitrogen (N) Lost as N</t>
    </r>
    <r>
      <rPr>
        <b/>
        <vertAlign val="subscript"/>
        <sz val="11"/>
        <rFont val="Arial"/>
        <family val="2"/>
      </rPr>
      <t>2</t>
    </r>
    <r>
      <rPr>
        <b/>
        <sz val="11"/>
        <rFont val="Arial"/>
        <family val="2"/>
      </rPr>
      <t>O During Storage of Cattle and Swine Manure</t>
    </r>
  </si>
  <si>
    <r>
      <t>EF (g N</t>
    </r>
    <r>
      <rPr>
        <b/>
        <vertAlign val="subscript"/>
        <sz val="11"/>
        <rFont val="Arial"/>
        <family val="2"/>
      </rPr>
      <t>2</t>
    </r>
    <r>
      <rPr>
        <b/>
        <sz val="11"/>
        <rFont val="Arial"/>
        <family val="2"/>
      </rPr>
      <t>O 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</si>
  <si>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r>
      <t>Cattle</t>
    </r>
    <r>
      <rPr>
        <vertAlign val="superscript"/>
        <sz val="11"/>
        <rFont val="Arial"/>
        <family val="2"/>
      </rPr>
      <t>a</t>
    </r>
  </si>
  <si>
    <r>
      <t>Dairy Cows</t>
    </r>
    <r>
      <rPr>
        <vertAlign val="superscript"/>
        <sz val="11"/>
        <rFont val="Arial"/>
        <family val="2"/>
      </rPr>
      <t>b</t>
    </r>
  </si>
  <si>
    <t>Beef Cows</t>
  </si>
  <si>
    <t>Bulls</t>
  </si>
  <si>
    <r>
      <t>Dairy Heifers</t>
    </r>
    <r>
      <rPr>
        <vertAlign val="superscript"/>
        <sz val="11"/>
        <rFont val="Arial"/>
        <family val="2"/>
      </rPr>
      <t>b</t>
    </r>
  </si>
  <si>
    <t>Beef Heifers</t>
  </si>
  <si>
    <t>Heifers for Slaughter</t>
  </si>
  <si>
    <t>Steers</t>
  </si>
  <si>
    <t>Calves</t>
  </si>
  <si>
    <r>
      <t>Swine</t>
    </r>
    <r>
      <rPr>
        <b/>
        <vertAlign val="superscript"/>
        <sz val="11"/>
        <rFont val="Arial"/>
        <family val="2"/>
      </rPr>
      <t>c</t>
    </r>
  </si>
  <si>
    <t>Pigs (&lt;20 kg)</t>
  </si>
  <si>
    <t>Pigs (20–60 kg)</t>
  </si>
  <si>
    <t>Pigs (&gt;60 kg)</t>
  </si>
  <si>
    <t>a. Emission factors are derived from information in Boadi et al. (2004), Marinier et al. (2004) and (2005), and default factors in the 2006 IPCC Guidelines. Derivation of the Tier 2 emission factors is explained in NIR Annex 3.4.</t>
  </si>
  <si>
    <r>
      <t>b. For dairy cows and heifers, nitrogen excretion rates are derived from feed intake information from Lactanet</t>
    </r>
    <r>
      <rPr>
        <sz val="11"/>
        <rFont val="Arial"/>
        <family val="2"/>
      </rPr>
      <t>, and manure storage practices are taken from farm management surveys, as described in NIR Annex 3.4.</t>
    </r>
  </si>
  <si>
    <t>c. For swine, nitrogen excretion rates are calculated using default IPCC parameters and country-specific animal mass time series, and manure storage practices are taken from farm management surveys, as described in NIR Annex 3.4.</t>
  </si>
  <si>
    <t>Livestock Category</t>
  </si>
  <si>
    <r>
      <t>Emission Factors (EF)</t>
    </r>
    <r>
      <rPr>
        <b/>
        <vertAlign val="superscript"/>
        <sz val="11"/>
        <rFont val="Arial"/>
        <family val="2"/>
      </rPr>
      <t xml:space="preserve">a         
</t>
    </r>
    <r>
      <rPr>
        <b/>
        <sz val="11"/>
        <rFont val="Arial"/>
        <family val="2"/>
      </rPr>
      <t>(g N</t>
    </r>
    <r>
      <rPr>
        <b/>
        <vertAlign val="subscript"/>
        <sz val="11"/>
        <rFont val="Arial"/>
        <family val="2"/>
      </rPr>
      <t>2</t>
    </r>
    <r>
      <rPr>
        <b/>
        <sz val="11"/>
        <rFont val="Arial"/>
        <family val="2"/>
      </rPr>
      <t>O 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</si>
  <si>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t>Turkey</t>
  </si>
  <si>
    <t>Pullets</t>
  </si>
  <si>
    <t>Broiler</t>
  </si>
  <si>
    <t>Goat</t>
  </si>
  <si>
    <t>Horse</t>
  </si>
  <si>
    <t>Llama and alpacas</t>
  </si>
  <si>
    <t>Lamb</t>
  </si>
  <si>
    <t>Deer</t>
  </si>
  <si>
    <t>Elk</t>
  </si>
  <si>
    <t>Wild boars</t>
  </si>
  <si>
    <t>Rabbit</t>
  </si>
  <si>
    <t>a. Emission factors are derived from information in Marinier et al. (2004) and (2005), and default factors in the 2006 IPCC Guidelines. Derivation of the Tier 2 emission factors is explained in NIR Annex 3.4.</t>
  </si>
  <si>
    <r>
      <t>Emission Factors (EF) for Cattle and Swine Manure Nitrogen (N) Lost Indirectly as N</t>
    </r>
    <r>
      <rPr>
        <b/>
        <vertAlign val="subscript"/>
        <sz val="11"/>
        <rFont val="Arial"/>
        <family val="2"/>
      </rPr>
      <t>2</t>
    </r>
    <r>
      <rPr>
        <b/>
        <sz val="11"/>
        <rFont val="Arial"/>
        <family val="2"/>
      </rPr>
      <t>O Due to Volatilization and Leaching During Storage</t>
    </r>
  </si>
  <si>
    <r>
      <t>Volatilization</t>
    </r>
    <r>
      <rPr>
        <b/>
        <vertAlign val="superscript"/>
        <sz val="11"/>
        <rFont val="Arial"/>
        <family val="2"/>
      </rPr>
      <t>a</t>
    </r>
  </si>
  <si>
    <t xml:space="preserve">  Dairy Cow</t>
  </si>
  <si>
    <t xml:space="preserve">  Beef Cow</t>
  </si>
  <si>
    <t xml:space="preserve">  Bull</t>
  </si>
  <si>
    <t xml:space="preserve">  Dairy Heifers</t>
  </si>
  <si>
    <t xml:space="preserve">  Beef Heifers</t>
  </si>
  <si>
    <t xml:space="preserve">  Heifers for Slaughter</t>
  </si>
  <si>
    <t xml:space="preserve">  Steer</t>
  </si>
  <si>
    <t xml:space="preserve">  Calf</t>
  </si>
  <si>
    <t xml:space="preserve">  Sow</t>
  </si>
  <si>
    <t xml:space="preserve">  Boar</t>
  </si>
  <si>
    <t xml:space="preserve">  Pig (&lt;20 kg)</t>
  </si>
  <si>
    <t xml:space="preserve">  Pig (20–60 kg)</t>
  </si>
  <si>
    <t xml:space="preserve">  Pig (&gt;60 kg)</t>
  </si>
  <si>
    <r>
      <t>Leaching</t>
    </r>
    <r>
      <rPr>
        <b/>
        <vertAlign val="superscript"/>
        <sz val="11"/>
        <rFont val="Arial"/>
        <family val="2"/>
      </rPr>
      <t>b</t>
    </r>
  </si>
  <si>
    <r>
      <t>a. Indirect N</t>
    </r>
    <r>
      <rPr>
        <vertAlign val="subscript"/>
        <sz val="11"/>
        <rFont val="Arial"/>
        <family val="2"/>
      </rPr>
      <t>2</t>
    </r>
    <r>
      <rPr>
        <sz val="11"/>
        <rFont val="Arial"/>
        <family val="2"/>
      </rPr>
      <t>O from volatilization is calculated using the climate-specific EF</t>
    </r>
    <r>
      <rPr>
        <vertAlign val="subscript"/>
        <sz val="11"/>
        <rFont val="Arial"/>
        <family val="2"/>
      </rPr>
      <t>4</t>
    </r>
    <r>
      <rPr>
        <sz val="11"/>
        <rFont val="Arial"/>
        <family val="2"/>
      </rPr>
      <t xml:space="preserve"> values from Table 11.3 in Volume 4, Chapter 11 of the 2019 Refinement to the 2006 IPCC Guidelines. Volatilization is calculated based on Sheppard et al. (2010), Sheppard et al. (2011b) and Chai et al. (2016). Derivation of the Tier 2 emission factors is explained in NIR Annex 3.4.</t>
    </r>
  </si>
  <si>
    <t>b. A Tier 2 method for the calculation of swine and dairy cattle leaching is based on Sheppard et al. (2010), Sheppard et al. (2011b) and Chai et al. (2016). Derivation of the Tier 2 emission factors is explained in NIR Annex 3.4.</t>
  </si>
  <si>
    <r>
      <t>Annual Emission Factors (EF) for Cattle and Swine Manure Nitrogen (N) Lost as NH</t>
    </r>
    <r>
      <rPr>
        <b/>
        <vertAlign val="subscript"/>
        <sz val="11"/>
        <rFont val="Arial"/>
        <family val="2"/>
      </rPr>
      <t>3</t>
    </r>
    <r>
      <rPr>
        <b/>
        <sz val="11"/>
        <rFont val="Arial"/>
        <family val="2"/>
      </rPr>
      <t xml:space="preserve"> Due to Volatilization During Storage</t>
    </r>
  </si>
  <si>
    <r>
      <t>EF (kg NH</t>
    </r>
    <r>
      <rPr>
        <b/>
        <vertAlign val="subscript"/>
        <sz val="11"/>
        <rFont val="Arial"/>
        <family val="2"/>
      </rPr>
      <t>3</t>
    </r>
    <r>
      <rPr>
        <b/>
        <sz val="11"/>
        <rFont val="Arial"/>
        <family val="2"/>
      </rPr>
      <t xml:space="preserve"> 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</si>
  <si>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t>Cattle</t>
  </si>
  <si>
    <t xml:space="preserve">  Pig (20-60 kg)</t>
  </si>
  <si>
    <t xml:space="preserve">Volatilization is calculated based on Sheppard et al. (2010), Sheppard et al. (2011b) and Chai et al. (2016). Derivation of the emission factors is explained in NIR Annex 3.4. </t>
  </si>
  <si>
    <r>
      <t>Volatilization Emission Factor (EF)</t>
    </r>
    <r>
      <rPr>
        <b/>
        <vertAlign val="superscript"/>
        <sz val="11"/>
        <rFont val="Arial"/>
        <family val="2"/>
      </rPr>
      <t>a</t>
    </r>
  </si>
  <si>
    <r>
      <t>Leaching Emission Factor (EF)</t>
    </r>
    <r>
      <rPr>
        <b/>
        <vertAlign val="superscript"/>
        <sz val="11"/>
        <rFont val="Arial"/>
        <family val="2"/>
      </rPr>
      <t>b</t>
    </r>
  </si>
  <si>
    <r>
      <t>(g N</t>
    </r>
    <r>
      <rPr>
        <b/>
        <vertAlign val="subscript"/>
        <sz val="11"/>
        <rFont val="Arial"/>
        <family val="2"/>
      </rPr>
      <t>2</t>
    </r>
    <r>
      <rPr>
        <b/>
        <sz val="11"/>
        <rFont val="Arial"/>
        <family val="2"/>
      </rPr>
      <t>O 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</si>
  <si>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r>
      <t>a. Indirect N</t>
    </r>
    <r>
      <rPr>
        <vertAlign val="subscript"/>
        <sz val="10"/>
        <rFont val="Arial"/>
        <family val="2"/>
      </rPr>
      <t>2</t>
    </r>
    <r>
      <rPr>
        <sz val="10"/>
        <rFont val="Arial"/>
        <family val="2"/>
      </rPr>
      <t>O from volatilization is calculated using the climate-specific EF</t>
    </r>
    <r>
      <rPr>
        <vertAlign val="subscript"/>
        <sz val="10"/>
        <rFont val="Arial"/>
        <family val="2"/>
      </rPr>
      <t>4</t>
    </r>
    <r>
      <rPr>
        <sz val="10"/>
        <rFont val="Arial"/>
        <family val="2"/>
      </rPr>
      <t xml:space="preserve"> values from Table 11.3 in Volume 4, Chapter 11 of the 2019 Refinement to the 2006 IPCC Guidelines. Derivation of the volatilization emission factors is explained in NIR Annex 3.4.</t>
    </r>
  </si>
  <si>
    <t>b. Leaching is not calculated as there are no Tier 1 leaching factors available in the 2006 IPCC Guidelines.</t>
  </si>
  <si>
    <t xml:space="preserve"> Emission Factor (EF)</t>
  </si>
  <si>
    <r>
      <t>(kg NH</t>
    </r>
    <r>
      <rPr>
        <b/>
        <vertAlign val="subscript"/>
        <sz val="11"/>
        <rFont val="Arial"/>
        <family val="2"/>
      </rPr>
      <t>3</t>
    </r>
    <r>
      <rPr>
        <b/>
        <sz val="11"/>
        <rFont val="Arial"/>
        <family val="2"/>
      </rPr>
      <t xml:space="preserve"> head</t>
    </r>
    <r>
      <rPr>
        <b/>
        <vertAlign val="superscript"/>
        <sz val="11"/>
        <rFont val="Arial"/>
        <family val="2"/>
      </rPr>
      <t>-1</t>
    </r>
    <r>
      <rPr>
        <b/>
        <sz val="11"/>
        <rFont val="Arial"/>
        <family val="2"/>
      </rPr>
      <t xml:space="preserve"> yr</t>
    </r>
    <r>
      <rPr>
        <b/>
        <vertAlign val="superscript"/>
        <sz val="11"/>
        <rFont val="Arial"/>
        <family val="2"/>
      </rPr>
      <t>-1</t>
    </r>
    <r>
      <rPr>
        <b/>
        <sz val="11"/>
        <rFont val="Arial"/>
        <family val="2"/>
      </rPr>
      <t>)</t>
    </r>
  </si>
  <si>
    <t>Volatilization factors are taken from default parameters in the 2006 IPCC Guidelines. Derivation of the emission factors is explained in NIR Annex 3.4.</t>
  </si>
  <si>
    <r>
      <t>Emission Factors (EF) for Manure Nitrogen (N) Lost as N</t>
    </r>
    <r>
      <rPr>
        <b/>
        <vertAlign val="subscript"/>
        <sz val="11"/>
        <rFont val="Arial"/>
        <family val="2"/>
      </rPr>
      <t>2</t>
    </r>
    <r>
      <rPr>
        <b/>
        <sz val="11"/>
        <rFont val="Arial"/>
        <family val="2"/>
      </rPr>
      <t>O From Deposition of Cattle Manure on Pasture, Range and Paddock</t>
    </r>
  </si>
  <si>
    <r>
      <t>EF (g N</t>
    </r>
    <r>
      <rPr>
        <b/>
        <vertAlign val="subscript"/>
        <sz val="11"/>
        <rFont val="Arial"/>
        <family val="2"/>
      </rPr>
      <t>2</t>
    </r>
    <r>
      <rPr>
        <b/>
        <sz val="11"/>
        <rFont val="Arial"/>
        <family val="2"/>
      </rPr>
      <t>O kg</t>
    </r>
    <r>
      <rPr>
        <b/>
        <vertAlign val="superscript"/>
        <sz val="11"/>
        <rFont val="Arial"/>
        <family val="2"/>
      </rPr>
      <t>-1</t>
    </r>
    <r>
      <rPr>
        <b/>
        <sz val="11"/>
        <rFont val="Arial"/>
        <family val="2"/>
      </rPr>
      <t xml:space="preserve"> N yr</t>
    </r>
    <r>
      <rPr>
        <b/>
        <vertAlign val="superscript"/>
        <sz val="11"/>
        <rFont val="Arial"/>
        <family val="2"/>
      </rPr>
      <t>-1</t>
    </r>
    <r>
      <rPr>
        <b/>
        <sz val="11"/>
        <rFont val="Arial"/>
        <family val="2"/>
      </rPr>
      <t>)</t>
    </r>
    <r>
      <rPr>
        <b/>
        <vertAlign val="superscript"/>
        <sz val="11"/>
        <rFont val="Arial"/>
        <family val="2"/>
      </rPr>
      <t>a, b, c, d</t>
    </r>
  </si>
  <si>
    <t>a. Emission factors are derived from Rochette et al. (2014) for eastern Canada, and Lemke et al. (2012) for western Canada.</t>
  </si>
  <si>
    <t>b. The proportion of excreted manure deposited on pasture is taken from Marinier et al. (2005), for all livestock except dairy cows and heifers.</t>
  </si>
  <si>
    <t>c. The proportion of excreted manure deposited on pasture by dairy cows and heifers is based on a farm size relationship derived from Sheppard et al. (2011a), as described in NIR Annex 3.4.</t>
  </si>
  <si>
    <t>d. Derivation of the Tier 2 emission factors is explained in NIR Annex 3.4.</t>
  </si>
  <si>
    <r>
      <t>Emission Factors (EF) for Manure Nitrogen (N) Lost Indirectly as N</t>
    </r>
    <r>
      <rPr>
        <b/>
        <vertAlign val="subscript"/>
        <sz val="11"/>
        <rFont val="Arial"/>
        <family val="2"/>
      </rPr>
      <t>2</t>
    </r>
    <r>
      <rPr>
        <b/>
        <sz val="11"/>
        <rFont val="Arial"/>
        <family val="2"/>
      </rPr>
      <t>O Due to Volatilization and Leaching of Manure Deposited on Pasture, Range and Paddock</t>
    </r>
  </si>
  <si>
    <r>
      <t>EF (g N</t>
    </r>
    <r>
      <rPr>
        <b/>
        <vertAlign val="subscript"/>
        <sz val="11"/>
        <rFont val="Arial"/>
        <family val="2"/>
      </rPr>
      <t>2</t>
    </r>
    <r>
      <rPr>
        <b/>
        <sz val="11"/>
        <rFont val="Arial"/>
        <family val="2"/>
      </rPr>
      <t>O kg</t>
    </r>
    <r>
      <rPr>
        <b/>
        <vertAlign val="superscript"/>
        <sz val="11"/>
        <rFont val="Arial"/>
        <family val="2"/>
      </rPr>
      <t xml:space="preserve">-1 </t>
    </r>
    <r>
      <rPr>
        <b/>
        <sz val="11"/>
        <rFont val="Arial"/>
        <family val="2"/>
      </rPr>
      <t>N yr</t>
    </r>
    <r>
      <rPr>
        <b/>
        <vertAlign val="superscript"/>
        <sz val="11"/>
        <rFont val="Arial"/>
        <family val="2"/>
      </rPr>
      <t>-1</t>
    </r>
    <r>
      <rPr>
        <b/>
        <sz val="11"/>
        <rFont val="Arial"/>
        <family val="2"/>
      </rPr>
      <t>)</t>
    </r>
  </si>
  <si>
    <r>
      <t>a. For dairy cattle, volatilization is calculated based on Sheppard et al. (2011b) and Chai et al. (2016), and the default climate-specific indirect N</t>
    </r>
    <r>
      <rPr>
        <vertAlign val="subscript"/>
        <sz val="11"/>
        <rFont val="Arial"/>
        <family val="2"/>
      </rPr>
      <t>2</t>
    </r>
    <r>
      <rPr>
        <sz val="11"/>
        <rFont val="Arial"/>
        <family val="2"/>
      </rPr>
      <t>O emission factors from the 2019 Refinement to the 2006 IPCC Guidelines are used. For all other livestock the IPCC Tier 1 methodology is used to estimate indirect N</t>
    </r>
    <r>
      <rPr>
        <vertAlign val="subscript"/>
        <sz val="11"/>
        <rFont val="Arial"/>
        <family val="2"/>
      </rPr>
      <t>2</t>
    </r>
    <r>
      <rPr>
        <sz val="11"/>
        <rFont val="Arial"/>
        <family val="2"/>
      </rPr>
      <t>O emission factors from volatilization. Default parameters are used from the 2006 IPCC Guidelines as described in NIR Annex 3.4.</t>
    </r>
  </si>
  <si>
    <r>
      <t>b. A modified IPCC Tier 1 methodology is used to estimate N</t>
    </r>
    <r>
      <rPr>
        <vertAlign val="subscript"/>
        <sz val="11"/>
        <rFont val="Arial"/>
        <family val="2"/>
      </rPr>
      <t>2</t>
    </r>
    <r>
      <rPr>
        <sz val="11"/>
        <rFont val="Arial"/>
        <family val="2"/>
      </rPr>
      <t>O emissions from leaching in agricultural soils, as described in NIR Annex 3.4.</t>
    </r>
  </si>
  <si>
    <r>
      <t>Emission Factors (EF) for Manure Nitrogen (N) Lost Indirectly as NH</t>
    </r>
    <r>
      <rPr>
        <b/>
        <vertAlign val="subscript"/>
        <sz val="11"/>
        <rFont val="Arial"/>
        <family val="2"/>
      </rPr>
      <t>3</t>
    </r>
    <r>
      <rPr>
        <b/>
        <sz val="11"/>
        <rFont val="Arial"/>
        <family val="2"/>
      </rPr>
      <t xml:space="preserve"> Due to Volatilization of Manure Deposited on Pasture, Range and Paddock</t>
    </r>
  </si>
  <si>
    <r>
      <t>EF (kg NH</t>
    </r>
    <r>
      <rPr>
        <b/>
        <vertAlign val="subscript"/>
        <sz val="11"/>
        <rFont val="Arial"/>
        <family val="2"/>
      </rPr>
      <t>3</t>
    </r>
    <r>
      <rPr>
        <b/>
        <sz val="11"/>
        <rFont val="Arial"/>
        <family val="2"/>
      </rPr>
      <t xml:space="preserve"> kg</t>
    </r>
    <r>
      <rPr>
        <b/>
        <vertAlign val="superscript"/>
        <sz val="11"/>
        <rFont val="Arial"/>
        <family val="2"/>
      </rPr>
      <t>-1</t>
    </r>
    <r>
      <rPr>
        <b/>
        <sz val="11"/>
        <rFont val="Arial"/>
        <family val="2"/>
      </rPr>
      <t xml:space="preserve"> N yr</t>
    </r>
    <r>
      <rPr>
        <b/>
        <vertAlign val="superscript"/>
        <sz val="11"/>
        <rFont val="Arial"/>
        <family val="2"/>
      </rPr>
      <t>-1</t>
    </r>
    <r>
      <rPr>
        <b/>
        <sz val="11"/>
        <rFont val="Arial"/>
        <family val="2"/>
      </rPr>
      <t>)</t>
    </r>
  </si>
  <si>
    <t>For dairy cattle, volatilization is calculated based on Sheppard et al. (2011b) and Chai et al. (2016). For all livestock except dairy cattle, the IPCC Tier 1 methodology is used to estimate volatilization. Further detail can be found in NIR Annex 3.4.</t>
  </si>
  <si>
    <r>
      <t>Emission Factors (EF) for Crop Residue, Organic and Inorganic Fertilizer Nitrogen (N) Lost as N</t>
    </r>
    <r>
      <rPr>
        <b/>
        <vertAlign val="subscript"/>
        <sz val="11"/>
        <rFont val="Arial"/>
        <family val="2"/>
      </rPr>
      <t>2</t>
    </r>
    <r>
      <rPr>
        <b/>
        <sz val="11"/>
        <rFont val="Arial"/>
        <family val="2"/>
      </rPr>
      <t>O Following Application to Agricultural Soils</t>
    </r>
  </si>
  <si>
    <r>
      <t>EF (g N</t>
    </r>
    <r>
      <rPr>
        <b/>
        <vertAlign val="subscript"/>
        <sz val="11"/>
        <rFont val="Arial"/>
        <family val="2"/>
      </rPr>
      <t>2</t>
    </r>
    <r>
      <rPr>
        <b/>
        <sz val="11"/>
        <rFont val="Arial"/>
        <family val="2"/>
      </rPr>
      <t>O kg</t>
    </r>
    <r>
      <rPr>
        <b/>
        <vertAlign val="superscript"/>
        <sz val="11"/>
        <rFont val="Arial"/>
        <family val="2"/>
      </rPr>
      <t>-1</t>
    </r>
    <r>
      <rPr>
        <b/>
        <sz val="11"/>
        <rFont val="Arial"/>
        <family val="2"/>
      </rPr>
      <t xml:space="preserve"> N yr</t>
    </r>
    <r>
      <rPr>
        <b/>
        <vertAlign val="superscript"/>
        <sz val="11"/>
        <rFont val="Arial"/>
        <family val="2"/>
      </rPr>
      <t>-1</t>
    </r>
    <r>
      <rPr>
        <b/>
        <sz val="11"/>
        <rFont val="Arial"/>
        <family val="2"/>
      </rPr>
      <t>)</t>
    </r>
  </si>
  <si>
    <t>ATL</t>
  </si>
  <si>
    <t>Organic N</t>
  </si>
  <si>
    <t>Inorganic N</t>
  </si>
  <si>
    <t>Crop Residue N</t>
  </si>
  <si>
    <r>
      <t>Note: 
Country-specific Tier 2 soil N</t>
    </r>
    <r>
      <rPr>
        <vertAlign val="subscript"/>
        <sz val="10"/>
        <rFont val="Arial"/>
        <family val="2"/>
      </rPr>
      <t>2</t>
    </r>
    <r>
      <rPr>
        <sz val="10"/>
        <rFont val="Arial"/>
        <family val="2"/>
      </rPr>
      <t>O emission factors are calculated as described in NIR Annex 3.4.</t>
    </r>
  </si>
  <si>
    <r>
      <t>Emission Factors (EF) for Manure Nitrogen (N) Lost as NH</t>
    </r>
    <r>
      <rPr>
        <b/>
        <vertAlign val="subscript"/>
        <sz val="11"/>
        <rFont val="Arial"/>
        <family val="2"/>
      </rPr>
      <t>3</t>
    </r>
    <r>
      <rPr>
        <b/>
        <sz val="11"/>
        <rFont val="Arial"/>
        <family val="2"/>
      </rPr>
      <t xml:space="preserve"> From Agricultural Soils</t>
    </r>
  </si>
  <si>
    <r>
      <t>EF (g NH</t>
    </r>
    <r>
      <rPr>
        <b/>
        <vertAlign val="subscript"/>
        <sz val="11"/>
        <rFont val="Arial"/>
        <family val="2"/>
      </rPr>
      <t>3</t>
    </r>
    <r>
      <rPr>
        <b/>
        <sz val="11"/>
        <rFont val="Arial"/>
        <family val="2"/>
      </rPr>
      <t xml:space="preserve"> kg</t>
    </r>
    <r>
      <rPr>
        <b/>
        <vertAlign val="superscript"/>
        <sz val="11"/>
        <rFont val="Arial"/>
        <family val="2"/>
      </rPr>
      <t>-1</t>
    </r>
    <r>
      <rPr>
        <b/>
        <sz val="11"/>
        <rFont val="Arial"/>
        <family val="2"/>
      </rPr>
      <t xml:space="preserve"> N yr</t>
    </r>
    <r>
      <rPr>
        <b/>
        <vertAlign val="superscript"/>
        <sz val="11"/>
        <rFont val="Arial"/>
        <family val="2"/>
      </rPr>
      <t>-1</t>
    </r>
    <r>
      <rPr>
        <b/>
        <sz val="11"/>
        <rFont val="Arial"/>
        <family val="2"/>
      </rPr>
      <t>)</t>
    </r>
  </si>
  <si>
    <t xml:space="preserve">For dairy cattle and swine, volatilization is calculated based on Sheppard et al. (2010), Sheppard et al. (2011b) and Chai et al. (2016). </t>
  </si>
  <si>
    <t>For all other livestock the IPCC Tier 1 methodology is used to estimate volatilization. Further detail can be found in NIR Annex 3.4.</t>
  </si>
  <si>
    <r>
      <t>Emission Factors (EF) for Manure Nitrogen (N) Lost Indirectly as N</t>
    </r>
    <r>
      <rPr>
        <b/>
        <vertAlign val="subscript"/>
        <sz val="11"/>
        <rFont val="Arial"/>
        <family val="2"/>
      </rPr>
      <t>2</t>
    </r>
    <r>
      <rPr>
        <b/>
        <sz val="11"/>
        <rFont val="Arial"/>
        <family val="2"/>
      </rPr>
      <t>O Due to Volatilization and Leaching of Manure Applied to Agricultural Soils</t>
    </r>
  </si>
  <si>
    <r>
      <t>EF (g N</t>
    </r>
    <r>
      <rPr>
        <b/>
        <vertAlign val="subscript"/>
        <sz val="11"/>
        <rFont val="Arial"/>
        <family val="2"/>
      </rPr>
      <t>2</t>
    </r>
    <r>
      <rPr>
        <b/>
        <sz val="11"/>
        <rFont val="Arial"/>
        <family val="2"/>
      </rPr>
      <t>O kg</t>
    </r>
    <r>
      <rPr>
        <b/>
        <vertAlign val="superscript"/>
        <sz val="11"/>
        <rFont val="Arial"/>
        <family val="2"/>
      </rPr>
      <t>-1</t>
    </r>
    <r>
      <rPr>
        <b/>
        <sz val="11"/>
        <rFont val="Arial"/>
        <family val="2"/>
      </rPr>
      <t xml:space="preserve"> N applied yr</t>
    </r>
    <r>
      <rPr>
        <b/>
        <vertAlign val="superscript"/>
        <sz val="11"/>
        <rFont val="Arial"/>
        <family val="2"/>
      </rPr>
      <t>-1</t>
    </r>
    <r>
      <rPr>
        <b/>
        <sz val="11"/>
        <rFont val="Arial"/>
        <family val="2"/>
      </rPr>
      <t>)</t>
    </r>
  </si>
  <si>
    <r>
      <t>a. For dairy cattle and swine, volatilization is calculated based on Sheppard et al. (2010), Sheppard et al. (2011b) and Chai et al. (2016) and the climate-specific default IPCC indirect N</t>
    </r>
    <r>
      <rPr>
        <vertAlign val="subscript"/>
        <sz val="10"/>
        <rFont val="Arial"/>
        <family val="2"/>
      </rPr>
      <t>2</t>
    </r>
    <r>
      <rPr>
        <sz val="10"/>
        <rFont val="Arial"/>
        <family val="2"/>
      </rPr>
      <t>O emission factors from the 2019 Refinement to the 2006 IPCC Guidelines are used. For all other livestock the IPCC Tier 1 methodology is used to estimate volatilization. Default parameters are used from the 2006 IPCC Guidelines and 2019 Refinement to the 2006 IPCC Guidelines as described in NIR Annex 3.4.</t>
    </r>
  </si>
  <si>
    <r>
      <t>b. A modified IPCC Tier 1 methodology is used to estimate N</t>
    </r>
    <r>
      <rPr>
        <vertAlign val="subscript"/>
        <sz val="10"/>
        <rFont val="Arial"/>
        <family val="2"/>
      </rPr>
      <t>2</t>
    </r>
    <r>
      <rPr>
        <sz val="10"/>
        <rFont val="Arial"/>
        <family val="2"/>
      </rPr>
      <t>O emissions from leaching in agricultural soils, as described in NIR Annex 3.4.</t>
    </r>
  </si>
  <si>
    <r>
      <t>Fraction of N Volatilized (FRAC</t>
    </r>
    <r>
      <rPr>
        <b/>
        <vertAlign val="subscript"/>
        <sz val="11"/>
        <rFont val="Arial"/>
        <family val="2"/>
      </rPr>
      <t>GASM</t>
    </r>
    <r>
      <rPr>
        <b/>
        <sz val="11"/>
        <rFont val="Arial"/>
        <family val="2"/>
      </rPr>
      <t>) as Ammonia Resulting from the Application of Biosolid N to Agricultural Soils</t>
    </r>
  </si>
  <si>
    <r>
      <t>IPCC default emission factor, FRAC</t>
    </r>
    <r>
      <rPr>
        <vertAlign val="subscript"/>
        <sz val="11"/>
        <rFont val="Arial"/>
        <family val="2"/>
      </rPr>
      <t>GASM</t>
    </r>
  </si>
  <si>
    <r>
      <t>0.21 kg NH</t>
    </r>
    <r>
      <rPr>
        <vertAlign val="subscript"/>
        <sz val="11"/>
        <rFont val="Arial"/>
        <family val="2"/>
      </rPr>
      <t>3</t>
    </r>
    <r>
      <rPr>
        <sz val="11"/>
        <rFont val="Arial"/>
        <family val="2"/>
      </rPr>
      <t>-N volatilized kg</t>
    </r>
    <r>
      <rPr>
        <vertAlign val="superscript"/>
        <sz val="11"/>
        <rFont val="Arial"/>
        <family val="2"/>
      </rPr>
      <t>-1</t>
    </r>
    <r>
      <rPr>
        <sz val="11"/>
        <rFont val="Arial"/>
        <family val="2"/>
      </rPr>
      <t xml:space="preserve"> N applied</t>
    </r>
  </si>
  <si>
    <t>Source: IPCC (2019)</t>
  </si>
  <si>
    <r>
      <t>N</t>
    </r>
    <r>
      <rPr>
        <b/>
        <vertAlign val="subscript"/>
        <sz val="11"/>
        <rFont val="Arial"/>
        <family val="2"/>
      </rPr>
      <t>2</t>
    </r>
    <r>
      <rPr>
        <b/>
        <sz val="11"/>
        <rFont val="Arial"/>
        <family val="2"/>
      </rPr>
      <t>O Emission factor for mid-latitude cultivation of organic soils</t>
    </r>
  </si>
  <si>
    <t>IPCC default emission factor for mid-latitude cultivation of organic soils</t>
  </si>
  <si>
    <r>
      <t>8.0 kg N</t>
    </r>
    <r>
      <rPr>
        <vertAlign val="subscript"/>
        <sz val="11"/>
        <rFont val="Arial"/>
        <family val="2"/>
      </rPr>
      <t>2</t>
    </r>
    <r>
      <rPr>
        <sz val="11"/>
        <rFont val="Arial"/>
        <family val="2"/>
      </rPr>
      <t>O-N ha</t>
    </r>
    <r>
      <rPr>
        <vertAlign val="superscript"/>
        <sz val="11"/>
        <rFont val="Arial"/>
        <family val="2"/>
      </rPr>
      <t>-1</t>
    </r>
    <r>
      <rPr>
        <sz val="11"/>
        <rFont val="Arial"/>
        <family val="2"/>
      </rPr>
      <t xml:space="preserve"> yr</t>
    </r>
    <r>
      <rPr>
        <vertAlign val="superscript"/>
        <sz val="11"/>
        <rFont val="Arial"/>
        <family val="2"/>
      </rPr>
      <t>-1</t>
    </r>
  </si>
  <si>
    <r>
      <t>Emission Factors (EF) for Biosolid Nitrogen (N) Lost Indirectly as N</t>
    </r>
    <r>
      <rPr>
        <b/>
        <vertAlign val="subscript"/>
        <sz val="11"/>
        <rFont val="Arial"/>
        <family val="2"/>
      </rPr>
      <t>2</t>
    </r>
    <r>
      <rPr>
        <b/>
        <sz val="11"/>
        <rFont val="Arial"/>
        <family val="2"/>
      </rPr>
      <t>O Due to Leaching of Biosolids Applied to Agricultural Soils</t>
    </r>
  </si>
  <si>
    <r>
      <t>ATL</t>
    </r>
    <r>
      <rPr>
        <b/>
        <vertAlign val="superscript"/>
        <sz val="11"/>
        <rFont val="Arial"/>
        <family val="2"/>
      </rPr>
      <t>b</t>
    </r>
  </si>
  <si>
    <r>
      <t>Leaching</t>
    </r>
    <r>
      <rPr>
        <b/>
        <vertAlign val="superscript"/>
        <sz val="11"/>
        <rFont val="Arial"/>
        <family val="2"/>
      </rPr>
      <t>a</t>
    </r>
  </si>
  <si>
    <t>N/A = not available</t>
  </si>
  <si>
    <r>
      <t>a. A modified IPCC Tier 1 methodology is used to estimate N</t>
    </r>
    <r>
      <rPr>
        <vertAlign val="subscript"/>
        <sz val="11"/>
        <rFont val="Arial"/>
        <family val="2"/>
      </rPr>
      <t>2</t>
    </r>
    <r>
      <rPr>
        <sz val="11"/>
        <rFont val="Arial"/>
        <family val="2"/>
      </rPr>
      <t>O emissions from leaching in agricultural soils, as described in NIR Annex 3.4.</t>
    </r>
  </si>
  <si>
    <t>b. ATL = Atlantic Canada (NB, NL, NS, PE)</t>
  </si>
  <si>
    <r>
      <t>Fractions of N Volatilized (FRAC</t>
    </r>
    <r>
      <rPr>
        <b/>
        <vertAlign val="subscript"/>
        <sz val="12"/>
        <rFont val="Calibri"/>
        <family val="2"/>
        <scheme val="minor"/>
      </rPr>
      <t>GASF</t>
    </r>
    <r>
      <rPr>
        <b/>
        <sz val="12"/>
        <rFont val="Calibri"/>
        <family val="2"/>
        <scheme val="minor"/>
      </rPr>
      <t>) as Ammonia Resulting from the Application of Inorganic N Fertilizer, from Select Years, 1990–2021, at a Provincial Scale</t>
    </r>
  </si>
  <si>
    <r>
      <t>Implied EF (kg NH</t>
    </r>
    <r>
      <rPr>
        <b/>
        <vertAlign val="subscript"/>
        <sz val="11"/>
        <rFont val="Calibri"/>
        <family val="2"/>
        <scheme val="minor"/>
      </rPr>
      <t>3</t>
    </r>
    <r>
      <rPr>
        <b/>
        <sz val="11"/>
        <rFont val="Calibri"/>
        <family val="2"/>
        <scheme val="minor"/>
      </rPr>
      <t>-N volatilized kg</t>
    </r>
    <r>
      <rPr>
        <b/>
        <vertAlign val="superscript"/>
        <sz val="11"/>
        <rFont val="Calibri"/>
        <family val="2"/>
        <scheme val="minor"/>
      </rPr>
      <t>-1</t>
    </r>
    <r>
      <rPr>
        <b/>
        <sz val="11"/>
        <rFont val="Calibri"/>
        <family val="2"/>
        <scheme val="minor"/>
      </rPr>
      <t xml:space="preserve"> inorganic fertilizer N applied)</t>
    </r>
  </si>
  <si>
    <r>
      <t>Indirect N</t>
    </r>
    <r>
      <rPr>
        <b/>
        <vertAlign val="subscript"/>
        <sz val="11"/>
        <rFont val="Arial"/>
        <family val="2"/>
      </rPr>
      <t>2</t>
    </r>
    <r>
      <rPr>
        <b/>
        <sz val="11"/>
        <rFont val="Arial"/>
        <family val="2"/>
      </rPr>
      <t>O Emissions from Agricultural Soils</t>
    </r>
  </si>
  <si>
    <r>
      <t>Emission factor due to volatilization and redeposition of Nitrogen</t>
    </r>
    <r>
      <rPr>
        <vertAlign val="superscript"/>
        <sz val="11"/>
        <rFont val="Arial"/>
        <family val="2"/>
      </rPr>
      <t>a</t>
    </r>
  </si>
  <si>
    <r>
      <t>Emission factor due to leaching/runoff</t>
    </r>
    <r>
      <rPr>
        <vertAlign val="superscript"/>
        <sz val="11"/>
        <rFont val="Arial"/>
        <family val="2"/>
      </rPr>
      <t>b</t>
    </r>
  </si>
  <si>
    <t>a. Source: IPCC (2019)</t>
  </si>
  <si>
    <t>b. Source: IPCC (2006)</t>
  </si>
  <si>
    <r>
      <t>CH</t>
    </r>
    <r>
      <rPr>
        <b/>
        <vertAlign val="subscript"/>
        <sz val="11"/>
        <rFont val="Arial"/>
        <family val="2"/>
      </rPr>
      <t>4</t>
    </r>
    <r>
      <rPr>
        <b/>
        <sz val="11"/>
        <rFont val="Arial"/>
        <family val="2"/>
      </rPr>
      <t xml:space="preserve"> and N</t>
    </r>
    <r>
      <rPr>
        <b/>
        <vertAlign val="subscript"/>
        <sz val="11"/>
        <rFont val="Arial"/>
        <family val="2"/>
      </rPr>
      <t>2</t>
    </r>
    <r>
      <rPr>
        <b/>
        <sz val="11"/>
        <rFont val="Arial"/>
        <family val="2"/>
      </rPr>
      <t>O Emissions from Field Burning of Agricultural Residues</t>
    </r>
  </si>
  <si>
    <r>
      <t>CH</t>
    </r>
    <r>
      <rPr>
        <vertAlign val="subscript"/>
        <sz val="11"/>
        <rFont val="Arial"/>
        <family val="2"/>
      </rPr>
      <t xml:space="preserve">4 </t>
    </r>
    <r>
      <rPr>
        <sz val="11"/>
        <rFont val="Arial"/>
        <family val="2"/>
      </rPr>
      <t xml:space="preserve">emission factor </t>
    </r>
  </si>
  <si>
    <r>
      <t xml:space="preserve"> 2.7 g CH</t>
    </r>
    <r>
      <rPr>
        <vertAlign val="subscript"/>
        <sz val="11"/>
        <rFont val="Arial"/>
        <family val="2"/>
      </rPr>
      <t>4</t>
    </r>
    <r>
      <rPr>
        <sz val="11"/>
        <rFont val="Arial"/>
        <family val="2"/>
      </rPr>
      <t xml:space="preserve"> kg</t>
    </r>
    <r>
      <rPr>
        <vertAlign val="superscript"/>
        <sz val="11"/>
        <rFont val="Arial"/>
        <family val="2"/>
      </rPr>
      <t>-1</t>
    </r>
    <r>
      <rPr>
        <sz val="11"/>
        <rFont val="Arial"/>
        <family val="2"/>
      </rPr>
      <t xml:space="preserve"> dry matter burnt </t>
    </r>
  </si>
  <si>
    <r>
      <t>N</t>
    </r>
    <r>
      <rPr>
        <vertAlign val="subscript"/>
        <sz val="11"/>
        <rFont val="Arial"/>
        <family val="2"/>
      </rPr>
      <t>2</t>
    </r>
    <r>
      <rPr>
        <sz val="11"/>
        <rFont val="Arial"/>
        <family val="2"/>
      </rPr>
      <t xml:space="preserve">O emission factor </t>
    </r>
  </si>
  <si>
    <r>
      <t xml:space="preserve"> 0.07 g N</t>
    </r>
    <r>
      <rPr>
        <vertAlign val="subscript"/>
        <sz val="11"/>
        <rFont val="Arial"/>
        <family val="2"/>
      </rPr>
      <t>2</t>
    </r>
    <r>
      <rPr>
        <sz val="11"/>
        <rFont val="Arial"/>
        <family val="2"/>
      </rPr>
      <t>O kg</t>
    </r>
    <r>
      <rPr>
        <vertAlign val="superscript"/>
        <sz val="11"/>
        <rFont val="Arial"/>
        <family val="2"/>
      </rPr>
      <t>-1</t>
    </r>
    <r>
      <rPr>
        <sz val="11"/>
        <rFont val="Arial"/>
        <family val="2"/>
      </rPr>
      <t xml:space="preserve"> dry matter burnt  </t>
    </r>
  </si>
  <si>
    <r>
      <t>CO</t>
    </r>
    <r>
      <rPr>
        <b/>
        <vertAlign val="subscript"/>
        <sz val="11"/>
        <rFont val="Arial"/>
        <family val="2"/>
      </rPr>
      <t>2</t>
    </r>
    <r>
      <rPr>
        <b/>
        <sz val="11"/>
        <rFont val="Arial"/>
        <family val="2"/>
      </rPr>
      <t xml:space="preserve"> Emissions from Liming and Urea Fertilization</t>
    </r>
  </si>
  <si>
    <t xml:space="preserve">Dolomite emission factor </t>
  </si>
  <si>
    <t xml:space="preserve"> 0.13 Mg C / Mg dolomite applied </t>
  </si>
  <si>
    <t xml:space="preserve">Limestone emission factor </t>
  </si>
  <si>
    <t xml:space="preserve"> 0.12 Mg C / Mg limestone applied </t>
  </si>
  <si>
    <t xml:space="preserve">Urea emission factor </t>
  </si>
  <si>
    <t xml:space="preserve"> 0.20 Mg C / Mg urea</t>
  </si>
  <si>
    <t xml:space="preserve">Note: 
Source: IPCC (2006)
</t>
  </si>
  <si>
    <t>Default Parameter Values Used in Harvested Wood Products Analysis</t>
  </si>
  <si>
    <t>Description</t>
  </si>
  <si>
    <t>Units</t>
  </si>
  <si>
    <t>Value</t>
  </si>
  <si>
    <t>Bark expansion factor, Softwoods</t>
  </si>
  <si>
    <t>dimensionless</t>
  </si>
  <si>
    <r>
      <t>1.11</t>
    </r>
    <r>
      <rPr>
        <vertAlign val="superscript"/>
        <sz val="11"/>
        <rFont val="Calibri"/>
        <family val="2"/>
        <scheme val="minor"/>
      </rPr>
      <t>a</t>
    </r>
  </si>
  <si>
    <t>Bark expansion factor, Hardwoods</t>
  </si>
  <si>
    <r>
      <t>1.15</t>
    </r>
    <r>
      <rPr>
        <vertAlign val="superscript"/>
        <sz val="11"/>
        <rFont val="Calibri"/>
        <family val="2"/>
        <scheme val="minor"/>
      </rPr>
      <t>a</t>
    </r>
  </si>
  <si>
    <t>Bark expansion factor, Mixedwoods</t>
  </si>
  <si>
    <r>
      <t>1.13</t>
    </r>
    <r>
      <rPr>
        <vertAlign val="superscript"/>
        <sz val="11"/>
        <rFont val="Calibri"/>
        <family val="2"/>
        <scheme val="minor"/>
      </rPr>
      <t>a</t>
    </r>
  </si>
  <si>
    <t>C content of wood</t>
  </si>
  <si>
    <r>
      <t>tonnes C od tonne</t>
    </r>
    <r>
      <rPr>
        <vertAlign val="superscript"/>
        <sz val="11"/>
        <rFont val="Calibri"/>
        <family val="2"/>
        <scheme val="minor"/>
      </rPr>
      <t>-1,</t>
    </r>
    <r>
      <rPr>
        <sz val="11"/>
        <rFont val="Calibri"/>
        <family val="2"/>
        <scheme val="minor"/>
      </rPr>
      <t xml:space="preserve"> </t>
    </r>
    <r>
      <rPr>
        <vertAlign val="superscript"/>
        <sz val="11"/>
        <rFont val="Calibri"/>
        <family val="2"/>
        <scheme val="minor"/>
      </rPr>
      <t>b</t>
    </r>
  </si>
  <si>
    <r>
      <t>0.5</t>
    </r>
    <r>
      <rPr>
        <vertAlign val="superscript"/>
        <sz val="11"/>
        <rFont val="Calibri"/>
        <family val="2"/>
        <scheme val="minor"/>
      </rPr>
      <t>c</t>
    </r>
  </si>
  <si>
    <t>a. IPCC (2006) (Vol. 4, Table 12.5)</t>
  </si>
  <si>
    <t>b. Tonnes carbon per oven dry tonne (od tonne) of wood material.</t>
  </si>
  <si>
    <t>c. IPCC (2006) (Vol. 4, Table 12.4)</t>
  </si>
  <si>
    <t>Wood Densities of Commodities</t>
  </si>
  <si>
    <t>Country/Countries</t>
  </si>
  <si>
    <t xml:space="preserve">Canada </t>
  </si>
  <si>
    <t>Species-weighted average density, Roundwood</t>
  </si>
  <si>
    <r>
      <t>od tonne m</t>
    </r>
    <r>
      <rPr>
        <vertAlign val="superscript"/>
        <sz val="11"/>
        <rFont val="Calibri"/>
        <family val="2"/>
        <scheme val="minor"/>
      </rPr>
      <t>-3</t>
    </r>
  </si>
  <si>
    <t>Species-weighted average density, Sawnwood</t>
  </si>
  <si>
    <t>Species-weighted average density, Other industrial roundwood</t>
  </si>
  <si>
    <t>Species-weighted average density, Panels</t>
  </si>
  <si>
    <t>Species-weighted average density, Bioenergy</t>
  </si>
  <si>
    <t>U.S.</t>
  </si>
  <si>
    <t>Coniferous (C) roundwood</t>
  </si>
  <si>
    <r>
      <t>od tonne green m</t>
    </r>
    <r>
      <rPr>
        <vertAlign val="superscript"/>
        <sz val="11"/>
        <rFont val="Calibri"/>
        <family val="2"/>
        <scheme val="minor"/>
      </rPr>
      <t>-3</t>
    </r>
  </si>
  <si>
    <t>Nonconiferous (NC) roundwood</t>
  </si>
  <si>
    <t>C+NC roundwood</t>
  </si>
  <si>
    <t>Hardwood (HW) plywood &amp; veneer</t>
  </si>
  <si>
    <r>
      <t>tonnes C m</t>
    </r>
    <r>
      <rPr>
        <vertAlign val="superscript"/>
        <sz val="11"/>
        <rFont val="Calibri"/>
        <family val="2"/>
        <scheme val="minor"/>
      </rPr>
      <t>-3</t>
    </r>
  </si>
  <si>
    <t>Softwood (SW) lumber</t>
  </si>
  <si>
    <t>HW lumber</t>
  </si>
  <si>
    <t>Particle board</t>
  </si>
  <si>
    <t>Hardboard</t>
  </si>
  <si>
    <t>Medium density fibreboard</t>
  </si>
  <si>
    <t>Fibreboard, compressed</t>
  </si>
  <si>
    <t>Pulp, paper &amp; board</t>
  </si>
  <si>
    <r>
      <t>tonnes C ad tonne</t>
    </r>
    <r>
      <rPr>
        <vertAlign val="superscript"/>
        <sz val="11"/>
        <rFont val="Calibri"/>
        <family val="2"/>
        <scheme val="minor"/>
      </rPr>
      <t>-1</t>
    </r>
  </si>
  <si>
    <t>Insulating board</t>
  </si>
  <si>
    <t>All</t>
  </si>
  <si>
    <t>Sawnwood – C</t>
  </si>
  <si>
    <t>Sawnwood – NC</t>
  </si>
  <si>
    <t>Panels, structural</t>
  </si>
  <si>
    <t>Panels, non-structural</t>
  </si>
  <si>
    <t>Paper</t>
  </si>
  <si>
    <r>
      <t>od tonne ad tonne</t>
    </r>
    <r>
      <rPr>
        <vertAlign val="superscript"/>
        <sz val="11"/>
        <rFont val="Calibri"/>
        <family val="2"/>
        <scheme val="minor"/>
      </rPr>
      <t>-1</t>
    </r>
  </si>
  <si>
    <t>Wood pulp</t>
  </si>
  <si>
    <t>od tonne = Oven dry tonne of wood material</t>
  </si>
  <si>
    <t>ad tonne = Air dry tonne of product</t>
  </si>
  <si>
    <t>a. Country-specific values derived from internal analysis of Canada's forest management levels carried out in 2011–2012</t>
  </si>
  <si>
    <t>b. Derived from Briggs D (1994)</t>
  </si>
  <si>
    <t>c. Average of the values for roundwood, sawnwood, other industrial roundwood and panels</t>
  </si>
  <si>
    <t>d. FAO (2010)</t>
  </si>
  <si>
    <t>e. Skog (2008)</t>
  </si>
  <si>
    <t>f. IPCC (2006) (Vol. 4, Table 12.4)</t>
  </si>
  <si>
    <t>Half-Life Parameters (Years) of Harvested Wood Products In-use</t>
  </si>
  <si>
    <r>
      <t>Description</t>
    </r>
    <r>
      <rPr>
        <b/>
        <vertAlign val="superscript"/>
        <sz val="11"/>
        <rFont val="Calibri"/>
        <family val="2"/>
        <scheme val="minor"/>
      </rPr>
      <t>a</t>
    </r>
  </si>
  <si>
    <t>Sawnwood</t>
  </si>
  <si>
    <r>
      <t>35</t>
    </r>
    <r>
      <rPr>
        <vertAlign val="superscript"/>
        <sz val="11"/>
        <rFont val="Calibri"/>
        <family val="2"/>
        <scheme val="minor"/>
      </rPr>
      <t>b</t>
    </r>
  </si>
  <si>
    <t>Wood panels</t>
  </si>
  <si>
    <r>
      <t>25</t>
    </r>
    <r>
      <rPr>
        <vertAlign val="superscript"/>
        <sz val="11"/>
        <rFont val="Calibri"/>
        <family val="2"/>
        <scheme val="minor"/>
      </rPr>
      <t>c</t>
    </r>
  </si>
  <si>
    <t>Pulp and paper</t>
  </si>
  <si>
    <r>
      <t>2</t>
    </r>
    <r>
      <rPr>
        <vertAlign val="superscript"/>
        <sz val="11"/>
        <rFont val="Calibri"/>
        <family val="2"/>
        <scheme val="minor"/>
      </rPr>
      <t>b</t>
    </r>
  </si>
  <si>
    <t xml:space="preserve">Other industrial roundwood </t>
  </si>
  <si>
    <r>
      <t>40</t>
    </r>
    <r>
      <rPr>
        <vertAlign val="superscript"/>
        <sz val="11"/>
        <rFont val="Calibri"/>
        <family val="2"/>
        <scheme val="minor"/>
      </rPr>
      <t>b</t>
    </r>
  </si>
  <si>
    <r>
      <t>27.04</t>
    </r>
    <r>
      <rPr>
        <vertAlign val="superscript"/>
        <sz val="11"/>
        <rFont val="Calibri"/>
        <family val="2"/>
        <scheme val="minor"/>
      </rPr>
      <t>c</t>
    </r>
  </si>
  <si>
    <r>
      <t>3.25</t>
    </r>
    <r>
      <rPr>
        <vertAlign val="superscript"/>
        <sz val="11"/>
        <rFont val="Calibri"/>
        <family val="2"/>
        <scheme val="minor"/>
      </rPr>
      <t>c</t>
    </r>
  </si>
  <si>
    <t>Rest of world</t>
  </si>
  <si>
    <t>a. Firewood and mill residue assumed to be burned for the former, or disposed of for the latter, in the year of harvest.</t>
  </si>
  <si>
    <t>b. IPCC (2003) (Appendix 3a.1, Table 3a.1.3)</t>
  </si>
  <si>
    <t>c. Derived from IPCC (2003) (Appendix 3a.1, Table 3a.1.3)</t>
  </si>
  <si>
    <t>Coefficients of Agricultural Soil Organic Carbon by Land Management Change (LMC)</t>
  </si>
  <si>
    <r>
      <t>Zone</t>
    </r>
    <r>
      <rPr>
        <b/>
        <vertAlign val="superscript"/>
        <sz val="11"/>
        <rFont val="Calibri"/>
        <family val="2"/>
        <scheme val="minor"/>
      </rPr>
      <t>a, e</t>
    </r>
  </si>
  <si>
    <r>
      <t>LMC</t>
    </r>
    <r>
      <rPr>
        <b/>
        <vertAlign val="superscript"/>
        <sz val="11"/>
        <rFont val="Calibri"/>
        <family val="2"/>
        <scheme val="minor"/>
      </rPr>
      <t>b, c</t>
    </r>
  </si>
  <si>
    <r>
      <t>k yr</t>
    </r>
    <r>
      <rPr>
        <b/>
        <vertAlign val="superscript"/>
        <sz val="11"/>
        <rFont val="Calibri"/>
        <family val="2"/>
        <scheme val="minor"/>
      </rPr>
      <t>-1</t>
    </r>
  </si>
  <si>
    <r>
      <t>ΔC</t>
    </r>
    <r>
      <rPr>
        <b/>
        <vertAlign val="subscript"/>
        <sz val="11"/>
        <rFont val="Calibri"/>
        <family val="2"/>
        <scheme val="minor"/>
      </rPr>
      <t xml:space="preserve">LMCmax
</t>
    </r>
    <r>
      <rPr>
        <b/>
        <sz val="11"/>
        <rFont val="Calibri"/>
        <family val="2"/>
        <scheme val="minor"/>
      </rPr>
      <t>(Mg ha</t>
    </r>
    <r>
      <rPr>
        <b/>
        <vertAlign val="superscript"/>
        <sz val="11"/>
        <rFont val="Calibri"/>
        <family val="2"/>
        <scheme val="minor"/>
      </rPr>
      <t>-1</t>
    </r>
    <r>
      <rPr>
        <b/>
        <sz val="11"/>
        <rFont val="Calibri"/>
        <family val="2"/>
        <scheme val="minor"/>
      </rPr>
      <t>)</t>
    </r>
  </si>
  <si>
    <r>
      <t>Final Year
of Effect
after LMC</t>
    </r>
    <r>
      <rPr>
        <b/>
        <vertAlign val="superscript"/>
        <sz val="11"/>
        <rFont val="Calibri"/>
        <family val="2"/>
        <scheme val="minor"/>
      </rPr>
      <t>d</t>
    </r>
  </si>
  <si>
    <r>
      <t>Mean Annual Linear Coefficient over Duration of Effect of LMC (Mg ha</t>
    </r>
    <r>
      <rPr>
        <b/>
        <vertAlign val="superscript"/>
        <sz val="11"/>
        <rFont val="Calibri"/>
        <family val="2"/>
        <scheme val="minor"/>
      </rPr>
      <t>-1</t>
    </r>
    <r>
      <rPr>
        <b/>
        <sz val="11"/>
        <rFont val="Calibri"/>
        <family val="2"/>
        <scheme val="minor"/>
      </rPr>
      <t>yr</t>
    </r>
    <r>
      <rPr>
        <b/>
        <vertAlign val="superscript"/>
        <sz val="11"/>
        <rFont val="Calibri"/>
        <family val="2"/>
        <scheme val="minor"/>
      </rPr>
      <t>-1</t>
    </r>
    <r>
      <rPr>
        <b/>
        <sz val="11"/>
        <rFont val="Calibri"/>
        <family val="2"/>
        <scheme val="minor"/>
      </rPr>
      <t>)</t>
    </r>
  </si>
  <si>
    <t>Mean Annual Linear Coefficient over First 20 Years after LMC
(Mg/ha per year)</t>
  </si>
  <si>
    <t>East Atlantic</t>
  </si>
  <si>
    <t>IT to NT</t>
  </si>
  <si>
    <t>IT to RT</t>
  </si>
  <si>
    <t>RT to NT</t>
  </si>
  <si>
    <t>Increase perennial</t>
  </si>
  <si>
    <t>East Central</t>
  </si>
  <si>
    <t>Parkland</t>
  </si>
  <si>
    <t>Semi-arid Prairies</t>
  </si>
  <si>
    <t>West</t>
  </si>
  <si>
    <r>
      <t>Effective Linear Coefficients of SOC were generated using F</t>
    </r>
    <r>
      <rPr>
        <vertAlign val="subscript"/>
        <sz val="11"/>
        <rFont val="Calibri"/>
        <family val="2"/>
        <scheme val="minor"/>
      </rPr>
      <t>LMC(t)</t>
    </r>
    <r>
      <rPr>
        <sz val="11"/>
        <rFont val="Calibri"/>
        <family val="2"/>
        <scheme val="minor"/>
      </rPr>
      <t xml:space="preserve"> = ∆C</t>
    </r>
    <r>
      <rPr>
        <vertAlign val="subscript"/>
        <sz val="11"/>
        <rFont val="Calibri"/>
        <family val="2"/>
        <scheme val="minor"/>
      </rPr>
      <t>LMCmax</t>
    </r>
    <r>
      <rPr>
        <sz val="11"/>
        <rFont val="Calibri"/>
        <family val="2"/>
        <scheme val="minor"/>
      </rPr>
      <t xml:space="preserve"> × [1 – exp(−k × t)]. </t>
    </r>
  </si>
  <si>
    <t xml:space="preserve">a. Area-weighted summary: East Atlantic is the Atlantic Maritime reporting zone plus the Boreal Shield reporting zone in Newfoundland and Labrador; East Central is the Mixedwood Plains reporting zone plus the Boreal Shield East reporting zone in Ontario and Quebec; Parkland is the Subhumid Prairies, Boreal Shield West and Boreal Plains reporting zones plus those parts of the Montane Cordillera reporting zone with agricultural activity contiguous to agricultural activity within the rest of the Parkland zone; and West is the Pacific Maritime reporting zone plus the Montane Cordillera reporting zone excepting that portion of the latter that is included in the Parkland zone as described above. </t>
  </si>
  <si>
    <r>
      <t>b.</t>
    </r>
    <r>
      <rPr>
        <vertAlign val="superscript"/>
        <sz val="11"/>
        <rFont val="Calibri"/>
        <family val="2"/>
        <scheme val="minor"/>
      </rPr>
      <t xml:space="preserve"> </t>
    </r>
    <r>
      <rPr>
        <sz val="11"/>
        <rFont val="Calibri"/>
        <family val="2"/>
        <scheme val="minor"/>
      </rPr>
      <t>For LMCs in the opposite direction to that listed, the F</t>
    </r>
    <r>
      <rPr>
        <vertAlign val="subscript"/>
        <sz val="11"/>
        <rFont val="Calibri"/>
        <family val="2"/>
        <scheme val="minor"/>
      </rPr>
      <t>LMCmax</t>
    </r>
    <r>
      <rPr>
        <sz val="11"/>
        <rFont val="Calibri"/>
        <family val="2"/>
        <scheme val="minor"/>
      </rPr>
      <t xml:space="preserve"> will be the negative of the value listed. </t>
    </r>
  </si>
  <si>
    <t>c. IT = intensive tillage, RT = reduced tillage, NT = no-till</t>
  </si>
  <si>
    <r>
      <t>d. No further C changes once the absolute value of the rate of change is less than 25 kg C ha</t>
    </r>
    <r>
      <rPr>
        <vertAlign val="superscript"/>
        <sz val="11"/>
        <rFont val="Calibri"/>
        <family val="2"/>
        <scheme val="minor"/>
      </rPr>
      <t>-1</t>
    </r>
    <r>
      <rPr>
        <sz val="11"/>
        <rFont val="Calibri"/>
        <family val="2"/>
        <scheme val="minor"/>
      </rPr>
      <t xml:space="preserve"> yr</t>
    </r>
    <r>
      <rPr>
        <vertAlign val="superscript"/>
        <sz val="11"/>
        <rFont val="Calibri"/>
        <family val="2"/>
        <scheme val="minor"/>
      </rPr>
      <t>-1</t>
    </r>
    <r>
      <rPr>
        <sz val="11"/>
        <rFont val="Calibri"/>
        <family val="2"/>
        <scheme val="minor"/>
      </rPr>
      <t>.</t>
    </r>
  </si>
  <si>
    <t>e. Factors estimated from changes to yield, and as a consequence, carbon inputs to soils cannot be summarized by single regional factors, alternative approaches to presenting simplified factors are under development.</t>
  </si>
  <si>
    <t>C:N Ratios of Applied Manure from Major Livestock Types and Manure Management Systems on Agricultural Soils</t>
  </si>
  <si>
    <t>Livestock</t>
  </si>
  <si>
    <t>Manure Type</t>
  </si>
  <si>
    <r>
      <t>C:N Ratio</t>
    </r>
    <r>
      <rPr>
        <b/>
        <vertAlign val="superscript"/>
        <sz val="11"/>
        <rFont val="Calibri"/>
        <family val="2"/>
        <scheme val="minor"/>
      </rPr>
      <t>a</t>
    </r>
  </si>
  <si>
    <t>Dairy Cattle</t>
  </si>
  <si>
    <r>
      <t>15.0 (±7.3)</t>
    </r>
    <r>
      <rPr>
        <vertAlign val="superscript"/>
        <sz val="11"/>
        <rFont val="Calibri"/>
        <family val="2"/>
        <scheme val="minor"/>
      </rPr>
      <t>b</t>
    </r>
  </si>
  <si>
    <r>
      <t>13.1 (±1.4)</t>
    </r>
    <r>
      <rPr>
        <vertAlign val="superscript"/>
        <sz val="11"/>
        <rFont val="Calibri"/>
        <family val="2"/>
        <scheme val="minor"/>
      </rPr>
      <t>c</t>
    </r>
  </si>
  <si>
    <t>Beef Cattle</t>
  </si>
  <si>
    <r>
      <t>14.1 (±4.7)</t>
    </r>
    <r>
      <rPr>
        <vertAlign val="superscript"/>
        <sz val="11"/>
        <rFont val="Calibri"/>
        <family val="2"/>
        <scheme val="minor"/>
      </rPr>
      <t>d</t>
    </r>
  </si>
  <si>
    <r>
      <t>10.5 (±2.4)</t>
    </r>
    <r>
      <rPr>
        <vertAlign val="superscript"/>
        <sz val="11"/>
        <rFont val="Calibri"/>
        <family val="2"/>
        <scheme val="minor"/>
      </rPr>
      <t>e</t>
    </r>
  </si>
  <si>
    <r>
      <t>5.0 (±0.4)</t>
    </r>
    <r>
      <rPr>
        <vertAlign val="superscript"/>
        <sz val="11"/>
        <rFont val="Calibri"/>
        <family val="2"/>
        <scheme val="minor"/>
      </rPr>
      <t>f</t>
    </r>
  </si>
  <si>
    <t>a. Numbers in the parentheses are standard deviations</t>
  </si>
  <si>
    <t>b. Bhandral et al. (2009); Rochette et al. (2008); Pelster et al. (2012); Lynch et al. (2005); Maillard et al. (2015); Maillard et al. (2016); Aoyama et al. (1999)</t>
  </si>
  <si>
    <t>c. Rochette et al. (2008)</t>
  </si>
  <si>
    <t>d. Hao et al. (2003); Sommerfeldt et al. (1988); Izaurralde et al. (2001); Grant et al. (2001); Pare et al. (1999); Larney and Janzen (1996)</t>
  </si>
  <si>
    <t xml:space="preserve">e. Pelster et al. (2012); Chantigny et al. (2000); Chantigny et al. (2007);                       Chantigny et al. (2010); Chantigny et al. (2012) </t>
  </si>
  <si>
    <t>f. Pelster et al. (2012); Forge et al. (2016); Rees et al. (2014); Larney and Janzen (1996)</t>
  </si>
  <si>
    <t>Manure-induced C Retention in Soils under annual crop production from Manure Application</t>
  </si>
  <si>
    <t>Manure-induced C Retention
%</t>
  </si>
  <si>
    <t>Solid Swine and Cattle Manure</t>
  </si>
  <si>
    <r>
      <t>25.6 (</t>
    </r>
    <r>
      <rPr>
        <sz val="11"/>
        <rFont val="Calibri"/>
        <family val="2"/>
      </rPr>
      <t>±1.4</t>
    </r>
    <r>
      <rPr>
        <vertAlign val="superscript"/>
        <sz val="11"/>
        <rFont val="Calibri"/>
        <family val="2"/>
      </rPr>
      <t>a</t>
    </r>
    <r>
      <rPr>
        <sz val="11"/>
        <rFont val="Calibri"/>
        <family val="2"/>
      </rPr>
      <t>)</t>
    </r>
  </si>
  <si>
    <t>Composted Swine Manure</t>
  </si>
  <si>
    <r>
      <t>35.5 (</t>
    </r>
    <r>
      <rPr>
        <sz val="11"/>
        <rFont val="Calibri"/>
        <family val="2"/>
      </rPr>
      <t>±2.2)</t>
    </r>
  </si>
  <si>
    <t>Liquid Swine and Cattle Manure</t>
  </si>
  <si>
    <r>
      <t>4.7 (</t>
    </r>
    <r>
      <rPr>
        <sz val="11"/>
        <rFont val="Calibri"/>
        <family val="2"/>
      </rPr>
      <t>±3.6)</t>
    </r>
  </si>
  <si>
    <r>
      <rPr>
        <vertAlign val="superscript"/>
        <sz val="11"/>
        <rFont val="Calibri"/>
        <family val="2"/>
        <scheme val="minor"/>
      </rPr>
      <t xml:space="preserve">a </t>
    </r>
    <r>
      <rPr>
        <sz val="11"/>
        <rFont val="Calibri"/>
        <family val="2"/>
        <scheme val="minor"/>
      </rPr>
      <t>Standard errors</t>
    </r>
  </si>
  <si>
    <t>Data source: Liang et al. (2021)</t>
  </si>
  <si>
    <t>Parameters and Emission Factors (EF) for Estimating Emissions from Peat Extraction</t>
  </si>
  <si>
    <t>Emission Factor/Parameter</t>
  </si>
  <si>
    <r>
      <t>Unit</t>
    </r>
    <r>
      <rPr>
        <b/>
        <vertAlign val="superscript"/>
        <sz val="11"/>
        <rFont val="Calibri"/>
        <family val="2"/>
        <scheme val="minor"/>
      </rPr>
      <t>a</t>
    </r>
  </si>
  <si>
    <t>Biomass Clearing</t>
  </si>
  <si>
    <t>Forest land biomass cleared</t>
  </si>
  <si>
    <r>
      <t>t C ha</t>
    </r>
    <r>
      <rPr>
        <vertAlign val="superscript"/>
        <sz val="11"/>
        <rFont val="Calibri"/>
        <family val="2"/>
        <scheme val="minor"/>
      </rPr>
      <t>-1</t>
    </r>
  </si>
  <si>
    <t>Other land biomass cleared</t>
  </si>
  <si>
    <t>Drainage</t>
  </si>
  <si>
    <r>
      <t>CO</t>
    </r>
    <r>
      <rPr>
        <vertAlign val="subscript"/>
        <sz val="11"/>
        <rFont val="Calibri"/>
        <family val="2"/>
        <scheme val="minor"/>
      </rPr>
      <t xml:space="preserve">2 </t>
    </r>
    <r>
      <rPr>
        <sz val="11"/>
        <rFont val="Calibri"/>
        <family val="2"/>
        <scheme val="minor"/>
      </rPr>
      <t>from drained areas</t>
    </r>
  </si>
  <si>
    <r>
      <t>t CO</t>
    </r>
    <r>
      <rPr>
        <vertAlign val="subscript"/>
        <sz val="11"/>
        <rFont val="Calibri"/>
        <family val="2"/>
        <scheme val="minor"/>
      </rPr>
      <t xml:space="preserve">2 </t>
    </r>
    <r>
      <rPr>
        <sz val="11"/>
        <rFont val="Calibri"/>
        <family val="2"/>
        <scheme val="minor"/>
      </rPr>
      <t>ha</t>
    </r>
    <r>
      <rPr>
        <vertAlign val="superscript"/>
        <sz val="11"/>
        <rFont val="Calibri"/>
        <family val="2"/>
        <scheme val="minor"/>
      </rPr>
      <t>-1</t>
    </r>
    <r>
      <rPr>
        <sz val="11"/>
        <rFont val="Calibri"/>
        <family val="2"/>
        <scheme val="minor"/>
      </rPr>
      <t xml:space="preserve"> yr</t>
    </r>
    <r>
      <rPr>
        <vertAlign val="superscript"/>
        <sz val="11"/>
        <rFont val="Calibri"/>
        <family val="2"/>
        <scheme val="minor"/>
      </rPr>
      <t>-1</t>
    </r>
  </si>
  <si>
    <r>
      <t>CO</t>
    </r>
    <r>
      <rPr>
        <vertAlign val="subscript"/>
        <sz val="11"/>
        <rFont val="Calibri"/>
        <family val="2"/>
        <scheme val="minor"/>
      </rPr>
      <t xml:space="preserve">2 </t>
    </r>
    <r>
      <rPr>
        <sz val="11"/>
        <rFont val="Calibri"/>
        <family val="2"/>
        <scheme val="minor"/>
      </rPr>
      <t>-DOC from drained areas</t>
    </r>
  </si>
  <si>
    <r>
      <t>CH</t>
    </r>
    <r>
      <rPr>
        <vertAlign val="subscript"/>
        <sz val="11"/>
        <rFont val="Calibri"/>
        <family val="2"/>
        <scheme val="minor"/>
      </rPr>
      <t xml:space="preserve">4 </t>
    </r>
    <r>
      <rPr>
        <sz val="11"/>
        <rFont val="Calibri"/>
        <family val="2"/>
        <scheme val="minor"/>
      </rPr>
      <t>from drained fields</t>
    </r>
  </si>
  <si>
    <r>
      <t>t CH</t>
    </r>
    <r>
      <rPr>
        <vertAlign val="subscript"/>
        <sz val="11"/>
        <rFont val="Calibri"/>
        <family val="2"/>
        <scheme val="minor"/>
      </rPr>
      <t xml:space="preserve">4 </t>
    </r>
    <r>
      <rPr>
        <sz val="11"/>
        <rFont val="Calibri"/>
        <family val="2"/>
        <scheme val="minor"/>
      </rPr>
      <t>ha</t>
    </r>
    <r>
      <rPr>
        <vertAlign val="superscript"/>
        <sz val="11"/>
        <rFont val="Calibri"/>
        <family val="2"/>
        <scheme val="minor"/>
      </rPr>
      <t>-1</t>
    </r>
    <r>
      <rPr>
        <sz val="11"/>
        <rFont val="Calibri"/>
        <family val="2"/>
        <scheme val="minor"/>
      </rPr>
      <t xml:space="preserve"> yr</t>
    </r>
    <r>
      <rPr>
        <vertAlign val="superscript"/>
        <sz val="11"/>
        <rFont val="Calibri"/>
        <family val="2"/>
        <scheme val="minor"/>
      </rPr>
      <t>-1</t>
    </r>
  </si>
  <si>
    <r>
      <t>CH</t>
    </r>
    <r>
      <rPr>
        <vertAlign val="subscript"/>
        <sz val="11"/>
        <rFont val="Calibri"/>
        <family val="2"/>
        <scheme val="minor"/>
      </rPr>
      <t xml:space="preserve">4 </t>
    </r>
    <r>
      <rPr>
        <sz val="11"/>
        <rFont val="Calibri"/>
        <family val="2"/>
        <scheme val="minor"/>
      </rPr>
      <t>from drainage ditches</t>
    </r>
  </si>
  <si>
    <r>
      <t>N</t>
    </r>
    <r>
      <rPr>
        <vertAlign val="subscript"/>
        <sz val="11"/>
        <rFont val="Calibri"/>
        <family val="2"/>
        <scheme val="minor"/>
      </rPr>
      <t>2</t>
    </r>
    <r>
      <rPr>
        <sz val="11"/>
        <rFont val="Calibri"/>
        <family val="2"/>
        <scheme val="minor"/>
      </rPr>
      <t>O from drained areas</t>
    </r>
  </si>
  <si>
    <r>
      <t>t N</t>
    </r>
    <r>
      <rPr>
        <vertAlign val="subscript"/>
        <sz val="11"/>
        <rFont val="Calibri"/>
        <family val="2"/>
        <scheme val="minor"/>
      </rPr>
      <t>2</t>
    </r>
    <r>
      <rPr>
        <sz val="11"/>
        <rFont val="Calibri"/>
        <family val="2"/>
        <scheme val="minor"/>
      </rPr>
      <t>O</t>
    </r>
    <r>
      <rPr>
        <vertAlign val="subscript"/>
        <sz val="11"/>
        <rFont val="Calibri"/>
        <family val="2"/>
        <scheme val="minor"/>
      </rPr>
      <t xml:space="preserve"> </t>
    </r>
    <r>
      <rPr>
        <sz val="11"/>
        <rFont val="Calibri"/>
        <family val="2"/>
        <scheme val="minor"/>
      </rPr>
      <t>ha</t>
    </r>
    <r>
      <rPr>
        <vertAlign val="superscript"/>
        <sz val="11"/>
        <rFont val="Calibri"/>
        <family val="2"/>
        <scheme val="minor"/>
      </rPr>
      <t>-1</t>
    </r>
    <r>
      <rPr>
        <sz val="11"/>
        <rFont val="Calibri"/>
        <family val="2"/>
        <scheme val="minor"/>
      </rPr>
      <t xml:space="preserve"> yr</t>
    </r>
    <r>
      <rPr>
        <vertAlign val="superscript"/>
        <sz val="11"/>
        <rFont val="Calibri"/>
        <family val="2"/>
        <scheme val="minor"/>
      </rPr>
      <t>-1</t>
    </r>
  </si>
  <si>
    <r>
      <t>CO</t>
    </r>
    <r>
      <rPr>
        <vertAlign val="subscript"/>
        <sz val="11"/>
        <rFont val="Calibri"/>
        <family val="2"/>
        <scheme val="minor"/>
      </rPr>
      <t xml:space="preserve">2 </t>
    </r>
    <r>
      <rPr>
        <sz val="11"/>
        <rFont val="Calibri"/>
        <family val="2"/>
        <scheme val="minor"/>
      </rPr>
      <t>from abandoned block-cut areas</t>
    </r>
  </si>
  <si>
    <r>
      <t>CH</t>
    </r>
    <r>
      <rPr>
        <vertAlign val="subscript"/>
        <sz val="11"/>
        <rFont val="Calibri"/>
        <family val="2"/>
        <scheme val="minor"/>
      </rPr>
      <t xml:space="preserve">4 </t>
    </r>
    <r>
      <rPr>
        <sz val="11"/>
        <rFont val="Calibri"/>
        <family val="2"/>
        <scheme val="minor"/>
      </rPr>
      <t>from abandoned block-cut areas</t>
    </r>
  </si>
  <si>
    <r>
      <t>CO</t>
    </r>
    <r>
      <rPr>
        <vertAlign val="subscript"/>
        <sz val="11"/>
        <rFont val="Calibri"/>
        <family val="2"/>
        <scheme val="minor"/>
      </rPr>
      <t>2</t>
    </r>
    <r>
      <rPr>
        <sz val="11"/>
        <rFont val="Calibri"/>
        <family val="2"/>
        <scheme val="minor"/>
      </rPr>
      <t xml:space="preserve"> tree</t>
    </r>
    <r>
      <rPr>
        <strike/>
        <sz val="11"/>
        <rFont val="Calibri"/>
        <family val="2"/>
        <scheme val="minor"/>
      </rPr>
      <t xml:space="preserve"> </t>
    </r>
    <r>
      <rPr>
        <sz val="11"/>
        <rFont val="Calibri"/>
        <family val="2"/>
        <scheme val="minor"/>
      </rPr>
      <t>plantation biomass</t>
    </r>
    <r>
      <rPr>
        <strike/>
        <sz val="11"/>
        <rFont val="Calibri"/>
        <family val="2"/>
        <scheme val="minor"/>
      </rPr>
      <t xml:space="preserve"> </t>
    </r>
    <r>
      <rPr>
        <sz val="11"/>
        <rFont val="Calibri"/>
        <family val="2"/>
        <scheme val="minor"/>
      </rPr>
      <t>uptake</t>
    </r>
  </si>
  <si>
    <t>Peat Stockpiling and Product Production</t>
  </si>
  <si>
    <t>Amount of stockpiled peat</t>
  </si>
  <si>
    <t>Exponential decay constant, stockpiled peat</t>
  </si>
  <si>
    <t>Carbon fraction of peat products</t>
  </si>
  <si>
    <r>
      <t>t C t air-dry peat</t>
    </r>
    <r>
      <rPr>
        <vertAlign val="superscript"/>
        <sz val="11"/>
        <rFont val="Calibri"/>
        <family val="2"/>
        <scheme val="minor"/>
      </rPr>
      <t>-1</t>
    </r>
  </si>
  <si>
    <t>Rewetting and Restoration</t>
  </si>
  <si>
    <r>
      <t>CO</t>
    </r>
    <r>
      <rPr>
        <vertAlign val="subscript"/>
        <sz val="11"/>
        <rFont val="Calibri"/>
        <family val="2"/>
        <scheme val="minor"/>
      </rPr>
      <t xml:space="preserve">2 </t>
    </r>
    <r>
      <rPr>
        <sz val="11"/>
        <rFont val="Calibri"/>
        <family val="2"/>
        <scheme val="minor"/>
      </rPr>
      <t>from restored areas</t>
    </r>
  </si>
  <si>
    <r>
      <t>CO</t>
    </r>
    <r>
      <rPr>
        <vertAlign val="subscript"/>
        <sz val="11"/>
        <rFont val="Calibri"/>
        <family val="2"/>
        <scheme val="minor"/>
      </rPr>
      <t>2</t>
    </r>
    <r>
      <rPr>
        <sz val="11"/>
        <rFont val="Calibri"/>
        <family val="2"/>
        <scheme val="minor"/>
      </rPr>
      <t>-DOC from restored areas</t>
    </r>
  </si>
  <si>
    <r>
      <t>CH</t>
    </r>
    <r>
      <rPr>
        <vertAlign val="subscript"/>
        <sz val="11"/>
        <rFont val="Calibri"/>
        <family val="2"/>
        <scheme val="minor"/>
      </rPr>
      <t xml:space="preserve">4 </t>
    </r>
    <r>
      <rPr>
        <sz val="11"/>
        <rFont val="Calibri"/>
        <family val="2"/>
        <scheme val="minor"/>
      </rPr>
      <t>from restored fields</t>
    </r>
  </si>
  <si>
    <r>
      <t>CH</t>
    </r>
    <r>
      <rPr>
        <vertAlign val="subscript"/>
        <sz val="11"/>
        <rFont val="Calibri"/>
        <family val="2"/>
        <scheme val="minor"/>
      </rPr>
      <t xml:space="preserve">4 </t>
    </r>
    <r>
      <rPr>
        <sz val="11"/>
        <rFont val="Calibri"/>
        <family val="2"/>
        <scheme val="minor"/>
      </rPr>
      <t>from restored ditches</t>
    </r>
  </si>
  <si>
    <r>
      <t>N</t>
    </r>
    <r>
      <rPr>
        <vertAlign val="subscript"/>
        <sz val="11"/>
        <rFont val="Calibri"/>
        <family val="2"/>
        <scheme val="minor"/>
      </rPr>
      <t>2</t>
    </r>
    <r>
      <rPr>
        <sz val="11"/>
        <rFont val="Calibri"/>
        <family val="2"/>
        <scheme val="minor"/>
      </rPr>
      <t>O from restored areas</t>
    </r>
  </si>
  <si>
    <t>o</t>
  </si>
  <si>
    <r>
      <t>a. All units where the greenhouse gas (GHG) is specified use units of the relevant GHG (CO</t>
    </r>
    <r>
      <rPr>
        <vertAlign val="subscript"/>
        <sz val="11"/>
        <rFont val="Calibri"/>
        <family val="2"/>
        <scheme val="minor"/>
      </rPr>
      <t>2</t>
    </r>
    <r>
      <rPr>
        <sz val="11"/>
        <rFont val="Calibri"/>
        <family val="2"/>
        <scheme val="minor"/>
      </rPr>
      <t>, CH</t>
    </r>
    <r>
      <rPr>
        <vertAlign val="subscript"/>
        <sz val="11"/>
        <rFont val="Calibri"/>
        <family val="2"/>
        <scheme val="minor"/>
      </rPr>
      <t>4</t>
    </r>
    <r>
      <rPr>
        <sz val="11"/>
        <rFont val="Calibri"/>
        <family val="2"/>
        <scheme val="minor"/>
      </rPr>
      <t xml:space="preserve"> or N</t>
    </r>
    <r>
      <rPr>
        <vertAlign val="subscript"/>
        <sz val="11"/>
        <rFont val="Calibri"/>
        <family val="2"/>
        <scheme val="minor"/>
      </rPr>
      <t>2</t>
    </r>
    <r>
      <rPr>
        <sz val="11"/>
        <rFont val="Calibri"/>
        <family val="2"/>
        <scheme val="minor"/>
      </rPr>
      <t>O) instead of carbon (C) or nitrogen (N).</t>
    </r>
  </si>
  <si>
    <t>b. Hayne and Verbicki, 2011</t>
  </si>
  <si>
    <t>c. Moore et al., 2002, as cited in Cleary, 2003; Glatzel et al., 2003; Waddington et al., 2010; Strack and Zuback, 2013; Strack et al., 2014</t>
  </si>
  <si>
    <t>d. Waddington et al., 2008; Strack and Zuback, 2013</t>
  </si>
  <si>
    <t>e. Moore et al, 2002 as cited in Cleary, 2003; Waddington and Day, 2007; Strack and Zuback, 2013; Strack et al., 2014</t>
  </si>
  <si>
    <t>f. Waddington and Day, 2007</t>
  </si>
  <si>
    <t>g. IPCC, 2014 (Table 2.5, Default value for Boreal &amp; Temperate climate zone)</t>
  </si>
  <si>
    <t>h. Waddington and Price, 2000; Waddington and Warner, 2001; Waddington et al., 2002; McNeil and Waddington, 2003</t>
  </si>
  <si>
    <t>i. Waddington and Price, 2000</t>
  </si>
  <si>
    <t>j. Garcia Bravo, 2015</t>
  </si>
  <si>
    <t>k. Cleary, 2003</t>
  </si>
  <si>
    <t>l. Hayne et al., 2014</t>
  </si>
  <si>
    <t>m. Moore et al., 2002 as cited in Cleary, 2003; Petrone et al., 2001; Petrone et al., 2003; Waddington et al., 2010; Strack and Zuback, 2013; Strack et al., 2014</t>
  </si>
  <si>
    <t>n. Waddington and Day, 2007; Strack and Zuback, 2013</t>
  </si>
  <si>
    <t>Carbon Storage and Sequestration in Urban Trees</t>
  </si>
  <si>
    <t>Reconcilliation Unit (RU)</t>
  </si>
  <si>
    <r>
      <t>Carbon Storage 
(t C ha</t>
    </r>
    <r>
      <rPr>
        <b/>
        <vertAlign val="superscript"/>
        <sz val="11"/>
        <rFont val="Calibri"/>
        <family val="2"/>
        <scheme val="minor"/>
      </rPr>
      <t>-1</t>
    </r>
    <r>
      <rPr>
        <b/>
        <sz val="11"/>
        <rFont val="Calibri"/>
        <family val="2"/>
        <scheme val="minor"/>
      </rPr>
      <t>)</t>
    </r>
  </si>
  <si>
    <r>
      <t>Net Carbon Sequestration  
(t C ha</t>
    </r>
    <r>
      <rPr>
        <b/>
        <vertAlign val="superscript"/>
        <sz val="11"/>
        <rFont val="Calibri"/>
        <family val="2"/>
        <scheme val="minor"/>
      </rPr>
      <t>-1</t>
    </r>
    <r>
      <rPr>
        <b/>
        <sz val="11"/>
        <rFont val="Calibri"/>
        <family val="2"/>
        <scheme val="minor"/>
      </rPr>
      <t> yr</t>
    </r>
    <r>
      <rPr>
        <b/>
        <vertAlign val="superscript"/>
        <sz val="11"/>
        <rFont val="Calibri"/>
        <family val="2"/>
        <scheme val="minor"/>
      </rPr>
      <t>-1</t>
    </r>
    <r>
      <rPr>
        <b/>
        <sz val="11"/>
        <rFont val="Calibri"/>
        <family val="2"/>
        <scheme val="minor"/>
      </rPr>
      <t>)</t>
    </r>
  </si>
  <si>
    <t>1 NL – Boreal Shield East</t>
  </si>
  <si>
    <t>5 NS – Atlantic Maritime</t>
  </si>
  <si>
    <t>6 PE – Atlantic Maritime</t>
  </si>
  <si>
    <t>7 NB – Atlantic Maritime</t>
  </si>
  <si>
    <t>11 QC – Atlantic Maritime</t>
  </si>
  <si>
    <t>12 QC – Mixedwood Plains</t>
  </si>
  <si>
    <t>15 QC – Boreal Shield East</t>
  </si>
  <si>
    <t>16 ON – Boreal Shield West</t>
  </si>
  <si>
    <t>17 ON – Mixedwood Plains</t>
  </si>
  <si>
    <t>19 ON – Boreal Shield East</t>
  </si>
  <si>
    <t>24 MB – Subhumid Prairies</t>
  </si>
  <si>
    <t>28 SK – Boreal Plains</t>
  </si>
  <si>
    <t>30 SK – Semiarid Prairies</t>
  </si>
  <si>
    <t>34 AB – Boreal Plains</t>
  </si>
  <si>
    <t>35 AB – Subhumid Prairies</t>
  </si>
  <si>
    <t>37 AB – Semiarid Prairies</t>
  </si>
  <si>
    <t>41 BC – Pacific Maritime</t>
  </si>
  <si>
    <t>42 BC – Montane Cordillera</t>
  </si>
  <si>
    <t>Note: 
Source: Steenberg et al. (2021)</t>
  </si>
  <si>
    <t>Soil Organic Carbon in Forest and Agricultural Land (0- to 30-cm soil depth)</t>
  </si>
  <si>
    <t>Soil Texture</t>
  </si>
  <si>
    <r>
      <t>Soil Organic Carbon (Mg C ha</t>
    </r>
    <r>
      <rPr>
        <b/>
        <vertAlign val="superscript"/>
        <sz val="11"/>
        <rFont val="Calibri"/>
        <family val="2"/>
        <scheme val="minor"/>
      </rPr>
      <t>-1</t>
    </r>
    <r>
      <rPr>
        <b/>
        <sz val="11"/>
        <rFont val="Calibri"/>
        <family val="2"/>
        <scheme val="minor"/>
      </rPr>
      <t>)</t>
    </r>
  </si>
  <si>
    <t>Difference (%)</t>
  </si>
  <si>
    <r>
      <t>Forested Land</t>
    </r>
    <r>
      <rPr>
        <b/>
        <vertAlign val="superscript"/>
        <sz val="11"/>
        <rFont val="Calibri"/>
        <family val="2"/>
        <scheme val="minor"/>
      </rPr>
      <t>a</t>
    </r>
  </si>
  <si>
    <r>
      <t>Cropland</t>
    </r>
    <r>
      <rPr>
        <b/>
        <vertAlign val="superscript"/>
        <sz val="11"/>
        <rFont val="Calibri"/>
        <family val="2"/>
        <scheme val="minor"/>
      </rPr>
      <t>a</t>
    </r>
  </si>
  <si>
    <t>Eastern Canada</t>
  </si>
  <si>
    <t>Coarse</t>
  </si>
  <si>
    <t>85 (26)</t>
  </si>
  <si>
    <t>68 (42)</t>
  </si>
  <si>
    <t>Medium</t>
  </si>
  <si>
    <t>99 (38)</t>
  </si>
  <si>
    <t>77 (35)</t>
  </si>
  <si>
    <t>Fine</t>
  </si>
  <si>
    <t>99 (58)</t>
  </si>
  <si>
    <t>78 (36)</t>
  </si>
  <si>
    <t>Western Canada</t>
  </si>
  <si>
    <t>73 (39)</t>
  </si>
  <si>
    <t>74 (38)</t>
  </si>
  <si>
    <t>66 (30)</t>
  </si>
  <si>
    <t>73 (30)</t>
  </si>
  <si>
    <t>77 (25)</t>
  </si>
  <si>
    <t>a. Standard deviation in parentheses.</t>
  </si>
  <si>
    <t xml:space="preserve"> Emission Factors for Biomass</t>
  </si>
  <si>
    <r>
      <t>Source</t>
    </r>
    <r>
      <rPr>
        <b/>
        <vertAlign val="superscript"/>
        <sz val="11"/>
        <color theme="1"/>
        <rFont val="Arial"/>
        <family val="2"/>
      </rPr>
      <t xml:space="preserve">a </t>
    </r>
  </si>
  <si>
    <t>Emission Factor (g/kg fuel)</t>
  </si>
  <si>
    <r>
      <t>CO</t>
    </r>
    <r>
      <rPr>
        <b/>
        <vertAlign val="subscript"/>
        <sz val="11"/>
        <color theme="1"/>
        <rFont val="Arial"/>
        <family val="2"/>
      </rPr>
      <t>2</t>
    </r>
  </si>
  <si>
    <r>
      <t>CH</t>
    </r>
    <r>
      <rPr>
        <b/>
        <vertAlign val="subscript"/>
        <sz val="11"/>
        <color theme="1"/>
        <rFont val="Arial"/>
        <family val="2"/>
      </rPr>
      <t>4</t>
    </r>
  </si>
  <si>
    <r>
      <t>N</t>
    </r>
    <r>
      <rPr>
        <b/>
        <vertAlign val="subscript"/>
        <sz val="11"/>
        <color theme="1"/>
        <rFont val="Arial"/>
        <family val="2"/>
      </rPr>
      <t>2</t>
    </r>
    <r>
      <rPr>
        <b/>
        <sz val="11"/>
        <color theme="1"/>
        <rFont val="Arial"/>
        <family val="2"/>
      </rPr>
      <t>O</t>
    </r>
  </si>
  <si>
    <t>Wood Fuel / Wood Waste</t>
  </si>
  <si>
    <t>Industrial Combustion</t>
  </si>
  <si>
    <r>
      <t> 1 715</t>
    </r>
    <r>
      <rPr>
        <vertAlign val="superscript"/>
        <sz val="11"/>
        <rFont val="Arial"/>
        <family val="2"/>
      </rPr>
      <t>b</t>
    </r>
  </si>
  <si>
    <r>
      <t> 0.1</t>
    </r>
    <r>
      <rPr>
        <vertAlign val="superscript"/>
        <sz val="11"/>
        <rFont val="Arial"/>
        <family val="2"/>
      </rPr>
      <t>c</t>
    </r>
  </si>
  <si>
    <r>
      <t> 0.07</t>
    </r>
    <r>
      <rPr>
        <vertAlign val="superscript"/>
        <sz val="11"/>
        <rFont val="Arial"/>
        <family val="2"/>
      </rPr>
      <t>c</t>
    </r>
  </si>
  <si>
    <t>Forest Wildfires</t>
  </si>
  <si>
    <t>Open Combustion</t>
  </si>
  <si>
    <r>
      <t>NA</t>
    </r>
    <r>
      <rPr>
        <vertAlign val="superscript"/>
        <sz val="11"/>
        <rFont val="Arial"/>
        <family val="2"/>
      </rPr>
      <t>d</t>
    </r>
  </si>
  <si>
    <r>
      <t>NA</t>
    </r>
    <r>
      <rPr>
        <vertAlign val="superscript"/>
        <sz val="11"/>
        <rFont val="Arial"/>
        <family val="2"/>
      </rPr>
      <t>e</t>
    </r>
  </si>
  <si>
    <t>Controlled Burning</t>
  </si>
  <si>
    <t>Spent Pulping Liquor</t>
  </si>
  <si>
    <r>
      <t> 1 250</t>
    </r>
    <r>
      <rPr>
        <vertAlign val="superscript"/>
        <sz val="11"/>
        <rFont val="Arial"/>
        <family val="2"/>
      </rPr>
      <t>f</t>
    </r>
  </si>
  <si>
    <r>
      <t> 0.03</t>
    </r>
    <r>
      <rPr>
        <vertAlign val="superscript"/>
        <sz val="11"/>
        <rFont val="Arial"/>
        <family val="2"/>
      </rPr>
      <t>g</t>
    </r>
  </si>
  <si>
    <r>
      <t> 0.005</t>
    </r>
    <r>
      <rPr>
        <vertAlign val="superscript"/>
        <sz val="11"/>
        <rFont val="Arial"/>
        <family val="2"/>
      </rPr>
      <t>g</t>
    </r>
  </si>
  <si>
    <t>Stoves and Fireplaces</t>
  </si>
  <si>
    <t>Residential Combustion</t>
  </si>
  <si>
    <t xml:space="preserve">     Conventional Stoves</t>
  </si>
  <si>
    <r>
      <t>1 539</t>
    </r>
    <r>
      <rPr>
        <vertAlign val="superscript"/>
        <sz val="11"/>
        <rFont val="Arial"/>
        <family val="2"/>
      </rPr>
      <t>h</t>
    </r>
  </si>
  <si>
    <r>
      <t> 12.9</t>
    </r>
    <r>
      <rPr>
        <vertAlign val="superscript"/>
        <sz val="11"/>
        <rFont val="Arial"/>
        <family val="2"/>
      </rPr>
      <t>h</t>
    </r>
  </si>
  <si>
    <r>
      <t> 0.12</t>
    </r>
    <r>
      <rPr>
        <vertAlign val="superscript"/>
        <sz val="11"/>
        <rFont val="Arial"/>
        <family val="2"/>
      </rPr>
      <t>h</t>
    </r>
  </si>
  <si>
    <t xml:space="preserve">     Conventional Fireplaces and Inserts</t>
  </si>
  <si>
    <t xml:space="preserve">     Stoves/Fireplaces with Advanced Technology</t>
  </si>
  <si>
    <r>
      <t> 5.9</t>
    </r>
    <r>
      <rPr>
        <vertAlign val="superscript"/>
        <sz val="11"/>
        <rFont val="Arial"/>
        <family val="2"/>
      </rPr>
      <t>h</t>
    </r>
  </si>
  <si>
    <t xml:space="preserve">     or Catalytic Control</t>
  </si>
  <si>
    <t>Pellet Stove</t>
  </si>
  <si>
    <r>
      <t>1 652</t>
    </r>
    <r>
      <rPr>
        <vertAlign val="superscript"/>
        <sz val="11"/>
        <rFont val="Arial"/>
        <family val="2"/>
      </rPr>
      <t>b</t>
    </r>
  </si>
  <si>
    <r>
      <t> 4.12</t>
    </r>
    <r>
      <rPr>
        <vertAlign val="superscript"/>
        <sz val="11"/>
        <rFont val="Arial"/>
        <family val="2"/>
      </rPr>
      <t>h</t>
    </r>
  </si>
  <si>
    <r>
      <t> 0.059</t>
    </r>
    <r>
      <rPr>
        <vertAlign val="superscript"/>
        <sz val="11"/>
        <rFont val="Arial"/>
        <family val="2"/>
      </rPr>
      <t>h</t>
    </r>
  </si>
  <si>
    <t xml:space="preserve">     Other Wood-burning Equipment</t>
  </si>
  <si>
    <r>
      <t>a. CO</t>
    </r>
    <r>
      <rPr>
        <vertAlign val="subscript"/>
        <sz val="11"/>
        <rFont val="Arial"/>
        <family val="2"/>
      </rPr>
      <t>2</t>
    </r>
    <r>
      <rPr>
        <sz val="11"/>
        <rFont val="Arial"/>
        <family val="2"/>
      </rPr>
      <t xml:space="preserve"> emissions from biomass combusted for energy or agricultural purposes are not included in inventory totals, whereas CH</t>
    </r>
    <r>
      <rPr>
        <vertAlign val="subscript"/>
        <sz val="11"/>
        <rFont val="Arial"/>
        <family val="2"/>
      </rPr>
      <t>4</t>
    </r>
    <r>
      <rPr>
        <sz val="11"/>
        <rFont val="Arial"/>
        <family val="2"/>
      </rPr>
      <t xml:space="preserve"> and N</t>
    </r>
    <r>
      <rPr>
        <vertAlign val="subscript"/>
        <sz val="11"/>
        <rFont val="Arial"/>
        <family val="2"/>
      </rPr>
      <t>2</t>
    </r>
    <r>
      <rPr>
        <sz val="11"/>
        <rFont val="Arial"/>
        <family val="2"/>
      </rPr>
      <t>O emissions from these sources are inventoried under the Energy Sector. All greenhouse gas (GHG) emissions, including CO</t>
    </r>
    <r>
      <rPr>
        <vertAlign val="subscript"/>
        <sz val="11"/>
        <rFont val="Arial"/>
        <family val="2"/>
      </rPr>
      <t>2</t>
    </r>
    <r>
      <rPr>
        <sz val="11"/>
        <rFont val="Arial"/>
        <family val="2"/>
      </rPr>
      <t xml:space="preserve"> emissions from biomass burned in managed forests (wildfires and controlled burning), are reported under Land-Use, Land-use Change and Forestry (LULUCF) and excluded from national inventory totals.</t>
    </r>
  </si>
  <si>
    <t>b. Adapted from U.S. EPA (2003).</t>
  </si>
  <si>
    <t>c. Adapted from U.S. EPA (2003) and NCASI TB998 (2012).</t>
  </si>
  <si>
    <r>
      <t>d. Emission ratio for CH</t>
    </r>
    <r>
      <rPr>
        <vertAlign val="subscript"/>
        <sz val="11"/>
        <rFont val="Arial"/>
        <family val="2"/>
      </rPr>
      <t>4</t>
    </r>
    <r>
      <rPr>
        <sz val="11"/>
        <rFont val="Arial"/>
        <family val="2"/>
      </rPr>
      <t xml:space="preserve"> is 1/90th CO</t>
    </r>
    <r>
      <rPr>
        <vertAlign val="subscript"/>
        <sz val="11"/>
        <rFont val="Arial"/>
        <family val="2"/>
      </rPr>
      <t>2</t>
    </r>
    <r>
      <rPr>
        <sz val="11"/>
        <rFont val="Arial"/>
        <family val="2"/>
      </rPr>
      <t>. See NIR Annex 3.4.</t>
    </r>
  </si>
  <si>
    <r>
      <t>e. Emission ratio for N</t>
    </r>
    <r>
      <rPr>
        <vertAlign val="subscript"/>
        <sz val="11"/>
        <rFont val="Arial"/>
        <family val="2"/>
      </rPr>
      <t>2</t>
    </r>
    <r>
      <rPr>
        <sz val="11"/>
        <rFont val="Arial"/>
        <family val="2"/>
      </rPr>
      <t>O is 0.017% CO</t>
    </r>
    <r>
      <rPr>
        <vertAlign val="subscript"/>
        <sz val="11"/>
        <rFont val="Arial"/>
        <family val="2"/>
      </rPr>
      <t>2</t>
    </r>
    <r>
      <rPr>
        <sz val="11"/>
        <rFont val="Arial"/>
        <family val="2"/>
      </rPr>
      <t>. See NIR Annex 3.4.</t>
    </r>
  </si>
  <si>
    <t>f. Adapted from NCASI (2011).</t>
  </si>
  <si>
    <t>g. Adapted from NCASI (2012).</t>
  </si>
  <si>
    <t>h. Adapted from IPCC (2006).</t>
  </si>
  <si>
    <t>Emission Factors for Landfill Gas Combustion</t>
  </si>
  <si>
    <t xml:space="preserve">Source </t>
  </si>
  <si>
    <t>Landfill Gas</t>
  </si>
  <si>
    <t>Industrial Combustion (For Energy)</t>
  </si>
  <si>
    <r>
      <t>2 752</t>
    </r>
    <r>
      <rPr>
        <vertAlign val="superscript"/>
        <sz val="11"/>
        <rFont val="Arial"/>
        <family val="2"/>
      </rPr>
      <t>a</t>
    </r>
  </si>
  <si>
    <r>
      <t>0,05</t>
    </r>
    <r>
      <rPr>
        <vertAlign val="superscript"/>
        <sz val="11"/>
        <rFont val="Arial"/>
        <family val="2"/>
      </rPr>
      <t>a</t>
    </r>
  </si>
  <si>
    <r>
      <t>0,005</t>
    </r>
    <r>
      <rPr>
        <vertAlign val="superscript"/>
        <sz val="11"/>
        <rFont val="Arial"/>
        <family val="2"/>
      </rPr>
      <t>a</t>
    </r>
  </si>
  <si>
    <r>
      <t>kg/t CH</t>
    </r>
    <r>
      <rPr>
        <vertAlign val="subscript"/>
        <sz val="11"/>
        <rFont val="Calibri"/>
        <family val="2"/>
        <scheme val="minor"/>
      </rPr>
      <t>4</t>
    </r>
    <r>
      <rPr>
        <sz val="11"/>
        <rFont val="Calibri"/>
        <family val="2"/>
        <scheme val="minor"/>
      </rPr>
      <t xml:space="preserve"> Utilized for Energy</t>
    </r>
  </si>
  <si>
    <t>Flaring</t>
  </si>
  <si>
    <t>NE</t>
  </si>
  <si>
    <r>
      <t>kg/t CH</t>
    </r>
    <r>
      <rPr>
        <vertAlign val="subscript"/>
        <sz val="11"/>
        <rFont val="Calibri"/>
        <family val="2"/>
        <scheme val="minor"/>
      </rPr>
      <t>4</t>
    </r>
    <r>
      <rPr>
        <sz val="11"/>
        <rFont val="Calibri"/>
        <family val="2"/>
        <scheme val="minor"/>
      </rPr>
      <t xml:space="preserve"> Flared</t>
    </r>
  </si>
  <si>
    <r>
      <t>Methane Correction Factors (MCF) and Emission Factors (EF) for CH</t>
    </r>
    <r>
      <rPr>
        <b/>
        <vertAlign val="subscript"/>
        <sz val="11"/>
        <rFont val="Arial"/>
        <family val="2"/>
      </rPr>
      <t>4</t>
    </r>
    <r>
      <rPr>
        <b/>
        <sz val="11"/>
        <rFont val="Arial"/>
        <family val="2"/>
      </rPr>
      <t xml:space="preserve"> from Wastewater Treatment and Discharge</t>
    </r>
  </si>
  <si>
    <t>Treatment</t>
  </si>
  <si>
    <t>EF</t>
  </si>
  <si>
    <t>No Treatment</t>
  </si>
  <si>
    <r>
      <t>0.1</t>
    </r>
    <r>
      <rPr>
        <vertAlign val="superscript"/>
        <sz val="10"/>
        <rFont val="Arial"/>
        <family val="2"/>
      </rPr>
      <t>a</t>
    </r>
  </si>
  <si>
    <t>Primary</t>
  </si>
  <si>
    <r>
      <t>0.018</t>
    </r>
    <r>
      <rPr>
        <vertAlign val="superscript"/>
        <sz val="10"/>
        <rFont val="Arial"/>
        <family val="2"/>
      </rPr>
      <t>b</t>
    </r>
  </si>
  <si>
    <t>Aerobic Lagoon</t>
  </si>
  <si>
    <r>
      <t>0</t>
    </r>
    <r>
      <rPr>
        <vertAlign val="superscript"/>
        <sz val="10"/>
        <rFont val="Arial"/>
        <family val="2"/>
      </rPr>
      <t>a</t>
    </r>
  </si>
  <si>
    <t>Anaerobic Lagoon</t>
  </si>
  <si>
    <r>
      <t>0.8</t>
    </r>
    <r>
      <rPr>
        <vertAlign val="superscript"/>
        <sz val="10"/>
        <rFont val="Arial"/>
        <family val="2"/>
      </rPr>
      <t>a</t>
    </r>
  </si>
  <si>
    <t>Facultative Lagoon</t>
  </si>
  <si>
    <r>
      <t>0.2</t>
    </r>
    <r>
      <rPr>
        <vertAlign val="superscript"/>
        <sz val="10"/>
        <rFont val="Arial"/>
        <family val="2"/>
      </rPr>
      <t>a</t>
    </r>
  </si>
  <si>
    <t>Other / Unspecified Lagoon</t>
  </si>
  <si>
    <r>
      <t>0.2</t>
    </r>
    <r>
      <rPr>
        <vertAlign val="superscript"/>
        <sz val="10"/>
        <rFont val="Arial"/>
        <family val="2"/>
      </rPr>
      <t>c</t>
    </r>
  </si>
  <si>
    <t>Secondary Anaerobic</t>
  </si>
  <si>
    <t>Secondary Activated Sludge</t>
  </si>
  <si>
    <r>
      <t>0.01</t>
    </r>
    <r>
      <rPr>
        <vertAlign val="superscript"/>
        <sz val="10"/>
        <rFont val="Arial"/>
        <family val="2"/>
      </rPr>
      <t>b</t>
    </r>
  </si>
  <si>
    <t>Trickling Filter</t>
  </si>
  <si>
    <t>Trickling Filter – High Rate</t>
  </si>
  <si>
    <t>Rotating Biological Contactor</t>
  </si>
  <si>
    <t>Sequencing Batch Reactor</t>
  </si>
  <si>
    <r>
      <t>0.05</t>
    </r>
    <r>
      <rPr>
        <vertAlign val="superscript"/>
        <sz val="10"/>
        <rFont val="Arial"/>
        <family val="2"/>
      </rPr>
      <t>d</t>
    </r>
  </si>
  <si>
    <t>Secondary Biofiltration</t>
  </si>
  <si>
    <t>Secondary with Biological Nutrient Removal</t>
  </si>
  <si>
    <t>Septic</t>
  </si>
  <si>
    <r>
      <t>0.5</t>
    </r>
    <r>
      <rPr>
        <vertAlign val="superscript"/>
        <sz val="10"/>
        <rFont val="Arial"/>
        <family val="2"/>
      </rPr>
      <t>a</t>
    </r>
  </si>
  <si>
    <t>Septic with Marine Outfall</t>
  </si>
  <si>
    <t>Wetland</t>
  </si>
  <si>
    <r>
      <t>0.17</t>
    </r>
    <r>
      <rPr>
        <vertAlign val="superscript"/>
        <sz val="10"/>
        <rFont val="Arial"/>
        <family val="2"/>
      </rPr>
      <t>e</t>
    </r>
  </si>
  <si>
    <t>Other / Unknown</t>
  </si>
  <si>
    <r>
      <t>0.2</t>
    </r>
    <r>
      <rPr>
        <vertAlign val="superscript"/>
        <sz val="10"/>
        <rFont val="Arial"/>
        <family val="2"/>
      </rPr>
      <t>f</t>
    </r>
  </si>
  <si>
    <t>EF calculated as MCF x Bo, where Bo is Canada-specific value of 0.36</t>
  </si>
  <si>
    <t>a IPCC (2006) (Vol. 5, Chapter 6, Table 6.3)</t>
  </si>
  <si>
    <t>b. IPCC (2019) Guideline Refinement</t>
  </si>
  <si>
    <t>c. Assuming Unspecified lagoon types were assumed to be facultative lagoons.</t>
  </si>
  <si>
    <t>d. Taseli (2018). Point source pollution and climate change impact from Sequential Batch Reactor wastewater treatment plant.</t>
  </si>
  <si>
    <t>e. IPCC Supplement to 2006 Guidelines for Wetlands (2014). Chapter 6. Mean value of MCF's for three wetland types provided in document.</t>
  </si>
  <si>
    <t>f. Assuming facilities of unknown or other treatment type are either facultative lagoon or untreated discharge to sea. The median value of the MCF and EF of these technologies used.</t>
  </si>
  <si>
    <t>Treatment Category</t>
  </si>
  <si>
    <t>Emission Factors for Waste Incineration</t>
  </si>
  <si>
    <t>Emission Factors - kg / tonne waste</t>
  </si>
  <si>
    <t>Municipal Solid Waste Incineration – Continuous – Fluidized Bed</t>
  </si>
  <si>
    <t>Municipal Solid Waste Incineration – Continuous – Stoker</t>
  </si>
  <si>
    <t>Municipal Solid Waste Incineration – Semi-Continuous – Fluidize Bed</t>
  </si>
  <si>
    <t>Municipal Solid Waste Incineration – Semi-Continuous – Stoker</t>
  </si>
  <si>
    <t>Municipal Solid Waste Incineration – Batch – Fluidized Bed</t>
  </si>
  <si>
    <t>Municipal Solid Waste Incineration – Batch – Stoker</t>
  </si>
  <si>
    <t>Sewage Sludge Incineration</t>
  </si>
  <si>
    <t>Hazardous Waste Incineration</t>
  </si>
  <si>
    <t>Clinical Waste Incineration – Continuous</t>
  </si>
  <si>
    <t>Clinical Waste Incineration – Batch</t>
  </si>
  <si>
    <t>Industrial Sludge - Continuous</t>
  </si>
  <si>
    <t>Industrial Sludge - Batch</t>
  </si>
  <si>
    <t>Fossil Liquid Waste - Continuous</t>
  </si>
  <si>
    <t>Fossil Liquid Waste - Batch</t>
  </si>
  <si>
    <t>Fossil Liquid Waste - Semi-Continuous</t>
  </si>
  <si>
    <t>Industrial - Continuous - Stoker</t>
  </si>
  <si>
    <t>Industrial - Continuous - Fluidized Bed</t>
  </si>
  <si>
    <t>Industrial - Semi-Continuous - Fluidized Bed</t>
  </si>
  <si>
    <t>Industrial - Semi-Continuous - Stoker</t>
  </si>
  <si>
    <t>Industrial - Batch - Fluidized Bed</t>
  </si>
  <si>
    <t>Industrial - Batch - Stoker</t>
  </si>
  <si>
    <t>Emission Factors for Biological Treatment of Solid Waste</t>
  </si>
  <si>
    <t>Waste of Facility Type</t>
  </si>
  <si>
    <t>Emission Factors</t>
  </si>
  <si>
    <t>Anaerobic Digestion</t>
  </si>
  <si>
    <t>% of methane produced in biogas</t>
  </si>
  <si>
    <t>Composting</t>
  </si>
  <si>
    <t xml:space="preserve"> g/kg Wet Waste </t>
  </si>
  <si>
    <t xml:space="preserve">All EFs adapted from U.S. EPA (1996) and CAPP (1999) and weighted using annual fuel gas </t>
  </si>
  <si>
    <t>a. Years 2019-2022, BCER (2023). Years 2001-2018, BC (2017). Years 1990-2000, constant.</t>
  </si>
  <si>
    <t>linear interpolation.  Years 1990-1995, CAPP (1999).</t>
  </si>
  <si>
    <t xml:space="preserve">volumes taken from the following sources and grouped to align with CAPP (1999). </t>
  </si>
  <si>
    <r>
      <t>CH</t>
    </r>
    <r>
      <rPr>
        <b/>
        <vertAlign val="subscript"/>
        <sz val="11"/>
        <rFont val="Arial"/>
        <family val="2"/>
      </rPr>
      <t xml:space="preserve">4 </t>
    </r>
    <r>
      <rPr>
        <b/>
        <sz val="11"/>
        <rFont val="Arial"/>
        <family val="2"/>
      </rPr>
      <t>Emission Factors for Natural Gas Producer Consumption in Western Provinces</t>
    </r>
  </si>
  <si>
    <t>c. Years 2013-2022, Petrinex (2023). Years 1990-2012, SK MER (2012-).</t>
  </si>
  <si>
    <t xml:space="preserve">b.  Years 2010-2022, Petrinex (2010-2023). Years 2004-2009, AER (2003-). Years 1996-2003, </t>
  </si>
  <si>
    <t>b. Prior to 2012, natural gas consumption was regional non-marketable natural gas. Since 2012, marketable natural gas has been imported from BC.</t>
  </si>
  <si>
    <t>b. IPCC (2000).</t>
  </si>
  <si>
    <t>d. IPCC (2006).</t>
  </si>
  <si>
    <t>b. Cheminfo Services (2010).</t>
  </si>
  <si>
    <t>a. Default value from IPCC/OECD/IEA (1997).</t>
  </si>
  <si>
    <t>a. IPCC (2006).</t>
  </si>
  <si>
    <t>Data Source: International Aluminium Institute (IAI) (2006).</t>
  </si>
  <si>
    <t>g. IPCC (2006).</t>
  </si>
  <si>
    <t>b. McCann (2000).</t>
  </si>
  <si>
    <t>a. IPCC/OECD/IEA (1997).</t>
  </si>
  <si>
    <t>c. Release percentage of HFC bank (by application) during disposal.</t>
  </si>
  <si>
    <t>b. Release percentage of HFC bank (by application) during operation.</t>
  </si>
  <si>
    <t>a. Percentage of losses of the HFC charged into new equipement.</t>
  </si>
  <si>
    <t>a. Percentage of losses of the PFC charged into new equipment.</t>
  </si>
  <si>
    <t>b. Annual release percentage of PFC bank (by application) during operation.</t>
  </si>
  <si>
    <t>c. Release percentage of PFC bank (by application) during disposal.</t>
  </si>
  <si>
    <t>Source: IPCC (2006).</t>
  </si>
  <si>
    <t>Note: 
Source: IPCC (2006).</t>
  </si>
  <si>
    <t>Note: 
Source: IPCC (2000).</t>
  </si>
  <si>
    <t>Data source: IPCC (2006) (Vol. 4: Agriculture, Forestry and Other Land Uses, Table 10.10).</t>
  </si>
  <si>
    <t>Source: IPCC (2006) (Vol. 4: Agriculture, Forestry and Other Land Uses, Tables 10A-5 to 10A-9 – cool climate, average annual temperature 12°C).</t>
  </si>
  <si>
    <t>Source: IPCC (2006) (Vol. 4: Agriculture, Forestry and Other Land Uses, Table 10.17 – cool climate, average annual temperature 12°C).</t>
  </si>
  <si>
    <t>Source: IPCC (2006) (Vol. 4: Agriculture, Forestry and Other Land Uses, Table 10.21).</t>
  </si>
  <si>
    <t>Note: 
Source: IPCC (2006) (Vol. 4: Agriculture, Forestry and Other Land Uses, Table 10.21).</t>
  </si>
  <si>
    <t>b. U.S. EPA (1998).</t>
  </si>
  <si>
    <t>a. Adapted From IPCC (2006) (Vol. 2, Table 2.2).</t>
  </si>
  <si>
    <r>
      <t>3.0</t>
    </r>
    <r>
      <rPr>
        <vertAlign val="superscript"/>
        <sz val="11"/>
        <rFont val="Arial"/>
        <family val="2"/>
      </rPr>
      <t>b</t>
    </r>
  </si>
  <si>
    <t>b. ECCC estimate.</t>
  </si>
  <si>
    <t>c. Modelled as facultative lagoon.</t>
  </si>
  <si>
    <r>
      <t>d. To convert N</t>
    </r>
    <r>
      <rPr>
        <vertAlign val="subscript"/>
        <sz val="11"/>
        <rFont val="Calibri"/>
        <family val="2"/>
        <scheme val="minor"/>
      </rPr>
      <t>2</t>
    </r>
    <r>
      <rPr>
        <sz val="11"/>
        <rFont val="Calibri"/>
        <family val="2"/>
        <scheme val="minor"/>
      </rPr>
      <t>O-N to N</t>
    </r>
    <r>
      <rPr>
        <vertAlign val="subscript"/>
        <sz val="11"/>
        <rFont val="Calibri"/>
        <family val="2"/>
        <scheme val="minor"/>
      </rPr>
      <t>2</t>
    </r>
    <r>
      <rPr>
        <sz val="11"/>
        <rFont val="Calibri"/>
        <family val="2"/>
        <scheme val="minor"/>
      </rPr>
      <t>O, multiply by 44/28.</t>
    </r>
  </si>
  <si>
    <t>a. Years 1990–1998, McCann (2000). Years 1999–2022, ECCC (2021a).</t>
  </si>
  <si>
    <t>a. Adapted from EERL (2020) using Petrinex (2010-2023) annual volumetric data</t>
  </si>
  <si>
    <t>b. Derived using ECCC (2023a) and CNLOPB (2023).</t>
  </si>
  <si>
    <t>b. Adapted from U.S. EPA (1996) and CAPP (1999). Not applicable in British Columbia, Alberta, and Saskatchewan.</t>
  </si>
  <si>
    <r>
      <t>Emission Factors (g/m</t>
    </r>
    <r>
      <rPr>
        <b/>
        <vertAlign val="superscript"/>
        <sz val="11"/>
        <rFont val="Calibri"/>
        <family val="2"/>
      </rPr>
      <t>3</t>
    </r>
    <r>
      <rPr>
        <b/>
        <sz val="11"/>
        <rFont val="Calibri"/>
        <family val="2"/>
      </rPr>
      <t>)</t>
    </r>
  </si>
  <si>
    <r>
      <t>BC</t>
    </r>
    <r>
      <rPr>
        <b/>
        <vertAlign val="superscript"/>
        <sz val="11"/>
        <rFont val="Calibri"/>
        <family val="2"/>
      </rPr>
      <t xml:space="preserve">a </t>
    </r>
  </si>
  <si>
    <r>
      <t>AB</t>
    </r>
    <r>
      <rPr>
        <b/>
        <vertAlign val="superscript"/>
        <sz val="11"/>
        <rFont val="Calibri"/>
        <family val="2"/>
      </rPr>
      <t xml:space="preserve">b </t>
    </r>
  </si>
  <si>
    <r>
      <t>SK</t>
    </r>
    <r>
      <rPr>
        <b/>
        <vertAlign val="superscript"/>
        <sz val="11"/>
        <rFont val="Calibri"/>
        <family val="2"/>
      </rPr>
      <t xml:space="preserve">c </t>
    </r>
  </si>
  <si>
    <t>b. Weighted emission factor based on Griffin B. 2023. Personal communication (email from Griffin B to Tracey K, Senior Program Engineer, PIRD dated October 19, 2023). Canadian Emissions and Energy Data Centre, and Samms J. 2020 Personal Communication (email from Samms J to Tracey K, Senior Program Engineer, PIRD dated December 8, 2020).</t>
  </si>
  <si>
    <r>
      <t>Oxidation Factor</t>
    </r>
    <r>
      <rPr>
        <b/>
        <vertAlign val="superscript"/>
        <sz val="11"/>
        <rFont val="Arial"/>
        <family val="2"/>
      </rPr>
      <t>b</t>
    </r>
    <r>
      <rPr>
        <b/>
        <sz val="11"/>
        <rFont val="Arial"/>
        <family val="2"/>
      </rPr>
      <t xml:space="preserve"> (%)</t>
    </r>
  </si>
  <si>
    <t xml:space="preserve">b. ECCC (2023a). </t>
  </si>
  <si>
    <t>q. ECCC (2022)</t>
  </si>
  <si>
    <r>
      <t>418-425</t>
    </r>
    <r>
      <rPr>
        <vertAlign val="superscript"/>
        <sz val="11"/>
        <rFont val="Arial"/>
        <family val="2"/>
      </rPr>
      <t>c</t>
    </r>
  </si>
  <si>
    <r>
      <t>458-468</t>
    </r>
    <r>
      <rPr>
        <vertAlign val="superscript"/>
        <sz val="11"/>
        <rFont val="Arial"/>
        <family val="2"/>
      </rPr>
      <t>c</t>
    </r>
  </si>
  <si>
    <t>a.  Range of year-specific emission factors provided by the Cement Association of Canada (2015) and ECCC (2023b).</t>
  </si>
  <si>
    <t>b. Range of year-specific emission factors developed based on information from the Canadian Lime Institute (CLI) (2008) and ECCC (2023b).</t>
  </si>
  <si>
    <t>c. Range of year-specific emission factors from AMEC Earth &amp; Environmental (2006) and ECCC (2023b).</t>
  </si>
  <si>
    <t>Sector-wide weighted average in 2022</t>
  </si>
  <si>
    <r>
      <t>4.5–7.7</t>
    </r>
    <r>
      <rPr>
        <vertAlign val="superscript"/>
        <sz val="11"/>
        <rFont val="Arial"/>
        <family val="2"/>
      </rPr>
      <t>b</t>
    </r>
  </si>
  <si>
    <t>Emissions from basic oxide furnaces</t>
  </si>
  <si>
    <r>
      <t>0.14–0.23</t>
    </r>
    <r>
      <rPr>
        <vertAlign val="superscript"/>
        <sz val="11"/>
        <rFont val="Arial"/>
        <family val="2"/>
      </rPr>
      <t>b</t>
    </r>
  </si>
  <si>
    <r>
      <t>CO</t>
    </r>
    <r>
      <rPr>
        <vertAlign val="subscript"/>
        <sz val="11"/>
        <rFont val="Arial"/>
        <family val="2"/>
      </rPr>
      <t xml:space="preserve">2 </t>
    </r>
    <r>
      <rPr>
        <sz val="11"/>
        <rFont val="Arial"/>
        <family val="2"/>
      </rPr>
      <t>/ kg CaC</t>
    </r>
    <r>
      <rPr>
        <strike/>
        <sz val="11"/>
        <rFont val="Arial"/>
        <family val="2"/>
      </rPr>
      <t>a</t>
    </r>
    <r>
      <rPr>
        <sz val="11"/>
        <rFont val="Arial"/>
        <family val="2"/>
      </rPr>
      <t>O</t>
    </r>
    <r>
      <rPr>
        <vertAlign val="subscript"/>
        <sz val="11"/>
        <rFont val="Arial"/>
        <family val="2"/>
      </rPr>
      <t>3</t>
    </r>
  </si>
  <si>
    <t xml:space="preserve">a. Range of year-specific emission factors provided in Cheminfo Services (2010) and ECCC (2023b). </t>
  </si>
  <si>
    <t>b. Provided by the Canadian Steel Producers Association and ECCC (2022). Chan K. (2009). Personal communication (email from Chan K to Pagé M, Environment Canada, dated July 21, 2009). Canadian Steel Producers Association.</t>
  </si>
  <si>
    <t>4.4–4.7</t>
  </si>
  <si>
    <t>3.4–3.9</t>
  </si>
  <si>
    <t>0.14–0.26</t>
  </si>
  <si>
    <t>0.1–0.9</t>
  </si>
  <si>
    <t>a. Range of values from CSPA (2009) and ECCC (2023b).</t>
  </si>
  <si>
    <r>
      <t>0.2 kg CF</t>
    </r>
    <r>
      <rPr>
        <vertAlign val="subscript"/>
        <sz val="11"/>
        <rFont val="Arial"/>
        <family val="2"/>
      </rPr>
      <t>4</t>
    </r>
    <r>
      <rPr>
        <sz val="11"/>
        <rFont val="Arial"/>
        <family val="2"/>
      </rPr>
      <t xml:space="preserve"> / kg c-C</t>
    </r>
    <r>
      <rPr>
        <vertAlign val="subscript"/>
        <sz val="11"/>
        <rFont val="Arial"/>
        <family val="2"/>
      </rPr>
      <t>4</t>
    </r>
    <r>
      <rPr>
        <sz val="11"/>
        <rFont val="Arial"/>
        <family val="2"/>
      </rPr>
      <t>F</t>
    </r>
    <r>
      <rPr>
        <vertAlign val="subscript"/>
        <sz val="11"/>
        <rFont val="Arial"/>
        <family val="2"/>
      </rPr>
      <t>8</t>
    </r>
    <r>
      <rPr>
        <sz val="11"/>
        <rFont val="Arial"/>
        <family val="2"/>
      </rPr>
      <t>,
0.2 kg C</t>
    </r>
    <r>
      <rPr>
        <vertAlign val="subscript"/>
        <sz val="11"/>
        <rFont val="Arial"/>
        <family val="2"/>
      </rPr>
      <t>2</t>
    </r>
    <r>
      <rPr>
        <sz val="11"/>
        <rFont val="Arial"/>
        <family val="2"/>
      </rPr>
      <t>F</t>
    </r>
    <r>
      <rPr>
        <vertAlign val="subscript"/>
        <sz val="11"/>
        <rFont val="Arial"/>
        <family val="2"/>
      </rPr>
      <t>6</t>
    </r>
    <r>
      <rPr>
        <sz val="11"/>
        <rFont val="Arial"/>
        <family val="2"/>
      </rPr>
      <t xml:space="preserve"> / kg c-C</t>
    </r>
    <r>
      <rPr>
        <vertAlign val="subscript"/>
        <sz val="11"/>
        <rFont val="Arial"/>
        <family val="2"/>
      </rPr>
      <t>4</t>
    </r>
    <r>
      <rPr>
        <sz val="11"/>
        <rFont val="Arial"/>
        <family val="2"/>
      </rPr>
      <t>F</t>
    </r>
    <r>
      <rPr>
        <vertAlign val="subscript"/>
        <sz val="11"/>
        <rFont val="Arial"/>
        <family val="2"/>
      </rPr>
      <t>8</t>
    </r>
  </si>
  <si>
    <r>
      <t>Miscellaneous</t>
    </r>
    <r>
      <rPr>
        <b/>
        <vertAlign val="superscript"/>
        <sz val="11"/>
        <rFont val="Arial"/>
        <family val="2"/>
      </rPr>
      <t>d</t>
    </r>
    <r>
      <rPr>
        <b/>
        <sz val="11"/>
        <rFont val="Arial"/>
        <family val="2"/>
      </rPr>
      <t xml:space="preserve"> (Hospital / institutional sterilizing and leak testing)</t>
    </r>
  </si>
  <si>
    <t>e. Environment and Climate Change Canada (2015).</t>
  </si>
  <si>
    <r>
      <t>Maximum CH</t>
    </r>
    <r>
      <rPr>
        <b/>
        <vertAlign val="subscript"/>
        <sz val="11"/>
        <rFont val="Arial"/>
        <family val="2"/>
      </rPr>
      <t>4</t>
    </r>
    <r>
      <rPr>
        <b/>
        <sz val="11"/>
        <rFont val="Arial"/>
        <family val="2"/>
      </rPr>
      <t>-Producing Potential (B</t>
    </r>
    <r>
      <rPr>
        <b/>
        <vertAlign val="subscript"/>
        <sz val="11"/>
        <rFont val="Arial"/>
        <family val="2"/>
      </rPr>
      <t>0</t>
    </r>
    <r>
      <rPr>
        <b/>
        <sz val="11"/>
        <rFont val="Arial"/>
        <family val="2"/>
      </rPr>
      <t>) (m</t>
    </r>
    <r>
      <rPr>
        <b/>
        <vertAlign val="superscript"/>
        <sz val="11"/>
        <rFont val="Arial"/>
        <family val="2"/>
      </rPr>
      <t xml:space="preserve">3 </t>
    </r>
    <r>
      <rPr>
        <b/>
        <sz val="11"/>
        <rFont val="Arial"/>
        <family val="2"/>
      </rPr>
      <t>kg</t>
    </r>
    <r>
      <rPr>
        <b/>
        <vertAlign val="superscript"/>
        <sz val="11"/>
        <rFont val="Arial"/>
        <family val="2"/>
      </rPr>
      <t>-1</t>
    </r>
    <r>
      <rPr>
        <b/>
        <sz val="11"/>
        <rFont val="Arial"/>
        <family val="2"/>
      </rPr>
      <t xml:space="preserve"> VS)</t>
    </r>
  </si>
  <si>
    <t>Data source: IPCC (2006) (Vol. 4: Agriculture, Forestry and Other Land Uses, Tables 10A-5 to 10A-9).</t>
  </si>
  <si>
    <r>
      <t>2022 Emission Factors (EF) for Manure Nitrogen (N) Lost as N</t>
    </r>
    <r>
      <rPr>
        <b/>
        <vertAlign val="subscript"/>
        <sz val="11"/>
        <rFont val="Arial"/>
        <family val="2"/>
      </rPr>
      <t>2</t>
    </r>
    <r>
      <rPr>
        <b/>
        <sz val="11"/>
        <rFont val="Arial"/>
        <family val="2"/>
      </rPr>
      <t>O During Storage of Non-Cattle and Non-Swine Manure</t>
    </r>
  </si>
  <si>
    <r>
      <t>2022 Emission Factors (EF) for Manure Nitrogen (N) Lost Indirectly as N</t>
    </r>
    <r>
      <rPr>
        <b/>
        <vertAlign val="subscript"/>
        <sz val="11"/>
        <rFont val="Arial"/>
        <family val="2"/>
      </rPr>
      <t>2</t>
    </r>
    <r>
      <rPr>
        <b/>
        <sz val="11"/>
        <rFont val="Arial"/>
        <family val="2"/>
      </rPr>
      <t>O Due to Volatilization and Leaching During Storage</t>
    </r>
  </si>
  <si>
    <r>
      <t>2022 Emission Factors (EF) for Manure Nitrogen (N) Lost as NH</t>
    </r>
    <r>
      <rPr>
        <b/>
        <vertAlign val="subscript"/>
        <sz val="11"/>
        <rFont val="Arial"/>
        <family val="2"/>
      </rPr>
      <t>3</t>
    </r>
    <r>
      <rPr>
        <b/>
        <sz val="11"/>
        <rFont val="Arial"/>
        <family val="2"/>
      </rPr>
      <t xml:space="preserve"> Due to Volatilization During Storage</t>
    </r>
  </si>
  <si>
    <r>
      <t>EF (g N</t>
    </r>
    <r>
      <rPr>
        <b/>
        <vertAlign val="subscript"/>
        <sz val="11"/>
        <rFont val="Arial"/>
        <family val="2"/>
      </rPr>
      <t>2</t>
    </r>
    <r>
      <rPr>
        <b/>
        <sz val="11"/>
        <rFont val="Arial"/>
        <family val="2"/>
      </rPr>
      <t>O kg</t>
    </r>
    <r>
      <rPr>
        <b/>
        <vertAlign val="superscript"/>
        <sz val="11"/>
        <rFont val="Arial"/>
        <family val="2"/>
      </rPr>
      <t>-1</t>
    </r>
    <r>
      <rPr>
        <b/>
        <sz val="11"/>
        <rFont val="Arial"/>
        <family val="2"/>
      </rPr>
      <t xml:space="preserve"> N applied)</t>
    </r>
  </si>
  <si>
    <r>
      <t xml:space="preserve"> Wet climate: 0.014 kg N</t>
    </r>
    <r>
      <rPr>
        <vertAlign val="subscript"/>
        <sz val="11"/>
        <rFont val="Arial"/>
        <family val="2"/>
      </rPr>
      <t>2</t>
    </r>
    <r>
      <rPr>
        <sz val="11"/>
        <rFont val="Arial"/>
        <family val="2"/>
      </rPr>
      <t>O-N kg</t>
    </r>
    <r>
      <rPr>
        <vertAlign val="superscript"/>
        <sz val="11"/>
        <rFont val="Arial"/>
        <family val="2"/>
      </rPr>
      <t>-1</t>
    </r>
    <r>
      <rPr>
        <sz val="11"/>
        <rFont val="Arial"/>
        <family val="2"/>
      </rPr>
      <t xml:space="preserve"> N
Dry climate: 0.005 kg N2O-N kg</t>
    </r>
    <r>
      <rPr>
        <vertAlign val="superscript"/>
        <sz val="11"/>
        <rFont val="Arial"/>
        <family val="2"/>
      </rPr>
      <t>-1</t>
    </r>
    <r>
      <rPr>
        <sz val="11"/>
        <rFont val="Arial"/>
        <family val="2"/>
      </rPr>
      <t xml:space="preserve"> N</t>
    </r>
  </si>
  <si>
    <r>
      <t>0.0075 kg N</t>
    </r>
    <r>
      <rPr>
        <vertAlign val="subscript"/>
        <sz val="11"/>
        <rFont val="Arial"/>
        <family val="2"/>
      </rPr>
      <t>2</t>
    </r>
    <r>
      <rPr>
        <sz val="11"/>
        <rFont val="Arial"/>
        <family val="2"/>
      </rPr>
      <t>O-N kg</t>
    </r>
    <r>
      <rPr>
        <vertAlign val="superscript"/>
        <sz val="11"/>
        <rFont val="Arial"/>
        <family val="2"/>
      </rPr>
      <t>-1</t>
    </r>
    <r>
      <rPr>
        <sz val="11"/>
        <rFont val="Arial"/>
        <family val="2"/>
      </rPr>
      <t xml:space="preserve"> N</t>
    </r>
  </si>
  <si>
    <t>a. IPCC (2019)</t>
  </si>
  <si>
    <r>
      <t>CH</t>
    </r>
    <r>
      <rPr>
        <b/>
        <vertAlign val="subscript"/>
        <sz val="12"/>
        <rFont val="Calibri"/>
        <family val="2"/>
        <scheme val="minor"/>
      </rPr>
      <t>4</t>
    </r>
    <r>
      <rPr>
        <b/>
        <sz val="12"/>
        <rFont val="Calibri"/>
        <family val="2"/>
        <scheme val="minor"/>
      </rPr>
      <t xml:space="preserve"> Emission Factors (EF) for Enteric Fermentation for Cattle in Select Years from 1990 to 2022</t>
    </r>
  </si>
  <si>
    <r>
      <t>EF(</t>
    </r>
    <r>
      <rPr>
        <b/>
        <vertAlign val="subscript"/>
        <sz val="11"/>
        <rFont val="Calibri"/>
        <family val="2"/>
        <scheme val="minor"/>
      </rPr>
      <t>EF</t>
    </r>
    <r>
      <rPr>
        <b/>
        <sz val="11"/>
        <rFont val="Calibri"/>
        <family val="2"/>
        <scheme val="minor"/>
      </rPr>
      <t>)</t>
    </r>
    <r>
      <rPr>
        <b/>
        <vertAlign val="subscript"/>
        <sz val="11"/>
        <rFont val="Calibri"/>
        <family val="2"/>
        <scheme val="minor"/>
      </rPr>
      <t>T</t>
    </r>
    <r>
      <rPr>
        <b/>
        <sz val="11"/>
        <rFont val="Calibri"/>
        <family val="2"/>
        <scheme val="minor"/>
      </rPr>
      <t xml:space="preserve"> (kg CH</t>
    </r>
    <r>
      <rPr>
        <b/>
        <vertAlign val="subscript"/>
        <sz val="11"/>
        <rFont val="Calibri"/>
        <family val="2"/>
        <scheme val="minor"/>
      </rPr>
      <t xml:space="preserve">4 </t>
    </r>
    <r>
      <rPr>
        <b/>
        <sz val="11"/>
        <rFont val="Calibri"/>
        <family val="2"/>
        <scheme val="minor"/>
      </rPr>
      <t>head</t>
    </r>
    <r>
      <rPr>
        <b/>
        <vertAlign val="superscript"/>
        <sz val="11"/>
        <rFont val="Calibri"/>
        <family val="2"/>
        <scheme val="minor"/>
      </rPr>
      <t>-1</t>
    </r>
    <r>
      <rPr>
        <b/>
        <sz val="11"/>
        <rFont val="Calibri"/>
        <family val="2"/>
        <scheme val="minor"/>
      </rPr>
      <t xml:space="preserve"> yr</t>
    </r>
    <r>
      <rPr>
        <b/>
        <vertAlign val="superscript"/>
        <sz val="11"/>
        <rFont val="Calibri"/>
        <family val="2"/>
        <scheme val="minor"/>
      </rPr>
      <t>-1</t>
    </r>
    <r>
      <rPr>
        <b/>
        <sz val="11"/>
        <rFont val="Calibri"/>
        <family val="2"/>
        <scheme val="minor"/>
      </rPr>
      <t>)</t>
    </r>
    <r>
      <rPr>
        <b/>
        <vertAlign val="superscript"/>
        <sz val="11"/>
        <rFont val="Calibri"/>
        <family val="2"/>
        <scheme val="minor"/>
      </rPr>
      <t>a</t>
    </r>
  </si>
  <si>
    <t>Dairy Cows</t>
  </si>
  <si>
    <t>Dairy Heifers</t>
  </si>
  <si>
    <r>
      <t>Heifers for Slaughter</t>
    </r>
    <r>
      <rPr>
        <b/>
        <vertAlign val="superscript"/>
        <sz val="11"/>
        <rFont val="Calibri"/>
        <family val="2"/>
        <scheme val="minor"/>
      </rPr>
      <t>b</t>
    </r>
  </si>
  <si>
    <r>
      <t>Steers</t>
    </r>
    <r>
      <rPr>
        <b/>
        <vertAlign val="superscript"/>
        <sz val="11"/>
        <rFont val="Calibri"/>
        <family val="2"/>
        <scheme val="minor"/>
      </rPr>
      <t>b</t>
    </r>
  </si>
  <si>
    <t>a.   Enteric emission factors are derived from Boadi et al. (2004b), modified to take account of trends in milk production in dairy cows and carcass weights for several beef cattle categories.</t>
  </si>
  <si>
    <r>
      <t>b.   Reported as kg head</t>
    </r>
    <r>
      <rPr>
        <vertAlign val="superscript"/>
        <sz val="10"/>
        <rFont val="Calibri"/>
        <family val="2"/>
        <scheme val="minor"/>
      </rPr>
      <t>-1</t>
    </r>
    <r>
      <rPr>
        <sz val="10"/>
        <rFont val="Calibri"/>
        <family val="2"/>
        <scheme val="minor"/>
      </rPr>
      <t xml:space="preserve"> yr</t>
    </r>
    <r>
      <rPr>
        <vertAlign val="superscript"/>
        <sz val="10"/>
        <rFont val="Calibri"/>
        <family val="2"/>
        <scheme val="minor"/>
      </rPr>
      <t>-1</t>
    </r>
    <r>
      <rPr>
        <sz val="10"/>
        <rFont val="Calibri"/>
        <family val="2"/>
        <scheme val="minor"/>
      </rPr>
      <t xml:space="preserve">; however, emissions are calculated based on time to slaughter. </t>
    </r>
  </si>
  <si>
    <r>
      <t>Emission Factors (EF) to Estimate CH</t>
    </r>
    <r>
      <rPr>
        <b/>
        <vertAlign val="subscript"/>
        <sz val="12"/>
        <rFont val="Calibri"/>
        <family val="2"/>
        <scheme val="minor"/>
      </rPr>
      <t>4</t>
    </r>
    <r>
      <rPr>
        <b/>
        <sz val="12"/>
        <rFont val="Calibri"/>
        <family val="2"/>
        <scheme val="minor"/>
      </rPr>
      <t xml:space="preserve"> Emissions from Manure Management for Cattle Subcategories from 1990 to 2022</t>
    </r>
  </si>
  <si>
    <r>
      <t>EF(</t>
    </r>
    <r>
      <rPr>
        <b/>
        <vertAlign val="subscript"/>
        <sz val="11"/>
        <rFont val="Calibri"/>
        <family val="2"/>
        <scheme val="minor"/>
      </rPr>
      <t>MM</t>
    </r>
    <r>
      <rPr>
        <b/>
        <sz val="11"/>
        <rFont val="Calibri"/>
        <family val="2"/>
        <scheme val="minor"/>
      </rPr>
      <t>)</t>
    </r>
    <r>
      <rPr>
        <b/>
        <vertAlign val="subscript"/>
        <sz val="11"/>
        <rFont val="Calibri"/>
        <family val="2"/>
        <scheme val="minor"/>
      </rPr>
      <t>T</t>
    </r>
    <r>
      <rPr>
        <b/>
        <sz val="11"/>
        <rFont val="Calibri"/>
        <family val="2"/>
        <scheme val="minor"/>
      </rPr>
      <t xml:space="preserve"> (kg CH</t>
    </r>
    <r>
      <rPr>
        <b/>
        <vertAlign val="subscript"/>
        <sz val="11"/>
        <rFont val="Calibri"/>
        <family val="2"/>
        <scheme val="minor"/>
      </rPr>
      <t xml:space="preserve">4 </t>
    </r>
    <r>
      <rPr>
        <b/>
        <sz val="11"/>
        <rFont val="Calibri"/>
        <family val="2"/>
        <scheme val="minor"/>
      </rPr>
      <t>head</t>
    </r>
    <r>
      <rPr>
        <b/>
        <vertAlign val="superscript"/>
        <sz val="11"/>
        <rFont val="Calibri"/>
        <family val="2"/>
        <scheme val="minor"/>
      </rPr>
      <t>-1</t>
    </r>
    <r>
      <rPr>
        <b/>
        <sz val="11"/>
        <rFont val="Calibri"/>
        <family val="2"/>
        <scheme val="minor"/>
      </rPr>
      <t xml:space="preserve"> yr</t>
    </r>
    <r>
      <rPr>
        <b/>
        <vertAlign val="superscript"/>
        <sz val="11"/>
        <rFont val="Calibri"/>
        <family val="2"/>
        <scheme val="minor"/>
      </rPr>
      <t>-1</t>
    </r>
    <r>
      <rPr>
        <b/>
        <sz val="11"/>
        <rFont val="Calibri"/>
        <family val="2"/>
        <scheme val="minor"/>
      </rPr>
      <t>)</t>
    </r>
  </si>
  <si>
    <r>
      <t>Dairy Heifers</t>
    </r>
    <r>
      <rPr>
        <b/>
        <vertAlign val="superscript"/>
        <sz val="11"/>
        <rFont val="Calibri"/>
        <family val="2"/>
        <scheme val="minor"/>
      </rPr>
      <t>a</t>
    </r>
  </si>
  <si>
    <t xml:space="preserve">Calves </t>
  </si>
  <si>
    <r>
      <t>a. For dairy heifers, emission factors were estimated using the same B</t>
    </r>
    <r>
      <rPr>
        <vertAlign val="subscript"/>
        <sz val="10"/>
        <rFont val="Calibri"/>
        <family val="2"/>
        <scheme val="minor"/>
      </rPr>
      <t>0</t>
    </r>
    <r>
      <rPr>
        <sz val="10"/>
        <rFont val="Calibri"/>
        <family val="2"/>
        <scheme val="minor"/>
      </rPr>
      <t>, MCF and manure management systems as for dairy cows.</t>
    </r>
  </si>
  <si>
    <r>
      <t>b. Reported as kg head</t>
    </r>
    <r>
      <rPr>
        <vertAlign val="superscript"/>
        <sz val="10"/>
        <rFont val="Calibri"/>
        <family val="2"/>
        <scheme val="minor"/>
      </rPr>
      <t>-1</t>
    </r>
    <r>
      <rPr>
        <sz val="10"/>
        <rFont val="Calibri"/>
        <family val="2"/>
        <scheme val="minor"/>
      </rPr>
      <t xml:space="preserve"> yr</t>
    </r>
    <r>
      <rPr>
        <vertAlign val="superscript"/>
        <sz val="10"/>
        <rFont val="Calibri"/>
        <family val="2"/>
        <scheme val="minor"/>
      </rPr>
      <t>-1</t>
    </r>
    <r>
      <rPr>
        <sz val="10"/>
        <rFont val="Calibri"/>
        <family val="2"/>
        <scheme val="minor"/>
      </rPr>
      <t>, but emissions are calculated based on time to slaughter.</t>
    </r>
  </si>
  <si>
    <r>
      <t>Emission Factors (EF) to Estimate CH</t>
    </r>
    <r>
      <rPr>
        <b/>
        <vertAlign val="subscript"/>
        <sz val="12"/>
        <rFont val="Calibri"/>
        <family val="2"/>
        <scheme val="minor"/>
      </rPr>
      <t>4</t>
    </r>
    <r>
      <rPr>
        <b/>
        <sz val="12"/>
        <rFont val="Calibri"/>
        <family val="2"/>
        <scheme val="minor"/>
      </rPr>
      <t xml:space="preserve"> Emissions from Manure Management for Swine Subcategories from 1990 to 2022</t>
    </r>
  </si>
  <si>
    <r>
      <t>2022 CH</t>
    </r>
    <r>
      <rPr>
        <b/>
        <vertAlign val="subscript"/>
        <sz val="12"/>
        <rFont val="Calibri"/>
        <family val="2"/>
        <scheme val="minor"/>
      </rPr>
      <t>4</t>
    </r>
    <r>
      <rPr>
        <b/>
        <sz val="12"/>
        <rFont val="Calibri"/>
        <family val="2"/>
        <scheme val="minor"/>
      </rPr>
      <t xml:space="preserve"> Emission Factors (EF) for Manure Management for Non-Cattle</t>
    </r>
  </si>
  <si>
    <r>
      <t>EF(</t>
    </r>
    <r>
      <rPr>
        <b/>
        <vertAlign val="subscript"/>
        <sz val="10"/>
        <rFont val="Calibri"/>
        <family val="2"/>
        <scheme val="minor"/>
      </rPr>
      <t>MM</t>
    </r>
    <r>
      <rPr>
        <b/>
        <sz val="10"/>
        <rFont val="Calibri"/>
        <family val="2"/>
        <scheme val="minor"/>
      </rPr>
      <t>)</t>
    </r>
    <r>
      <rPr>
        <b/>
        <vertAlign val="subscript"/>
        <sz val="10"/>
        <rFont val="Calibri"/>
        <family val="2"/>
        <scheme val="minor"/>
      </rPr>
      <t>T</t>
    </r>
    <r>
      <rPr>
        <b/>
        <sz val="10"/>
        <rFont val="Calibri"/>
        <family val="2"/>
        <scheme val="minor"/>
      </rPr>
      <t xml:space="preserve"> (kg CH</t>
    </r>
    <r>
      <rPr>
        <b/>
        <vertAlign val="subscript"/>
        <sz val="10"/>
        <rFont val="Calibri"/>
        <family val="2"/>
        <scheme val="minor"/>
      </rPr>
      <t xml:space="preserve">4 </t>
    </r>
    <r>
      <rPr>
        <b/>
        <sz val="10"/>
        <rFont val="Calibri"/>
        <family val="2"/>
        <scheme val="minor"/>
      </rPr>
      <t>head</t>
    </r>
    <r>
      <rPr>
        <b/>
        <vertAlign val="superscript"/>
        <sz val="10"/>
        <rFont val="Calibri"/>
        <family val="2"/>
        <scheme val="minor"/>
      </rPr>
      <t>-1</t>
    </r>
    <r>
      <rPr>
        <b/>
        <sz val="10"/>
        <rFont val="Calibri"/>
        <family val="2"/>
        <scheme val="minor"/>
      </rPr>
      <t xml:space="preserve"> yr</t>
    </r>
    <r>
      <rPr>
        <b/>
        <vertAlign val="superscript"/>
        <sz val="10"/>
        <rFont val="Calibri"/>
        <family val="2"/>
        <scheme val="minor"/>
      </rPr>
      <t>-1</t>
    </r>
    <r>
      <rPr>
        <b/>
        <sz val="10"/>
        <rFont val="Calibri"/>
        <family val="2"/>
        <scheme val="minor"/>
      </rPr>
      <t>)</t>
    </r>
  </si>
  <si>
    <t>Pigs 
(&lt; 20 kg)</t>
  </si>
  <si>
    <r>
      <t>Pigs 
(20</t>
    </r>
    <r>
      <rPr>
        <b/>
        <strike/>
        <sz val="11"/>
        <rFont val="Calibri"/>
        <family val="2"/>
        <scheme val="minor"/>
      </rPr>
      <t>-</t>
    </r>
    <r>
      <rPr>
        <b/>
        <sz val="11"/>
        <rFont val="Calibri"/>
        <family val="2"/>
        <scheme val="minor"/>
      </rPr>
      <t>60 kg)</t>
    </r>
  </si>
  <si>
    <t>Pigs 
(&gt; 60 kg)</t>
  </si>
  <si>
    <t>Non-Cattle Animal Categories</t>
  </si>
  <si>
    <r>
      <t>Manure Management Emission Factors EF(</t>
    </r>
    <r>
      <rPr>
        <b/>
        <vertAlign val="subscript"/>
        <sz val="11"/>
        <rFont val="Calibri"/>
        <family val="2"/>
        <scheme val="minor"/>
      </rPr>
      <t>MM</t>
    </r>
    <r>
      <rPr>
        <b/>
        <sz val="11"/>
        <rFont val="Calibri"/>
        <family val="2"/>
        <scheme val="minor"/>
      </rPr>
      <t>)
(kg CH</t>
    </r>
    <r>
      <rPr>
        <b/>
        <vertAlign val="subscript"/>
        <sz val="11"/>
        <rFont val="Calibri"/>
        <family val="2"/>
        <scheme val="minor"/>
      </rPr>
      <t xml:space="preserve">4 </t>
    </r>
    <r>
      <rPr>
        <b/>
        <sz val="11"/>
        <rFont val="Calibri"/>
        <family val="2"/>
        <scheme val="minor"/>
      </rPr>
      <t>head</t>
    </r>
    <r>
      <rPr>
        <b/>
        <vertAlign val="superscript"/>
        <sz val="11"/>
        <rFont val="Calibri"/>
        <family val="2"/>
        <scheme val="minor"/>
      </rPr>
      <t>-1</t>
    </r>
    <r>
      <rPr>
        <b/>
        <sz val="11"/>
        <rFont val="Calibri"/>
        <family val="2"/>
        <scheme val="minor"/>
      </rPr>
      <t xml:space="preserve"> yr</t>
    </r>
    <r>
      <rPr>
        <b/>
        <vertAlign val="superscript"/>
        <sz val="11"/>
        <rFont val="Calibri"/>
        <family val="2"/>
        <scheme val="minor"/>
      </rPr>
      <t>-1</t>
    </r>
    <r>
      <rPr>
        <b/>
        <sz val="11"/>
        <rFont val="Calibri"/>
        <family val="2"/>
        <scheme val="minor"/>
      </rPr>
      <t>)</t>
    </r>
  </si>
  <si>
    <t>Other livestock</t>
  </si>
  <si>
    <t>Elk and deer</t>
  </si>
  <si>
    <r>
      <t>Wild boars</t>
    </r>
    <r>
      <rPr>
        <vertAlign val="superscript"/>
        <sz val="11"/>
        <rFont val="Calibri"/>
        <family val="2"/>
        <scheme val="minor"/>
      </rPr>
      <t>a</t>
    </r>
  </si>
  <si>
    <t>Foxes</t>
  </si>
  <si>
    <t>Mules and asses</t>
  </si>
  <si>
    <t>a. Emission factor based on swine VS, assuming 100% solid manure.</t>
  </si>
  <si>
    <r>
      <t>o. IPCC, 2014, Default assumption of no N</t>
    </r>
    <r>
      <rPr>
        <vertAlign val="subscript"/>
        <sz val="11"/>
        <rFont val="Calibri"/>
        <family val="2"/>
        <scheme val="minor"/>
      </rPr>
      <t>2</t>
    </r>
    <r>
      <rPr>
        <sz val="11"/>
        <rFont val="Calibri"/>
        <family val="2"/>
        <scheme val="minor"/>
      </rPr>
      <t>O emissions from rewetted/restored areas</t>
    </r>
  </si>
  <si>
    <t>Emission Factor Units</t>
  </si>
  <si>
    <r>
      <t>kg N</t>
    </r>
    <r>
      <rPr>
        <vertAlign val="subscript"/>
        <sz val="11"/>
        <rFont val="Calibri"/>
        <family val="2"/>
        <scheme val="minor"/>
      </rPr>
      <t>2</t>
    </r>
    <r>
      <rPr>
        <sz val="11"/>
        <rFont val="Calibri"/>
        <family val="2"/>
        <scheme val="minor"/>
      </rPr>
      <t xml:space="preserve">O-N/kg N </t>
    </r>
    <r>
      <rPr>
        <vertAlign val="superscript"/>
        <sz val="11"/>
        <rFont val="Calibri"/>
        <family val="2"/>
        <scheme val="minor"/>
      </rPr>
      <t>d</t>
    </r>
  </si>
  <si>
    <r>
      <t>Emission Factors for N</t>
    </r>
    <r>
      <rPr>
        <b/>
        <vertAlign val="subscript"/>
        <sz val="11"/>
        <rFont val="Calibri"/>
        <family val="2"/>
        <scheme val="minor"/>
      </rPr>
      <t>2</t>
    </r>
    <r>
      <rPr>
        <b/>
        <sz val="11"/>
        <rFont val="Calibri"/>
        <family val="2"/>
        <scheme val="minor"/>
      </rPr>
      <t>O from Wastewater Treatment and Discharge</t>
    </r>
  </si>
  <si>
    <r>
      <t>EF (kg N</t>
    </r>
    <r>
      <rPr>
        <b/>
        <vertAlign val="subscript"/>
        <sz val="11"/>
        <rFont val="Calibri"/>
        <family val="2"/>
        <scheme val="minor"/>
      </rPr>
      <t>2</t>
    </r>
    <r>
      <rPr>
        <b/>
        <sz val="11"/>
        <rFont val="Calibri"/>
        <family val="2"/>
        <scheme val="minor"/>
      </rPr>
      <t>O-N/kg N)</t>
    </r>
  </si>
  <si>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</si>
  <si>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</si>
  <si>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</si>
  <si>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3666.67</t>
    </r>
    <r>
      <rPr>
        <vertAlign val="superscript"/>
        <sz val="11"/>
        <rFont val="Calibri"/>
        <family val="2"/>
        <scheme val="minor"/>
      </rPr>
      <t>a</t>
    </r>
  </si>
  <si>
    <r>
      <t>Note: 
Source: IPCC (2006)
a. For Municipal Solid Waste, the emission factor for CO</t>
    </r>
    <r>
      <rPr>
        <vertAlign val="subscript"/>
        <sz val="11"/>
        <rFont val="Calibri"/>
        <family val="2"/>
        <scheme val="minor"/>
      </rPr>
      <t>2</t>
    </r>
    <r>
      <rPr>
        <sz val="11"/>
        <rFont val="Calibri"/>
        <family val="2"/>
        <scheme val="minor"/>
      </rPr>
      <t> is in units of kg CO</t>
    </r>
    <r>
      <rPr>
        <vertAlign val="subscript"/>
        <sz val="11"/>
        <rFont val="Calibri"/>
        <family val="2"/>
        <scheme val="minor"/>
      </rPr>
      <t>2</t>
    </r>
    <r>
      <rPr>
        <sz val="11"/>
        <rFont val="Calibri"/>
        <family val="2"/>
        <scheme val="minor"/>
      </rPr>
      <t> / tonne fossil carbon.</t>
    </r>
  </si>
  <si>
    <r>
      <t>Off-farm facilities</t>
    </r>
    <r>
      <rPr>
        <vertAlign val="superscript"/>
        <sz val="11"/>
        <rFont val="Calibri"/>
        <family val="2"/>
        <scheme val="minor"/>
      </rPr>
      <t>a</t>
    </r>
  </si>
  <si>
    <r>
      <t>Yard Waste</t>
    </r>
    <r>
      <rPr>
        <vertAlign val="superscript"/>
        <sz val="11"/>
        <rFont val="Calibri"/>
        <family val="2"/>
        <scheme val="minor"/>
      </rPr>
      <t>b</t>
    </r>
  </si>
  <si>
    <r>
      <t>Biosolids or Manure</t>
    </r>
    <r>
      <rPr>
        <vertAlign val="superscript"/>
        <sz val="11"/>
        <rFont val="Calibri"/>
        <family val="2"/>
        <scheme val="minor"/>
      </rPr>
      <t>b</t>
    </r>
  </si>
  <si>
    <r>
      <t>Mixture of Wastes</t>
    </r>
    <r>
      <rPr>
        <vertAlign val="superscript"/>
        <sz val="11"/>
        <rFont val="Calibri"/>
        <family val="2"/>
        <scheme val="minor"/>
      </rPr>
      <t>b</t>
    </r>
  </si>
  <si>
    <r>
      <t>Municipal Solid Waste</t>
    </r>
    <r>
      <rPr>
        <vertAlign val="superscript"/>
        <sz val="11"/>
        <rFont val="Calibri"/>
        <family val="2"/>
        <scheme val="minor"/>
      </rPr>
      <t>b</t>
    </r>
  </si>
  <si>
    <t>a. ECCC (2020a)</t>
  </si>
  <si>
    <t>b. ECCC (2020b)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</si>
</sst>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_-* #,##0.00_-;\-* #,##0.00_-;_-* &quot;-&quot;??_-;_-@_-"/>
    <numFmt numFmtId="166" formatCode="0.000"/>
    <numFmt numFmtId="167" formatCode="&quot;$&quot;#,##0\ ;\(&quot;$&quot;#,##0\)"/>
    <numFmt numFmtId="168" formatCode="m/d"/>
    <numFmt numFmtId="169" formatCode="#,##0.0000"/>
    <numFmt numFmtId="170" formatCode="0.0000%"/>
    <numFmt numFmtId="171" formatCode="m/d/yy\ h:mm:ss"/>
    <numFmt numFmtId="172" formatCode="0.0"/>
    <numFmt numFmtId="173" formatCode="#\ ###"/>
    <numFmt numFmtId="174" formatCode="0.00000"/>
    <numFmt numFmtId="175" formatCode="0.000000"/>
    <numFmt numFmtId="176" formatCode="0.0000"/>
    <numFmt numFmtId="177" formatCode="#,##0.0"/>
  </numFmts>
  <fonts count="123" x14ac:knownFonts="1">
    <font>
      <sz val="11"/>
      <color theme="1"/>
      <name val="Calibri"/>
      <family val="2"/>
      <scheme val="minor"/>
    </font>
    <font>
      <sz val="11"/>
      <color theme="1"/>
      <name val="Calibri"/>
      <family val="2"/>
    </font>
    <font>
      <sz val="12"/>
      <color theme="1"/>
      <name val="Arial"/>
      <family val="2"/>
    </font>
    <font>
      <sz val="12"/>
      <color theme="1"/>
      <name val="Arial"/>
      <family val="2"/>
    </font>
    <font>
      <b/>
      <sz val="12"/>
      <name val="Times New Roman"/>
      <family val="1"/>
    </font>
    <font>
      <sz val="10"/>
      <name val="Arial"/>
      <family val="2"/>
    </font>
    <font>
      <sz val="10"/>
      <name val="Times New Roman"/>
      <family val="1"/>
    </font>
    <font>
      <sz val="9"/>
      <name val="Times New Roman"/>
      <family val="1"/>
    </font>
    <font>
      <b/>
      <sz val="10"/>
      <name val="Times New Roman"/>
      <family val="1"/>
    </font>
    <font>
      <b/>
      <sz val="9"/>
      <name val="Times New Roman"/>
      <family val="1"/>
    </font>
    <font>
      <b/>
      <sz val="11"/>
      <name val="Times New Roman"/>
      <family val="1"/>
    </font>
    <font>
      <b/>
      <vertAlign val="subscript"/>
      <sz val="11"/>
      <name val="Times New Roman"/>
      <family val="1"/>
    </font>
    <font>
      <sz val="11"/>
      <color indexed="8"/>
      <name val="Calibri"/>
      <family val="2"/>
    </font>
    <font>
      <sz val="11"/>
      <color indexed="9"/>
      <name val="Calibri"/>
      <family val="2"/>
    </font>
    <font>
      <sz val="9"/>
      <color indexed="8"/>
      <name val="Times New Roman"/>
      <family val="1"/>
    </font>
    <font>
      <sz val="12"/>
      <color indexed="8"/>
      <name val="Times New Roman"/>
      <family val="1"/>
    </font>
    <font>
      <b/>
      <sz val="11"/>
      <color indexed="63"/>
      <name val="Calibri"/>
      <family val="2"/>
    </font>
    <font>
      <b/>
      <sz val="11"/>
      <color indexed="52"/>
      <name val="Calibri"/>
      <family val="2"/>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2"/>
      <color indexed="8"/>
      <name val="Times New Roman"/>
      <family val="1"/>
    </font>
    <font>
      <sz val="12"/>
      <name val="Times New Roman"/>
      <family val="1"/>
    </font>
    <font>
      <sz val="8"/>
      <name val="Helvetica"/>
      <family val="2"/>
    </font>
    <font>
      <sz val="10"/>
      <color indexed="8"/>
      <name val="Arial"/>
      <family val="2"/>
    </font>
    <font>
      <sz val="14"/>
      <name val="Arial"/>
      <family val="2"/>
    </font>
    <font>
      <i/>
      <sz val="10"/>
      <name val="Arial"/>
      <family val="2"/>
    </font>
    <font>
      <b/>
      <sz val="9"/>
      <name val="Arial"/>
      <family val="2"/>
    </font>
    <font>
      <sz val="18"/>
      <name val="Arial"/>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u/>
      <sz val="10"/>
      <color indexed="12"/>
      <name val="Times New Roman"/>
      <family val="1"/>
    </font>
    <font>
      <vertAlign val="superscript"/>
      <sz val="10"/>
      <name val="Times New Roman"/>
      <family val="1"/>
    </font>
    <font>
      <sz val="11"/>
      <name val="Times New Roman"/>
      <family val="1"/>
    </font>
    <font>
      <sz val="11"/>
      <name val="Calibri"/>
      <family val="2"/>
      <scheme val="minor"/>
    </font>
    <font>
      <b/>
      <sz val="10"/>
      <name val="Arial"/>
      <family val="2"/>
    </font>
    <font>
      <sz val="10"/>
      <color rgb="FFFF0000"/>
      <name val="Times New Roman"/>
      <family val="1"/>
    </font>
    <font>
      <sz val="9"/>
      <color rgb="FFFF0000"/>
      <name val="Times New Roman"/>
      <family val="1"/>
    </font>
    <font>
      <b/>
      <sz val="12"/>
      <color rgb="FFFF0000"/>
      <name val="Times New Roman"/>
      <family val="1"/>
    </font>
    <font>
      <sz val="11"/>
      <color theme="1"/>
      <name val="Calibri"/>
      <family val="2"/>
      <scheme val="minor"/>
    </font>
    <font>
      <b/>
      <sz val="11"/>
      <color theme="1"/>
      <name val="Calibri"/>
      <family val="2"/>
      <scheme val="minor"/>
    </font>
    <font>
      <b/>
      <sz val="12"/>
      <color theme="1"/>
      <name val="Times New Roman"/>
      <family val="1"/>
    </font>
    <font>
      <b/>
      <sz val="10"/>
      <color theme="1"/>
      <name val="Times New Roman"/>
      <family val="1"/>
    </font>
    <font>
      <sz val="10"/>
      <color theme="1"/>
      <name val="Arial"/>
      <family val="2"/>
    </font>
    <font>
      <sz val="11"/>
      <color rgb="FFFF0000"/>
      <name val="Calibri"/>
      <family val="2"/>
      <scheme val="minor"/>
    </font>
    <font>
      <sz val="11"/>
      <color rgb="FFFF0000"/>
      <name val="Times New Roman"/>
      <family val="1"/>
    </font>
    <font>
      <b/>
      <sz val="11"/>
      <name val="Calibri"/>
      <family val="2"/>
      <scheme val="minor"/>
    </font>
    <font>
      <sz val="10"/>
      <color rgb="FFFF0000"/>
      <name val="Arial"/>
      <family val="2"/>
    </font>
    <font>
      <b/>
      <sz val="10"/>
      <color rgb="FFFF0000"/>
      <name val="Times New Roman"/>
      <family val="1"/>
    </font>
    <font>
      <sz val="10"/>
      <name val="MS Sans Serif"/>
      <family val="2"/>
    </font>
    <font>
      <sz val="10"/>
      <color rgb="FFFF0000"/>
      <name val="MS Sans Serif"/>
      <family val="2"/>
    </font>
    <font>
      <sz val="12"/>
      <name val="Arial"/>
      <family val="2"/>
    </font>
    <font>
      <b/>
      <sz val="12"/>
      <color theme="1"/>
      <name val="Calibri"/>
      <family val="2"/>
      <scheme val="minor"/>
    </font>
    <font>
      <b/>
      <vertAlign val="subscript"/>
      <sz val="11"/>
      <name val="Calibri"/>
      <family val="2"/>
      <scheme val="minor"/>
    </font>
    <font>
      <b/>
      <sz val="12"/>
      <name val="Calibri"/>
      <family val="2"/>
      <scheme val="minor"/>
    </font>
    <font>
      <b/>
      <vertAlign val="subscript"/>
      <sz val="12"/>
      <name val="Calibri"/>
      <family val="2"/>
      <scheme val="minor"/>
    </font>
    <font>
      <sz val="11"/>
      <name val="Arial"/>
      <family val="2"/>
    </font>
    <font>
      <strike/>
      <sz val="11"/>
      <name val="Arial"/>
      <family val="2"/>
    </font>
    <font>
      <vertAlign val="superscript"/>
      <sz val="11"/>
      <name val="Arial"/>
      <family val="2"/>
    </font>
    <font>
      <b/>
      <sz val="11"/>
      <name val="Arial"/>
      <family val="2"/>
    </font>
    <font>
      <b/>
      <vertAlign val="subscript"/>
      <sz val="11"/>
      <name val="Arial"/>
      <family val="2"/>
    </font>
    <font>
      <b/>
      <vertAlign val="superscript"/>
      <sz val="11"/>
      <name val="Arial"/>
      <family val="2"/>
    </font>
    <font>
      <strike/>
      <sz val="11"/>
      <color rgb="FFFF0000"/>
      <name val="Arial"/>
      <family val="2"/>
    </font>
    <font>
      <vertAlign val="subscript"/>
      <sz val="11"/>
      <name val="Arial"/>
      <family val="2"/>
    </font>
    <font>
      <b/>
      <sz val="11"/>
      <color theme="1"/>
      <name val="Arial"/>
      <family val="2"/>
    </font>
    <font>
      <b/>
      <vertAlign val="subscript"/>
      <sz val="11"/>
      <color theme="1"/>
      <name val="Arial"/>
      <family val="2"/>
    </font>
    <font>
      <sz val="11"/>
      <color theme="1"/>
      <name val="Arial"/>
      <family val="2"/>
    </font>
    <font>
      <b/>
      <vertAlign val="superscript"/>
      <sz val="11"/>
      <color theme="1"/>
      <name val="Arial"/>
      <family val="2"/>
    </font>
    <font>
      <vertAlign val="superscript"/>
      <sz val="11"/>
      <color theme="1"/>
      <name val="Arial"/>
      <family val="2"/>
    </font>
    <font>
      <sz val="11"/>
      <color rgb="FFFF0000"/>
      <name val="Arial"/>
      <family val="2"/>
    </font>
    <font>
      <b/>
      <u/>
      <sz val="11"/>
      <name val="Arial"/>
      <family val="2"/>
    </font>
    <font>
      <vertAlign val="superscript"/>
      <sz val="11"/>
      <name val="Calibri"/>
      <family val="2"/>
      <scheme val="minor"/>
    </font>
    <font>
      <b/>
      <i/>
      <vertAlign val="subscript"/>
      <sz val="11"/>
      <name val="Arial"/>
      <family val="2"/>
    </font>
    <font>
      <b/>
      <vertAlign val="superscript"/>
      <sz val="11"/>
      <name val="Calibri"/>
      <family val="2"/>
      <scheme val="minor"/>
    </font>
    <font>
      <vertAlign val="subscript"/>
      <sz val="11"/>
      <name val="Calibri"/>
      <family val="2"/>
      <scheme val="minor"/>
    </font>
    <font>
      <strike/>
      <sz val="11"/>
      <name val="Calibri"/>
      <family val="2"/>
      <scheme val="minor"/>
    </font>
    <font>
      <sz val="8"/>
      <name val="Arial"/>
      <family val="2"/>
    </font>
    <font>
      <b/>
      <sz val="8"/>
      <name val="Arial"/>
      <family val="2"/>
    </font>
    <font>
      <u/>
      <sz val="11"/>
      <name val="Arial"/>
      <family val="2"/>
    </font>
    <font>
      <u/>
      <sz val="11"/>
      <name val="Calibri"/>
      <family val="2"/>
      <scheme val="minor"/>
    </font>
    <font>
      <strike/>
      <sz val="11"/>
      <color rgb="FFFF0000"/>
      <name val="Calibri"/>
      <family val="2"/>
      <scheme val="minor"/>
    </font>
    <font>
      <b/>
      <strike/>
      <sz val="11"/>
      <color rgb="FFFF0000"/>
      <name val="Arial"/>
      <family val="2"/>
    </font>
    <font>
      <sz val="10"/>
      <name val="Arial"/>
      <family val="2"/>
    </font>
    <font>
      <vertAlign val="superscript"/>
      <sz val="10"/>
      <name val="Arial"/>
      <family val="2"/>
    </font>
    <font>
      <sz val="11"/>
      <name val="Calibri"/>
      <family val="2"/>
    </font>
    <font>
      <vertAlign val="superscript"/>
      <sz val="11"/>
      <name val="Calibri"/>
      <family val="2"/>
    </font>
    <font>
      <sz val="10"/>
      <name val="Calibri"/>
      <family val="2"/>
      <scheme val="minor"/>
    </font>
    <font>
      <vertAlign val="subscript"/>
      <sz val="10"/>
      <name val="Arial"/>
      <family val="2"/>
    </font>
    <font>
      <sz val="11"/>
      <color rgb="FF00B050"/>
      <name val="Calibri"/>
      <family val="2"/>
      <scheme val="minor"/>
    </font>
    <font>
      <sz val="18"/>
      <color theme="3"/>
      <name val="Cambria"/>
      <family val="2"/>
      <scheme val="major"/>
    </font>
    <font>
      <b/>
      <sz val="11"/>
      <color rgb="FFFF0000"/>
      <name val="Calibri"/>
      <family val="2"/>
      <scheme val="minor"/>
    </font>
    <font>
      <b/>
      <sz val="11"/>
      <color theme="0"/>
      <name val="Calibri"/>
      <family val="2"/>
      <scheme val="minor"/>
    </font>
    <font>
      <sz val="11"/>
      <color rgb="FF9C0006"/>
      <name val="Calibri"/>
      <family val="2"/>
      <scheme val="minor"/>
    </font>
    <font>
      <sz val="11"/>
      <color rgb="FF9C6500"/>
      <name val="Calibri"/>
      <family val="2"/>
      <scheme val="minor"/>
    </font>
    <font>
      <sz val="10"/>
      <name val="MS Sans Serif"/>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name val="Calibri"/>
      <family val="2"/>
    </font>
    <font>
      <b/>
      <vertAlign val="superscript"/>
      <sz val="11"/>
      <name val="Calibri"/>
      <family val="2"/>
    </font>
    <font>
      <vertAlign val="superscript"/>
      <sz val="10"/>
      <name val="Calibri"/>
      <family val="2"/>
      <scheme val="minor"/>
    </font>
    <font>
      <vertAlign val="subscript"/>
      <sz val="10"/>
      <name val="Calibri"/>
      <family val="2"/>
      <scheme val="minor"/>
    </font>
    <font>
      <b/>
      <vertAlign val="subscript"/>
      <sz val="10"/>
      <name val="Calibri"/>
      <family val="2"/>
      <scheme val="minor"/>
    </font>
    <font>
      <b/>
      <sz val="10"/>
      <name val="Calibri"/>
      <family val="2"/>
      <scheme val="minor"/>
    </font>
    <font>
      <b/>
      <vertAlign val="superscript"/>
      <sz val="10"/>
      <name val="Calibri"/>
      <family val="2"/>
      <scheme val="minor"/>
    </font>
    <font>
      <b/>
      <strike/>
      <sz val="11"/>
      <name val="Calibri"/>
      <family val="2"/>
      <scheme val="minor"/>
    </font>
    <font>
      <b/>
      <u/>
      <sz val="11"/>
      <name val="Calibri"/>
      <family val="2"/>
      <scheme val="minor"/>
    </font>
    <font>
      <b/>
      <sz val="11"/>
      <color rgb="FFFF0000"/>
      <name val="Arial"/>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55"/>
      </patternFill>
    </fill>
    <fill>
      <patternFill patternType="solid">
        <fgColor theme="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0">
    <border>
      <left/>
      <right/>
      <top/>
      <bottom/>
      <diagonal/>
    </border>
    <border>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8"/>
      </left>
      <right/>
      <top/>
      <bottom/>
      <diagonal/>
    </border>
    <border>
      <left/>
      <right style="medium">
        <color indexed="8"/>
      </right>
      <top/>
      <bottom/>
      <diagonal/>
    </border>
    <border>
      <left/>
      <right style="medium">
        <color auto="1"/>
      </right>
      <top/>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auto="1"/>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style="thin">
        <color theme="1"/>
      </top>
      <bottom/>
      <diagonal/>
    </border>
    <border>
      <left/>
      <right/>
      <top/>
      <bottom style="medium">
        <color auto="1"/>
      </bottom>
      <diagonal/>
    </border>
    <border>
      <left style="medium">
        <color indexed="64"/>
      </left>
      <right/>
      <top style="thin">
        <color indexed="64"/>
      </top>
      <bottom/>
      <diagonal/>
    </border>
    <border>
      <left style="medium">
        <color indexed="64"/>
      </left>
      <right style="thin">
        <color indexed="64"/>
      </right>
      <top style="thin">
        <color theme="1"/>
      </top>
      <bottom/>
      <diagonal/>
    </border>
    <border>
      <left style="thin">
        <color indexed="64"/>
      </left>
      <right style="thin">
        <color indexed="64"/>
      </right>
      <top style="thin">
        <color indexed="64"/>
      </top>
      <bottom style="medium">
        <color indexed="64"/>
      </bottom>
      <diagonal/>
    </border>
    <border>
      <left style="thin">
        <color indexed="64"/>
      </left>
      <right/>
      <top/>
      <bottom style="medium">
        <color auto="1"/>
      </bottom>
      <diagonal/>
    </border>
    <border>
      <left/>
      <right style="medium">
        <color auto="1"/>
      </right>
      <top/>
      <bottom style="medium">
        <color auto="1"/>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auto="1"/>
      </left>
      <right/>
      <top style="medium">
        <color auto="1"/>
      </top>
      <bottom style="thin">
        <color indexed="64"/>
      </bottom>
      <diagonal/>
    </border>
    <border>
      <left/>
      <right/>
      <top style="medium">
        <color indexed="64"/>
      </top>
      <bottom style="thin">
        <color indexed="64"/>
      </bottom>
      <diagonal/>
    </border>
    <border>
      <left/>
      <right style="medium">
        <color indexed="64"/>
      </right>
      <top style="medium">
        <color auto="1"/>
      </top>
      <bottom style="thin">
        <color indexed="64"/>
      </bottom>
      <diagonal/>
    </border>
    <border>
      <left style="medium">
        <color auto="1"/>
      </left>
      <right/>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theme="1"/>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medium">
        <color indexed="64"/>
      </top>
      <bottom/>
      <diagonal/>
    </border>
    <border>
      <left/>
      <right/>
      <top style="medium">
        <color indexed="64"/>
      </top>
      <bottom/>
      <diagonal/>
    </border>
    <border>
      <left style="medium">
        <color auto="1"/>
      </left>
      <right/>
      <top style="medium">
        <color auto="1"/>
      </top>
      <bottom/>
      <diagonal/>
    </border>
    <border>
      <left/>
      <right style="medium">
        <color indexed="64"/>
      </right>
      <top style="medium">
        <color indexed="64"/>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auto="1"/>
      </left>
      <right/>
      <top style="medium">
        <color auto="1"/>
      </top>
      <bottom style="thin">
        <color indexed="64"/>
      </bottom>
      <diagonal/>
    </border>
    <border>
      <left/>
      <right/>
      <top style="medium">
        <color indexed="64"/>
      </top>
      <bottom style="thin">
        <color indexed="64"/>
      </bottom>
      <diagonal/>
    </border>
    <border>
      <left/>
      <right style="medium">
        <color indexed="64"/>
      </right>
      <top style="medium">
        <color auto="1"/>
      </top>
      <bottom style="thin">
        <color indexed="64"/>
      </bottom>
      <diagonal/>
    </border>
    <border>
      <left style="thin">
        <color indexed="64"/>
      </left>
      <right style="medium">
        <color indexed="64"/>
      </right>
      <top/>
      <bottom style="medium">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theme="0"/>
      </bottom>
      <diagonal/>
    </border>
    <border>
      <left/>
      <right style="thin">
        <color indexed="64"/>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style="medium">
        <color indexed="64"/>
      </right>
      <top style="thin">
        <color theme="0"/>
      </top>
      <bottom style="thin">
        <color theme="0"/>
      </bottom>
      <diagonal/>
    </border>
    <border>
      <left style="medium">
        <color indexed="64"/>
      </left>
      <right style="thin">
        <color indexed="64"/>
      </right>
      <top style="thin">
        <color theme="0"/>
      </top>
      <bottom style="medium">
        <color indexed="64"/>
      </bottom>
      <diagonal/>
    </border>
    <border>
      <left/>
      <right style="thin">
        <color indexed="64"/>
      </right>
      <top style="thin">
        <color theme="0"/>
      </top>
      <bottom style="medium">
        <color indexed="64"/>
      </bottom>
      <diagonal/>
    </border>
    <border>
      <left/>
      <right style="medium">
        <color indexed="64"/>
      </right>
      <top style="thin">
        <color theme="0"/>
      </top>
      <bottom style="medium">
        <color indexed="64"/>
      </bottom>
      <diagonal/>
    </border>
    <border>
      <left style="medium">
        <color auto="1"/>
      </left>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top style="medium">
        <color indexed="64"/>
      </top>
      <bottom/>
      <diagonal/>
    </border>
    <border>
      <left style="medium">
        <color indexed="64"/>
      </left>
      <right/>
      <top/>
      <bottom style="medium">
        <color auto="1"/>
      </bottom>
      <diagonal/>
    </border>
    <border>
      <left/>
      <right style="medium">
        <color indexed="64"/>
      </right>
      <top/>
      <bottom/>
      <diagonal/>
    </border>
  </borders>
  <cellStyleXfs count="216">
    <xf numFmtId="0" fontId="0" fillId="0" borderId="0"/>
    <xf numFmtId="0" fontId="4"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49" fontId="7" fillId="0" borderId="3" applyNumberFormat="0" applyFont="0" applyFill="0" applyBorder="0" applyProtection="0">
      <alignment horizontal="lef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49" fontId="7" fillId="0" borderId="4" applyNumberFormat="0" applyFont="0" applyFill="0" applyBorder="0" applyProtection="0">
      <alignment horizontal="left" vertical="center"/>
    </xf>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9" fillId="16" borderId="0" applyBorder="0" applyAlignment="0"/>
    <xf numFmtId="0" fontId="7" fillId="16" borderId="0" applyBorder="0">
      <alignment horizontal="right" vertical="center"/>
    </xf>
    <xf numFmtId="4" fontId="7" fillId="17" borderId="0" applyBorder="0">
      <alignment horizontal="right" vertical="center"/>
    </xf>
    <xf numFmtId="4" fontId="7" fillId="17" borderId="0" applyBorder="0">
      <alignment horizontal="right" vertical="center"/>
    </xf>
    <xf numFmtId="0" fontId="14" fillId="17" borderId="3">
      <alignment horizontal="right" vertical="center"/>
    </xf>
    <xf numFmtId="0" fontId="15" fillId="17" borderId="3">
      <alignment horizontal="right" vertical="center"/>
    </xf>
    <xf numFmtId="0" fontId="14" fillId="18" borderId="3">
      <alignment horizontal="right" vertical="center"/>
    </xf>
    <xf numFmtId="0" fontId="14" fillId="18" borderId="3">
      <alignment horizontal="right" vertical="center"/>
    </xf>
    <xf numFmtId="0" fontId="14" fillId="18" borderId="5">
      <alignment horizontal="right" vertical="center"/>
    </xf>
    <xf numFmtId="0" fontId="14" fillId="18" borderId="4">
      <alignment horizontal="right" vertical="center"/>
    </xf>
    <xf numFmtId="0" fontId="14" fillId="18" borderId="6">
      <alignment horizontal="right" vertical="center"/>
    </xf>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22" borderId="0" applyNumberFormat="0" applyBorder="0" applyAlignment="0" applyProtection="0"/>
    <xf numFmtId="0" fontId="16" fillId="23" borderId="7" applyNumberFormat="0" applyAlignment="0" applyProtection="0"/>
    <xf numFmtId="0" fontId="17" fillId="23" borderId="8" applyNumberFormat="0" applyAlignment="0" applyProtection="0"/>
    <xf numFmtId="4" fontId="9" fillId="0" borderId="9" applyFill="0" applyBorder="0" applyProtection="0">
      <alignment horizontal="right" vertical="center"/>
    </xf>
    <xf numFmtId="164" fontId="5" fillId="0" borderId="0" applyFont="0" applyFill="0" applyBorder="0" applyAlignment="0" applyProtection="0"/>
    <xf numFmtId="3" fontId="5" fillId="0" borderId="0" applyFont="0" applyFill="0" applyBorder="0" applyAlignment="0" applyProtection="0"/>
    <xf numFmtId="0" fontId="14" fillId="0" borderId="0" applyNumberFormat="0">
      <alignment horizontal="right"/>
    </xf>
    <xf numFmtId="167" fontId="5" fillId="0" borderId="0" applyFont="0" applyFill="0" applyBorder="0" applyAlignment="0" applyProtection="0"/>
    <xf numFmtId="0" fontId="7" fillId="18" borderId="10">
      <alignment horizontal="left" vertical="center" wrapText="1" indent="2"/>
    </xf>
    <xf numFmtId="0" fontId="7" fillId="0" borderId="10">
      <alignment horizontal="left" vertical="center" wrapText="1" indent="2"/>
    </xf>
    <xf numFmtId="0" fontId="7" fillId="17" borderId="4">
      <alignment horizontal="left" vertical="center"/>
    </xf>
    <xf numFmtId="168" fontId="5" fillId="0" borderId="0" applyFont="0" applyFill="0" applyBorder="0" applyAlignment="0" applyProtection="0"/>
    <xf numFmtId="0" fontId="14" fillId="0" borderId="11">
      <alignment horizontal="left" vertical="top" wrapText="1"/>
    </xf>
    <xf numFmtId="0" fontId="18" fillId="7" borderId="8" applyNumberFormat="0" applyAlignment="0" applyProtection="0"/>
    <xf numFmtId="0" fontId="19" fillId="0" borderId="1"/>
    <xf numFmtId="0" fontId="20" fillId="0" borderId="12" applyNumberFormat="0" applyFill="0" applyAlignment="0" applyProtection="0"/>
    <xf numFmtId="0" fontId="21" fillId="0" borderId="0" applyNumberFormat="0" applyFill="0" applyBorder="0" applyAlignment="0" applyProtection="0"/>
    <xf numFmtId="2" fontId="5" fillId="0" borderId="0" applyFont="0" applyFill="0" applyBorder="0" applyAlignment="0" applyProtection="0"/>
    <xf numFmtId="0" fontId="22" fillId="4" borderId="0" applyNumberFormat="0" applyBorder="0" applyAlignment="0" applyProtection="0"/>
    <xf numFmtId="0" fontId="4" fillId="0" borderId="0" applyNumberFormat="0" applyFill="0" applyBorder="0" applyAlignment="0" applyProtection="0"/>
    <xf numFmtId="0" fontId="7" fillId="0" borderId="0" applyBorder="0">
      <alignment horizontal="right" vertical="center"/>
    </xf>
    <xf numFmtId="0" fontId="7" fillId="0" borderId="3">
      <alignment horizontal="right" vertical="center"/>
    </xf>
    <xf numFmtId="1" fontId="23" fillId="17" borderId="0" applyBorder="0">
      <alignment horizontal="right" vertical="center"/>
    </xf>
    <xf numFmtId="2" fontId="24" fillId="0" borderId="0" applyFill="0" applyBorder="0" applyProtection="0"/>
    <xf numFmtId="4" fontId="7" fillId="0" borderId="3" applyFill="0" applyBorder="0" applyProtection="0">
      <alignment horizontal="right" vertical="center"/>
    </xf>
    <xf numFmtId="49" fontId="9" fillId="0" borderId="3" applyNumberFormat="0" applyFill="0" applyBorder="0" applyProtection="0">
      <alignment horizontal="left" vertical="center"/>
    </xf>
    <xf numFmtId="0" fontId="7" fillId="0" borderId="3" applyNumberFormat="0" applyFill="0" applyAlignment="0" applyProtection="0"/>
    <xf numFmtId="0" fontId="25" fillId="24" borderId="0" applyNumberFormat="0" applyFont="0" applyBorder="0" applyAlignment="0" applyProtection="0"/>
    <xf numFmtId="0" fontId="5" fillId="0" borderId="0"/>
    <xf numFmtId="0" fontId="5" fillId="25" borderId="13" applyNumberFormat="0" applyFont="0" applyAlignment="0" applyProtection="0"/>
    <xf numFmtId="169" fontId="7" fillId="26" borderId="3" applyNumberFormat="0" applyFont="0" applyBorder="0" applyAlignment="0" applyProtection="0">
      <alignment horizontal="right" vertical="center"/>
    </xf>
    <xf numFmtId="9" fontId="5" fillId="0" borderId="0" applyFont="0" applyFill="0" applyBorder="0" applyAlignment="0" applyProtection="0"/>
    <xf numFmtId="170" fontId="5" fillId="0" borderId="0" applyFont="0" applyFill="0" applyBorder="0" applyAlignment="0" applyProtection="0"/>
    <xf numFmtId="0" fontId="5" fillId="0" borderId="14" applyNumberFormat="0" applyFont="0" applyFill="0" applyAlignment="0" applyProtection="0"/>
    <xf numFmtId="0" fontId="5" fillId="0" borderId="15" applyNumberFormat="0" applyFont="0" applyFill="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27" borderId="0" applyNumberFormat="0" applyFont="0" applyBorder="0" applyAlignment="0" applyProtection="0"/>
    <xf numFmtId="0" fontId="5" fillId="0" borderId="19" applyNumberFormat="0" applyFont="0" applyFill="0" applyAlignment="0" applyProtection="0"/>
    <xf numFmtId="0" fontId="5" fillId="0" borderId="20" applyNumberFormat="0" applyFont="0" applyFill="0" applyAlignment="0" applyProtection="0"/>
    <xf numFmtId="46" fontId="5" fillId="0" borderId="0" applyFont="0" applyFill="0" applyBorder="0" applyAlignment="0" applyProtection="0"/>
    <xf numFmtId="0" fontId="26" fillId="0" borderId="0" applyNumberFormat="0" applyFill="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0" fontId="5" fillId="0" borderId="13" applyNumberFormat="0" applyFont="0" applyFill="0" applyAlignment="0" applyProtection="0"/>
    <xf numFmtId="0" fontId="5" fillId="0" borderId="23" applyNumberFormat="0" applyFont="0" applyFill="0" applyAlignment="0" applyProtection="0"/>
    <xf numFmtId="0" fontId="5" fillId="0" borderId="13" applyNumberFormat="0" applyFont="0" applyFill="0" applyAlignment="0" applyProtection="0"/>
    <xf numFmtId="0" fontId="5" fillId="0" borderId="0" applyNumberFormat="0" applyFont="0" applyFill="0" applyBorder="0" applyProtection="0">
      <alignment horizontal="center"/>
    </xf>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Protection="0">
      <alignment horizontal="left"/>
    </xf>
    <xf numFmtId="0" fontId="5" fillId="27" borderId="0" applyNumberFormat="0" applyFont="0" applyBorder="0" applyAlignment="0" applyProtection="0"/>
    <xf numFmtId="0" fontId="30" fillId="0" borderId="0" applyNumberFormat="0" applyFill="0" applyBorder="0" applyAlignment="0" applyProtection="0"/>
    <xf numFmtId="0" fontId="26" fillId="0" borderId="0" applyNumberFormat="0" applyFill="0" applyBorder="0" applyAlignment="0" applyProtection="0"/>
    <xf numFmtId="0" fontId="5" fillId="0" borderId="24" applyNumberFormat="0" applyFont="0" applyFill="0" applyAlignment="0" applyProtection="0"/>
    <xf numFmtId="0" fontId="5" fillId="0" borderId="25" applyNumberFormat="0" applyFont="0" applyFill="0" applyAlignment="0" applyProtection="0"/>
    <xf numFmtId="171" fontId="5" fillId="0" borderId="0" applyFon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31" fillId="3" borderId="0" applyNumberFormat="0" applyBorder="0" applyAlignment="0" applyProtection="0"/>
    <xf numFmtId="0" fontId="7" fillId="28" borderId="3"/>
    <xf numFmtId="0" fontId="32" fillId="0" borderId="0" applyNumberFormat="0" applyFill="0" applyBorder="0" applyAlignment="0" applyProtection="0"/>
    <xf numFmtId="0" fontId="33" fillId="0" borderId="31" applyNumberFormat="0" applyFill="0" applyAlignment="0" applyProtection="0"/>
    <xf numFmtId="0" fontId="34" fillId="0" borderId="32" applyNumberFormat="0" applyFill="0" applyAlignment="0" applyProtection="0"/>
    <xf numFmtId="0" fontId="35" fillId="0" borderId="33" applyNumberFormat="0" applyFill="0" applyAlignment="0" applyProtection="0"/>
    <xf numFmtId="0" fontId="35" fillId="0" borderId="0" applyNumberFormat="0" applyFill="0" applyBorder="0" applyAlignment="0" applyProtection="0"/>
    <xf numFmtId="0" fontId="36" fillId="0" borderId="34" applyNumberFormat="0" applyFill="0" applyAlignment="0" applyProtection="0"/>
    <xf numFmtId="0" fontId="37" fillId="0" borderId="0" applyNumberFormat="0" applyFill="0" applyBorder="0" applyAlignment="0" applyProtection="0"/>
    <xf numFmtId="0" fontId="38" fillId="29" borderId="35" applyNumberFormat="0" applyAlignment="0" applyProtection="0"/>
    <xf numFmtId="0" fontId="39" fillId="0" borderId="0" applyNumberFormat="0" applyFill="0" applyBorder="0" applyAlignment="0" applyProtection="0"/>
    <xf numFmtId="0" fontId="7" fillId="0" borderId="0"/>
    <xf numFmtId="0" fontId="4" fillId="0" borderId="0"/>
    <xf numFmtId="0" fontId="5" fillId="0" borderId="0"/>
    <xf numFmtId="0" fontId="4" fillId="0" borderId="0"/>
    <xf numFmtId="0" fontId="4"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5" fillId="0" borderId="0"/>
    <xf numFmtId="0" fontId="3" fillId="0" borderId="0"/>
    <xf numFmtId="0" fontId="51" fillId="0" borderId="0"/>
    <xf numFmtId="9" fontId="4" fillId="0" borderId="0" applyFont="0" applyFill="0" applyBorder="0" applyAlignment="0" applyProtection="0"/>
    <xf numFmtId="0" fontId="26" fillId="0" borderId="0"/>
    <xf numFmtId="0" fontId="26" fillId="0" borderId="0"/>
    <xf numFmtId="0" fontId="2" fillId="0" borderId="0"/>
    <xf numFmtId="0" fontId="4" fillId="0" borderId="0"/>
    <xf numFmtId="0" fontId="57" fillId="0" borderId="0"/>
    <xf numFmtId="0" fontId="5" fillId="0" borderId="0"/>
    <xf numFmtId="0" fontId="5" fillId="0" borderId="0"/>
    <xf numFmtId="0" fontId="5" fillId="0" borderId="0"/>
    <xf numFmtId="0" fontId="2" fillId="0" borderId="0"/>
    <xf numFmtId="0" fontId="5" fillId="0" borderId="0"/>
    <xf numFmtId="0" fontId="90" fillId="0" borderId="0"/>
    <xf numFmtId="0" fontId="5" fillId="0" borderId="0"/>
    <xf numFmtId="0" fontId="97" fillId="0" borderId="0" applyNumberFormat="0" applyFill="0" applyBorder="0" applyAlignment="0" applyProtection="0"/>
    <xf numFmtId="0" fontId="47" fillId="38" borderId="122" applyNumberFormat="0" applyFont="0" applyAlignment="0" applyProtection="0"/>
    <xf numFmtId="0" fontId="1" fillId="0" borderId="0"/>
    <xf numFmtId="0" fontId="1" fillId="0" borderId="0"/>
    <xf numFmtId="9" fontId="47" fillId="0" borderId="0" applyFont="0" applyFill="0" applyBorder="0" applyAlignment="0" applyProtection="0"/>
    <xf numFmtId="0" fontId="1" fillId="0" borderId="0"/>
    <xf numFmtId="9" fontId="1" fillId="0" borderId="0" applyFont="0" applyFill="0" applyBorder="0" applyAlignment="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5" fillId="0" borderId="0"/>
    <xf numFmtId="0" fontId="1" fillId="0" borderId="0"/>
    <xf numFmtId="9" fontId="1" fillId="0" borderId="0" applyFont="0" applyFill="0" applyBorder="0" applyAlignment="0" applyProtection="0"/>
    <xf numFmtId="0" fontId="102" fillId="0" borderId="0"/>
    <xf numFmtId="0" fontId="103" fillId="0" borderId="115" applyNumberFormat="0" applyFill="0" applyAlignment="0" applyProtection="0"/>
    <xf numFmtId="0" fontId="104" fillId="0" borderId="116" applyNumberFormat="0" applyFill="0" applyAlignment="0" applyProtection="0"/>
    <xf numFmtId="0" fontId="105" fillId="0" borderId="117" applyNumberFormat="0" applyFill="0" applyAlignment="0" applyProtection="0"/>
    <xf numFmtId="0" fontId="105" fillId="0" borderId="0" applyNumberFormat="0" applyFill="0" applyBorder="0" applyAlignment="0" applyProtection="0"/>
    <xf numFmtId="0" fontId="106" fillId="32" borderId="0" applyNumberFormat="0" applyBorder="0" applyAlignment="0" applyProtection="0"/>
    <xf numFmtId="0" fontId="100" fillId="33" borderId="0" applyNumberFormat="0" applyBorder="0" applyAlignment="0" applyProtection="0"/>
    <xf numFmtId="0" fontId="101" fillId="34" borderId="0" applyNumberFormat="0" applyBorder="0" applyAlignment="0" applyProtection="0"/>
    <xf numFmtId="0" fontId="107" fillId="35" borderId="118" applyNumberFormat="0" applyAlignment="0" applyProtection="0"/>
    <xf numFmtId="0" fontId="108" fillId="36" borderId="119" applyNumberFormat="0" applyAlignment="0" applyProtection="0"/>
    <xf numFmtId="0" fontId="109" fillId="36" borderId="118" applyNumberFormat="0" applyAlignment="0" applyProtection="0"/>
    <xf numFmtId="0" fontId="110" fillId="0" borderId="120" applyNumberFormat="0" applyFill="0" applyAlignment="0" applyProtection="0"/>
    <xf numFmtId="0" fontId="99" fillId="37" borderId="121" applyNumberFormat="0" applyAlignment="0" applyProtection="0"/>
    <xf numFmtId="0" fontId="52" fillId="0" borderId="0" applyNumberFormat="0" applyFill="0" applyBorder="0" applyAlignment="0" applyProtection="0"/>
    <xf numFmtId="0" fontId="111" fillId="0" borderId="0" applyNumberFormat="0" applyFill="0" applyBorder="0" applyAlignment="0" applyProtection="0"/>
    <xf numFmtId="0" fontId="48" fillId="0" borderId="123" applyNumberFormat="0" applyFill="0" applyAlignment="0" applyProtection="0"/>
    <xf numFmtId="0" fontId="112"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112" fillId="42" borderId="0" applyNumberFormat="0" applyBorder="0" applyAlignment="0" applyProtection="0"/>
    <xf numFmtId="0" fontId="112" fillId="43" borderId="0" applyNumberFormat="0" applyBorder="0" applyAlignment="0" applyProtection="0"/>
    <xf numFmtId="0" fontId="47" fillId="44" borderId="0" applyNumberFormat="0" applyBorder="0" applyAlignment="0" applyProtection="0"/>
    <xf numFmtId="0" fontId="47" fillId="45" borderId="0" applyNumberFormat="0" applyBorder="0" applyAlignment="0" applyProtection="0"/>
    <xf numFmtId="0" fontId="112" fillId="46" borderId="0" applyNumberFormat="0" applyBorder="0" applyAlignment="0" applyProtection="0"/>
    <xf numFmtId="0" fontId="112"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112" fillId="50" borderId="0" applyNumberFormat="0" applyBorder="0" applyAlignment="0" applyProtection="0"/>
    <xf numFmtId="0" fontId="112" fillId="51"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112" fillId="54" borderId="0" applyNumberFormat="0" applyBorder="0" applyAlignment="0" applyProtection="0"/>
    <xf numFmtId="0" fontId="112"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112" fillId="58" borderId="0" applyNumberFormat="0" applyBorder="0" applyAlignment="0" applyProtection="0"/>
    <xf numFmtId="0" fontId="112" fillId="59" borderId="0" applyNumberFormat="0" applyBorder="0" applyAlignment="0" applyProtection="0"/>
    <xf numFmtId="0" fontId="47" fillId="60" borderId="0" applyNumberFormat="0" applyBorder="0" applyAlignment="0" applyProtection="0"/>
    <xf numFmtId="0" fontId="47" fillId="61" borderId="0" applyNumberFormat="0" applyBorder="0" applyAlignment="0" applyProtection="0"/>
    <xf numFmtId="0" fontId="112" fillId="62" borderId="0" applyNumberFormat="0" applyBorder="0" applyAlignment="0" applyProtection="0"/>
    <xf numFmtId="165" fontId="47" fillId="0" borderId="0" applyFont="0" applyFill="0" applyBorder="0" applyAlignment="0" applyProtection="0"/>
    <xf numFmtId="0" fontId="5" fillId="0" borderId="0"/>
  </cellStyleXfs>
  <cellXfs count="1192">
    <xf numFmtId="0" fontId="0" fillId="0" borderId="0" xfId="0"/>
    <xf numFmtId="0" fontId="5" fillId="0" borderId="0" xfId="1" applyFont="1"/>
    <xf numFmtId="0" fontId="6" fillId="0" borderId="0" xfId="1" applyFont="1"/>
    <xf numFmtId="0" fontId="10" fillId="0" borderId="0" xfId="1" applyFont="1"/>
    <xf numFmtId="0" fontId="4" fillId="0" borderId="0" xfId="1"/>
    <xf numFmtId="0" fontId="8" fillId="0" borderId="0" xfId="1" applyFont="1"/>
    <xf numFmtId="0" fontId="42" fillId="0" borderId="0" xfId="0" applyFont="1"/>
    <xf numFmtId="0" fontId="5" fillId="0" borderId="0" xfId="0" applyFont="1"/>
    <xf numFmtId="1" fontId="6" fillId="0" borderId="0" xfId="0" applyNumberFormat="1" applyFont="1" applyAlignment="1">
      <alignment horizontal="center" vertical="top" wrapText="1"/>
    </xf>
    <xf numFmtId="0" fontId="6" fillId="0" borderId="0" xfId="0" applyFont="1" applyAlignment="1">
      <alignment horizontal="center" vertical="top" wrapText="1"/>
    </xf>
    <xf numFmtId="1" fontId="6" fillId="0" borderId="0" xfId="0" applyNumberFormat="1" applyFont="1" applyAlignment="1">
      <alignment horizontal="left" vertical="top" wrapText="1"/>
    </xf>
    <xf numFmtId="0" fontId="24" fillId="0" borderId="0" xfId="1" applyFont="1" applyAlignment="1">
      <alignment vertical="center"/>
    </xf>
    <xf numFmtId="0" fontId="7" fillId="30" borderId="0" xfId="1" applyFont="1" applyFill="1"/>
    <xf numFmtId="0" fontId="6" fillId="30" borderId="0" xfId="1" applyFont="1" applyFill="1"/>
    <xf numFmtId="0" fontId="4" fillId="30" borderId="0" xfId="1" applyFill="1"/>
    <xf numFmtId="0" fontId="42" fillId="30" borderId="0" xfId="0" applyFont="1" applyFill="1"/>
    <xf numFmtId="0" fontId="4" fillId="30" borderId="0" xfId="0" applyFont="1" applyFill="1"/>
    <xf numFmtId="0" fontId="6" fillId="30" borderId="0" xfId="0" applyFont="1" applyFill="1"/>
    <xf numFmtId="49" fontId="6" fillId="30" borderId="0" xfId="0" applyNumberFormat="1" applyFont="1" applyFill="1" applyAlignment="1">
      <alignment horizontal="center" vertical="center" wrapText="1"/>
    </xf>
    <xf numFmtId="0" fontId="6" fillId="30" borderId="0" xfId="0" applyFont="1" applyFill="1" applyAlignment="1">
      <alignment horizontal="center" vertical="top" wrapText="1"/>
    </xf>
    <xf numFmtId="0" fontId="8" fillId="30" borderId="45" xfId="1" applyFont="1" applyFill="1" applyBorder="1" applyAlignment="1">
      <alignment vertical="top" wrapText="1"/>
    </xf>
    <xf numFmtId="0" fontId="6" fillId="30" borderId="45" xfId="1" applyFont="1" applyFill="1" applyBorder="1" applyAlignment="1">
      <alignment horizontal="left" vertical="top" wrapText="1" indent="1"/>
    </xf>
    <xf numFmtId="172" fontId="6" fillId="30" borderId="0" xfId="1" applyNumberFormat="1" applyFont="1" applyFill="1" applyAlignment="1">
      <alignment horizontal="center" vertical="top" wrapText="1"/>
    </xf>
    <xf numFmtId="0" fontId="6" fillId="30" borderId="42" xfId="1" applyFont="1" applyFill="1" applyBorder="1"/>
    <xf numFmtId="172" fontId="6" fillId="30" borderId="46" xfId="1" applyNumberFormat="1" applyFont="1" applyFill="1" applyBorder="1" applyAlignment="1">
      <alignment horizontal="center" vertical="top" wrapText="1"/>
    </xf>
    <xf numFmtId="0" fontId="6" fillId="30" borderId="47" xfId="1" applyFont="1" applyFill="1" applyBorder="1" applyAlignment="1">
      <alignment vertical="top" wrapText="1"/>
    </xf>
    <xf numFmtId="172" fontId="6" fillId="30" borderId="41" xfId="1" applyNumberFormat="1" applyFont="1" applyFill="1" applyBorder="1" applyAlignment="1">
      <alignment horizontal="center" vertical="top" wrapText="1"/>
    </xf>
    <xf numFmtId="172" fontId="6" fillId="30" borderId="48" xfId="1" applyNumberFormat="1" applyFont="1" applyFill="1" applyBorder="1" applyAlignment="1">
      <alignment horizontal="center" vertical="top" wrapText="1"/>
    </xf>
    <xf numFmtId="0" fontId="6" fillId="30" borderId="41" xfId="1" applyFont="1" applyFill="1" applyBorder="1" applyAlignment="1">
      <alignment horizontal="center" vertical="top" wrapText="1"/>
    </xf>
    <xf numFmtId="0" fontId="44" fillId="30" borderId="48" xfId="1" applyFont="1" applyFill="1" applyBorder="1" applyAlignment="1">
      <alignment horizontal="center" vertical="top" wrapText="1"/>
    </xf>
    <xf numFmtId="0" fontId="6" fillId="30" borderId="47" xfId="1" applyFont="1" applyFill="1" applyBorder="1" applyAlignment="1">
      <alignment horizontal="left" vertical="top" wrapText="1" indent="1"/>
    </xf>
    <xf numFmtId="0" fontId="47" fillId="30" borderId="0" xfId="0" applyFont="1" applyFill="1"/>
    <xf numFmtId="0" fontId="49" fillId="30" borderId="0" xfId="0" applyFont="1" applyFill="1"/>
    <xf numFmtId="0" fontId="47" fillId="0" borderId="0" xfId="0" applyFont="1"/>
    <xf numFmtId="0" fontId="50" fillId="30" borderId="0" xfId="0" applyFont="1" applyFill="1"/>
    <xf numFmtId="0" fontId="0" fillId="30" borderId="0" xfId="0" applyFill="1"/>
    <xf numFmtId="1" fontId="6" fillId="30" borderId="0" xfId="0" applyNumberFormat="1" applyFont="1" applyFill="1" applyAlignment="1">
      <alignment horizontal="left" vertical="top" wrapText="1"/>
    </xf>
    <xf numFmtId="0" fontId="43" fillId="30" borderId="0" xfId="0" applyFont="1" applyFill="1"/>
    <xf numFmtId="0" fontId="8" fillId="30" borderId="0" xfId="1" applyFont="1" applyFill="1"/>
    <xf numFmtId="0" fontId="7" fillId="30" borderId="0" xfId="0" applyFont="1" applyFill="1"/>
    <xf numFmtId="0" fontId="4" fillId="0" borderId="0" xfId="1" applyAlignment="1">
      <alignment vertical="center"/>
    </xf>
    <xf numFmtId="0" fontId="42" fillId="30" borderId="0" xfId="0" applyFont="1" applyFill="1" applyAlignment="1">
      <alignment vertical="center"/>
    </xf>
    <xf numFmtId="0" fontId="42" fillId="0" borderId="0" xfId="0" applyFont="1" applyAlignment="1">
      <alignment vertical="center"/>
    </xf>
    <xf numFmtId="0" fontId="54" fillId="0" borderId="0" xfId="0" applyFont="1"/>
    <xf numFmtId="0" fontId="42" fillId="30" borderId="0" xfId="0" applyFont="1" applyFill="1" applyAlignment="1">
      <alignment horizontal="center"/>
    </xf>
    <xf numFmtId="0" fontId="24" fillId="0" borderId="0" xfId="0" applyFont="1" applyAlignment="1">
      <alignment horizontal="left"/>
    </xf>
    <xf numFmtId="0" fontId="24" fillId="30" borderId="0" xfId="121" applyFont="1" applyFill="1" applyAlignment="1">
      <alignment horizontal="left" wrapText="1"/>
    </xf>
    <xf numFmtId="0" fontId="7" fillId="0" borderId="0" xfId="0" applyFont="1"/>
    <xf numFmtId="0" fontId="42" fillId="0" borderId="0" xfId="0" applyFont="1" applyAlignment="1">
      <alignment horizontal="center"/>
    </xf>
    <xf numFmtId="0" fontId="7" fillId="0" borderId="0" xfId="0" applyFont="1" applyAlignment="1">
      <alignment horizontal="left" indent="1"/>
    </xf>
    <xf numFmtId="0" fontId="0" fillId="0" borderId="0" xfId="0" applyAlignment="1">
      <alignment horizontal="right"/>
    </xf>
    <xf numFmtId="0" fontId="42" fillId="0" borderId="0" xfId="1" applyFont="1"/>
    <xf numFmtId="0" fontId="52" fillId="0" borderId="0" xfId="0" applyFont="1"/>
    <xf numFmtId="0" fontId="59" fillId="0" borderId="0" xfId="0" applyFont="1" applyAlignment="1">
      <alignment vertical="center"/>
    </xf>
    <xf numFmtId="0" fontId="48" fillId="0" borderId="0" xfId="0" applyFont="1"/>
    <xf numFmtId="0" fontId="60" fillId="0" borderId="0" xfId="0" applyFont="1"/>
    <xf numFmtId="0" fontId="62" fillId="0" borderId="0" xfId="0" applyFont="1" applyAlignment="1">
      <alignment vertical="center"/>
    </xf>
    <xf numFmtId="0" fontId="54" fillId="0" borderId="0" xfId="0" applyFont="1" applyAlignment="1">
      <alignment vertical="center"/>
    </xf>
    <xf numFmtId="0" fontId="64" fillId="30" borderId="0" xfId="1" applyFont="1" applyFill="1"/>
    <xf numFmtId="0" fontId="64" fillId="0" borderId="0" xfId="1" applyFont="1"/>
    <xf numFmtId="0" fontId="65" fillId="30" borderId="0" xfId="1" applyFont="1" applyFill="1"/>
    <xf numFmtId="0" fontId="65" fillId="0" borderId="0" xfId="1" applyFont="1"/>
    <xf numFmtId="0" fontId="64" fillId="30" borderId="0" xfId="1" applyFont="1" applyFill="1" applyAlignment="1">
      <alignment vertical="center"/>
    </xf>
    <xf numFmtId="0" fontId="65" fillId="30" borderId="0" xfId="1" applyFont="1" applyFill="1" applyAlignment="1">
      <alignment vertical="center"/>
    </xf>
    <xf numFmtId="0" fontId="67" fillId="30" borderId="0" xfId="1" applyFont="1" applyFill="1"/>
    <xf numFmtId="0" fontId="67" fillId="0" borderId="0" xfId="1" applyFont="1"/>
    <xf numFmtId="166" fontId="67" fillId="30" borderId="36" xfId="1" applyNumberFormat="1" applyFont="1" applyFill="1" applyBorder="1" applyAlignment="1">
      <alignment horizontal="center" vertical="top"/>
    </xf>
    <xf numFmtId="166" fontId="67" fillId="30" borderId="37" xfId="1" applyNumberFormat="1" applyFont="1" applyFill="1" applyBorder="1" applyAlignment="1">
      <alignment horizontal="center" vertical="top"/>
    </xf>
    <xf numFmtId="166" fontId="64" fillId="30" borderId="0" xfId="1" applyNumberFormat="1" applyFont="1" applyFill="1" applyAlignment="1">
      <alignment horizontal="center" vertical="top" wrapText="1"/>
    </xf>
    <xf numFmtId="166" fontId="64" fillId="30" borderId="0" xfId="1" applyNumberFormat="1" applyFont="1" applyFill="1" applyAlignment="1">
      <alignment vertical="top" wrapText="1"/>
    </xf>
    <xf numFmtId="166" fontId="64" fillId="30" borderId="0" xfId="1" applyNumberFormat="1" applyFont="1" applyFill="1"/>
    <xf numFmtId="166" fontId="67" fillId="30" borderId="0" xfId="1" applyNumberFormat="1" applyFont="1" applyFill="1"/>
    <xf numFmtId="0" fontId="67" fillId="30" borderId="41" xfId="1" applyFont="1" applyFill="1" applyBorder="1" applyAlignment="1">
      <alignment horizontal="center" vertical="center" wrapText="1"/>
    </xf>
    <xf numFmtId="0" fontId="67" fillId="30" borderId="48" xfId="1" applyFont="1" applyFill="1" applyBorder="1" applyAlignment="1">
      <alignment horizontal="center" vertical="center" wrapText="1"/>
    </xf>
    <xf numFmtId="0" fontId="67" fillId="30" borderId="45" xfId="1" applyFont="1" applyFill="1" applyBorder="1" applyAlignment="1">
      <alignment vertical="top" wrapText="1"/>
    </xf>
    <xf numFmtId="0" fontId="64" fillId="30" borderId="0" xfId="1" applyFont="1" applyFill="1" applyAlignment="1">
      <alignment horizontal="center" vertical="center" wrapText="1"/>
    </xf>
    <xf numFmtId="0" fontId="64" fillId="30" borderId="46" xfId="1" applyFont="1" applyFill="1" applyBorder="1" applyAlignment="1">
      <alignment horizontal="center" vertical="center" wrapText="1"/>
    </xf>
    <xf numFmtId="0" fontId="64" fillId="30" borderId="45" xfId="1" applyFont="1" applyFill="1" applyBorder="1" applyAlignment="1">
      <alignment horizontal="left" vertical="top" wrapText="1" indent="1"/>
    </xf>
    <xf numFmtId="49" fontId="64" fillId="30" borderId="0" xfId="1" applyNumberFormat="1" applyFont="1" applyFill="1" applyAlignment="1">
      <alignment horizontal="center" vertical="center" wrapText="1"/>
    </xf>
    <xf numFmtId="49" fontId="64" fillId="30" borderId="46" xfId="1" applyNumberFormat="1" applyFont="1" applyFill="1" applyBorder="1" applyAlignment="1">
      <alignment horizontal="center" vertical="center" wrapText="1"/>
    </xf>
    <xf numFmtId="0" fontId="67" fillId="30" borderId="47" xfId="1" applyFont="1" applyFill="1" applyBorder="1" applyAlignment="1">
      <alignment vertical="top" wrapText="1"/>
    </xf>
    <xf numFmtId="49" fontId="64" fillId="30" borderId="41" xfId="1" applyNumberFormat="1" applyFont="1" applyFill="1" applyBorder="1" applyAlignment="1">
      <alignment horizontal="center" vertical="center" wrapText="1"/>
    </xf>
    <xf numFmtId="49" fontId="64" fillId="30" borderId="48" xfId="1" applyNumberFormat="1" applyFont="1" applyFill="1" applyBorder="1" applyAlignment="1">
      <alignment horizontal="center" vertical="center" wrapText="1"/>
    </xf>
    <xf numFmtId="1" fontId="69" fillId="30" borderId="0" xfId="1" applyNumberFormat="1" applyFont="1" applyFill="1"/>
    <xf numFmtId="0" fontId="67" fillId="30" borderId="0" xfId="1" applyFont="1" applyFill="1" applyAlignment="1">
      <alignment vertical="top" wrapText="1"/>
    </xf>
    <xf numFmtId="0" fontId="67" fillId="30" borderId="41" xfId="1" applyFont="1" applyFill="1" applyBorder="1" applyAlignment="1">
      <alignment horizontal="center" vertical="top"/>
    </xf>
    <xf numFmtId="0" fontId="67" fillId="30" borderId="48" xfId="1" applyFont="1" applyFill="1" applyBorder="1" applyAlignment="1">
      <alignment horizontal="center" vertical="top"/>
    </xf>
    <xf numFmtId="0" fontId="64" fillId="30" borderId="0" xfId="1" applyFont="1" applyFill="1" applyAlignment="1">
      <alignment horizontal="center" vertical="top" wrapText="1"/>
    </xf>
    <xf numFmtId="0" fontId="64" fillId="30" borderId="46" xfId="1" applyFont="1" applyFill="1" applyBorder="1" applyAlignment="1">
      <alignment horizontal="center" vertical="top" wrapText="1"/>
    </xf>
    <xf numFmtId="0" fontId="64" fillId="30" borderId="45" xfId="1" applyFont="1" applyFill="1" applyBorder="1" applyAlignment="1">
      <alignment horizontal="left" vertical="top" wrapText="1" indent="2"/>
    </xf>
    <xf numFmtId="49" fontId="64" fillId="30" borderId="0" xfId="1" applyNumberFormat="1" applyFont="1" applyFill="1" applyAlignment="1">
      <alignment horizontal="center" vertical="top" wrapText="1"/>
    </xf>
    <xf numFmtId="49" fontId="64" fillId="30" borderId="46" xfId="1" applyNumberFormat="1" applyFont="1" applyFill="1" applyBorder="1" applyAlignment="1">
      <alignment horizontal="center" vertical="top" wrapText="1"/>
    </xf>
    <xf numFmtId="0" fontId="66" fillId="30" borderId="0" xfId="1" applyFont="1" applyFill="1" applyAlignment="1">
      <alignment horizontal="center" vertical="top" wrapText="1"/>
    </xf>
    <xf numFmtId="0" fontId="66" fillId="30" borderId="46" xfId="1" applyFont="1" applyFill="1" applyBorder="1" applyAlignment="1">
      <alignment horizontal="center" vertical="top" wrapText="1"/>
    </xf>
    <xf numFmtId="1" fontId="64" fillId="30" borderId="0" xfId="1" applyNumberFormat="1" applyFont="1" applyFill="1" applyAlignment="1">
      <alignment horizontal="center" vertical="top" wrapText="1"/>
    </xf>
    <xf numFmtId="2" fontId="64" fillId="30" borderId="46" xfId="1" applyNumberFormat="1" applyFont="1" applyFill="1" applyBorder="1" applyAlignment="1">
      <alignment horizontal="center" vertical="top" wrapText="1"/>
    </xf>
    <xf numFmtId="49" fontId="64" fillId="30" borderId="41" xfId="1" applyNumberFormat="1" applyFont="1" applyFill="1" applyBorder="1" applyAlignment="1">
      <alignment horizontal="center" vertical="top" wrapText="1"/>
    </xf>
    <xf numFmtId="49" fontId="64" fillId="30" borderId="48" xfId="1" applyNumberFormat="1" applyFont="1" applyFill="1" applyBorder="1" applyAlignment="1">
      <alignment horizontal="center" vertical="top" wrapText="1"/>
    </xf>
    <xf numFmtId="0" fontId="64" fillId="30" borderId="0" xfId="0" applyFont="1" applyFill="1"/>
    <xf numFmtId="2" fontId="67" fillId="30" borderId="0" xfId="1" applyNumberFormat="1" applyFont="1" applyFill="1"/>
    <xf numFmtId="173" fontId="64" fillId="30" borderId="0" xfId="1" applyNumberFormat="1" applyFont="1" applyFill="1" applyAlignment="1">
      <alignment horizontal="center" vertical="top" wrapText="1"/>
    </xf>
    <xf numFmtId="1" fontId="67" fillId="30" borderId="0" xfId="1" applyNumberFormat="1" applyFont="1" applyFill="1"/>
    <xf numFmtId="0" fontId="64" fillId="0" borderId="0" xfId="0" applyFont="1"/>
    <xf numFmtId="0" fontId="64" fillId="0" borderId="0" xfId="0" applyFont="1" applyAlignment="1">
      <alignment vertical="center"/>
    </xf>
    <xf numFmtId="0" fontId="64" fillId="30" borderId="41" xfId="1" applyFont="1" applyFill="1" applyBorder="1" applyAlignment="1">
      <alignment horizontal="center" vertical="top" wrapText="1"/>
    </xf>
    <xf numFmtId="0" fontId="64" fillId="30" borderId="48" xfId="1" applyFont="1" applyFill="1" applyBorder="1" applyAlignment="1">
      <alignment horizontal="center" vertical="top" wrapText="1"/>
    </xf>
    <xf numFmtId="0" fontId="64" fillId="30" borderId="0" xfId="0" applyFont="1" applyFill="1" applyAlignment="1">
      <alignment vertical="center"/>
    </xf>
    <xf numFmtId="172" fontId="64" fillId="30" borderId="0" xfId="1" applyNumberFormat="1" applyFont="1" applyFill="1" applyAlignment="1">
      <alignment horizontal="center" vertical="top" wrapText="1"/>
    </xf>
    <xf numFmtId="172" fontId="64" fillId="30" borderId="46" xfId="1" applyNumberFormat="1" applyFont="1" applyFill="1" applyBorder="1" applyAlignment="1">
      <alignment horizontal="center" vertical="top" wrapText="1"/>
    </xf>
    <xf numFmtId="172" fontId="64" fillId="30" borderId="41" xfId="1" applyNumberFormat="1" applyFont="1" applyFill="1" applyBorder="1" applyAlignment="1">
      <alignment horizontal="center" vertical="top" wrapText="1"/>
    </xf>
    <xf numFmtId="172" fontId="64" fillId="30" borderId="48" xfId="1" applyNumberFormat="1" applyFont="1" applyFill="1" applyBorder="1" applyAlignment="1">
      <alignment horizontal="center" vertical="top" wrapText="1"/>
    </xf>
    <xf numFmtId="0" fontId="64" fillId="30" borderId="0" xfId="1" applyFont="1" applyFill="1" applyAlignment="1">
      <alignment vertical="top" wrapText="1"/>
    </xf>
    <xf numFmtId="0" fontId="64" fillId="30" borderId="47" xfId="1" applyFont="1" applyFill="1" applyBorder="1" applyAlignment="1">
      <alignment vertical="top" wrapText="1"/>
    </xf>
    <xf numFmtId="0" fontId="67" fillId="30" borderId="0" xfId="0" applyFont="1" applyFill="1"/>
    <xf numFmtId="0" fontId="67" fillId="30" borderId="44" xfId="0" applyFont="1" applyFill="1" applyBorder="1" applyAlignment="1">
      <alignment horizontal="center" vertical="center" wrapText="1"/>
    </xf>
    <xf numFmtId="0" fontId="64" fillId="30" borderId="41" xfId="0" applyFont="1" applyFill="1" applyBorder="1" applyAlignment="1">
      <alignment vertical="top"/>
    </xf>
    <xf numFmtId="0" fontId="67" fillId="30" borderId="9" xfId="0" applyFont="1" applyFill="1" applyBorder="1" applyAlignment="1">
      <alignment horizontal="center" vertical="center" wrapText="1"/>
    </xf>
    <xf numFmtId="0" fontId="67" fillId="30" borderId="47" xfId="0" applyFont="1" applyFill="1" applyBorder="1" applyAlignment="1">
      <alignment horizontal="center" vertical="center" wrapText="1"/>
    </xf>
    <xf numFmtId="0" fontId="67" fillId="30" borderId="48" xfId="0" applyFont="1" applyFill="1" applyBorder="1" applyAlignment="1">
      <alignment horizontal="center" vertical="center" wrapText="1"/>
    </xf>
    <xf numFmtId="0" fontId="64" fillId="30" borderId="45" xfId="0" applyFont="1" applyFill="1" applyBorder="1"/>
    <xf numFmtId="0" fontId="64" fillId="30" borderId="0" xfId="0" quotePrefix="1" applyFont="1" applyFill="1"/>
    <xf numFmtId="0" fontId="64" fillId="30" borderId="0" xfId="0" quotePrefix="1" applyFont="1" applyFill="1" applyAlignment="1">
      <alignment horizontal="left"/>
    </xf>
    <xf numFmtId="0" fontId="64" fillId="30" borderId="0" xfId="115" applyFont="1" applyFill="1"/>
    <xf numFmtId="3" fontId="64" fillId="30" borderId="0" xfId="0" applyNumberFormat="1" applyFont="1" applyFill="1" applyAlignment="1">
      <alignment horizontal="center" vertical="top"/>
    </xf>
    <xf numFmtId="9" fontId="64" fillId="30" borderId="0" xfId="0" applyNumberFormat="1" applyFont="1" applyFill="1" applyAlignment="1">
      <alignment horizontal="center" vertical="top"/>
    </xf>
    <xf numFmtId="0" fontId="64" fillId="30" borderId="0" xfId="0" applyFont="1" applyFill="1" applyAlignment="1">
      <alignment horizontal="center" vertical="top"/>
    </xf>
    <xf numFmtId="0" fontId="67" fillId="30" borderId="52" xfId="1" applyFont="1" applyFill="1" applyBorder="1" applyAlignment="1">
      <alignment vertical="top" wrapText="1"/>
    </xf>
    <xf numFmtId="0" fontId="67" fillId="30" borderId="54" xfId="1" applyFont="1" applyFill="1" applyBorder="1" applyAlignment="1">
      <alignment horizontal="center" vertical="top" wrapText="1"/>
    </xf>
    <xf numFmtId="0" fontId="64" fillId="30" borderId="45" xfId="1" applyFont="1" applyFill="1" applyBorder="1" applyAlignment="1">
      <alignment vertical="top" wrapText="1"/>
    </xf>
    <xf numFmtId="0" fontId="72" fillId="30" borderId="0" xfId="1" applyFont="1" applyFill="1"/>
    <xf numFmtId="2" fontId="67" fillId="30" borderId="0" xfId="1" applyNumberFormat="1" applyFont="1" applyFill="1" applyAlignment="1">
      <alignment horizontal="center" vertical="top" wrapText="1"/>
    </xf>
    <xf numFmtId="2" fontId="67" fillId="30" borderId="46" xfId="1" applyNumberFormat="1" applyFont="1" applyFill="1" applyBorder="1" applyAlignment="1">
      <alignment horizontal="center" vertical="top" wrapText="1"/>
    </xf>
    <xf numFmtId="2" fontId="64" fillId="30" borderId="47" xfId="1" applyNumberFormat="1" applyFont="1" applyFill="1" applyBorder="1" applyAlignment="1">
      <alignment vertical="top" wrapText="1"/>
    </xf>
    <xf numFmtId="2" fontId="67" fillId="30" borderId="45" xfId="1" applyNumberFormat="1" applyFont="1" applyFill="1" applyBorder="1" applyAlignment="1">
      <alignment vertical="top" wrapText="1"/>
    </xf>
    <xf numFmtId="2" fontId="64" fillId="30" borderId="45" xfId="1" applyNumberFormat="1" applyFont="1" applyFill="1" applyBorder="1" applyAlignment="1">
      <alignment vertical="top" wrapText="1"/>
    </xf>
    <xf numFmtId="2" fontId="64" fillId="30" borderId="0" xfId="1" applyNumberFormat="1" applyFont="1" applyFill="1" applyAlignment="1">
      <alignment horizontal="center" vertical="top" wrapText="1"/>
    </xf>
    <xf numFmtId="2" fontId="67" fillId="30" borderId="47" xfId="1" applyNumberFormat="1" applyFont="1" applyFill="1" applyBorder="1" applyAlignment="1">
      <alignment vertical="top" wrapText="1"/>
    </xf>
    <xf numFmtId="2" fontId="64" fillId="30" borderId="41" xfId="1" applyNumberFormat="1" applyFont="1" applyFill="1" applyBorder="1" applyAlignment="1">
      <alignment horizontal="center" vertical="top" wrapText="1"/>
    </xf>
    <xf numFmtId="2" fontId="64" fillId="30" borderId="48" xfId="1" applyNumberFormat="1" applyFont="1" applyFill="1" applyBorder="1" applyAlignment="1">
      <alignment horizontal="center" vertical="top" wrapText="1"/>
    </xf>
    <xf numFmtId="2" fontId="64" fillId="30" borderId="0" xfId="1" applyNumberFormat="1" applyFont="1" applyFill="1"/>
    <xf numFmtId="2" fontId="67" fillId="30" borderId="0" xfId="1" applyNumberFormat="1" applyFont="1" applyFill="1" applyAlignment="1">
      <alignment vertical="top" wrapText="1"/>
    </xf>
    <xf numFmtId="0" fontId="74" fillId="0" borderId="0" xfId="0" applyFont="1"/>
    <xf numFmtId="0" fontId="74" fillId="30" borderId="0" xfId="0" applyFont="1" applyFill="1"/>
    <xf numFmtId="0" fontId="67" fillId="30" borderId="53" xfId="0" applyFont="1" applyFill="1" applyBorder="1" applyAlignment="1">
      <alignment horizontal="center" vertical="top" wrapText="1"/>
    </xf>
    <xf numFmtId="0" fontId="67" fillId="30" borderId="54" xfId="0" applyFont="1" applyFill="1" applyBorder="1" applyAlignment="1">
      <alignment horizontal="center" vertical="top" wrapText="1"/>
    </xf>
    <xf numFmtId="0" fontId="64" fillId="30" borderId="47" xfId="0" applyFont="1" applyFill="1" applyBorder="1" applyAlignment="1">
      <alignment vertical="center" wrapText="1"/>
    </xf>
    <xf numFmtId="3" fontId="64" fillId="30" borderId="41" xfId="0" applyNumberFormat="1" applyFont="1" applyFill="1" applyBorder="1" applyAlignment="1">
      <alignment horizontal="center" vertical="center" wrapText="1"/>
    </xf>
    <xf numFmtId="0" fontId="64" fillId="30" borderId="41" xfId="0" applyFont="1" applyFill="1" applyBorder="1" applyAlignment="1">
      <alignment horizontal="center" vertical="center" wrapText="1"/>
    </xf>
    <xf numFmtId="0" fontId="64" fillId="30" borderId="48" xfId="0" applyFont="1" applyFill="1" applyBorder="1" applyAlignment="1">
      <alignment horizontal="center" vertical="center" wrapText="1"/>
    </xf>
    <xf numFmtId="0" fontId="64" fillId="30" borderId="0" xfId="0" applyFont="1" applyFill="1" applyAlignment="1">
      <alignment vertical="center" wrapText="1"/>
    </xf>
    <xf numFmtId="0" fontId="64" fillId="30" borderId="0" xfId="0" applyFont="1" applyFill="1" applyAlignment="1">
      <alignment horizontal="center" vertical="center" wrapText="1"/>
    </xf>
    <xf numFmtId="0" fontId="67" fillId="0" borderId="0" xfId="0" applyFont="1"/>
    <xf numFmtId="0" fontId="64" fillId="30" borderId="0" xfId="113" applyFont="1" applyFill="1"/>
    <xf numFmtId="0" fontId="67" fillId="30" borderId="0" xfId="113" applyFont="1" applyFill="1"/>
    <xf numFmtId="0" fontId="64" fillId="30" borderId="62" xfId="0" applyFont="1" applyFill="1" applyBorder="1" applyAlignment="1">
      <alignment vertical="center" wrapText="1"/>
    </xf>
    <xf numFmtId="0" fontId="64" fillId="30" borderId="57" xfId="0" applyFont="1" applyFill="1" applyBorder="1" applyAlignment="1">
      <alignment vertical="center" wrapText="1"/>
    </xf>
    <xf numFmtId="0" fontId="67" fillId="0" borderId="0" xfId="0" applyFont="1" applyAlignment="1">
      <alignment vertical="center"/>
    </xf>
    <xf numFmtId="0" fontId="77" fillId="0" borderId="0" xfId="0" applyFont="1"/>
    <xf numFmtId="0" fontId="67" fillId="30" borderId="0" xfId="0" applyFont="1" applyFill="1" applyAlignment="1">
      <alignment horizontal="center" vertical="center" wrapText="1"/>
    </xf>
    <xf numFmtId="0" fontId="67" fillId="30" borderId="60" xfId="0" applyFont="1" applyFill="1" applyBorder="1" applyAlignment="1">
      <alignment horizontal="center" vertical="center" wrapText="1"/>
    </xf>
    <xf numFmtId="172" fontId="64" fillId="30" borderId="0" xfId="0" applyNumberFormat="1" applyFont="1" applyFill="1" applyAlignment="1">
      <alignment horizontal="center"/>
    </xf>
    <xf numFmtId="0" fontId="64" fillId="30" borderId="0" xfId="0" applyFont="1" applyFill="1" applyAlignment="1">
      <alignment horizontal="right" vertical="center"/>
    </xf>
    <xf numFmtId="2" fontId="64" fillId="30" borderId="0" xfId="0" applyNumberFormat="1" applyFont="1" applyFill="1" applyAlignment="1">
      <alignment horizontal="center" vertical="center"/>
    </xf>
    <xf numFmtId="172" fontId="64" fillId="30" borderId="0" xfId="0" applyNumberFormat="1" applyFont="1" applyFill="1" applyAlignment="1">
      <alignment horizontal="center" vertical="center"/>
    </xf>
    <xf numFmtId="1" fontId="64" fillId="30" borderId="0" xfId="0" applyNumberFormat="1" applyFont="1" applyFill="1" applyAlignment="1">
      <alignment horizontal="center"/>
    </xf>
    <xf numFmtId="0" fontId="64" fillId="30" borderId="43" xfId="0" applyFont="1" applyFill="1" applyBorder="1"/>
    <xf numFmtId="0" fontId="78" fillId="30" borderId="45" xfId="0" applyFont="1" applyFill="1" applyBorder="1" applyAlignment="1">
      <alignment horizontal="left"/>
    </xf>
    <xf numFmtId="0" fontId="67" fillId="30" borderId="0" xfId="0" applyFont="1" applyFill="1" applyAlignment="1">
      <alignment horizontal="center" wrapText="1"/>
    </xf>
    <xf numFmtId="0" fontId="67" fillId="30" borderId="46" xfId="0" applyFont="1" applyFill="1" applyBorder="1" applyAlignment="1">
      <alignment horizontal="center" wrapText="1"/>
    </xf>
    <xf numFmtId="173" fontId="64" fillId="30" borderId="0" xfId="0" applyNumberFormat="1" applyFont="1" applyFill="1" applyAlignment="1">
      <alignment horizontal="center"/>
    </xf>
    <xf numFmtId="0" fontId="64" fillId="30" borderId="47" xfId="0" applyFont="1" applyFill="1" applyBorder="1"/>
    <xf numFmtId="0" fontId="64" fillId="30" borderId="45" xfId="0" applyFont="1" applyFill="1" applyBorder="1" applyAlignment="1">
      <alignment horizontal="left" vertical="center"/>
    </xf>
    <xf numFmtId="0" fontId="64" fillId="30" borderId="45" xfId="0" applyFont="1" applyFill="1" applyBorder="1" applyAlignment="1">
      <alignment horizontal="left"/>
    </xf>
    <xf numFmtId="0" fontId="64" fillId="30" borderId="47" xfId="0" applyFont="1" applyFill="1" applyBorder="1" applyAlignment="1">
      <alignment horizontal="left"/>
    </xf>
    <xf numFmtId="11" fontId="64" fillId="30" borderId="0" xfId="0" applyNumberFormat="1" applyFont="1" applyFill="1"/>
    <xf numFmtId="0" fontId="64" fillId="30" borderId="0" xfId="0" applyFont="1" applyFill="1" applyAlignment="1">
      <alignment horizontal="left"/>
    </xf>
    <xf numFmtId="0" fontId="72" fillId="30" borderId="0" xfId="0" applyFont="1" applyFill="1"/>
    <xf numFmtId="0" fontId="72" fillId="30" borderId="38" xfId="116" applyFont="1" applyFill="1" applyBorder="1" applyAlignment="1">
      <alignment wrapText="1"/>
    </xf>
    <xf numFmtId="0" fontId="72" fillId="30" borderId="36" xfId="116" applyFont="1" applyFill="1" applyBorder="1" applyAlignment="1">
      <alignment horizontal="center" wrapText="1"/>
    </xf>
    <xf numFmtId="0" fontId="72" fillId="30" borderId="37" xfId="116" applyFont="1" applyFill="1" applyBorder="1" applyAlignment="1">
      <alignment horizontal="center" wrapText="1"/>
    </xf>
    <xf numFmtId="0" fontId="74" fillId="30" borderId="0" xfId="116" applyFont="1" applyFill="1" applyAlignment="1">
      <alignment horizontal="center" vertical="top" wrapText="1"/>
    </xf>
    <xf numFmtId="0" fontId="67" fillId="0" borderId="0" xfId="119" applyFont="1"/>
    <xf numFmtId="0" fontId="74" fillId="30" borderId="0" xfId="116" applyFont="1" applyFill="1"/>
    <xf numFmtId="0" fontId="72" fillId="30" borderId="0" xfId="116" applyFont="1" applyFill="1"/>
    <xf numFmtId="0" fontId="74" fillId="30" borderId="0" xfId="116" applyFont="1" applyFill="1" applyAlignment="1">
      <alignment vertical="top" wrapText="1"/>
    </xf>
    <xf numFmtId="0" fontId="67" fillId="30" borderId="38" xfId="116" applyFont="1" applyFill="1" applyBorder="1" applyAlignment="1">
      <alignment horizontal="center" vertical="top" wrapText="1"/>
    </xf>
    <xf numFmtId="0" fontId="67" fillId="30" borderId="36" xfId="116" applyFont="1" applyFill="1" applyBorder="1" applyAlignment="1">
      <alignment horizontal="center" vertical="top" wrapText="1"/>
    </xf>
    <xf numFmtId="0" fontId="67" fillId="30" borderId="37" xfId="116" applyFont="1" applyFill="1" applyBorder="1" applyAlignment="1">
      <alignment horizontal="center" vertical="top" wrapText="1"/>
    </xf>
    <xf numFmtId="0" fontId="64" fillId="30" borderId="0" xfId="116" applyFont="1" applyFill="1" applyAlignment="1">
      <alignment vertical="top" wrapText="1"/>
    </xf>
    <xf numFmtId="0" fontId="64" fillId="30" borderId="38" xfId="116" applyFont="1" applyFill="1" applyBorder="1" applyAlignment="1">
      <alignment horizontal="center" vertical="center" wrapText="1"/>
    </xf>
    <xf numFmtId="0" fontId="67" fillId="0" borderId="0" xfId="118" applyFont="1"/>
    <xf numFmtId="0" fontId="64" fillId="30" borderId="0" xfId="116" applyFont="1" applyFill="1"/>
    <xf numFmtId="0" fontId="67" fillId="30" borderId="0" xfId="116" applyFont="1" applyFill="1"/>
    <xf numFmtId="0" fontId="64" fillId="30" borderId="0" xfId="116" applyFont="1" applyFill="1" applyAlignment="1">
      <alignment horizontal="center" vertical="center" wrapText="1"/>
    </xf>
    <xf numFmtId="0" fontId="64" fillId="30" borderId="0" xfId="132" applyFont="1" applyFill="1"/>
    <xf numFmtId="0" fontId="67" fillId="30" borderId="0" xfId="132" applyFont="1" applyFill="1"/>
    <xf numFmtId="0" fontId="67" fillId="0" borderId="0" xfId="1" applyFont="1" applyAlignment="1">
      <alignment vertical="center"/>
    </xf>
    <xf numFmtId="0" fontId="64" fillId="30" borderId="0" xfId="116" applyFont="1" applyFill="1" applyAlignment="1">
      <alignment horizontal="center" vertical="top" wrapText="1"/>
    </xf>
    <xf numFmtId="0" fontId="64" fillId="30" borderId="0" xfId="116" applyFont="1" applyFill="1" applyAlignment="1">
      <alignment vertical="center" wrapText="1"/>
    </xf>
    <xf numFmtId="0" fontId="72" fillId="30" borderId="38" xfId="116" applyFont="1" applyFill="1" applyBorder="1" applyAlignment="1">
      <alignment vertical="top" wrapText="1"/>
    </xf>
    <xf numFmtId="0" fontId="72" fillId="30" borderId="36" xfId="116" applyFont="1" applyFill="1" applyBorder="1" applyAlignment="1">
      <alignment horizontal="center" vertical="center" wrapText="1"/>
    </xf>
    <xf numFmtId="0" fontId="72" fillId="0" borderId="0" xfId="118" applyFont="1"/>
    <xf numFmtId="0" fontId="67" fillId="0" borderId="0" xfId="117" applyFont="1"/>
    <xf numFmtId="0" fontId="64" fillId="30" borderId="0" xfId="116" applyFont="1" applyFill="1" applyAlignment="1">
      <alignment vertical="center"/>
    </xf>
    <xf numFmtId="0" fontId="67" fillId="30" borderId="0" xfId="116" applyFont="1" applyFill="1" applyAlignment="1">
      <alignment vertical="center"/>
    </xf>
    <xf numFmtId="0" fontId="67" fillId="30" borderId="0" xfId="0" applyFont="1" applyFill="1" applyAlignment="1">
      <alignment vertical="center"/>
    </xf>
    <xf numFmtId="0" fontId="67" fillId="30" borderId="43" xfId="116" applyFont="1" applyFill="1" applyBorder="1" applyAlignment="1">
      <alignment horizontal="center" wrapText="1"/>
    </xf>
    <xf numFmtId="0" fontId="67" fillId="30" borderId="47" xfId="116" applyFont="1" applyFill="1" applyBorder="1" applyAlignment="1">
      <alignment wrapText="1"/>
    </xf>
    <xf numFmtId="0" fontId="64" fillId="30" borderId="45" xfId="116" applyFont="1" applyFill="1" applyBorder="1" applyAlignment="1">
      <alignment horizontal="left" vertical="top" wrapText="1" indent="2"/>
    </xf>
    <xf numFmtId="0" fontId="64" fillId="30" borderId="46" xfId="116" applyFont="1" applyFill="1" applyBorder="1" applyAlignment="1">
      <alignment horizontal="center" vertical="top" wrapText="1"/>
    </xf>
    <xf numFmtId="0" fontId="64" fillId="30" borderId="46" xfId="0" applyFont="1" applyFill="1" applyBorder="1" applyAlignment="1">
      <alignment horizontal="center"/>
    </xf>
    <xf numFmtId="0" fontId="64" fillId="30" borderId="0" xfId="1" applyFont="1" applyFill="1" applyAlignment="1">
      <alignment horizontal="center"/>
    </xf>
    <xf numFmtId="0" fontId="67" fillId="30" borderId="52" xfId="0" applyFont="1" applyFill="1" applyBorder="1" applyAlignment="1">
      <alignment vertical="top" wrapText="1"/>
    </xf>
    <xf numFmtId="0" fontId="64" fillId="30" borderId="47" xfId="0" applyFont="1" applyFill="1" applyBorder="1" applyAlignment="1">
      <alignment vertical="center"/>
    </xf>
    <xf numFmtId="10" fontId="64" fillId="30" borderId="41" xfId="0" applyNumberFormat="1" applyFont="1" applyFill="1" applyBorder="1" applyAlignment="1">
      <alignment horizontal="center" vertical="center" wrapText="1"/>
    </xf>
    <xf numFmtId="10" fontId="64" fillId="30" borderId="0" xfId="0" applyNumberFormat="1" applyFont="1" applyFill="1" applyAlignment="1">
      <alignment horizontal="center" vertical="center" wrapText="1"/>
    </xf>
    <xf numFmtId="0" fontId="64" fillId="30" borderId="45" xfId="0" applyFont="1" applyFill="1" applyBorder="1" applyAlignment="1">
      <alignment vertical="top" wrapText="1"/>
    </xf>
    <xf numFmtId="0" fontId="64" fillId="30" borderId="46" xfId="0" applyFont="1" applyFill="1" applyBorder="1" applyAlignment="1">
      <alignment horizontal="center" vertical="top" wrapText="1"/>
    </xf>
    <xf numFmtId="0" fontId="64" fillId="30" borderId="48" xfId="0" applyFont="1" applyFill="1" applyBorder="1" applyAlignment="1">
      <alignment horizontal="center" vertical="top" wrapText="1"/>
    </xf>
    <xf numFmtId="0" fontId="64" fillId="30" borderId="0" xfId="0" applyFont="1" applyFill="1" applyAlignment="1">
      <alignment vertical="top" wrapText="1"/>
    </xf>
    <xf numFmtId="0" fontId="64" fillId="30" borderId="0" xfId="0" applyFont="1" applyFill="1" applyAlignment="1">
      <alignment horizontal="center" vertical="top" wrapText="1"/>
    </xf>
    <xf numFmtId="0" fontId="67" fillId="30" borderId="42" xfId="0" applyFont="1" applyFill="1" applyBorder="1" applyAlignment="1">
      <alignment vertical="top" wrapText="1"/>
    </xf>
    <xf numFmtId="0" fontId="64" fillId="30" borderId="41" xfId="0" applyFont="1" applyFill="1" applyBorder="1" applyAlignment="1">
      <alignment horizontal="center" vertical="top" wrapText="1"/>
    </xf>
    <xf numFmtId="0" fontId="64" fillId="30" borderId="0" xfId="0" applyFont="1" applyFill="1" applyAlignment="1">
      <alignment horizontal="center"/>
    </xf>
    <xf numFmtId="0" fontId="67" fillId="30" borderId="3" xfId="121" applyFont="1" applyFill="1" applyBorder="1" applyAlignment="1">
      <alignment horizontal="center" wrapText="1"/>
    </xf>
    <xf numFmtId="0" fontId="64" fillId="30" borderId="3" xfId="122" applyFont="1" applyFill="1" applyBorder="1" applyAlignment="1">
      <alignment horizontal="center"/>
    </xf>
    <xf numFmtId="0" fontId="64" fillId="30" borderId="3" xfId="127" quotePrefix="1" applyFont="1" applyFill="1" applyBorder="1" applyAlignment="1">
      <alignment horizontal="center"/>
    </xf>
    <xf numFmtId="0" fontId="64" fillId="30" borderId="3" xfId="121" applyFont="1" applyFill="1" applyBorder="1" applyAlignment="1">
      <alignment horizontal="center" wrapText="1"/>
    </xf>
    <xf numFmtId="0" fontId="64" fillId="30" borderId="3" xfId="123" applyFont="1" applyFill="1" applyBorder="1" applyAlignment="1">
      <alignment horizontal="center"/>
    </xf>
    <xf numFmtId="0" fontId="64" fillId="30" borderId="3" xfId="127" applyFont="1" applyFill="1" applyBorder="1"/>
    <xf numFmtId="0" fontId="64" fillId="30" borderId="3" xfId="122" applyFont="1" applyFill="1" applyBorder="1" applyAlignment="1">
      <alignment horizontal="left" indent="1"/>
    </xf>
    <xf numFmtId="0" fontId="64" fillId="30" borderId="3" xfId="123" quotePrefix="1" applyFont="1" applyFill="1" applyBorder="1" applyAlignment="1">
      <alignment horizontal="center"/>
    </xf>
    <xf numFmtId="0" fontId="64" fillId="30" borderId="3" xfId="120" applyFont="1" applyFill="1" applyBorder="1" applyAlignment="1">
      <alignment horizontal="center"/>
    </xf>
    <xf numFmtId="172" fontId="64" fillId="30" borderId="3" xfId="129" applyNumberFormat="1" applyFont="1" applyFill="1" applyBorder="1" applyAlignment="1">
      <alignment horizontal="center" wrapText="1"/>
    </xf>
    <xf numFmtId="172" fontId="64" fillId="30" borderId="3" xfId="130" applyNumberFormat="1" applyFont="1" applyFill="1" applyBorder="1" applyAlignment="1">
      <alignment horizontal="center"/>
    </xf>
    <xf numFmtId="0" fontId="64" fillId="30" borderId="3" xfId="130" applyFont="1" applyFill="1" applyBorder="1" applyAlignment="1">
      <alignment horizontal="center" wrapText="1"/>
    </xf>
    <xf numFmtId="0" fontId="64" fillId="30" borderId="3" xfId="122" quotePrefix="1" applyFont="1" applyFill="1" applyBorder="1" applyAlignment="1">
      <alignment horizontal="center"/>
    </xf>
    <xf numFmtId="0" fontId="64" fillId="30" borderId="0" xfId="0" applyFont="1" applyFill="1" applyAlignment="1">
      <alignment horizontal="left" vertical="top" wrapText="1"/>
    </xf>
    <xf numFmtId="49" fontId="64" fillId="30" borderId="0" xfId="0" applyNumberFormat="1" applyFont="1" applyFill="1" applyAlignment="1">
      <alignment horizontal="center" vertical="center" wrapText="1"/>
    </xf>
    <xf numFmtId="1" fontId="64" fillId="30" borderId="0" xfId="0" applyNumberFormat="1" applyFont="1" applyFill="1" applyAlignment="1">
      <alignment horizontal="center" vertical="top" wrapText="1"/>
    </xf>
    <xf numFmtId="0" fontId="67" fillId="30" borderId="41" xfId="0" applyFont="1" applyFill="1" applyBorder="1" applyAlignment="1">
      <alignment horizontal="center" vertical="top" wrapText="1"/>
    </xf>
    <xf numFmtId="0" fontId="67" fillId="30" borderId="48" xfId="0" applyFont="1" applyFill="1" applyBorder="1" applyAlignment="1">
      <alignment horizontal="center" vertical="top" wrapText="1"/>
    </xf>
    <xf numFmtId="49" fontId="64" fillId="30" borderId="55" xfId="0" applyNumberFormat="1" applyFont="1" applyFill="1" applyBorder="1" applyAlignment="1">
      <alignment horizontal="center" vertical="top" wrapText="1"/>
    </xf>
    <xf numFmtId="49" fontId="64" fillId="30" borderId="43" xfId="0" applyNumberFormat="1" applyFont="1" applyFill="1" applyBorder="1" applyAlignment="1">
      <alignment horizontal="center" vertical="top" wrapText="1"/>
    </xf>
    <xf numFmtId="49" fontId="64" fillId="30" borderId="0" xfId="0" applyNumberFormat="1" applyFont="1" applyFill="1" applyAlignment="1">
      <alignment horizontal="center" vertical="top" wrapText="1"/>
    </xf>
    <xf numFmtId="49" fontId="64" fillId="30" borderId="46" xfId="0" applyNumberFormat="1" applyFont="1" applyFill="1" applyBorder="1" applyAlignment="1">
      <alignment horizontal="center" vertical="top" wrapText="1"/>
    </xf>
    <xf numFmtId="49" fontId="64" fillId="30" borderId="41" xfId="0" applyNumberFormat="1" applyFont="1" applyFill="1" applyBorder="1" applyAlignment="1">
      <alignment horizontal="center" vertical="top" wrapText="1"/>
    </xf>
    <xf numFmtId="49" fontId="64" fillId="30" borderId="48" xfId="0" applyNumberFormat="1" applyFont="1" applyFill="1" applyBorder="1" applyAlignment="1">
      <alignment horizontal="center" vertical="top" wrapText="1"/>
    </xf>
    <xf numFmtId="0" fontId="67" fillId="30" borderId="52" xfId="0" applyFont="1" applyFill="1" applyBorder="1" applyAlignment="1">
      <alignment vertical="center"/>
    </xf>
    <xf numFmtId="0" fontId="67" fillId="30" borderId="54" xfId="0" applyFont="1" applyFill="1" applyBorder="1" applyAlignment="1">
      <alignment horizontal="center" vertical="center" wrapText="1"/>
    </xf>
    <xf numFmtId="0" fontId="64" fillId="30" borderId="42" xfId="0" applyFont="1" applyFill="1" applyBorder="1"/>
    <xf numFmtId="49" fontId="64" fillId="30" borderId="55" xfId="0" applyNumberFormat="1" applyFont="1" applyFill="1" applyBorder="1" applyAlignment="1">
      <alignment horizontal="center" vertical="center" wrapText="1"/>
    </xf>
    <xf numFmtId="0" fontId="64" fillId="30" borderId="43" xfId="0" applyFont="1" applyFill="1" applyBorder="1" applyAlignment="1">
      <alignment horizontal="center" vertical="top" wrapText="1"/>
    </xf>
    <xf numFmtId="49" fontId="64" fillId="30" borderId="41" xfId="0" applyNumberFormat="1" applyFont="1" applyFill="1" applyBorder="1" applyAlignment="1">
      <alignment horizontal="center" vertical="center" wrapText="1"/>
    </xf>
    <xf numFmtId="0" fontId="10" fillId="0" borderId="0" xfId="0" applyFont="1"/>
    <xf numFmtId="0" fontId="41" fillId="0" borderId="0" xfId="0" applyFont="1" applyAlignment="1">
      <alignment wrapText="1"/>
    </xf>
    <xf numFmtId="9" fontId="64" fillId="30" borderId="48" xfId="0" applyNumberFormat="1" applyFont="1" applyFill="1" applyBorder="1" applyAlignment="1">
      <alignment horizontal="center" vertical="top" wrapText="1"/>
    </xf>
    <xf numFmtId="9" fontId="64" fillId="30" borderId="0" xfId="0" applyNumberFormat="1" applyFont="1" applyFill="1" applyAlignment="1">
      <alignment horizontal="center" vertical="top" wrapText="1"/>
    </xf>
    <xf numFmtId="0" fontId="64" fillId="30" borderId="52" xfId="0" applyFont="1" applyFill="1" applyBorder="1"/>
    <xf numFmtId="0" fontId="64" fillId="30" borderId="53" xfId="0" applyFont="1" applyFill="1" applyBorder="1"/>
    <xf numFmtId="0" fontId="64" fillId="30" borderId="54" xfId="0" applyFont="1" applyFill="1" applyBorder="1"/>
    <xf numFmtId="0" fontId="64" fillId="30" borderId="55" xfId="0" applyFont="1" applyFill="1" applyBorder="1"/>
    <xf numFmtId="0" fontId="64" fillId="30" borderId="41" xfId="0" applyFont="1" applyFill="1" applyBorder="1"/>
    <xf numFmtId="0" fontId="64" fillId="30" borderId="48" xfId="0" applyFont="1" applyFill="1" applyBorder="1"/>
    <xf numFmtId="0" fontId="64" fillId="30" borderId="46" xfId="0" applyFont="1" applyFill="1" applyBorder="1"/>
    <xf numFmtId="0" fontId="64" fillId="30" borderId="41" xfId="0" applyFont="1" applyFill="1" applyBorder="1" applyAlignment="1">
      <alignment vertical="top" wrapText="1"/>
    </xf>
    <xf numFmtId="49" fontId="64" fillId="30" borderId="48" xfId="0" applyNumberFormat="1" applyFont="1" applyFill="1" applyBorder="1" applyAlignment="1">
      <alignment horizontal="center" vertical="center" wrapText="1"/>
    </xf>
    <xf numFmtId="0" fontId="67" fillId="30" borderId="52" xfId="0" applyFont="1" applyFill="1" applyBorder="1"/>
    <xf numFmtId="0" fontId="64" fillId="30" borderId="52" xfId="0" applyFont="1" applyFill="1" applyBorder="1" applyAlignment="1">
      <alignment vertical="top" wrapText="1"/>
    </xf>
    <xf numFmtId="49" fontId="64" fillId="30" borderId="53" xfId="0" applyNumberFormat="1" applyFont="1" applyFill="1" applyBorder="1" applyAlignment="1">
      <alignment horizontal="center" vertical="top" wrapText="1"/>
    </xf>
    <xf numFmtId="0" fontId="64" fillId="30" borderId="53" xfId="0" applyFont="1" applyFill="1" applyBorder="1" applyAlignment="1">
      <alignment horizontal="left" vertical="top" wrapText="1"/>
    </xf>
    <xf numFmtId="0" fontId="67" fillId="30" borderId="49" xfId="0" applyFont="1" applyFill="1" applyBorder="1" applyAlignment="1">
      <alignment vertical="top" wrapText="1"/>
    </xf>
    <xf numFmtId="0" fontId="67" fillId="30" borderId="50" xfId="0" applyFont="1" applyFill="1" applyBorder="1" applyAlignment="1">
      <alignment horizontal="center" vertical="top" wrapText="1"/>
    </xf>
    <xf numFmtId="0" fontId="67" fillId="30" borderId="51" xfId="0" applyFont="1" applyFill="1" applyBorder="1" applyAlignment="1">
      <alignment horizontal="center" vertical="top" wrapText="1"/>
    </xf>
    <xf numFmtId="49" fontId="64" fillId="30" borderId="46" xfId="0" quotePrefix="1" applyNumberFormat="1" applyFont="1" applyFill="1" applyBorder="1" applyAlignment="1">
      <alignment horizontal="center" vertical="center" wrapText="1"/>
    </xf>
    <xf numFmtId="49" fontId="64" fillId="30" borderId="46" xfId="0" applyNumberFormat="1" applyFont="1" applyFill="1" applyBorder="1" applyAlignment="1">
      <alignment horizontal="center" vertical="center" wrapText="1"/>
    </xf>
    <xf numFmtId="0" fontId="67" fillId="30" borderId="40" xfId="1" applyFont="1" applyFill="1" applyBorder="1" applyAlignment="1">
      <alignment vertical="center"/>
    </xf>
    <xf numFmtId="0" fontId="67" fillId="30" borderId="41" xfId="1" applyFont="1" applyFill="1" applyBorder="1" applyAlignment="1">
      <alignment horizontal="right" vertical="center" wrapText="1"/>
    </xf>
    <xf numFmtId="0" fontId="67" fillId="30" borderId="41" xfId="1" applyFont="1" applyFill="1" applyBorder="1" applyAlignment="1">
      <alignment horizontal="left" vertical="center" wrapText="1"/>
    </xf>
    <xf numFmtId="0" fontId="67" fillId="30" borderId="56" xfId="1" applyFont="1" applyFill="1" applyBorder="1" applyAlignment="1">
      <alignment horizontal="left" vertical="center" wrapText="1"/>
    </xf>
    <xf numFmtId="0" fontId="64" fillId="30" borderId="0" xfId="1" applyFont="1" applyFill="1" applyAlignment="1">
      <alignment horizontal="right" vertical="center" wrapText="1"/>
    </xf>
    <xf numFmtId="0" fontId="66" fillId="30" borderId="0" xfId="1" applyFont="1" applyFill="1" applyAlignment="1">
      <alignment horizontal="left" vertical="center" wrapText="1"/>
    </xf>
    <xf numFmtId="0" fontId="67" fillId="30" borderId="0" xfId="1" applyFont="1" applyFill="1" applyAlignment="1">
      <alignment vertical="center" wrapText="1"/>
    </xf>
    <xf numFmtId="0" fontId="67" fillId="30" borderId="0" xfId="1" applyFont="1" applyFill="1" applyAlignment="1">
      <alignment horizontal="left" vertical="center" wrapText="1"/>
    </xf>
    <xf numFmtId="0" fontId="67" fillId="30" borderId="0" xfId="1" applyFont="1" applyFill="1" applyAlignment="1">
      <alignment vertical="center"/>
    </xf>
    <xf numFmtId="0" fontId="67" fillId="30" borderId="41" xfId="1" applyFont="1" applyFill="1" applyBorder="1" applyAlignment="1">
      <alignment horizontal="center" wrapText="1"/>
    </xf>
    <xf numFmtId="0" fontId="67" fillId="30" borderId="41" xfId="1" applyFont="1" applyFill="1" applyBorder="1" applyAlignment="1">
      <alignment horizontal="center"/>
    </xf>
    <xf numFmtId="0" fontId="64" fillId="30" borderId="55" xfId="1" applyFont="1" applyFill="1" applyBorder="1" applyAlignment="1">
      <alignment horizontal="center" vertical="center" wrapText="1"/>
    </xf>
    <xf numFmtId="0" fontId="64" fillId="30" borderId="55" xfId="1" applyFont="1" applyFill="1" applyBorder="1" applyAlignment="1">
      <alignment horizontal="center"/>
    </xf>
    <xf numFmtId="0" fontId="64" fillId="30" borderId="41" xfId="1" applyFont="1" applyFill="1" applyBorder="1" applyAlignment="1">
      <alignment horizontal="center" vertical="center"/>
    </xf>
    <xf numFmtId="0" fontId="64" fillId="30" borderId="41" xfId="1" applyFont="1" applyFill="1" applyBorder="1" applyAlignment="1">
      <alignment horizontal="center"/>
    </xf>
    <xf numFmtId="0" fontId="64" fillId="30" borderId="0" xfId="1" applyFont="1" applyFill="1" applyAlignment="1">
      <alignment horizontal="left"/>
    </xf>
    <xf numFmtId="0" fontId="64" fillId="30" borderId="0" xfId="1" applyFont="1" applyFill="1" applyAlignment="1">
      <alignment horizontal="center" vertical="center"/>
    </xf>
    <xf numFmtId="0" fontId="64" fillId="30" borderId="0" xfId="0" applyFont="1" applyFill="1" applyAlignment="1">
      <alignment wrapText="1"/>
    </xf>
    <xf numFmtId="0" fontId="64" fillId="30" borderId="0" xfId="127" quotePrefix="1" applyFont="1" applyFill="1" applyAlignment="1">
      <alignment horizontal="center"/>
    </xf>
    <xf numFmtId="0" fontId="64" fillId="30" borderId="0" xfId="123" applyFont="1" applyFill="1" applyAlignment="1">
      <alignment horizontal="center"/>
    </xf>
    <xf numFmtId="0" fontId="64" fillId="30" borderId="0" xfId="121" applyFont="1" applyFill="1" applyAlignment="1">
      <alignment horizontal="center" wrapText="1"/>
    </xf>
    <xf numFmtId="0" fontId="67" fillId="30" borderId="55" xfId="122" applyFont="1" applyFill="1" applyBorder="1"/>
    <xf numFmtId="0" fontId="64" fillId="30" borderId="0" xfId="122" applyFont="1" applyFill="1"/>
    <xf numFmtId="0" fontId="67" fillId="30" borderId="0" xfId="0" applyFont="1" applyFill="1" applyAlignment="1">
      <alignment horizontal="center" vertical="center"/>
    </xf>
    <xf numFmtId="0" fontId="67" fillId="30" borderId="54" xfId="1" applyFont="1" applyFill="1" applyBorder="1"/>
    <xf numFmtId="0" fontId="67" fillId="30" borderId="38" xfId="0" applyFont="1" applyFill="1" applyBorder="1" applyAlignment="1">
      <alignment horizontal="center" vertical="center" wrapText="1"/>
    </xf>
    <xf numFmtId="0" fontId="67" fillId="30" borderId="37" xfId="0" applyFont="1" applyFill="1" applyBorder="1" applyAlignment="1">
      <alignment horizontal="center" vertical="center" wrapText="1"/>
    </xf>
    <xf numFmtId="0" fontId="64" fillId="30" borderId="60" xfId="0" applyFont="1" applyFill="1" applyBorder="1" applyAlignment="1">
      <alignment horizontal="center" vertical="center"/>
    </xf>
    <xf numFmtId="1" fontId="64" fillId="30" borderId="0" xfId="0" applyNumberFormat="1" applyFont="1" applyFill="1" applyAlignment="1">
      <alignment horizontal="center" vertical="center"/>
    </xf>
    <xf numFmtId="0" fontId="64" fillId="30" borderId="0" xfId="0" applyFont="1" applyFill="1" applyAlignment="1">
      <alignment horizontal="center" vertical="center"/>
    </xf>
    <xf numFmtId="0" fontId="64" fillId="30" borderId="0" xfId="113" applyFont="1" applyFill="1" applyAlignment="1">
      <alignment horizontal="center" vertical="top" wrapText="1"/>
    </xf>
    <xf numFmtId="0" fontId="64" fillId="30" borderId="60" xfId="113" applyFont="1" applyFill="1" applyBorder="1" applyAlignment="1">
      <alignment horizontal="center" vertical="top" wrapText="1"/>
    </xf>
    <xf numFmtId="0" fontId="67" fillId="30" borderId="42" xfId="0" applyFont="1" applyFill="1" applyBorder="1" applyAlignment="1">
      <alignment vertical="center"/>
    </xf>
    <xf numFmtId="0" fontId="64" fillId="30" borderId="43" xfId="1" applyFont="1" applyFill="1" applyBorder="1" applyAlignment="1">
      <alignment horizontal="center"/>
    </xf>
    <xf numFmtId="0" fontId="64" fillId="30" borderId="46" xfId="1" applyFont="1" applyFill="1" applyBorder="1" applyAlignment="1">
      <alignment horizontal="center"/>
    </xf>
    <xf numFmtId="0" fontId="64" fillId="30" borderId="48" xfId="1" applyFont="1" applyFill="1" applyBorder="1" applyAlignment="1">
      <alignment horizontal="center"/>
    </xf>
    <xf numFmtId="0" fontId="67" fillId="30" borderId="3" xfId="122" applyFont="1" applyFill="1" applyBorder="1" applyAlignment="1">
      <alignment horizontal="left"/>
    </xf>
    <xf numFmtId="0" fontId="62" fillId="30" borderId="0" xfId="132" applyFont="1" applyFill="1"/>
    <xf numFmtId="0" fontId="62" fillId="30" borderId="0" xfId="0" applyFont="1" applyFill="1" applyAlignment="1">
      <alignment vertical="center"/>
    </xf>
    <xf numFmtId="0" fontId="67" fillId="30" borderId="60" xfId="0" applyFont="1" applyFill="1" applyBorder="1" applyAlignment="1">
      <alignment horizontal="center" vertical="center"/>
    </xf>
    <xf numFmtId="0" fontId="64" fillId="30" borderId="0" xfId="113" applyFont="1" applyFill="1" applyAlignment="1">
      <alignment vertical="top" wrapText="1"/>
    </xf>
    <xf numFmtId="0" fontId="64" fillId="30" borderId="0" xfId="125" applyFont="1" applyFill="1" applyAlignment="1">
      <alignment vertical="top" wrapText="1"/>
    </xf>
    <xf numFmtId="0" fontId="67" fillId="30" borderId="36" xfId="0" applyFont="1" applyFill="1" applyBorder="1" applyAlignment="1">
      <alignment horizontal="center" vertical="center" wrapText="1"/>
    </xf>
    <xf numFmtId="0" fontId="67" fillId="30" borderId="38" xfId="0" applyFont="1" applyFill="1" applyBorder="1" applyAlignment="1">
      <alignment horizontal="left" vertical="center"/>
    </xf>
    <xf numFmtId="0" fontId="64" fillId="30" borderId="37" xfId="0" applyFont="1" applyFill="1" applyBorder="1"/>
    <xf numFmtId="0" fontId="67" fillId="30" borderId="52" xfId="0" applyFont="1" applyFill="1" applyBorder="1" applyAlignment="1">
      <alignment horizontal="left" vertical="top" wrapText="1"/>
    </xf>
    <xf numFmtId="0" fontId="42" fillId="30" borderId="0" xfId="127" applyFont="1" applyFill="1"/>
    <xf numFmtId="0" fontId="42" fillId="30" borderId="0" xfId="1" applyFont="1" applyFill="1"/>
    <xf numFmtId="0" fontId="62" fillId="30" borderId="0" xfId="127" applyFont="1" applyFill="1"/>
    <xf numFmtId="0" fontId="54" fillId="30" borderId="38" xfId="127" applyFont="1" applyFill="1" applyBorder="1" applyAlignment="1">
      <alignment horizontal="left"/>
    </xf>
    <xf numFmtId="0" fontId="54" fillId="30" borderId="36" xfId="127" applyFont="1" applyFill="1" applyBorder="1" applyAlignment="1">
      <alignment horizontal="left"/>
    </xf>
    <xf numFmtId="0" fontId="42" fillId="30" borderId="0" xfId="127" applyFont="1" applyFill="1" applyAlignment="1">
      <alignment horizontal="left"/>
    </xf>
    <xf numFmtId="0" fontId="42" fillId="30" borderId="0" xfId="114" applyFont="1" applyFill="1"/>
    <xf numFmtId="0" fontId="42" fillId="30" borderId="0" xfId="134" applyFont="1" applyFill="1"/>
    <xf numFmtId="0" fontId="5" fillId="30" borderId="0" xfId="114" applyFill="1"/>
    <xf numFmtId="0" fontId="5" fillId="0" borderId="0" xfId="114"/>
    <xf numFmtId="0" fontId="54" fillId="30" borderId="0" xfId="134" applyFont="1" applyFill="1"/>
    <xf numFmtId="0" fontId="54" fillId="30" borderId="38" xfId="134" applyFont="1" applyFill="1" applyBorder="1" applyAlignment="1">
      <alignment vertical="center"/>
    </xf>
    <xf numFmtId="0" fontId="54" fillId="30" borderId="36" xfId="134" applyFont="1" applyFill="1" applyBorder="1" applyAlignment="1">
      <alignment vertical="center"/>
    </xf>
    <xf numFmtId="0" fontId="42" fillId="30" borderId="0" xfId="134" applyFont="1" applyFill="1" applyAlignment="1">
      <alignment horizontal="left"/>
    </xf>
    <xf numFmtId="166" fontId="42" fillId="30" borderId="0" xfId="134" applyNumberFormat="1" applyFont="1" applyFill="1" applyAlignment="1">
      <alignment horizontal="left"/>
    </xf>
    <xf numFmtId="0" fontId="42" fillId="0" borderId="0" xfId="114" applyFont="1"/>
    <xf numFmtId="0" fontId="42" fillId="30" borderId="0" xfId="135" applyFont="1" applyFill="1"/>
    <xf numFmtId="0" fontId="5" fillId="30" borderId="0" xfId="135" applyFill="1"/>
    <xf numFmtId="0" fontId="5" fillId="0" borderId="0" xfId="135"/>
    <xf numFmtId="1" fontId="42" fillId="30" borderId="0" xfId="134" applyNumberFormat="1" applyFont="1" applyFill="1" applyAlignment="1">
      <alignment horizontal="left"/>
    </xf>
    <xf numFmtId="0" fontId="42" fillId="0" borderId="0" xfId="135" applyFont="1"/>
    <xf numFmtId="0" fontId="5" fillId="30" borderId="0" xfId="135" applyFill="1" applyAlignment="1">
      <alignment horizontal="left" vertical="top" wrapText="1"/>
    </xf>
    <xf numFmtId="0" fontId="8" fillId="30" borderId="0" xfId="135" applyFont="1" applyFill="1"/>
    <xf numFmtId="0" fontId="42" fillId="30" borderId="0" xfId="115" applyFont="1" applyFill="1" applyAlignment="1">
      <alignment wrapText="1"/>
    </xf>
    <xf numFmtId="0" fontId="42" fillId="30" borderId="0" xfId="115" applyFont="1" applyFill="1"/>
    <xf numFmtId="0" fontId="43" fillId="30" borderId="65" xfId="135" applyFont="1" applyFill="1" applyBorder="1" applyAlignment="1">
      <alignment horizontal="center" vertical="center" wrapText="1"/>
    </xf>
    <xf numFmtId="0" fontId="54" fillId="30" borderId="58" xfId="138" applyFont="1" applyFill="1" applyBorder="1" applyAlignment="1">
      <alignment vertical="top" wrapText="1"/>
    </xf>
    <xf numFmtId="0" fontId="42" fillId="30" borderId="58" xfId="138" applyFont="1" applyFill="1" applyBorder="1" applyAlignment="1">
      <alignment vertical="top" wrapText="1"/>
    </xf>
    <xf numFmtId="0" fontId="42" fillId="30" borderId="0" xfId="138" applyFont="1" applyFill="1" applyAlignment="1">
      <alignment vertical="top" wrapText="1"/>
    </xf>
    <xf numFmtId="0" fontId="42" fillId="30" borderId="0" xfId="138" applyFont="1" applyFill="1" applyAlignment="1">
      <alignment horizontal="right" vertical="top" wrapText="1"/>
    </xf>
    <xf numFmtId="0" fontId="42" fillId="30" borderId="0" xfId="138" applyFont="1" applyFill="1"/>
    <xf numFmtId="0" fontId="64" fillId="30" borderId="0" xfId="122" applyFont="1" applyFill="1" applyAlignment="1">
      <alignment wrapText="1"/>
    </xf>
    <xf numFmtId="0" fontId="64" fillId="30" borderId="52" xfId="0" applyFont="1" applyFill="1" applyBorder="1" applyAlignment="1">
      <alignment vertical="center" wrapText="1"/>
    </xf>
    <xf numFmtId="3" fontId="64" fillId="30" borderId="53" xfId="0" applyNumberFormat="1" applyFont="1" applyFill="1" applyBorder="1" applyAlignment="1">
      <alignment horizontal="center" vertical="center" wrapText="1"/>
    </xf>
    <xf numFmtId="0" fontId="64" fillId="30" borderId="54" xfId="0" applyFont="1" applyFill="1" applyBorder="1" applyAlignment="1">
      <alignment horizontal="center" vertical="center" wrapText="1"/>
    </xf>
    <xf numFmtId="0" fontId="42" fillId="0" borderId="3" xfId="0" applyFont="1" applyBorder="1"/>
    <xf numFmtId="0" fontId="64" fillId="30" borderId="0" xfId="116" applyFont="1" applyFill="1" applyAlignment="1">
      <alignment horizontal="left" vertical="top" wrapText="1" indent="4"/>
    </xf>
    <xf numFmtId="0" fontId="64" fillId="30" borderId="37" xfId="0" applyFont="1" applyFill="1" applyBorder="1" applyAlignment="1">
      <alignment horizontal="center" vertical="center" wrapText="1"/>
    </xf>
    <xf numFmtId="0" fontId="64" fillId="30" borderId="62" xfId="0" applyFont="1" applyFill="1" applyBorder="1" applyAlignment="1">
      <alignment horizontal="center" vertical="center" wrapText="1"/>
    </xf>
    <xf numFmtId="0" fontId="5" fillId="30" borderId="0" xfId="135" applyFill="1" applyAlignment="1">
      <alignment horizontal="left"/>
    </xf>
    <xf numFmtId="0" fontId="42" fillId="30" borderId="0" xfId="135" applyFont="1" applyFill="1" applyAlignment="1">
      <alignment horizontal="left"/>
    </xf>
    <xf numFmtId="0" fontId="5" fillId="0" borderId="0" xfId="135" applyAlignment="1">
      <alignment horizontal="left"/>
    </xf>
    <xf numFmtId="0" fontId="42" fillId="30" borderId="0" xfId="138" applyFont="1" applyFill="1" applyAlignment="1">
      <alignment horizontal="center" vertical="top" wrapText="1"/>
    </xf>
    <xf numFmtId="0" fontId="64" fillId="30" borderId="3" xfId="0" applyFont="1" applyFill="1" applyBorder="1" applyAlignment="1">
      <alignment vertical="center" wrapText="1"/>
    </xf>
    <xf numFmtId="0" fontId="42" fillId="0" borderId="3" xfId="0" applyFont="1" applyBorder="1" applyAlignment="1">
      <alignment vertical="center"/>
    </xf>
    <xf numFmtId="2" fontId="64" fillId="30" borderId="0" xfId="1" applyNumberFormat="1" applyFont="1" applyFill="1" applyAlignment="1">
      <alignment wrapText="1"/>
    </xf>
    <xf numFmtId="9" fontId="64" fillId="30" borderId="43" xfId="0" applyNumberFormat="1" applyFont="1" applyFill="1" applyBorder="1" applyAlignment="1">
      <alignment horizontal="center" vertical="top" wrapText="1"/>
    </xf>
    <xf numFmtId="0" fontId="64" fillId="30" borderId="0" xfId="1" applyFont="1" applyFill="1" applyAlignment="1">
      <alignment horizontal="left" vertical="center"/>
    </xf>
    <xf numFmtId="0" fontId="64" fillId="30" borderId="42" xfId="0" applyFont="1" applyFill="1" applyBorder="1" applyAlignment="1">
      <alignment vertical="top" wrapText="1"/>
    </xf>
    <xf numFmtId="0" fontId="64" fillId="30" borderId="47" xfId="0" applyFont="1" applyFill="1" applyBorder="1" applyAlignment="1">
      <alignment vertical="top" wrapText="1"/>
    </xf>
    <xf numFmtId="0" fontId="64" fillId="30" borderId="0" xfId="0" applyFont="1" applyFill="1" applyAlignment="1">
      <alignment horizontal="left" wrapText="1"/>
    </xf>
    <xf numFmtId="0" fontId="64" fillId="30" borderId="2" xfId="0" applyFont="1" applyFill="1" applyBorder="1" applyAlignment="1">
      <alignment vertical="top" wrapText="1"/>
    </xf>
    <xf numFmtId="0" fontId="67" fillId="30" borderId="36" xfId="0" applyFont="1" applyFill="1" applyBorder="1" applyAlignment="1">
      <alignment horizontal="center" vertical="center"/>
    </xf>
    <xf numFmtId="0" fontId="64" fillId="30" borderId="0" xfId="0" applyFont="1" applyFill="1" applyAlignment="1">
      <alignment horizontal="left" vertical="center" wrapText="1"/>
    </xf>
    <xf numFmtId="0" fontId="64" fillId="30" borderId="58" xfId="0" applyFont="1" applyFill="1" applyBorder="1" applyAlignment="1">
      <alignment wrapText="1"/>
    </xf>
    <xf numFmtId="0" fontId="86" fillId="30" borderId="0" xfId="0" applyFont="1" applyFill="1"/>
    <xf numFmtId="0" fontId="64" fillId="30" borderId="43" xfId="0" quotePrefix="1" applyFont="1" applyFill="1" applyBorder="1" applyAlignment="1">
      <alignment horizontal="center"/>
    </xf>
    <xf numFmtId="0" fontId="64" fillId="30" borderId="46" xfId="0" quotePrefix="1" applyFont="1" applyFill="1" applyBorder="1" applyAlignment="1">
      <alignment horizontal="center"/>
    </xf>
    <xf numFmtId="0" fontId="64" fillId="30" borderId="48" xfId="0" quotePrefix="1" applyFont="1" applyFill="1" applyBorder="1" applyAlignment="1">
      <alignment horizontal="center"/>
    </xf>
    <xf numFmtId="0" fontId="87" fillId="0" borderId="0" xfId="0" applyFont="1"/>
    <xf numFmtId="0" fontId="67" fillId="30" borderId="3" xfId="122" applyFont="1" applyFill="1" applyBorder="1" applyAlignment="1">
      <alignment horizontal="center" wrapText="1"/>
    </xf>
    <xf numFmtId="0" fontId="67" fillId="30" borderId="3" xfId="124" applyFont="1" applyFill="1" applyBorder="1"/>
    <xf numFmtId="0" fontId="67" fillId="30" borderId="3" xfId="122" applyFont="1" applyFill="1" applyBorder="1"/>
    <xf numFmtId="0" fontId="87" fillId="30" borderId="0" xfId="0" applyFont="1" applyFill="1"/>
    <xf numFmtId="0" fontId="67" fillId="30" borderId="0" xfId="114" applyFont="1" applyFill="1"/>
    <xf numFmtId="0" fontId="67" fillId="30" borderId="42" xfId="116" applyFont="1" applyFill="1" applyBorder="1" applyAlignment="1">
      <alignment wrapText="1"/>
    </xf>
    <xf numFmtId="0" fontId="64" fillId="30" borderId="47" xfId="116" applyFont="1" applyFill="1" applyBorder="1" applyAlignment="1">
      <alignment horizontal="left" vertical="top" wrapText="1" indent="2"/>
    </xf>
    <xf numFmtId="0" fontId="64" fillId="30" borderId="48" xfId="116" applyFont="1" applyFill="1" applyBorder="1" applyAlignment="1">
      <alignment horizontal="center" vertical="top" wrapText="1"/>
    </xf>
    <xf numFmtId="0" fontId="64" fillId="30" borderId="0" xfId="116" applyFont="1" applyFill="1" applyAlignment="1">
      <alignment horizontal="left" vertical="top" wrapText="1" indent="2"/>
    </xf>
    <xf numFmtId="173" fontId="64" fillId="30" borderId="46" xfId="0" applyNumberFormat="1" applyFont="1" applyFill="1" applyBorder="1" applyAlignment="1">
      <alignment horizontal="center"/>
    </xf>
    <xf numFmtId="0" fontId="64" fillId="30" borderId="60" xfId="0" applyFont="1" applyFill="1" applyBorder="1" applyAlignment="1">
      <alignment vertical="center"/>
    </xf>
    <xf numFmtId="0" fontId="54" fillId="30" borderId="0" xfId="127" applyFont="1" applyFill="1"/>
    <xf numFmtId="0" fontId="62" fillId="30" borderId="0" xfId="134" applyFont="1" applyFill="1"/>
    <xf numFmtId="0" fontId="62" fillId="30" borderId="0" xfId="135" applyFont="1" applyFill="1"/>
    <xf numFmtId="0" fontId="43" fillId="30" borderId="0" xfId="135" applyFont="1" applyFill="1"/>
    <xf numFmtId="172" fontId="42" fillId="30" borderId="68" xfId="135" applyNumberFormat="1" applyFont="1" applyFill="1" applyBorder="1" applyAlignment="1">
      <alignment horizontal="center" readingOrder="1"/>
    </xf>
    <xf numFmtId="172" fontId="42" fillId="30" borderId="69" xfId="135" applyNumberFormat="1" applyFont="1" applyFill="1" applyBorder="1" applyAlignment="1">
      <alignment horizontal="center" readingOrder="1"/>
    </xf>
    <xf numFmtId="0" fontId="64" fillId="0" borderId="0" xfId="0" applyFont="1" applyAlignment="1">
      <alignment horizontal="right"/>
    </xf>
    <xf numFmtId="0" fontId="64" fillId="0" borderId="0" xfId="0" applyFont="1" applyAlignment="1">
      <alignment wrapText="1"/>
    </xf>
    <xf numFmtId="0" fontId="42" fillId="0" borderId="0" xfId="0" applyFont="1" applyAlignment="1">
      <alignment wrapText="1"/>
    </xf>
    <xf numFmtId="176" fontId="42" fillId="0" borderId="0" xfId="0" applyNumberFormat="1" applyFont="1"/>
    <xf numFmtId="166" fontId="77" fillId="0" borderId="0" xfId="1" applyNumberFormat="1" applyFont="1" applyAlignment="1">
      <alignment horizontal="center" vertical="center"/>
    </xf>
    <xf numFmtId="0" fontId="64" fillId="0" borderId="0" xfId="0" applyFont="1" applyAlignment="1">
      <alignment horizontal="left" vertical="top"/>
    </xf>
    <xf numFmtId="0" fontId="64" fillId="30" borderId="0" xfId="0" applyFont="1" applyFill="1" applyAlignment="1">
      <alignment horizontal="left" vertical="top"/>
    </xf>
    <xf numFmtId="0" fontId="42" fillId="0" borderId="0" xfId="0" applyFont="1" applyAlignment="1">
      <alignment horizontal="left" vertical="top"/>
    </xf>
    <xf numFmtId="175" fontId="64" fillId="30" borderId="0" xfId="1" applyNumberFormat="1" applyFont="1" applyFill="1" applyAlignment="1">
      <alignment horizontal="center" vertical="top" wrapText="1"/>
    </xf>
    <xf numFmtId="0" fontId="64" fillId="30" borderId="41" xfId="1" applyFont="1" applyFill="1" applyBorder="1" applyAlignment="1">
      <alignment horizontal="center" vertical="center" wrapText="1"/>
    </xf>
    <xf numFmtId="0" fontId="74" fillId="30" borderId="0" xfId="116" applyFont="1" applyFill="1" applyAlignment="1">
      <alignment vertical="center"/>
    </xf>
    <xf numFmtId="0" fontId="5" fillId="30" borderId="0" xfId="0" applyFont="1" applyFill="1"/>
    <xf numFmtId="0" fontId="42" fillId="30" borderId="0" xfId="115" applyFont="1" applyFill="1" applyAlignment="1">
      <alignment horizontal="right" wrapText="1"/>
    </xf>
    <xf numFmtId="0" fontId="42" fillId="30" borderId="59" xfId="115" applyFont="1" applyFill="1" applyBorder="1" applyAlignment="1">
      <alignment horizontal="right" wrapText="1"/>
    </xf>
    <xf numFmtId="0" fontId="8" fillId="30" borderId="0" xfId="139" applyFont="1" applyFill="1"/>
    <xf numFmtId="0" fontId="90" fillId="0" borderId="0" xfId="139"/>
    <xf numFmtId="0" fontId="54" fillId="30" borderId="0" xfId="139" applyFont="1" applyFill="1"/>
    <xf numFmtId="0" fontId="5" fillId="30" borderId="0" xfId="139" applyFont="1" applyFill="1"/>
    <xf numFmtId="0" fontId="90" fillId="30" borderId="0" xfId="139" applyFill="1"/>
    <xf numFmtId="0" fontId="42" fillId="30" borderId="0" xfId="139" applyFont="1" applyFill="1"/>
    <xf numFmtId="0" fontId="42" fillId="0" borderId="0" xfId="139" applyFont="1"/>
    <xf numFmtId="0" fontId="42" fillId="30" borderId="0" xfId="139" applyFont="1" applyFill="1" applyAlignment="1">
      <alignment horizontal="center" vertical="top"/>
    </xf>
    <xf numFmtId="0" fontId="42" fillId="30" borderId="0" xfId="139" applyFont="1" applyFill="1" applyAlignment="1">
      <alignment vertical="top" wrapText="1"/>
    </xf>
    <xf numFmtId="0" fontId="5" fillId="30" borderId="67" xfId="0" applyFont="1" applyFill="1" applyBorder="1"/>
    <xf numFmtId="0" fontId="43" fillId="0" borderId="52" xfId="0" applyFont="1" applyBorder="1" applyAlignment="1">
      <alignment horizontal="center"/>
    </xf>
    <xf numFmtId="0" fontId="43" fillId="0" borderId="3" xfId="0" applyFont="1" applyBorder="1" applyAlignment="1">
      <alignment horizontal="center"/>
    </xf>
    <xf numFmtId="0" fontId="43" fillId="0" borderId="0" xfId="0" applyFont="1"/>
    <xf numFmtId="0" fontId="5" fillId="0" borderId="3" xfId="0" applyFont="1" applyBorder="1"/>
    <xf numFmtId="0" fontId="5" fillId="0" borderId="3" xfId="0" applyFont="1" applyBorder="1" applyAlignment="1">
      <alignment horizontal="right"/>
    </xf>
    <xf numFmtId="0" fontId="5" fillId="0" borderId="0" xfId="0" applyFont="1" applyAlignment="1">
      <alignment wrapText="1"/>
    </xf>
    <xf numFmtId="0" fontId="51" fillId="0" borderId="0" xfId="0" applyFont="1"/>
    <xf numFmtId="0" fontId="52" fillId="30" borderId="0" xfId="0" applyFont="1" applyFill="1"/>
    <xf numFmtId="173" fontId="42" fillId="30" borderId="0" xfId="1" applyNumberFormat="1" applyFont="1" applyFill="1" applyAlignment="1">
      <alignment horizontal="center" vertical="center" wrapText="1"/>
    </xf>
    <xf numFmtId="173" fontId="42" fillId="30" borderId="60" xfId="1" applyNumberFormat="1" applyFont="1" applyFill="1" applyBorder="1" applyAlignment="1">
      <alignment horizontal="center" vertical="center" wrapText="1"/>
    </xf>
    <xf numFmtId="0" fontId="42" fillId="30" borderId="0" xfId="1" applyFont="1" applyFill="1" applyAlignment="1">
      <alignment vertical="center"/>
    </xf>
    <xf numFmtId="0" fontId="89" fillId="30" borderId="0" xfId="1" applyFont="1" applyFill="1"/>
    <xf numFmtId="166" fontId="70" fillId="0" borderId="0" xfId="1" applyNumberFormat="1" applyFont="1" applyAlignment="1">
      <alignment horizontal="center" vertical="center"/>
    </xf>
    <xf numFmtId="176" fontId="88" fillId="0" borderId="0" xfId="0" applyNumberFormat="1" applyFont="1"/>
    <xf numFmtId="0" fontId="88" fillId="0" borderId="0" xfId="0" applyFont="1"/>
    <xf numFmtId="0" fontId="74" fillId="30" borderId="60" xfId="116" applyFont="1" applyFill="1" applyBorder="1" applyAlignment="1">
      <alignment horizontal="center" vertical="top" wrapText="1"/>
    </xf>
    <xf numFmtId="0" fontId="64" fillId="30" borderId="60" xfId="116" applyFont="1" applyFill="1" applyBorder="1" applyAlignment="1">
      <alignment horizontal="center" vertical="top" wrapText="1"/>
    </xf>
    <xf numFmtId="0" fontId="64" fillId="0" borderId="0" xfId="132" applyFont="1"/>
    <xf numFmtId="0" fontId="67" fillId="0" borderId="0" xfId="132" applyFont="1"/>
    <xf numFmtId="172" fontId="4" fillId="0" borderId="0" xfId="1" applyNumberFormat="1"/>
    <xf numFmtId="0" fontId="57" fillId="0" borderId="0" xfId="133"/>
    <xf numFmtId="0" fontId="57" fillId="0" borderId="0" xfId="133" applyAlignment="1">
      <alignment horizontal="left"/>
    </xf>
    <xf numFmtId="2" fontId="57" fillId="0" borderId="0" xfId="133" applyNumberFormat="1"/>
    <xf numFmtId="11" fontId="6" fillId="0" borderId="0" xfId="1" applyNumberFormat="1" applyFont="1"/>
    <xf numFmtId="0" fontId="41" fillId="0" borderId="0" xfId="1" applyFont="1"/>
    <xf numFmtId="2" fontId="6" fillId="0" borderId="0" xfId="1" applyNumberFormat="1" applyFont="1"/>
    <xf numFmtId="0" fontId="64" fillId="0" borderId="60" xfId="0" applyFont="1" applyBorder="1"/>
    <xf numFmtId="0" fontId="62" fillId="0" borderId="0" xfId="132" applyFont="1"/>
    <xf numFmtId="0" fontId="24" fillId="0" borderId="0" xfId="1" applyFont="1"/>
    <xf numFmtId="0" fontId="42" fillId="30" borderId="0" xfId="139" applyFont="1" applyFill="1" applyAlignment="1">
      <alignment vertical="center"/>
    </xf>
    <xf numFmtId="0" fontId="42" fillId="0" borderId="0" xfId="139" applyFont="1" applyAlignment="1">
      <alignment vertical="center"/>
    </xf>
    <xf numFmtId="0" fontId="90" fillId="0" borderId="0" xfId="139" applyAlignment="1">
      <alignment vertical="center"/>
    </xf>
    <xf numFmtId="0" fontId="90" fillId="30" borderId="0" xfId="139" applyFill="1" applyAlignment="1">
      <alignment vertical="center"/>
    </xf>
    <xf numFmtId="0" fontId="5" fillId="30" borderId="0" xfId="135" applyFill="1" applyAlignment="1">
      <alignment vertical="center"/>
    </xf>
    <xf numFmtId="0" fontId="5" fillId="0" borderId="0" xfId="135" applyAlignment="1">
      <alignment vertical="center"/>
    </xf>
    <xf numFmtId="0" fontId="62" fillId="30" borderId="0" xfId="135" applyFont="1" applyFill="1" applyAlignment="1">
      <alignment vertical="center"/>
    </xf>
    <xf numFmtId="0" fontId="42" fillId="30" borderId="0" xfId="135" applyFont="1" applyFill="1" applyAlignment="1">
      <alignment vertical="center"/>
    </xf>
    <xf numFmtId="0" fontId="54" fillId="30" borderId="0" xfId="135" applyFont="1" applyFill="1" applyAlignment="1">
      <alignment vertical="center"/>
    </xf>
    <xf numFmtId="0" fontId="54" fillId="0" borderId="66" xfId="136" applyFont="1" applyBorder="1" applyAlignment="1">
      <alignment vertical="center"/>
    </xf>
    <xf numFmtId="0" fontId="54" fillId="0" borderId="0" xfId="136" applyFont="1" applyAlignment="1">
      <alignment horizontal="center" vertical="center"/>
    </xf>
    <xf numFmtId="0" fontId="42" fillId="0" borderId="66" xfId="136" applyFont="1" applyBorder="1" applyAlignment="1">
      <alignment vertical="center"/>
    </xf>
    <xf numFmtId="0" fontId="42" fillId="0" borderId="0" xfId="136" applyFont="1" applyAlignment="1">
      <alignment horizontal="center" vertical="center"/>
    </xf>
    <xf numFmtId="0" fontId="42" fillId="0" borderId="0" xfId="0" applyFont="1" applyAlignment="1">
      <alignment horizontal="center" vertical="center"/>
    </xf>
    <xf numFmtId="0" fontId="42" fillId="0" borderId="66" xfId="0" applyFont="1" applyBorder="1" applyAlignment="1">
      <alignment vertical="center"/>
    </xf>
    <xf numFmtId="0" fontId="42" fillId="0" borderId="0" xfId="135" applyFont="1" applyAlignment="1">
      <alignment horizontal="left" vertical="center" wrapText="1"/>
    </xf>
    <xf numFmtId="0" fontId="54" fillId="0" borderId="66" xfId="0" applyFont="1" applyBorder="1" applyAlignment="1">
      <alignment vertical="center"/>
    </xf>
    <xf numFmtId="0" fontId="84" fillId="30" borderId="0" xfId="135" applyFont="1" applyFill="1" applyAlignment="1">
      <alignment vertical="center"/>
    </xf>
    <xf numFmtId="0" fontId="84" fillId="30" borderId="0" xfId="135" applyFont="1" applyFill="1" applyAlignment="1">
      <alignment horizontal="center" vertical="center"/>
    </xf>
    <xf numFmtId="0" fontId="84" fillId="0" borderId="0" xfId="135" applyFont="1" applyAlignment="1">
      <alignment vertical="center"/>
    </xf>
    <xf numFmtId="0" fontId="84" fillId="0" borderId="0" xfId="135" applyFont="1" applyAlignment="1">
      <alignment horizontal="center" vertical="center"/>
    </xf>
    <xf numFmtId="1" fontId="84" fillId="0" borderId="0" xfId="135" applyNumberFormat="1" applyFont="1" applyAlignment="1">
      <alignment vertical="center"/>
    </xf>
    <xf numFmtId="172" fontId="84" fillId="0" borderId="0" xfId="135" applyNumberFormat="1" applyFont="1" applyAlignment="1">
      <alignment vertical="center"/>
    </xf>
    <xf numFmtId="0" fontId="85" fillId="0" borderId="0" xfId="135" applyFont="1" applyAlignment="1">
      <alignment vertical="center"/>
    </xf>
    <xf numFmtId="0" fontId="85" fillId="0" borderId="0" xfId="135" applyFont="1" applyAlignment="1">
      <alignment horizontal="center" vertical="center"/>
    </xf>
    <xf numFmtId="0" fontId="42" fillId="30" borderId="0" xfId="135" applyFont="1" applyFill="1" applyAlignment="1">
      <alignment horizontal="center" vertical="center"/>
    </xf>
    <xf numFmtId="0" fontId="42" fillId="0" borderId="0" xfId="135" applyFont="1" applyAlignment="1">
      <alignment horizontal="center" vertical="center"/>
    </xf>
    <xf numFmtId="0" fontId="42" fillId="0" borderId="0" xfId="135" applyFont="1" applyAlignment="1">
      <alignment vertical="center"/>
    </xf>
    <xf numFmtId="1" fontId="42" fillId="0" borderId="0" xfId="135" applyNumberFormat="1" applyFont="1" applyAlignment="1">
      <alignment vertical="center"/>
    </xf>
    <xf numFmtId="172" fontId="42" fillId="0" borderId="0" xfId="135" applyNumberFormat="1" applyFont="1" applyAlignment="1">
      <alignment vertical="center"/>
    </xf>
    <xf numFmtId="0" fontId="54" fillId="0" borderId="0" xfId="135" applyFont="1" applyAlignment="1">
      <alignment vertical="center"/>
    </xf>
    <xf numFmtId="0" fontId="54" fillId="0" borderId="0" xfId="135" applyFont="1" applyAlignment="1">
      <alignment horizontal="center" vertical="center"/>
    </xf>
    <xf numFmtId="0" fontId="42" fillId="0" borderId="0" xfId="0" applyFont="1" applyAlignment="1">
      <alignment horizontal="right" vertical="center"/>
    </xf>
    <xf numFmtId="0" fontId="42" fillId="0" borderId="0" xfId="136" applyFont="1" applyAlignment="1">
      <alignment horizontal="right" vertical="center"/>
    </xf>
    <xf numFmtId="2" fontId="42" fillId="0" borderId="0" xfId="0" applyNumberFormat="1" applyFont="1" applyAlignment="1">
      <alignment horizontal="right" vertical="center"/>
    </xf>
    <xf numFmtId="166" fontId="42" fillId="0" borderId="0" xfId="0" applyNumberFormat="1" applyFont="1" applyAlignment="1">
      <alignment horizontal="right" vertical="center"/>
    </xf>
    <xf numFmtId="174" fontId="42" fillId="0" borderId="0" xfId="0" applyNumberFormat="1" applyFont="1" applyAlignment="1">
      <alignment horizontal="right" vertical="center"/>
    </xf>
    <xf numFmtId="0" fontId="42" fillId="0" borderId="0" xfId="136" applyFont="1" applyAlignment="1">
      <alignment horizontal="right" vertical="center" wrapText="1"/>
    </xf>
    <xf numFmtId="0" fontId="67" fillId="30" borderId="54" xfId="0" applyFont="1" applyFill="1" applyBorder="1" applyAlignment="1">
      <alignment horizontal="center" vertical="center"/>
    </xf>
    <xf numFmtId="0" fontId="42" fillId="30" borderId="0" xfId="0" applyFont="1" applyFill="1" applyAlignment="1">
      <alignment horizontal="left" vertical="top" wrapText="1"/>
    </xf>
    <xf numFmtId="0" fontId="64" fillId="30" borderId="54" xfId="0" applyFont="1" applyFill="1" applyBorder="1" applyAlignment="1">
      <alignment horizontal="left"/>
    </xf>
    <xf numFmtId="0" fontId="67" fillId="30" borderId="41" xfId="0" applyFont="1" applyFill="1" applyBorder="1" applyAlignment="1">
      <alignment horizontal="center" vertical="center" wrapText="1"/>
    </xf>
    <xf numFmtId="0" fontId="8" fillId="0" borderId="0" xfId="0" applyFont="1" applyAlignment="1">
      <alignment vertical="center"/>
    </xf>
    <xf numFmtId="0" fontId="64" fillId="31" borderId="0" xfId="0" applyFont="1" applyFill="1" applyAlignment="1">
      <alignment vertical="center"/>
    </xf>
    <xf numFmtId="0" fontId="67" fillId="31" borderId="0" xfId="0" applyFont="1" applyFill="1" applyAlignment="1">
      <alignment vertical="center"/>
    </xf>
    <xf numFmtId="172" fontId="64" fillId="31" borderId="0" xfId="0" applyNumberFormat="1" applyFont="1" applyFill="1" applyAlignment="1">
      <alignment horizontal="center" vertical="center"/>
    </xf>
    <xf numFmtId="172" fontId="64" fillId="31" borderId="60" xfId="0" applyNumberFormat="1" applyFont="1" applyFill="1" applyBorder="1" applyAlignment="1">
      <alignment horizontal="center" vertical="center"/>
    </xf>
    <xf numFmtId="0" fontId="64" fillId="31" borderId="0" xfId="0" applyFont="1" applyFill="1" applyAlignment="1">
      <alignment horizontal="center" vertical="center"/>
    </xf>
    <xf numFmtId="172" fontId="67" fillId="31" borderId="0" xfId="0" applyNumberFormat="1" applyFont="1" applyFill="1" applyAlignment="1">
      <alignment vertical="center"/>
    </xf>
    <xf numFmtId="0" fontId="54" fillId="30" borderId="37" xfId="127" applyFont="1" applyFill="1" applyBorder="1" applyAlignment="1">
      <alignment horizontal="left"/>
    </xf>
    <xf numFmtId="0" fontId="42" fillId="30" borderId="60" xfId="134" applyFont="1" applyFill="1" applyBorder="1" applyAlignment="1">
      <alignment horizontal="left"/>
    </xf>
    <xf numFmtId="0" fontId="54" fillId="30" borderId="37" xfId="134" applyFont="1" applyFill="1" applyBorder="1" applyAlignment="1">
      <alignment vertical="center"/>
    </xf>
    <xf numFmtId="166" fontId="79" fillId="30" borderId="60" xfId="134" applyNumberFormat="1" applyFont="1" applyFill="1" applyBorder="1" applyAlignment="1">
      <alignment horizontal="left"/>
    </xf>
    <xf numFmtId="0" fontId="79" fillId="30" borderId="60" xfId="134" applyFont="1" applyFill="1" applyBorder="1" applyAlignment="1">
      <alignment horizontal="left"/>
    </xf>
    <xf numFmtId="0" fontId="42" fillId="30" borderId="0" xfId="114" applyFont="1" applyFill="1" applyAlignment="1">
      <alignment horizontal="left" vertical="top"/>
    </xf>
    <xf numFmtId="1" fontId="42" fillId="30" borderId="60" xfId="134" applyNumberFormat="1" applyFont="1" applyFill="1" applyBorder="1" applyAlignment="1">
      <alignment horizontal="center"/>
    </xf>
    <xf numFmtId="0" fontId="42" fillId="30" borderId="0" xfId="135" applyFont="1" applyFill="1" applyAlignment="1">
      <alignment horizontal="left" vertical="top"/>
    </xf>
    <xf numFmtId="0" fontId="5" fillId="0" borderId="0" xfId="139" applyFont="1"/>
    <xf numFmtId="0" fontId="42" fillId="30" borderId="66" xfId="139" applyFont="1" applyFill="1" applyBorder="1" applyAlignment="1">
      <alignment vertical="top"/>
    </xf>
    <xf numFmtId="0" fontId="42" fillId="30" borderId="60" xfId="139" applyFont="1" applyFill="1" applyBorder="1" applyAlignment="1">
      <alignment horizontal="center" vertical="top"/>
    </xf>
    <xf numFmtId="0" fontId="42" fillId="30" borderId="73" xfId="139" applyFont="1" applyFill="1" applyBorder="1" applyAlignment="1">
      <alignment horizontal="center" vertical="top"/>
    </xf>
    <xf numFmtId="0" fontId="42" fillId="30" borderId="0" xfId="139" applyFont="1" applyFill="1" applyAlignment="1">
      <alignment vertical="top"/>
    </xf>
    <xf numFmtId="0" fontId="5" fillId="30" borderId="0" xfId="139" applyFont="1" applyFill="1" applyAlignment="1">
      <alignment vertical="center"/>
    </xf>
    <xf numFmtId="0" fontId="54" fillId="30" borderId="0" xfId="0" applyFont="1" applyFill="1"/>
    <xf numFmtId="0" fontId="42" fillId="30" borderId="73" xfId="0" applyFont="1" applyFill="1" applyBorder="1"/>
    <xf numFmtId="0" fontId="42" fillId="30" borderId="66" xfId="0" applyFont="1" applyFill="1" applyBorder="1"/>
    <xf numFmtId="0" fontId="42" fillId="30" borderId="60" xfId="0" applyFont="1" applyFill="1" applyBorder="1" applyAlignment="1">
      <alignment horizontal="center"/>
    </xf>
    <xf numFmtId="0" fontId="42" fillId="0" borderId="73" xfId="0" applyFont="1" applyBorder="1" applyAlignment="1">
      <alignment horizontal="center" vertical="center"/>
    </xf>
    <xf numFmtId="0" fontId="42" fillId="0" borderId="73" xfId="0" applyFont="1" applyBorder="1" applyAlignment="1">
      <alignment horizontal="right" vertical="center"/>
    </xf>
    <xf numFmtId="0" fontId="54" fillId="0" borderId="60" xfId="136" applyFont="1" applyBorder="1" applyAlignment="1">
      <alignment horizontal="center" vertical="center"/>
    </xf>
    <xf numFmtId="0" fontId="42" fillId="0" borderId="0" xfId="0" applyFont="1" applyAlignment="1">
      <alignment horizontal="right"/>
    </xf>
    <xf numFmtId="0" fontId="42" fillId="30" borderId="0" xfId="0" applyFont="1" applyFill="1" applyAlignment="1">
      <alignment horizontal="right"/>
    </xf>
    <xf numFmtId="0" fontId="42" fillId="30" borderId="55" xfId="0" applyFont="1" applyFill="1" applyBorder="1"/>
    <xf numFmtId="0" fontId="8" fillId="30" borderId="0" xfId="0" applyFont="1" applyFill="1"/>
    <xf numFmtId="0" fontId="5" fillId="30" borderId="0" xfId="0" applyFont="1" applyFill="1" applyAlignment="1">
      <alignment vertical="top" wrapText="1"/>
    </xf>
    <xf numFmtId="0" fontId="5" fillId="30" borderId="0" xfId="0" applyFont="1" applyFill="1" applyAlignment="1">
      <alignment wrapText="1"/>
    </xf>
    <xf numFmtId="0" fontId="67" fillId="30" borderId="36" xfId="116" applyFont="1" applyFill="1" applyBorder="1" applyAlignment="1">
      <alignment horizontal="center" vertical="center" wrapText="1"/>
    </xf>
    <xf numFmtId="0" fontId="67" fillId="30" borderId="37" xfId="116" applyFont="1" applyFill="1" applyBorder="1" applyAlignment="1">
      <alignment horizontal="center" vertical="center" wrapText="1"/>
    </xf>
    <xf numFmtId="0" fontId="67" fillId="30" borderId="38" xfId="116" applyFont="1" applyFill="1" applyBorder="1" applyAlignment="1">
      <alignment horizontal="center" vertical="center" wrapText="1"/>
    </xf>
    <xf numFmtId="0" fontId="94" fillId="30" borderId="0" xfId="0" applyFont="1" applyFill="1"/>
    <xf numFmtId="0" fontId="5" fillId="30" borderId="0" xfId="0" applyFont="1" applyFill="1" applyAlignment="1">
      <alignment vertical="center"/>
    </xf>
    <xf numFmtId="0" fontId="54" fillId="0" borderId="3" xfId="0" applyFont="1" applyBorder="1"/>
    <xf numFmtId="0" fontId="96" fillId="30" borderId="0" xfId="0" applyFont="1" applyFill="1"/>
    <xf numFmtId="0" fontId="79" fillId="0" borderId="60" xfId="0" applyFont="1" applyBorder="1" applyAlignment="1">
      <alignment horizontal="left" vertical="center"/>
    </xf>
    <xf numFmtId="0" fontId="79" fillId="0" borderId="60" xfId="136" applyFont="1" applyBorder="1" applyAlignment="1">
      <alignment horizontal="left" vertical="center"/>
    </xf>
    <xf numFmtId="172" fontId="79" fillId="0" borderId="60" xfId="0" applyNumberFormat="1" applyFont="1" applyBorder="1" applyAlignment="1">
      <alignment horizontal="left" vertical="center"/>
    </xf>
    <xf numFmtId="2" fontId="79" fillId="0" borderId="60" xfId="0" applyNumberFormat="1" applyFont="1" applyBorder="1" applyAlignment="1">
      <alignment horizontal="left" vertical="center"/>
    </xf>
    <xf numFmtId="166" fontId="79" fillId="0" borderId="60" xfId="0" applyNumberFormat="1" applyFont="1" applyBorder="1" applyAlignment="1">
      <alignment horizontal="left" vertical="center"/>
    </xf>
    <xf numFmtId="174" fontId="79" fillId="0" borderId="60" xfId="0" applyNumberFormat="1" applyFont="1" applyBorder="1" applyAlignment="1">
      <alignment horizontal="left" vertical="center"/>
    </xf>
    <xf numFmtId="172" fontId="79" fillId="0" borderId="60" xfId="137" applyNumberFormat="1" applyFont="1" applyBorder="1" applyAlignment="1">
      <alignment horizontal="left" vertical="center"/>
    </xf>
    <xf numFmtId="0" fontId="54" fillId="30" borderId="3" xfId="0" applyFont="1" applyFill="1" applyBorder="1"/>
    <xf numFmtId="166" fontId="64" fillId="30" borderId="66" xfId="1" applyNumberFormat="1" applyFont="1" applyFill="1" applyBorder="1" applyAlignment="1">
      <alignment vertical="top" wrapText="1"/>
    </xf>
    <xf numFmtId="166" fontId="64" fillId="30" borderId="60" xfId="1" applyNumberFormat="1" applyFont="1" applyFill="1" applyBorder="1" applyAlignment="1">
      <alignment horizontal="center" vertical="top" wrapText="1"/>
    </xf>
    <xf numFmtId="166" fontId="64" fillId="30" borderId="73" xfId="1" applyNumberFormat="1" applyFont="1" applyFill="1" applyBorder="1" applyAlignment="1">
      <alignment horizontal="center" vertical="top" wrapText="1"/>
    </xf>
    <xf numFmtId="0" fontId="64" fillId="30" borderId="60" xfId="1" applyFont="1" applyFill="1" applyBorder="1" applyAlignment="1">
      <alignment horizontal="left" vertical="center" wrapText="1"/>
    </xf>
    <xf numFmtId="0" fontId="66" fillId="30" borderId="60" xfId="1" applyFont="1" applyFill="1" applyBorder="1" applyAlignment="1">
      <alignment horizontal="left" vertical="center" wrapText="1"/>
    </xf>
    <xf numFmtId="49" fontId="64" fillId="30" borderId="60" xfId="0" applyNumberFormat="1" applyFont="1" applyFill="1" applyBorder="1" applyAlignment="1">
      <alignment horizontal="center" vertical="center" wrapText="1"/>
    </xf>
    <xf numFmtId="0" fontId="64" fillId="30" borderId="60" xfId="0" applyFont="1" applyFill="1" applyBorder="1" applyAlignment="1">
      <alignment horizontal="center" vertical="top" wrapText="1"/>
    </xf>
    <xf numFmtId="9" fontId="64" fillId="30" borderId="60" xfId="0" applyNumberFormat="1" applyFont="1" applyFill="1" applyBorder="1" applyAlignment="1">
      <alignment horizontal="center" vertical="top" wrapText="1"/>
    </xf>
    <xf numFmtId="0" fontId="64" fillId="30" borderId="2" xfId="116" applyFont="1" applyFill="1" applyBorder="1" applyAlignment="1">
      <alignment vertical="top" wrapText="1"/>
    </xf>
    <xf numFmtId="0" fontId="74" fillId="30" borderId="2" xfId="116" applyFont="1" applyFill="1" applyBorder="1" applyAlignment="1">
      <alignment vertical="top" wrapText="1"/>
    </xf>
    <xf numFmtId="0" fontId="67" fillId="30" borderId="2" xfId="0" applyFont="1" applyFill="1" applyBorder="1" applyAlignment="1">
      <alignment vertical="center"/>
    </xf>
    <xf numFmtId="0" fontId="64" fillId="30" borderId="2" xfId="0" applyFont="1" applyFill="1" applyBorder="1" applyAlignment="1">
      <alignment vertical="center"/>
    </xf>
    <xf numFmtId="0" fontId="64" fillId="30" borderId="2" xfId="0" applyFont="1" applyFill="1" applyBorder="1"/>
    <xf numFmtId="0" fontId="67" fillId="31" borderId="2" xfId="0" applyFont="1" applyFill="1" applyBorder="1" applyAlignment="1">
      <alignment vertical="center"/>
    </xf>
    <xf numFmtId="0" fontId="54" fillId="30" borderId="2" xfId="0" applyFont="1" applyFill="1" applyBorder="1" applyAlignment="1">
      <alignment horizontal="left"/>
    </xf>
    <xf numFmtId="0" fontId="42" fillId="30" borderId="2" xfId="127" applyFont="1" applyFill="1" applyBorder="1" applyAlignment="1">
      <alignment horizontal="left"/>
    </xf>
    <xf numFmtId="0" fontId="42" fillId="30" borderId="2" xfId="134" applyFont="1" applyFill="1" applyBorder="1" applyAlignment="1">
      <alignment horizontal="left"/>
    </xf>
    <xf numFmtId="0" fontId="72" fillId="30" borderId="73" xfId="113" applyFont="1" applyFill="1" applyBorder="1" applyAlignment="1">
      <alignment horizontal="center" vertical="top" wrapText="1"/>
    </xf>
    <xf numFmtId="0" fontId="64" fillId="30" borderId="66" xfId="113" applyFont="1" applyFill="1" applyBorder="1" applyAlignment="1">
      <alignment vertical="top" wrapText="1"/>
    </xf>
    <xf numFmtId="0" fontId="64" fillId="30" borderId="73" xfId="113" applyFont="1" applyFill="1" applyBorder="1" applyAlignment="1">
      <alignment horizontal="center" vertical="top" wrapText="1"/>
    </xf>
    <xf numFmtId="0" fontId="64" fillId="30" borderId="3" xfId="122" applyFont="1" applyFill="1" applyBorder="1" applyAlignment="1">
      <alignment horizontal="left" vertical="center"/>
    </xf>
    <xf numFmtId="0" fontId="64" fillId="0" borderId="0" xfId="0" applyFont="1" applyAlignment="1">
      <alignment horizontal="left"/>
    </xf>
    <xf numFmtId="0" fontId="54" fillId="30" borderId="73" xfId="1" applyFont="1" applyFill="1" applyBorder="1" applyAlignment="1">
      <alignment horizontal="center" wrapText="1"/>
    </xf>
    <xf numFmtId="173" fontId="42" fillId="30" borderId="45" xfId="1" applyNumberFormat="1" applyFont="1" applyFill="1" applyBorder="1" applyAlignment="1">
      <alignment horizontal="center" vertical="center" wrapText="1"/>
    </xf>
    <xf numFmtId="0" fontId="42" fillId="30" borderId="63" xfId="1" applyFont="1" applyFill="1" applyBorder="1" applyAlignment="1">
      <alignment horizontal="center" vertical="center" wrapText="1"/>
    </xf>
    <xf numFmtId="0" fontId="42" fillId="30" borderId="66" xfId="1" applyFont="1" applyFill="1" applyBorder="1" applyAlignment="1">
      <alignment horizontal="center" vertical="center" wrapText="1"/>
    </xf>
    <xf numFmtId="0" fontId="64" fillId="30" borderId="59" xfId="0" applyFont="1" applyFill="1" applyBorder="1" applyAlignment="1">
      <alignment horizontal="center" vertical="center" wrapText="1"/>
    </xf>
    <xf numFmtId="3" fontId="64" fillId="30" borderId="39" xfId="1" applyNumberFormat="1" applyFont="1" applyFill="1" applyBorder="1" applyAlignment="1">
      <alignment horizontal="center" vertical="top" wrapText="1"/>
    </xf>
    <xf numFmtId="0" fontId="67" fillId="30" borderId="52" xfId="1" applyFont="1" applyFill="1" applyBorder="1"/>
    <xf numFmtId="0" fontId="42" fillId="30" borderId="46" xfId="0" applyFont="1" applyFill="1" applyBorder="1"/>
    <xf numFmtId="0" fontId="54" fillId="30" borderId="77" xfId="1" applyFont="1" applyFill="1" applyBorder="1" applyAlignment="1">
      <alignment horizontal="center" wrapText="1"/>
    </xf>
    <xf numFmtId="0" fontId="54" fillId="30" borderId="78" xfId="1" applyFont="1" applyFill="1" applyBorder="1" applyAlignment="1">
      <alignment horizontal="center" wrapText="1"/>
    </xf>
    <xf numFmtId="166" fontId="64" fillId="30" borderId="78" xfId="1" applyNumberFormat="1" applyFont="1" applyFill="1" applyBorder="1" applyAlignment="1">
      <alignment horizontal="center" vertical="top" wrapText="1"/>
    </xf>
    <xf numFmtId="0" fontId="42" fillId="30" borderId="78" xfId="139" applyFont="1" applyFill="1" applyBorder="1" applyAlignment="1">
      <alignment horizontal="center" vertical="top"/>
    </xf>
    <xf numFmtId="0" fontId="42" fillId="30" borderId="78" xfId="0" applyFont="1" applyFill="1" applyBorder="1" applyAlignment="1">
      <alignment horizontal="center"/>
    </xf>
    <xf numFmtId="0" fontId="79" fillId="0" borderId="78" xfId="0" applyFont="1" applyBorder="1" applyAlignment="1">
      <alignment horizontal="left" vertical="center"/>
    </xf>
    <xf numFmtId="0" fontId="72" fillId="30" borderId="78" xfId="113" applyFont="1" applyFill="1" applyBorder="1" applyAlignment="1">
      <alignment horizontal="center" vertical="top" wrapText="1"/>
    </xf>
    <xf numFmtId="0" fontId="64" fillId="30" borderId="78" xfId="113" applyFont="1" applyFill="1" applyBorder="1" applyAlignment="1">
      <alignment horizontal="center" vertical="top" wrapText="1"/>
    </xf>
    <xf numFmtId="0" fontId="64" fillId="30" borderId="3" xfId="1" applyFont="1" applyFill="1" applyBorder="1" applyAlignment="1">
      <alignment vertical="top" wrapText="1"/>
    </xf>
    <xf numFmtId="49" fontId="64" fillId="30" borderId="3" xfId="1" applyNumberFormat="1" applyFont="1" applyFill="1" applyBorder="1" applyAlignment="1">
      <alignment vertical="top" wrapText="1"/>
    </xf>
    <xf numFmtId="3" fontId="64" fillId="30" borderId="44" xfId="1" applyNumberFormat="1" applyFont="1" applyFill="1" applyBorder="1" applyAlignment="1">
      <alignment horizontal="center" vertical="top" wrapText="1"/>
    </xf>
    <xf numFmtId="173" fontId="64" fillId="30" borderId="39" xfId="1" applyNumberFormat="1" applyFont="1" applyFill="1" applyBorder="1" applyAlignment="1">
      <alignment horizontal="center" vertical="top" wrapText="1"/>
    </xf>
    <xf numFmtId="173" fontId="64" fillId="30" borderId="9" xfId="1" applyNumberFormat="1" applyFont="1" applyFill="1" applyBorder="1" applyAlignment="1">
      <alignment horizontal="center" vertical="top" wrapText="1"/>
    </xf>
    <xf numFmtId="0" fontId="64" fillId="30" borderId="9" xfId="1" applyFont="1" applyFill="1" applyBorder="1" applyAlignment="1">
      <alignment horizontal="center"/>
    </xf>
    <xf numFmtId="0" fontId="67" fillId="30" borderId="52" xfId="0" applyFont="1" applyFill="1" applyBorder="1" applyAlignment="1">
      <alignment horizontal="center" vertical="center"/>
    </xf>
    <xf numFmtId="0" fontId="67" fillId="30" borderId="53" xfId="0" applyFont="1" applyFill="1" applyBorder="1" applyAlignment="1">
      <alignment horizontal="center" vertical="center"/>
    </xf>
    <xf numFmtId="0" fontId="64" fillId="30" borderId="45" xfId="0" applyFont="1" applyFill="1" applyBorder="1" applyAlignment="1">
      <alignment vertical="center"/>
    </xf>
    <xf numFmtId="0" fontId="64" fillId="30" borderId="0" xfId="1" applyFont="1" applyFill="1" applyAlignment="1">
      <alignment horizontal="left" vertical="center" wrapText="1"/>
    </xf>
    <xf numFmtId="0" fontId="64" fillId="30" borderId="0" xfId="1" applyFont="1" applyFill="1" applyAlignment="1">
      <alignment vertical="center" wrapText="1"/>
    </xf>
    <xf numFmtId="0" fontId="67" fillId="30" borderId="45" xfId="0" applyFont="1" applyFill="1" applyBorder="1" applyAlignment="1">
      <alignment vertical="top" wrapText="1"/>
    </xf>
    <xf numFmtId="0" fontId="67" fillId="30" borderId="45" xfId="0" applyFont="1" applyFill="1" applyBorder="1"/>
    <xf numFmtId="0" fontId="67" fillId="30" borderId="45" xfId="0" applyFont="1" applyFill="1" applyBorder="1" applyAlignment="1">
      <alignment horizontal="left" vertical="center"/>
    </xf>
    <xf numFmtId="0" fontId="67" fillId="30" borderId="2" xfId="0" applyFont="1" applyFill="1" applyBorder="1" applyAlignment="1">
      <alignment horizontal="center" vertical="center"/>
    </xf>
    <xf numFmtId="0" fontId="67" fillId="30" borderId="3" xfId="0" applyFont="1" applyFill="1" applyBorder="1" applyAlignment="1">
      <alignment horizontal="center" vertical="top" wrapText="1"/>
    </xf>
    <xf numFmtId="166" fontId="64" fillId="30" borderId="0" xfId="1" applyNumberFormat="1" applyFont="1" applyFill="1" applyAlignment="1">
      <alignment horizontal="center" vertical="center" wrapText="1"/>
    </xf>
    <xf numFmtId="166" fontId="64" fillId="30" borderId="60" xfId="1" applyNumberFormat="1" applyFont="1" applyFill="1" applyBorder="1" applyAlignment="1">
      <alignment horizontal="center" vertical="center" wrapText="1"/>
    </xf>
    <xf numFmtId="0" fontId="83" fillId="0" borderId="0" xfId="0" applyFont="1"/>
    <xf numFmtId="0" fontId="64" fillId="0" borderId="0" xfId="0" quotePrefix="1" applyFont="1" applyAlignment="1">
      <alignment horizontal="left"/>
    </xf>
    <xf numFmtId="166" fontId="4" fillId="0" borderId="0" xfId="1" applyNumberFormat="1"/>
    <xf numFmtId="0" fontId="64" fillId="30" borderId="46" xfId="0" applyFont="1" applyFill="1" applyBorder="1" applyAlignment="1">
      <alignment vertical="center" wrapText="1"/>
    </xf>
    <xf numFmtId="0" fontId="64" fillId="30" borderId="3" xfId="123" quotePrefix="1" applyFont="1" applyFill="1" applyBorder="1" applyAlignment="1">
      <alignment horizontal="center" vertical="center"/>
    </xf>
    <xf numFmtId="0" fontId="64" fillId="30" borderId="3" xfId="123" applyFont="1" applyFill="1" applyBorder="1" applyAlignment="1">
      <alignment horizontal="center" vertical="center"/>
    </xf>
    <xf numFmtId="0" fontId="64" fillId="30" borderId="3" xfId="120" applyFont="1" applyFill="1" applyBorder="1" applyAlignment="1">
      <alignment horizontal="center" vertical="center" wrapText="1"/>
    </xf>
    <xf numFmtId="0" fontId="64" fillId="30" borderId="3" xfId="121" applyFont="1" applyFill="1" applyBorder="1" applyAlignment="1">
      <alignment horizontal="center" vertical="center" wrapText="1"/>
    </xf>
    <xf numFmtId="0" fontId="67" fillId="30" borderId="48" xfId="116" applyFont="1" applyFill="1" applyBorder="1" applyAlignment="1">
      <alignment horizontal="center" wrapText="1"/>
    </xf>
    <xf numFmtId="0" fontId="67" fillId="30" borderId="55" xfId="0" applyFont="1" applyFill="1" applyBorder="1" applyAlignment="1">
      <alignment horizontal="center" wrapText="1"/>
    </xf>
    <xf numFmtId="0" fontId="67" fillId="30" borderId="60" xfId="0" applyFont="1" applyFill="1" applyBorder="1" applyAlignment="1">
      <alignment horizontal="center" wrapText="1"/>
    </xf>
    <xf numFmtId="0" fontId="64" fillId="30" borderId="2" xfId="0" applyFont="1" applyFill="1" applyBorder="1" applyAlignment="1">
      <alignment horizontal="center" vertical="center"/>
    </xf>
    <xf numFmtId="0" fontId="64" fillId="30" borderId="2" xfId="0" applyFont="1" applyFill="1" applyBorder="1" applyAlignment="1">
      <alignment horizontal="right" vertical="center"/>
    </xf>
    <xf numFmtId="0" fontId="42" fillId="30" borderId="2" xfId="0" applyFont="1" applyFill="1" applyBorder="1" applyAlignment="1">
      <alignment horizontal="left"/>
    </xf>
    <xf numFmtId="0" fontId="64" fillId="30" borderId="53" xfId="0" applyFont="1" applyFill="1" applyBorder="1" applyAlignment="1">
      <alignment horizontal="center" vertical="center" wrapText="1"/>
    </xf>
    <xf numFmtId="3" fontId="5" fillId="30" borderId="55" xfId="135" applyNumberFormat="1" applyFill="1" applyBorder="1" applyAlignment="1">
      <alignment horizontal="center"/>
    </xf>
    <xf numFmtId="0" fontId="5" fillId="30" borderId="63" xfId="135" applyFill="1" applyBorder="1" applyAlignment="1">
      <alignment horizontal="left"/>
    </xf>
    <xf numFmtId="3" fontId="5" fillId="30" borderId="0" xfId="135" applyNumberFormat="1" applyFill="1" applyAlignment="1">
      <alignment horizontal="center"/>
    </xf>
    <xf numFmtId="0" fontId="5" fillId="30" borderId="64" xfId="135" applyFill="1" applyBorder="1" applyAlignment="1">
      <alignment horizontal="left"/>
    </xf>
    <xf numFmtId="3" fontId="5" fillId="30" borderId="73" xfId="135" applyNumberFormat="1" applyFill="1" applyBorder="1" applyAlignment="1">
      <alignment horizontal="center"/>
    </xf>
    <xf numFmtId="0" fontId="5" fillId="30" borderId="0" xfId="135" applyFill="1" applyAlignment="1">
      <alignment wrapText="1"/>
    </xf>
    <xf numFmtId="0" fontId="67" fillId="30" borderId="3" xfId="124" applyFont="1" applyFill="1" applyBorder="1" applyAlignment="1">
      <alignment wrapText="1"/>
    </xf>
    <xf numFmtId="0" fontId="77" fillId="30" borderId="0" xfId="0" applyFont="1" applyFill="1"/>
    <xf numFmtId="0" fontId="64" fillId="30" borderId="79" xfId="0" applyFont="1" applyFill="1" applyBorder="1" applyAlignment="1">
      <alignment wrapText="1"/>
    </xf>
    <xf numFmtId="0" fontId="64" fillId="30" borderId="80" xfId="0" applyFont="1" applyFill="1" applyBorder="1" applyAlignment="1">
      <alignment wrapText="1"/>
    </xf>
    <xf numFmtId="0" fontId="64" fillId="30" borderId="81" xfId="0" applyFont="1" applyFill="1" applyBorder="1" applyAlignment="1">
      <alignment horizontal="center" vertical="center" wrapText="1"/>
    </xf>
    <xf numFmtId="0" fontId="64" fillId="30" borderId="73" xfId="1" applyFont="1" applyFill="1" applyBorder="1" applyAlignment="1">
      <alignment horizontal="right" vertical="center" wrapText="1"/>
    </xf>
    <xf numFmtId="0" fontId="66" fillId="30" borderId="73" xfId="1" applyFont="1" applyFill="1" applyBorder="1" applyAlignment="1">
      <alignment horizontal="left" vertical="center" wrapText="1"/>
    </xf>
    <xf numFmtId="0" fontId="64" fillId="30" borderId="73" xfId="1" applyFont="1" applyFill="1" applyBorder="1" applyAlignment="1">
      <alignment horizontal="left" vertical="center" wrapText="1"/>
    </xf>
    <xf numFmtId="49" fontId="64" fillId="30" borderId="73" xfId="0" applyNumberFormat="1" applyFont="1" applyFill="1" applyBorder="1" applyAlignment="1">
      <alignment horizontal="center" vertical="center" wrapText="1"/>
    </xf>
    <xf numFmtId="49" fontId="64" fillId="30" borderId="78" xfId="0" applyNumberFormat="1" applyFont="1" applyFill="1" applyBorder="1" applyAlignment="1">
      <alignment horizontal="center" vertical="center" wrapText="1"/>
    </xf>
    <xf numFmtId="0" fontId="64" fillId="30" borderId="73" xfId="0" applyFont="1" applyFill="1" applyBorder="1" applyAlignment="1">
      <alignment horizontal="center" vertical="center" wrapText="1"/>
    </xf>
    <xf numFmtId="0" fontId="64" fillId="30" borderId="73" xfId="0" applyFont="1" applyFill="1" applyBorder="1" applyAlignment="1">
      <alignment horizontal="left" vertical="center" wrapText="1"/>
    </xf>
    <xf numFmtId="1" fontId="64" fillId="30" borderId="73" xfId="0" applyNumberFormat="1" applyFont="1" applyFill="1" applyBorder="1" applyAlignment="1">
      <alignment horizontal="center" vertical="center" wrapText="1"/>
    </xf>
    <xf numFmtId="0" fontId="64" fillId="30" borderId="78" xfId="0" applyFont="1" applyFill="1" applyBorder="1" applyAlignment="1">
      <alignment horizontal="center" vertical="top" wrapText="1"/>
    </xf>
    <xf numFmtId="0" fontId="74" fillId="30" borderId="78" xfId="116" applyFont="1" applyFill="1" applyBorder="1" applyAlignment="1">
      <alignment horizontal="center" vertical="top" wrapText="1"/>
    </xf>
    <xf numFmtId="0" fontId="74" fillId="30" borderId="73" xfId="116" applyFont="1" applyFill="1" applyBorder="1" applyAlignment="1">
      <alignment horizontal="center" vertical="top" wrapText="1"/>
    </xf>
    <xf numFmtId="0" fontId="64" fillId="30" borderId="73" xfId="116" applyFont="1" applyFill="1" applyBorder="1" applyAlignment="1">
      <alignment vertical="top" wrapText="1"/>
    </xf>
    <xf numFmtId="0" fontId="64" fillId="30" borderId="73" xfId="116" applyFont="1" applyFill="1" applyBorder="1" applyAlignment="1">
      <alignment horizontal="left" vertical="top" wrapText="1" indent="4"/>
    </xf>
    <xf numFmtId="0" fontId="64" fillId="30" borderId="78" xfId="116" applyFont="1" applyFill="1" applyBorder="1" applyAlignment="1">
      <alignment horizontal="center" vertical="top" wrapText="1"/>
    </xf>
    <xf numFmtId="0" fontId="64" fillId="30" borderId="73" xfId="116" applyFont="1" applyFill="1" applyBorder="1" applyAlignment="1">
      <alignment vertical="center" wrapText="1"/>
    </xf>
    <xf numFmtId="0" fontId="64" fillId="30" borderId="73" xfId="116" applyFont="1" applyFill="1" applyBorder="1" applyAlignment="1">
      <alignment horizontal="center" vertical="top" wrapText="1"/>
    </xf>
    <xf numFmtId="0" fontId="67" fillId="30" borderId="73" xfId="0" applyFont="1" applyFill="1" applyBorder="1" applyAlignment="1">
      <alignment horizontal="center" vertical="center" wrapText="1"/>
    </xf>
    <xf numFmtId="0" fontId="67" fillId="30" borderId="78" xfId="0" applyFont="1" applyFill="1" applyBorder="1" applyAlignment="1">
      <alignment horizontal="center" vertical="center" wrapText="1"/>
    </xf>
    <xf numFmtId="0" fontId="64" fillId="30" borderId="78" xfId="0" applyFont="1" applyFill="1" applyBorder="1" applyAlignment="1">
      <alignment horizontal="center" vertical="center" wrapText="1"/>
    </xf>
    <xf numFmtId="0" fontId="42" fillId="30" borderId="73" xfId="134" applyFont="1" applyFill="1" applyBorder="1" applyAlignment="1">
      <alignment horizontal="left"/>
    </xf>
    <xf numFmtId="0" fontId="42" fillId="30" borderId="78" xfId="134" applyFont="1" applyFill="1" applyBorder="1" applyAlignment="1">
      <alignment horizontal="left"/>
    </xf>
    <xf numFmtId="0" fontId="79" fillId="30" borderId="78" xfId="134" applyFont="1" applyFill="1" applyBorder="1" applyAlignment="1">
      <alignment horizontal="left"/>
    </xf>
    <xf numFmtId="1" fontId="42" fillId="30" borderId="78" xfId="134" applyNumberFormat="1" applyFont="1" applyFill="1" applyBorder="1" applyAlignment="1">
      <alignment horizontal="center"/>
    </xf>
    <xf numFmtId="0" fontId="54" fillId="30" borderId="80" xfId="115" applyFont="1" applyFill="1" applyBorder="1" applyAlignment="1">
      <alignment vertical="top" wrapText="1"/>
    </xf>
    <xf numFmtId="0" fontId="54" fillId="30" borderId="81" xfId="115" applyFont="1" applyFill="1" applyBorder="1" applyAlignment="1">
      <alignment vertical="top" wrapText="1"/>
    </xf>
    <xf numFmtId="0" fontId="42" fillId="30" borderId="80" xfId="115" applyFont="1" applyFill="1" applyBorder="1" applyAlignment="1">
      <alignment wrapText="1"/>
    </xf>
    <xf numFmtId="0" fontId="42" fillId="30" borderId="80" xfId="115" applyFont="1" applyFill="1" applyBorder="1" applyAlignment="1">
      <alignment horizontal="right" wrapText="1"/>
    </xf>
    <xf numFmtId="0" fontId="42" fillId="30" borderId="81" xfId="115" applyFont="1" applyFill="1" applyBorder="1" applyAlignment="1">
      <alignment horizontal="right" wrapText="1"/>
    </xf>
    <xf numFmtId="0" fontId="42" fillId="30" borderId="94" xfId="1" applyFont="1" applyFill="1" applyBorder="1" applyAlignment="1">
      <alignment horizontal="center" vertical="center" wrapText="1"/>
    </xf>
    <xf numFmtId="0" fontId="42" fillId="30" borderId="95" xfId="1" applyFont="1" applyFill="1" applyBorder="1" applyAlignment="1">
      <alignment horizontal="center" vertical="center" wrapText="1"/>
    </xf>
    <xf numFmtId="166" fontId="64" fillId="30" borderId="85" xfId="1" applyNumberFormat="1" applyFont="1" applyFill="1" applyBorder="1" applyAlignment="1">
      <alignment vertical="top" wrapText="1"/>
    </xf>
    <xf numFmtId="0" fontId="67" fillId="30" borderId="97" xfId="0" applyFont="1" applyFill="1" applyBorder="1" applyAlignment="1">
      <alignment horizontal="left" vertical="center" wrapText="1"/>
    </xf>
    <xf numFmtId="0" fontId="67" fillId="30" borderId="98" xfId="0" applyFont="1" applyFill="1" applyBorder="1" applyAlignment="1">
      <alignment horizontal="center" vertical="center" wrapText="1"/>
    </xf>
    <xf numFmtId="0" fontId="64" fillId="30" borderId="85" xfId="1" applyFont="1" applyFill="1" applyBorder="1" applyAlignment="1">
      <alignment vertical="center"/>
    </xf>
    <xf numFmtId="0" fontId="67" fillId="30" borderId="101" xfId="0" applyFont="1" applyFill="1" applyBorder="1" applyAlignment="1">
      <alignment horizontal="center" vertical="top" wrapText="1"/>
    </xf>
    <xf numFmtId="0" fontId="67" fillId="30" borderId="100" xfId="0" applyFont="1" applyFill="1" applyBorder="1" applyAlignment="1">
      <alignment horizontal="center" vertical="top" wrapText="1"/>
    </xf>
    <xf numFmtId="0" fontId="67" fillId="30" borderId="102" xfId="0" applyFont="1" applyFill="1" applyBorder="1" applyAlignment="1">
      <alignment horizontal="center" vertical="top" wrapText="1"/>
    </xf>
    <xf numFmtId="0" fontId="64" fillId="30" borderId="101" xfId="0" applyFont="1" applyFill="1" applyBorder="1" applyAlignment="1">
      <alignment vertical="top" wrapText="1"/>
    </xf>
    <xf numFmtId="49" fontId="64" fillId="30" borderId="100" xfId="0" applyNumberFormat="1" applyFont="1" applyFill="1" applyBorder="1" applyAlignment="1">
      <alignment horizontal="center" vertical="center" wrapText="1"/>
    </xf>
    <xf numFmtId="49" fontId="64" fillId="30" borderId="102" xfId="0" applyNumberFormat="1" applyFont="1" applyFill="1" applyBorder="1" applyAlignment="1">
      <alignment horizontal="center" vertical="center" wrapText="1"/>
    </xf>
    <xf numFmtId="0" fontId="64" fillId="30" borderId="85" xfId="0" applyFont="1" applyFill="1" applyBorder="1" applyAlignment="1">
      <alignment vertical="top" wrapText="1"/>
    </xf>
    <xf numFmtId="0" fontId="74" fillId="30" borderId="85" xfId="116" applyFont="1" applyFill="1" applyBorder="1" applyAlignment="1">
      <alignment vertical="top" wrapText="1"/>
    </xf>
    <xf numFmtId="0" fontId="64" fillId="30" borderId="100" xfId="116" applyFont="1" applyFill="1" applyBorder="1" applyAlignment="1">
      <alignment vertical="top" wrapText="1"/>
    </xf>
    <xf numFmtId="0" fontId="64" fillId="30" borderId="100" xfId="116" applyFont="1" applyFill="1" applyBorder="1" applyAlignment="1">
      <alignment horizontal="left" vertical="top" wrapText="1" indent="4"/>
    </xf>
    <xf numFmtId="0" fontId="64" fillId="30" borderId="102" xfId="116" applyFont="1" applyFill="1" applyBorder="1" applyAlignment="1">
      <alignment horizontal="center" vertical="top" wrapText="1"/>
    </xf>
    <xf numFmtId="0" fontId="64" fillId="30" borderId="100" xfId="116" applyFont="1" applyFill="1" applyBorder="1" applyAlignment="1">
      <alignment vertical="center" wrapText="1"/>
    </xf>
    <xf numFmtId="0" fontId="64" fillId="30" borderId="100" xfId="116" applyFont="1" applyFill="1" applyBorder="1" applyAlignment="1">
      <alignment horizontal="center" vertical="top" wrapText="1"/>
    </xf>
    <xf numFmtId="0" fontId="74" fillId="30" borderId="101" xfId="116" applyFont="1" applyFill="1" applyBorder="1" applyAlignment="1">
      <alignment vertical="top" wrapText="1"/>
    </xf>
    <xf numFmtId="0" fontId="74" fillId="30" borderId="100" xfId="116" applyFont="1" applyFill="1" applyBorder="1" applyAlignment="1">
      <alignment horizontal="center" vertical="top" wrapText="1"/>
    </xf>
    <xf numFmtId="0" fontId="74" fillId="30" borderId="102" xfId="116" applyFont="1" applyFill="1" applyBorder="1" applyAlignment="1">
      <alignment horizontal="center" vertical="top" wrapText="1"/>
    </xf>
    <xf numFmtId="0" fontId="64" fillId="30" borderId="85" xfId="0" applyFont="1" applyFill="1" applyBorder="1" applyAlignment="1">
      <alignment vertical="center"/>
    </xf>
    <xf numFmtId="0" fontId="67" fillId="30" borderId="101" xfId="0" applyFont="1" applyFill="1" applyBorder="1" applyAlignment="1">
      <alignment vertical="center"/>
    </xf>
    <xf numFmtId="0" fontId="64" fillId="30" borderId="85" xfId="0" applyFont="1" applyFill="1" applyBorder="1"/>
    <xf numFmtId="0" fontId="67" fillId="30" borderId="100" xfId="0" applyFont="1" applyFill="1" applyBorder="1" applyAlignment="1">
      <alignment horizontal="center" vertical="center" wrapText="1"/>
    </xf>
    <xf numFmtId="0" fontId="67" fillId="30" borderId="102" xfId="0" applyFont="1" applyFill="1" applyBorder="1" applyAlignment="1">
      <alignment horizontal="center" vertical="center" wrapText="1"/>
    </xf>
    <xf numFmtId="0" fontId="64" fillId="30" borderId="85" xfId="0" applyFont="1" applyFill="1" applyBorder="1" applyAlignment="1">
      <alignment horizontal="right" vertical="center"/>
    </xf>
    <xf numFmtId="0" fontId="67" fillId="31" borderId="101" xfId="0" applyFont="1" applyFill="1" applyBorder="1" applyAlignment="1">
      <alignment vertical="center"/>
    </xf>
    <xf numFmtId="0" fontId="67" fillId="30" borderId="101" xfId="0" applyFont="1" applyFill="1" applyBorder="1" applyAlignment="1">
      <alignment horizontal="center" vertical="center"/>
    </xf>
    <xf numFmtId="0" fontId="42" fillId="30" borderId="101" xfId="0" applyFont="1" applyFill="1" applyBorder="1"/>
    <xf numFmtId="0" fontId="54" fillId="30" borderId="100" xfId="0" applyFont="1" applyFill="1" applyBorder="1" applyAlignment="1">
      <alignment horizontal="center"/>
    </xf>
    <xf numFmtId="0" fontId="54" fillId="30" borderId="102" xfId="0" applyFont="1" applyFill="1" applyBorder="1" applyAlignment="1">
      <alignment horizontal="center"/>
    </xf>
    <xf numFmtId="0" fontId="42" fillId="30" borderId="85" xfId="127" applyFont="1" applyFill="1" applyBorder="1" applyAlignment="1">
      <alignment horizontal="left"/>
    </xf>
    <xf numFmtId="0" fontId="42" fillId="30" borderId="100" xfId="134" applyFont="1" applyFill="1" applyBorder="1" applyAlignment="1">
      <alignment horizontal="left"/>
    </xf>
    <xf numFmtId="0" fontId="42" fillId="30" borderId="85" xfId="134" applyFont="1" applyFill="1" applyBorder="1" applyAlignment="1">
      <alignment horizontal="left"/>
    </xf>
    <xf numFmtId="0" fontId="54" fillId="30" borderId="101" xfId="134" applyFont="1" applyFill="1" applyBorder="1" applyAlignment="1">
      <alignment vertical="center"/>
    </xf>
    <xf numFmtId="0" fontId="54" fillId="30" borderId="100" xfId="134" applyFont="1" applyFill="1" applyBorder="1" applyAlignment="1">
      <alignment vertical="center"/>
    </xf>
    <xf numFmtId="0" fontId="54" fillId="30" borderId="102" xfId="134" applyFont="1" applyFill="1" applyBorder="1" applyAlignment="1">
      <alignment horizontal="center" vertical="center"/>
    </xf>
    <xf numFmtId="0" fontId="42" fillId="30" borderId="101" xfId="134" applyFont="1" applyFill="1" applyBorder="1" applyAlignment="1">
      <alignment horizontal="left"/>
    </xf>
    <xf numFmtId="1" fontId="42" fillId="30" borderId="102" xfId="134" applyNumberFormat="1" applyFont="1" applyFill="1" applyBorder="1" applyAlignment="1">
      <alignment horizontal="center"/>
    </xf>
    <xf numFmtId="0" fontId="54" fillId="30" borderId="104" xfId="115" applyFont="1" applyFill="1" applyBorder="1" applyAlignment="1">
      <alignment horizontal="right" vertical="top" wrapText="1"/>
    </xf>
    <xf numFmtId="0" fontId="54" fillId="30" borderId="105" xfId="115" applyFont="1" applyFill="1" applyBorder="1" applyAlignment="1">
      <alignment horizontal="right" vertical="top" wrapText="1"/>
    </xf>
    <xf numFmtId="0" fontId="54" fillId="30" borderId="106" xfId="139" applyFont="1" applyFill="1" applyBorder="1"/>
    <xf numFmtId="0" fontId="54" fillId="30" borderId="107" xfId="139" applyFont="1" applyFill="1" applyBorder="1" applyAlignment="1">
      <alignment horizontal="center"/>
    </xf>
    <xf numFmtId="0" fontId="54" fillId="30" borderId="108" xfId="139" applyFont="1" applyFill="1" applyBorder="1" applyAlignment="1">
      <alignment horizontal="center"/>
    </xf>
    <xf numFmtId="0" fontId="42" fillId="30" borderId="85" xfId="139" applyFont="1" applyFill="1" applyBorder="1" applyAlignment="1">
      <alignment vertical="top"/>
    </xf>
    <xf numFmtId="0" fontId="54" fillId="30" borderId="106" xfId="0" applyFont="1" applyFill="1" applyBorder="1" applyAlignment="1">
      <alignment horizontal="center" vertical="center"/>
    </xf>
    <xf numFmtId="0" fontId="54" fillId="30" borderId="108" xfId="0" applyFont="1" applyFill="1" applyBorder="1" applyAlignment="1">
      <alignment horizontal="center" vertical="center" wrapText="1"/>
    </xf>
    <xf numFmtId="0" fontId="42" fillId="30" borderId="85" xfId="0" applyFont="1" applyFill="1" applyBorder="1"/>
    <xf numFmtId="0" fontId="54" fillId="0" borderId="106" xfId="136" applyFont="1" applyBorder="1" applyAlignment="1">
      <alignment vertical="center"/>
    </xf>
    <xf numFmtId="0" fontId="54" fillId="0" borderId="107" xfId="136" applyFont="1" applyBorder="1" applyAlignment="1">
      <alignment horizontal="center" vertical="center"/>
    </xf>
    <xf numFmtId="0" fontId="54" fillId="0" borderId="108" xfId="136" applyFont="1" applyBorder="1" applyAlignment="1">
      <alignment horizontal="center" vertical="center"/>
    </xf>
    <xf numFmtId="0" fontId="42" fillId="0" borderId="85" xfId="0" applyFont="1" applyBorder="1" applyAlignment="1">
      <alignment vertical="center"/>
    </xf>
    <xf numFmtId="0" fontId="54" fillId="30" borderId="86" xfId="135" applyFont="1" applyFill="1" applyBorder="1" applyAlignment="1">
      <alignment horizontal="center" vertical="center" wrapText="1"/>
    </xf>
    <xf numFmtId="0" fontId="54" fillId="30" borderId="87" xfId="135" applyFont="1" applyFill="1" applyBorder="1" applyAlignment="1">
      <alignment horizontal="center" vertical="center" wrapText="1"/>
    </xf>
    <xf numFmtId="172" fontId="42" fillId="30" borderId="109" xfId="135" applyNumberFormat="1" applyFont="1" applyFill="1" applyBorder="1" applyAlignment="1">
      <alignment horizontal="center" readingOrder="1"/>
    </xf>
    <xf numFmtId="0" fontId="54" fillId="30" borderId="110" xfId="138" applyFont="1" applyFill="1" applyBorder="1" applyAlignment="1">
      <alignment vertical="top" wrapText="1"/>
    </xf>
    <xf numFmtId="0" fontId="54" fillId="30" borderId="97" xfId="138" applyFont="1" applyFill="1" applyBorder="1" applyAlignment="1">
      <alignment horizontal="center" vertical="top" wrapText="1"/>
    </xf>
    <xf numFmtId="0" fontId="54" fillId="30" borderId="98" xfId="138" applyFont="1" applyFill="1" applyBorder="1" applyAlignment="1">
      <alignment horizontal="center" vertical="center" wrapText="1"/>
    </xf>
    <xf numFmtId="0" fontId="54" fillId="30" borderId="79" xfId="138" applyFont="1" applyFill="1" applyBorder="1" applyAlignment="1">
      <alignment vertical="top" wrapText="1"/>
    </xf>
    <xf numFmtId="0" fontId="54" fillId="30" borderId="80" xfId="138" applyFont="1" applyFill="1" applyBorder="1" applyAlignment="1">
      <alignment horizontal="center" vertical="top" wrapText="1"/>
    </xf>
    <xf numFmtId="0" fontId="42" fillId="30" borderId="79" xfId="138" applyFont="1" applyFill="1" applyBorder="1" applyAlignment="1">
      <alignment vertical="top" wrapText="1"/>
    </xf>
    <xf numFmtId="0" fontId="42" fillId="30" borderId="80" xfId="138" applyFont="1" applyFill="1" applyBorder="1" applyAlignment="1">
      <alignment horizontal="center" vertical="top" wrapText="1"/>
    </xf>
    <xf numFmtId="0" fontId="64" fillId="30" borderId="102" xfId="113" applyFont="1" applyFill="1" applyBorder="1" applyAlignment="1">
      <alignment horizontal="center" vertical="top" wrapText="1"/>
    </xf>
    <xf numFmtId="0" fontId="46" fillId="0" borderId="0" xfId="1" applyFont="1"/>
    <xf numFmtId="0" fontId="0" fillId="0" borderId="70" xfId="0" applyBorder="1"/>
    <xf numFmtId="0" fontId="0" fillId="0" borderId="124" xfId="0" applyBorder="1"/>
    <xf numFmtId="0" fontId="0" fillId="0" borderId="125" xfId="0" applyBorder="1"/>
    <xf numFmtId="0" fontId="0" fillId="0" borderId="129" xfId="0" applyBorder="1"/>
    <xf numFmtId="0" fontId="67" fillId="30" borderId="54" xfId="1" applyFont="1" applyFill="1" applyBorder="1" applyAlignment="1">
      <alignment horizontal="center"/>
    </xf>
    <xf numFmtId="0" fontId="52" fillId="0" borderId="70" xfId="0" applyFont="1" applyBorder="1"/>
    <xf numFmtId="0" fontId="64" fillId="30" borderId="9" xfId="0" applyFont="1" applyFill="1" applyBorder="1" applyAlignment="1">
      <alignment vertical="top"/>
    </xf>
    <xf numFmtId="0" fontId="42" fillId="30" borderId="64" xfId="1" applyFont="1" applyFill="1" applyBorder="1" applyAlignment="1">
      <alignment horizontal="center" vertical="center" wrapText="1"/>
    </xf>
    <xf numFmtId="173" fontId="42" fillId="30" borderId="73" xfId="1" applyNumberFormat="1" applyFont="1" applyFill="1" applyBorder="1" applyAlignment="1">
      <alignment horizontal="center" vertical="center" wrapText="1"/>
    </xf>
    <xf numFmtId="173" fontId="42" fillId="30" borderId="78" xfId="1" applyNumberFormat="1" applyFont="1" applyFill="1" applyBorder="1" applyAlignment="1">
      <alignment horizontal="center" vertical="center" wrapText="1"/>
    </xf>
    <xf numFmtId="0" fontId="42" fillId="30" borderId="85" xfId="1" applyFont="1" applyFill="1" applyBorder="1" applyAlignment="1">
      <alignment horizontal="center" vertical="center" wrapText="1"/>
    </xf>
    <xf numFmtId="173" fontId="42" fillId="30" borderId="77" xfId="1" applyNumberFormat="1" applyFont="1" applyFill="1" applyBorder="1" applyAlignment="1">
      <alignment horizontal="center" vertical="center" wrapText="1"/>
    </xf>
    <xf numFmtId="0" fontId="113" fillId="0" borderId="130" xfId="0" applyFont="1" applyBorder="1" applyAlignment="1">
      <alignment horizontal="center" vertical="center"/>
    </xf>
    <xf numFmtId="0" fontId="113" fillId="0" borderId="131" xfId="0" applyFont="1" applyBorder="1" applyAlignment="1">
      <alignment horizontal="center" vertical="center"/>
    </xf>
    <xf numFmtId="0" fontId="113" fillId="0" borderId="37" xfId="0" applyFont="1" applyBorder="1" applyAlignment="1">
      <alignment horizontal="center" vertical="center"/>
    </xf>
    <xf numFmtId="0" fontId="113" fillId="0" borderId="132" xfId="0" applyFont="1" applyBorder="1" applyAlignment="1">
      <alignment horizontal="center" vertical="center"/>
    </xf>
    <xf numFmtId="0" fontId="113" fillId="0" borderId="133" xfId="0" applyFont="1" applyBorder="1" applyAlignment="1">
      <alignment horizontal="center" vertical="center"/>
    </xf>
    <xf numFmtId="0" fontId="42" fillId="0" borderId="134" xfId="0" applyFont="1" applyBorder="1" applyAlignment="1">
      <alignment horizontal="center" vertical="center"/>
    </xf>
    <xf numFmtId="2" fontId="42" fillId="0" borderId="135" xfId="0" applyNumberFormat="1" applyFont="1" applyBorder="1" applyAlignment="1">
      <alignment horizontal="center" vertical="center"/>
    </xf>
    <xf numFmtId="2" fontId="42" fillId="0" borderId="136" xfId="0" applyNumberFormat="1" applyFont="1" applyBorder="1" applyAlignment="1">
      <alignment horizontal="center" vertical="center"/>
    </xf>
    <xf numFmtId="0" fontId="42" fillId="0" borderId="135" xfId="0" applyFont="1" applyBorder="1" applyAlignment="1">
      <alignment horizontal="center" vertical="center"/>
    </xf>
    <xf numFmtId="0" fontId="42" fillId="0" borderId="137" xfId="0" applyFont="1" applyBorder="1" applyAlignment="1">
      <alignment horizontal="center" vertical="center"/>
    </xf>
    <xf numFmtId="2" fontId="42" fillId="0" borderId="138" xfId="0" applyNumberFormat="1" applyFont="1" applyBorder="1" applyAlignment="1">
      <alignment horizontal="center" vertical="center"/>
    </xf>
    <xf numFmtId="2" fontId="42" fillId="0" borderId="139" xfId="0" applyNumberFormat="1" applyFont="1" applyBorder="1" applyAlignment="1">
      <alignment horizontal="center" vertical="center"/>
    </xf>
    <xf numFmtId="0" fontId="42" fillId="0" borderId="138" xfId="0" applyFont="1" applyBorder="1" applyAlignment="1">
      <alignment horizontal="center" vertical="center"/>
    </xf>
    <xf numFmtId="4" fontId="42" fillId="0" borderId="138" xfId="0" applyNumberFormat="1" applyFont="1" applyBorder="1" applyAlignment="1">
      <alignment horizontal="center" vertical="center"/>
    </xf>
    <xf numFmtId="4" fontId="42" fillId="0" borderId="139" xfId="0" applyNumberFormat="1" applyFont="1" applyBorder="1" applyAlignment="1">
      <alignment horizontal="center" vertical="center"/>
    </xf>
    <xf numFmtId="0" fontId="42" fillId="0" borderId="140" xfId="0" applyFont="1" applyBorder="1" applyAlignment="1">
      <alignment horizontal="center" vertical="center"/>
    </xf>
    <xf numFmtId="2" fontId="42" fillId="0" borderId="141" xfId="0" applyNumberFormat="1" applyFont="1" applyBorder="1" applyAlignment="1">
      <alignment horizontal="center" vertical="center"/>
    </xf>
    <xf numFmtId="2" fontId="42" fillId="0" borderId="142" xfId="0" applyNumberFormat="1" applyFont="1" applyBorder="1" applyAlignment="1">
      <alignment horizontal="center" vertical="center"/>
    </xf>
    <xf numFmtId="0" fontId="42" fillId="0" borderId="141" xfId="0" applyFont="1" applyBorder="1" applyAlignment="1">
      <alignment horizontal="center" vertical="center"/>
    </xf>
    <xf numFmtId="0" fontId="42" fillId="0" borderId="142" xfId="0" applyFont="1" applyBorder="1" applyAlignment="1">
      <alignment horizontal="center" vertical="center"/>
    </xf>
    <xf numFmtId="0" fontId="42" fillId="0" borderId="70" xfId="0" applyFont="1" applyBorder="1"/>
    <xf numFmtId="0" fontId="42" fillId="0" borderId="70" xfId="0" applyFont="1" applyBorder="1" applyAlignment="1">
      <alignment horizontal="left"/>
    </xf>
    <xf numFmtId="0" fontId="64" fillId="30" borderId="39" xfId="0" applyFont="1" applyFill="1" applyBorder="1"/>
    <xf numFmtId="0" fontId="64" fillId="30" borderId="45" xfId="115" applyFont="1" applyFill="1" applyBorder="1"/>
    <xf numFmtId="3" fontId="64" fillId="30" borderId="39" xfId="0" applyNumberFormat="1" applyFont="1" applyFill="1" applyBorder="1" applyAlignment="1">
      <alignment horizontal="center" vertical="top"/>
    </xf>
    <xf numFmtId="9" fontId="64" fillId="30" borderId="39" xfId="0" applyNumberFormat="1" applyFont="1" applyFill="1" applyBorder="1" applyAlignment="1">
      <alignment horizontal="center" vertical="top"/>
    </xf>
    <xf numFmtId="0" fontId="64" fillId="30" borderId="46" xfId="0" applyFont="1" applyFill="1" applyBorder="1" applyAlignment="1">
      <alignment horizontal="center" vertical="top"/>
    </xf>
    <xf numFmtId="172" fontId="64" fillId="30" borderId="46" xfId="0" applyNumberFormat="1" applyFont="1" applyFill="1" applyBorder="1" applyAlignment="1">
      <alignment horizontal="center" vertical="top"/>
    </xf>
    <xf numFmtId="9" fontId="64" fillId="30" borderId="39" xfId="0" quotePrefix="1" applyNumberFormat="1" applyFont="1" applyFill="1" applyBorder="1" applyAlignment="1">
      <alignment horizontal="center" vertical="top"/>
    </xf>
    <xf numFmtId="0" fontId="64" fillId="30" borderId="46" xfId="0" quotePrefix="1" applyFont="1" applyFill="1" applyBorder="1" applyAlignment="1">
      <alignment horizontal="center" vertical="top"/>
    </xf>
    <xf numFmtId="1" fontId="64" fillId="30" borderId="46" xfId="0" applyNumberFormat="1" applyFont="1" applyFill="1" applyBorder="1" applyAlignment="1">
      <alignment horizontal="center" vertical="top"/>
    </xf>
    <xf numFmtId="3" fontId="64" fillId="30" borderId="39" xfId="115" applyNumberFormat="1" applyFont="1" applyFill="1" applyBorder="1" applyAlignment="1">
      <alignment horizontal="center" vertical="top" wrapText="1"/>
    </xf>
    <xf numFmtId="0" fontId="64" fillId="30" borderId="9" xfId="0" applyFont="1" applyFill="1" applyBorder="1"/>
    <xf numFmtId="0" fontId="64" fillId="30" borderId="9" xfId="115" applyFont="1" applyFill="1" applyBorder="1"/>
    <xf numFmtId="0" fontId="64" fillId="30" borderId="47" xfId="0" quotePrefix="1" applyFont="1" applyFill="1" applyBorder="1"/>
    <xf numFmtId="3" fontId="64" fillId="30" borderId="9" xfId="115" applyNumberFormat="1" applyFont="1" applyFill="1" applyBorder="1" applyAlignment="1">
      <alignment horizontal="center" vertical="top" wrapText="1"/>
    </xf>
    <xf numFmtId="9" fontId="64" fillId="30" borderId="9" xfId="0" applyNumberFormat="1" applyFont="1" applyFill="1" applyBorder="1" applyAlignment="1">
      <alignment horizontal="center" vertical="top"/>
    </xf>
    <xf numFmtId="0" fontId="64" fillId="30" borderId="48" xfId="0" applyFont="1" applyFill="1" applyBorder="1" applyAlignment="1">
      <alignment horizontal="center" vertical="top"/>
    </xf>
    <xf numFmtId="0" fontId="67" fillId="30" borderId="96" xfId="0" applyFont="1" applyFill="1" applyBorder="1" applyAlignment="1">
      <alignment horizontal="left" vertical="center" wrapText="1"/>
    </xf>
    <xf numFmtId="2" fontId="64" fillId="30" borderId="59" xfId="0" applyNumberFormat="1" applyFont="1" applyFill="1" applyBorder="1" applyAlignment="1">
      <alignment horizontal="center" vertical="center" wrapText="1"/>
    </xf>
    <xf numFmtId="0" fontId="67" fillId="30" borderId="106" xfId="1" applyFont="1" applyFill="1" applyBorder="1" applyAlignment="1">
      <alignment vertical="center"/>
    </xf>
    <xf numFmtId="0" fontId="67" fillId="30" borderId="66" xfId="1" applyFont="1" applyFill="1" applyBorder="1" applyAlignment="1">
      <alignment vertical="center"/>
    </xf>
    <xf numFmtId="0" fontId="64" fillId="30" borderId="66" xfId="1" applyFont="1" applyFill="1" applyBorder="1" applyAlignment="1">
      <alignment vertical="center"/>
    </xf>
    <xf numFmtId="0" fontId="64" fillId="30" borderId="133" xfId="1" applyFont="1" applyFill="1" applyBorder="1" applyAlignment="1">
      <alignment horizontal="left" vertical="center" wrapText="1"/>
    </xf>
    <xf numFmtId="0" fontId="64" fillId="30" borderId="54" xfId="0" applyFont="1" applyFill="1" applyBorder="1" applyAlignment="1">
      <alignment horizontal="center" vertical="top" wrapText="1"/>
    </xf>
    <xf numFmtId="0" fontId="67" fillId="30" borderId="38" xfId="116" applyFont="1" applyFill="1" applyBorder="1" applyAlignment="1">
      <alignment vertical="top" wrapText="1"/>
    </xf>
    <xf numFmtId="0" fontId="67" fillId="30" borderId="43" xfId="0" applyFont="1" applyFill="1" applyBorder="1" applyAlignment="1">
      <alignment horizontal="center" wrapText="1"/>
    </xf>
    <xf numFmtId="173" fontId="64" fillId="30" borderId="41" xfId="0" applyNumberFormat="1" applyFont="1" applyFill="1" applyBorder="1" applyAlignment="1">
      <alignment horizontal="center"/>
    </xf>
    <xf numFmtId="173" fontId="64" fillId="30" borderId="48" xfId="0" applyNumberFormat="1" applyFont="1" applyFill="1" applyBorder="1" applyAlignment="1">
      <alignment horizontal="center"/>
    </xf>
    <xf numFmtId="1" fontId="64" fillId="30" borderId="60" xfId="0" applyNumberFormat="1" applyFont="1" applyFill="1" applyBorder="1" applyAlignment="1">
      <alignment horizontal="center"/>
    </xf>
    <xf numFmtId="1" fontId="64" fillId="30" borderId="78" xfId="0" applyNumberFormat="1" applyFont="1" applyFill="1" applyBorder="1" applyAlignment="1">
      <alignment horizontal="center"/>
    </xf>
    <xf numFmtId="172" fontId="64" fillId="30" borderId="60" xfId="0" applyNumberFormat="1" applyFont="1" applyFill="1" applyBorder="1" applyAlignment="1">
      <alignment horizontal="center"/>
    </xf>
    <xf numFmtId="2" fontId="64" fillId="30" borderId="0" xfId="0" applyNumberFormat="1" applyFont="1" applyFill="1" applyAlignment="1">
      <alignment horizontal="center"/>
    </xf>
    <xf numFmtId="2" fontId="64" fillId="30" borderId="60" xfId="0" applyNumberFormat="1" applyFont="1" applyFill="1" applyBorder="1" applyAlignment="1">
      <alignment horizontal="center"/>
    </xf>
    <xf numFmtId="172" fontId="64" fillId="30" borderId="73" xfId="0" applyNumberFormat="1" applyFont="1" applyFill="1" applyBorder="1" applyAlignment="1">
      <alignment horizontal="center"/>
    </xf>
    <xf numFmtId="172" fontId="64" fillId="30" borderId="78" xfId="0" applyNumberFormat="1" applyFont="1" applyFill="1" applyBorder="1" applyAlignment="1">
      <alignment horizontal="center"/>
    </xf>
    <xf numFmtId="1" fontId="64" fillId="30" borderId="46" xfId="0" applyNumberFormat="1" applyFont="1" applyFill="1" applyBorder="1" applyAlignment="1">
      <alignment horizontal="center"/>
    </xf>
    <xf numFmtId="172" fontId="64" fillId="30" borderId="46" xfId="0" applyNumberFormat="1" applyFont="1" applyFill="1" applyBorder="1" applyAlignment="1">
      <alignment horizontal="center"/>
    </xf>
    <xf numFmtId="172" fontId="64" fillId="30" borderId="41" xfId="0" applyNumberFormat="1" applyFont="1" applyFill="1" applyBorder="1" applyAlignment="1">
      <alignment horizontal="center"/>
    </xf>
    <xf numFmtId="172" fontId="64" fillId="30" borderId="48" xfId="0" applyNumberFormat="1" applyFont="1" applyFill="1" applyBorder="1" applyAlignment="1">
      <alignment horizontal="center"/>
    </xf>
    <xf numFmtId="1" fontId="64" fillId="30" borderId="73" xfId="0" applyNumberFormat="1" applyFont="1" applyFill="1" applyBorder="1" applyAlignment="1">
      <alignment horizontal="center"/>
    </xf>
    <xf numFmtId="0" fontId="64" fillId="30" borderId="78" xfId="0" applyFont="1" applyFill="1" applyBorder="1" applyAlignment="1">
      <alignment horizontal="center" vertical="center"/>
    </xf>
    <xf numFmtId="172" fontId="64" fillId="30" borderId="60" xfId="0" applyNumberFormat="1" applyFont="1" applyFill="1" applyBorder="1" applyAlignment="1">
      <alignment horizontal="center" vertical="center"/>
    </xf>
    <xf numFmtId="1" fontId="64" fillId="30" borderId="60" xfId="0" applyNumberFormat="1" applyFont="1" applyFill="1" applyBorder="1" applyAlignment="1">
      <alignment horizontal="center" vertical="center"/>
    </xf>
    <xf numFmtId="172" fontId="64" fillId="30" borderId="78" xfId="0" applyNumberFormat="1" applyFont="1" applyFill="1" applyBorder="1" applyAlignment="1">
      <alignment horizontal="center" vertical="center"/>
    </xf>
    <xf numFmtId="2" fontId="64" fillId="30" borderId="60" xfId="0" applyNumberFormat="1" applyFont="1" applyFill="1" applyBorder="1" applyAlignment="1">
      <alignment horizontal="center" vertical="center"/>
    </xf>
    <xf numFmtId="0" fontId="64" fillId="30" borderId="85" xfId="0" applyFont="1" applyFill="1" applyBorder="1" applyAlignment="1">
      <alignment horizontal="center" vertical="center"/>
    </xf>
    <xf numFmtId="2" fontId="64" fillId="30" borderId="73" xfId="0" applyNumberFormat="1" applyFont="1" applyFill="1" applyBorder="1" applyAlignment="1">
      <alignment horizontal="center" vertical="center"/>
    </xf>
    <xf numFmtId="172" fontId="64" fillId="30" borderId="73" xfId="0" applyNumberFormat="1" applyFont="1" applyFill="1" applyBorder="1" applyAlignment="1">
      <alignment horizontal="center" vertical="center"/>
    </xf>
    <xf numFmtId="2" fontId="64" fillId="30" borderId="78" xfId="0" applyNumberFormat="1" applyFont="1" applyFill="1" applyBorder="1" applyAlignment="1">
      <alignment horizontal="center" vertical="center"/>
    </xf>
    <xf numFmtId="0" fontId="64" fillId="31" borderId="2" xfId="0" applyFont="1" applyFill="1" applyBorder="1" applyAlignment="1">
      <alignment horizontal="center" vertical="center"/>
    </xf>
    <xf numFmtId="1" fontId="64" fillId="31" borderId="0" xfId="0" applyNumberFormat="1" applyFont="1" applyFill="1" applyAlignment="1">
      <alignment horizontal="center" vertical="center"/>
    </xf>
    <xf numFmtId="0" fontId="64" fillId="31" borderId="85" xfId="0" applyFont="1" applyFill="1" applyBorder="1" applyAlignment="1">
      <alignment horizontal="center" vertical="center"/>
    </xf>
    <xf numFmtId="172" fontId="64" fillId="31" borderId="73" xfId="0" applyNumberFormat="1" applyFont="1" applyFill="1" applyBorder="1" applyAlignment="1">
      <alignment horizontal="center" vertical="center"/>
    </xf>
    <xf numFmtId="1" fontId="64" fillId="31" borderId="73" xfId="0" applyNumberFormat="1" applyFont="1" applyFill="1" applyBorder="1" applyAlignment="1">
      <alignment horizontal="center" vertical="center"/>
    </xf>
    <xf numFmtId="172" fontId="64" fillId="31" borderId="78" xfId="0" applyNumberFormat="1" applyFont="1" applyFill="1" applyBorder="1" applyAlignment="1">
      <alignment horizontal="center" vertical="center"/>
    </xf>
    <xf numFmtId="1" fontId="64" fillId="30" borderId="73" xfId="0" applyNumberFormat="1" applyFont="1" applyFill="1" applyBorder="1" applyAlignment="1">
      <alignment horizontal="center" vertical="center"/>
    </xf>
    <xf numFmtId="1" fontId="64" fillId="30" borderId="78" xfId="0" applyNumberFormat="1" applyFont="1" applyFill="1" applyBorder="1" applyAlignment="1">
      <alignment horizontal="center" vertical="center"/>
    </xf>
    <xf numFmtId="2" fontId="42" fillId="30" borderId="0" xfId="0" applyNumberFormat="1" applyFont="1" applyFill="1" applyAlignment="1">
      <alignment horizontal="center"/>
    </xf>
    <xf numFmtId="2" fontId="42" fillId="30" borderId="60" xfId="0" applyNumberFormat="1" applyFont="1" applyFill="1" applyBorder="1" applyAlignment="1">
      <alignment horizontal="center"/>
    </xf>
    <xf numFmtId="0" fontId="42" fillId="30" borderId="85" xfId="0" applyFont="1" applyFill="1" applyBorder="1" applyAlignment="1">
      <alignment horizontal="left"/>
    </xf>
    <xf numFmtId="2" fontId="42" fillId="30" borderId="73" xfId="0" applyNumberFormat="1" applyFont="1" applyFill="1" applyBorder="1" applyAlignment="1">
      <alignment horizontal="center"/>
    </xf>
    <xf numFmtId="2" fontId="42" fillId="30" borderId="78" xfId="0" applyNumberFormat="1" applyFont="1" applyFill="1" applyBorder="1" applyAlignment="1">
      <alignment horizontal="center"/>
    </xf>
    <xf numFmtId="0" fontId="42" fillId="0" borderId="4" xfId="0" applyFont="1" applyBorder="1"/>
    <xf numFmtId="0" fontId="42" fillId="0" borderId="5" xfId="0" applyFont="1" applyBorder="1"/>
    <xf numFmtId="0" fontId="98" fillId="0" borderId="0" xfId="0" applyFont="1"/>
    <xf numFmtId="0" fontId="54" fillId="30" borderId="73" xfId="132" applyFont="1" applyFill="1" applyBorder="1" applyAlignment="1">
      <alignment horizontal="center" wrapText="1"/>
    </xf>
    <xf numFmtId="0" fontId="54" fillId="30" borderId="73" xfId="0" applyFont="1" applyFill="1" applyBorder="1" applyAlignment="1">
      <alignment horizontal="center" wrapText="1"/>
    </xf>
    <xf numFmtId="0" fontId="54" fillId="30" borderId="73" xfId="0" applyFont="1" applyFill="1" applyBorder="1" applyAlignment="1">
      <alignment horizontal="center"/>
    </xf>
    <xf numFmtId="0" fontId="54" fillId="30" borderId="133" xfId="0" applyFont="1" applyFill="1" applyBorder="1" applyAlignment="1">
      <alignment horizontal="center"/>
    </xf>
    <xf numFmtId="0" fontId="42" fillId="30" borderId="66" xfId="132" applyFont="1" applyFill="1" applyBorder="1" applyAlignment="1">
      <alignment horizontal="center" vertical="top" wrapText="1"/>
    </xf>
    <xf numFmtId="172" fontId="42" fillId="30" borderId="0" xfId="0" applyNumberFormat="1" applyFont="1" applyFill="1" applyAlignment="1">
      <alignment horizontal="center" vertical="center"/>
    </xf>
    <xf numFmtId="172" fontId="42" fillId="30" borderId="146" xfId="0" applyNumberFormat="1" applyFont="1" applyFill="1" applyBorder="1" applyAlignment="1">
      <alignment horizontal="center" vertical="center"/>
    </xf>
    <xf numFmtId="172" fontId="42" fillId="30" borderId="60" xfId="0" applyNumberFormat="1" applyFont="1" applyFill="1" applyBorder="1" applyAlignment="1">
      <alignment horizontal="center" vertical="center"/>
    </xf>
    <xf numFmtId="0" fontId="42" fillId="30" borderId="66" xfId="0" applyFont="1" applyFill="1" applyBorder="1" applyAlignment="1">
      <alignment horizontal="center"/>
    </xf>
    <xf numFmtId="0" fontId="42" fillId="30" borderId="85" xfId="0" applyFont="1" applyFill="1" applyBorder="1" applyAlignment="1">
      <alignment horizontal="center"/>
    </xf>
    <xf numFmtId="172" fontId="42" fillId="30" borderId="73" xfId="0" applyNumberFormat="1" applyFont="1" applyFill="1" applyBorder="1" applyAlignment="1">
      <alignment horizontal="center" vertical="center"/>
    </xf>
    <xf numFmtId="172" fontId="42" fillId="30" borderId="133" xfId="0" applyNumberFormat="1" applyFont="1" applyFill="1" applyBorder="1" applyAlignment="1">
      <alignment horizontal="center" vertical="center"/>
    </xf>
    <xf numFmtId="0" fontId="94" fillId="30" borderId="0" xfId="132" applyFont="1" applyFill="1"/>
    <xf numFmtId="1" fontId="42" fillId="30" borderId="143" xfId="132" applyNumberFormat="1" applyFont="1" applyFill="1" applyBorder="1" applyAlignment="1">
      <alignment horizontal="center" vertical="center" wrapText="1"/>
    </xf>
    <xf numFmtId="1" fontId="42" fillId="30" borderId="147" xfId="0" applyNumberFormat="1" applyFont="1" applyFill="1" applyBorder="1" applyAlignment="1">
      <alignment horizontal="center"/>
    </xf>
    <xf numFmtId="172" fontId="42" fillId="30" borderId="0" xfId="0" applyNumberFormat="1" applyFont="1" applyFill="1" applyAlignment="1">
      <alignment horizontal="center"/>
    </xf>
    <xf numFmtId="172" fontId="42" fillId="30" borderId="60" xfId="0" applyNumberFormat="1" applyFont="1" applyFill="1" applyBorder="1" applyAlignment="1">
      <alignment horizontal="center"/>
    </xf>
    <xf numFmtId="1" fontId="42" fillId="30" borderId="66" xfId="132" applyNumberFormat="1" applyFont="1" applyFill="1" applyBorder="1" applyAlignment="1">
      <alignment horizontal="center" vertical="center" wrapText="1"/>
    </xf>
    <xf numFmtId="1" fontId="42" fillId="30" borderId="0" xfId="0" applyNumberFormat="1" applyFont="1" applyFill="1" applyAlignment="1">
      <alignment horizontal="center"/>
    </xf>
    <xf numFmtId="0" fontId="42" fillId="30" borderId="66" xfId="215" applyFont="1" applyFill="1" applyBorder="1" applyAlignment="1">
      <alignment horizontal="center" vertical="center"/>
    </xf>
    <xf numFmtId="0" fontId="42" fillId="30" borderId="85" xfId="215" applyFont="1" applyFill="1" applyBorder="1" applyAlignment="1">
      <alignment horizontal="center" vertical="center"/>
    </xf>
    <xf numFmtId="1" fontId="42" fillId="30" borderId="73" xfId="0" applyNumberFormat="1" applyFont="1" applyFill="1" applyBorder="1" applyAlignment="1">
      <alignment horizontal="center"/>
    </xf>
    <xf numFmtId="172" fontId="42" fillId="30" borderId="73" xfId="0" applyNumberFormat="1" applyFont="1" applyFill="1" applyBorder="1" applyAlignment="1">
      <alignment horizontal="center"/>
    </xf>
    <xf numFmtId="172" fontId="42" fillId="30" borderId="133" xfId="0" applyNumberFormat="1" applyFont="1" applyFill="1" applyBorder="1" applyAlignment="1">
      <alignment horizontal="center"/>
    </xf>
    <xf numFmtId="0" fontId="94" fillId="30" borderId="0" xfId="132" applyFont="1" applyFill="1" applyAlignment="1">
      <alignment horizontal="left"/>
    </xf>
    <xf numFmtId="0" fontId="67" fillId="30" borderId="0" xfId="0" applyFont="1" applyFill="1" applyAlignment="1">
      <alignment horizontal="left"/>
    </xf>
    <xf numFmtId="1" fontId="94" fillId="30" borderId="143" xfId="132" applyNumberFormat="1" applyFont="1" applyFill="1" applyBorder="1" applyAlignment="1">
      <alignment horizontal="center" vertical="center" wrapText="1"/>
    </xf>
    <xf numFmtId="172" fontId="94" fillId="30" borderId="147" xfId="0" applyNumberFormat="1" applyFont="1" applyFill="1" applyBorder="1" applyAlignment="1">
      <alignment horizontal="center"/>
    </xf>
    <xf numFmtId="172" fontId="94" fillId="30" borderId="0" xfId="0" applyNumberFormat="1" applyFont="1" applyFill="1" applyAlignment="1">
      <alignment horizontal="center"/>
    </xf>
    <xf numFmtId="172" fontId="94" fillId="30" borderId="0" xfId="0" applyNumberFormat="1" applyFont="1" applyFill="1" applyAlignment="1">
      <alignment horizontal="center" vertical="center"/>
    </xf>
    <xf numFmtId="172" fontId="94" fillId="30" borderId="60" xfId="0" applyNumberFormat="1" applyFont="1" applyFill="1" applyBorder="1" applyAlignment="1">
      <alignment horizontal="center"/>
    </xf>
    <xf numFmtId="1" fontId="94" fillId="30" borderId="66" xfId="132" applyNumberFormat="1" applyFont="1" applyFill="1" applyBorder="1" applyAlignment="1">
      <alignment horizontal="center" vertical="center" wrapText="1"/>
    </xf>
    <xf numFmtId="0" fontId="94" fillId="30" borderId="66" xfId="215" applyFont="1" applyFill="1" applyBorder="1" applyAlignment="1">
      <alignment horizontal="center" vertical="center"/>
    </xf>
    <xf numFmtId="0" fontId="94" fillId="30" borderId="85" xfId="215" applyFont="1" applyFill="1" applyBorder="1" applyAlignment="1">
      <alignment horizontal="center" vertical="center"/>
    </xf>
    <xf numFmtId="172" fontId="94" fillId="30" borderId="73" xfId="0" applyNumberFormat="1" applyFont="1" applyFill="1" applyBorder="1" applyAlignment="1">
      <alignment horizontal="center"/>
    </xf>
    <xf numFmtId="172" fontId="94" fillId="30" borderId="133" xfId="0" applyNumberFormat="1" applyFont="1" applyFill="1" applyBorder="1" applyAlignment="1">
      <alignment horizontal="center"/>
    </xf>
    <xf numFmtId="0" fontId="54" fillId="30" borderId="38" xfId="132" applyFont="1" applyFill="1" applyBorder="1" applyAlignment="1">
      <alignment horizontal="center" vertical="center" wrapText="1"/>
    </xf>
    <xf numFmtId="0" fontId="54" fillId="30" borderId="37" xfId="132" applyFont="1" applyFill="1" applyBorder="1" applyAlignment="1">
      <alignment horizontal="center" vertical="top" wrapText="1"/>
    </xf>
    <xf numFmtId="0" fontId="42" fillId="30" borderId="66" xfId="132" applyFont="1" applyFill="1" applyBorder="1" applyAlignment="1">
      <alignment vertical="top" wrapText="1"/>
    </xf>
    <xf numFmtId="2" fontId="42" fillId="30" borderId="60" xfId="132" applyNumberFormat="1" applyFont="1" applyFill="1" applyBorder="1" applyAlignment="1">
      <alignment horizontal="center" vertical="top" wrapText="1"/>
    </xf>
    <xf numFmtId="172" fontId="42" fillId="30" borderId="60" xfId="132" applyNumberFormat="1" applyFont="1" applyFill="1" applyBorder="1" applyAlignment="1">
      <alignment horizontal="center" vertical="top" wrapText="1"/>
    </xf>
    <xf numFmtId="0" fontId="42" fillId="30" borderId="60" xfId="132" applyFont="1" applyFill="1" applyBorder="1" applyAlignment="1">
      <alignment horizontal="center" vertical="top" wrapText="1"/>
    </xf>
    <xf numFmtId="0" fontId="42" fillId="30" borderId="85" xfId="132" applyFont="1" applyFill="1" applyBorder="1" applyAlignment="1">
      <alignment vertical="top" wrapText="1"/>
    </xf>
    <xf numFmtId="2" fontId="42" fillId="30" borderId="133" xfId="132" applyNumberFormat="1" applyFont="1" applyFill="1" applyBorder="1" applyAlignment="1">
      <alignment horizontal="center" vertical="top" wrapText="1"/>
    </xf>
    <xf numFmtId="1" fontId="64" fillId="30" borderId="3" xfId="0" applyNumberFormat="1" applyFont="1" applyFill="1" applyBorder="1" applyAlignment="1">
      <alignment horizontal="center" vertical="center" wrapText="1"/>
    </xf>
    <xf numFmtId="0" fontId="54" fillId="0" borderId="3" xfId="0" applyFont="1" applyBorder="1" applyAlignment="1">
      <alignment horizontal="center" vertical="center"/>
    </xf>
    <xf numFmtId="0" fontId="67" fillId="30" borderId="42" xfId="1" applyFont="1" applyFill="1" applyBorder="1" applyAlignment="1">
      <alignment horizontal="center" vertical="top" wrapText="1"/>
    </xf>
    <xf numFmtId="166" fontId="64" fillId="30" borderId="43" xfId="1" applyNumberFormat="1" applyFont="1" applyFill="1" applyBorder="1" applyAlignment="1">
      <alignment horizontal="center" vertical="center"/>
    </xf>
    <xf numFmtId="0" fontId="67" fillId="30" borderId="45" xfId="1" applyFont="1" applyFill="1" applyBorder="1" applyAlignment="1">
      <alignment horizontal="center" vertical="top" wrapText="1"/>
    </xf>
    <xf numFmtId="166" fontId="64" fillId="30" borderId="46" xfId="1" applyNumberFormat="1" applyFont="1" applyFill="1" applyBorder="1" applyAlignment="1">
      <alignment horizontal="center" vertical="center"/>
    </xf>
    <xf numFmtId="0" fontId="67" fillId="30" borderId="47" xfId="1" applyFont="1" applyFill="1" applyBorder="1" applyAlignment="1">
      <alignment horizontal="center" vertical="top" wrapText="1"/>
    </xf>
    <xf numFmtId="166" fontId="64" fillId="30" borderId="48" xfId="1" applyNumberFormat="1" applyFont="1" applyFill="1" applyBorder="1" applyAlignment="1">
      <alignment horizontal="center" vertical="center"/>
    </xf>
    <xf numFmtId="2" fontId="64" fillId="30" borderId="0" xfId="1" applyNumberFormat="1" applyFont="1" applyFill="1" applyAlignment="1">
      <alignment vertical="center" wrapText="1"/>
    </xf>
    <xf numFmtId="166" fontId="64" fillId="30" borderId="0" xfId="1" applyNumberFormat="1" applyFont="1" applyFill="1" applyAlignment="1">
      <alignment vertical="center" wrapText="1"/>
    </xf>
    <xf numFmtId="2" fontId="64" fillId="30" borderId="0" xfId="1" applyNumberFormat="1" applyFont="1" applyFill="1" applyAlignment="1">
      <alignment horizontal="right" vertical="center" wrapText="1"/>
    </xf>
    <xf numFmtId="166" fontId="64" fillId="30" borderId="0" xfId="1" applyNumberFormat="1" applyFont="1" applyFill="1" applyAlignment="1">
      <alignment horizontal="right" vertical="center" wrapText="1"/>
    </xf>
    <xf numFmtId="4" fontId="64" fillId="30" borderId="0" xfId="1" applyNumberFormat="1" applyFont="1" applyFill="1" applyAlignment="1">
      <alignment horizontal="right" vertical="center" wrapText="1"/>
    </xf>
    <xf numFmtId="177" fontId="64" fillId="30" borderId="0" xfId="1" applyNumberFormat="1" applyFont="1" applyFill="1" applyAlignment="1">
      <alignment horizontal="right" vertical="center" wrapText="1"/>
    </xf>
    <xf numFmtId="49" fontId="64" fillId="30" borderId="0" xfId="1" applyNumberFormat="1" applyFont="1" applyFill="1" applyAlignment="1">
      <alignment horizontal="right" vertical="center" wrapText="1"/>
    </xf>
    <xf numFmtId="166" fontId="64" fillId="0" borderId="0" xfId="1" applyNumberFormat="1" applyFont="1" applyAlignment="1">
      <alignment horizontal="right" vertical="center" wrapText="1"/>
    </xf>
    <xf numFmtId="1" fontId="64" fillId="30" borderId="3" xfId="128" applyNumberFormat="1" applyFont="1" applyFill="1" applyBorder="1" applyAlignment="1">
      <alignment horizontal="center"/>
    </xf>
    <xf numFmtId="0" fontId="54" fillId="0" borderId="42" xfId="0" applyFont="1" applyBorder="1" applyAlignment="1">
      <alignment horizontal="center" vertical="center"/>
    </xf>
    <xf numFmtId="0" fontId="54" fillId="30" borderId="94" xfId="1" applyFont="1" applyFill="1" applyBorder="1" applyAlignment="1">
      <alignment horizontal="center" vertical="center" wrapText="1"/>
    </xf>
    <xf numFmtId="0" fontId="54" fillId="30" borderId="64" xfId="1" applyFont="1" applyFill="1" applyBorder="1" applyAlignment="1">
      <alignment horizontal="center" vertical="center" wrapText="1"/>
    </xf>
    <xf numFmtId="0" fontId="54" fillId="0" borderId="83" xfId="0" applyFont="1" applyBorder="1" applyAlignment="1">
      <alignment horizontal="center"/>
    </xf>
    <xf numFmtId="0" fontId="54" fillId="0" borderId="84" xfId="0" applyFont="1" applyBorder="1" applyAlignment="1">
      <alignment horizontal="center"/>
    </xf>
    <xf numFmtId="0" fontId="54" fillId="30" borderId="90" xfId="0" applyFont="1" applyFill="1" applyBorder="1" applyAlignment="1">
      <alignment horizontal="center"/>
    </xf>
    <xf numFmtId="0" fontId="54" fillId="30" borderId="83" xfId="0" applyFont="1" applyFill="1" applyBorder="1" applyAlignment="1">
      <alignment horizontal="center"/>
    </xf>
    <xf numFmtId="0" fontId="54" fillId="30" borderId="84" xfId="0" applyFont="1" applyFill="1" applyBorder="1" applyAlignment="1">
      <alignment horizontal="center"/>
    </xf>
    <xf numFmtId="0" fontId="54" fillId="30" borderId="95" xfId="1" applyFont="1" applyFill="1" applyBorder="1" applyAlignment="1">
      <alignment horizontal="center" vertical="center" wrapText="1"/>
    </xf>
    <xf numFmtId="0" fontId="54" fillId="30" borderId="85" xfId="1" applyFont="1" applyFill="1" applyBorder="1" applyAlignment="1">
      <alignment horizontal="center" vertical="center" wrapText="1"/>
    </xf>
    <xf numFmtId="166" fontId="67" fillId="30" borderId="95" xfId="1" applyNumberFormat="1" applyFont="1" applyFill="1" applyBorder="1" applyAlignment="1">
      <alignment horizontal="left" vertical="top"/>
    </xf>
    <xf numFmtId="166" fontId="67" fillId="30" borderId="85" xfId="1" applyNumberFormat="1" applyFont="1" applyFill="1" applyBorder="1" applyAlignment="1">
      <alignment horizontal="left" vertical="top"/>
    </xf>
    <xf numFmtId="166" fontId="67" fillId="30" borderId="36" xfId="1" applyNumberFormat="1" applyFont="1" applyFill="1" applyBorder="1" applyAlignment="1">
      <alignment horizontal="center"/>
    </xf>
    <xf numFmtId="166" fontId="67" fillId="30" borderId="37" xfId="1" applyNumberFormat="1" applyFont="1" applyFill="1" applyBorder="1" applyAlignment="1">
      <alignment horizontal="center"/>
    </xf>
    <xf numFmtId="0" fontId="113" fillId="0" borderId="126" xfId="0" applyFont="1" applyBorder="1" applyAlignment="1">
      <alignment horizontal="center" vertical="center"/>
    </xf>
    <xf numFmtId="0" fontId="113" fillId="0" borderId="127" xfId="0" applyFont="1" applyBorder="1" applyAlignment="1">
      <alignment horizontal="center" vertical="center"/>
    </xf>
    <xf numFmtId="0" fontId="113" fillId="0" borderId="128" xfId="0" applyFont="1" applyBorder="1" applyAlignment="1">
      <alignment horizontal="center" vertical="center"/>
    </xf>
    <xf numFmtId="0" fontId="67" fillId="30" borderId="42" xfId="1" applyFont="1" applyFill="1" applyBorder="1" applyAlignment="1">
      <alignment vertical="top"/>
    </xf>
    <xf numFmtId="0" fontId="67" fillId="30" borderId="47" xfId="1" applyFont="1" applyFill="1" applyBorder="1" applyAlignment="1">
      <alignment vertical="top"/>
    </xf>
    <xf numFmtId="0" fontId="67" fillId="30" borderId="53" xfId="1" applyFont="1" applyFill="1" applyBorder="1" applyAlignment="1">
      <alignment horizontal="center" vertical="center"/>
    </xf>
    <xf numFmtId="0" fontId="67" fillId="30" borderId="54" xfId="1" applyFont="1" applyFill="1" applyBorder="1" applyAlignment="1">
      <alignment horizontal="center" vertical="center"/>
    </xf>
    <xf numFmtId="0" fontId="67" fillId="30" borderId="42" xfId="1" applyFont="1" applyFill="1" applyBorder="1" applyAlignment="1">
      <alignment horizontal="left" vertical="top"/>
    </xf>
    <xf numFmtId="0" fontId="67" fillId="30" borderId="47" xfId="1" applyFont="1" applyFill="1" applyBorder="1" applyAlignment="1">
      <alignment horizontal="left" vertical="top"/>
    </xf>
    <xf numFmtId="0" fontId="67" fillId="30" borderId="52" xfId="1" applyFont="1" applyFill="1" applyBorder="1" applyAlignment="1">
      <alignment horizontal="center" wrapText="1"/>
    </xf>
    <xf numFmtId="0" fontId="67" fillId="30" borderId="54" xfId="1" applyFont="1" applyFill="1" applyBorder="1" applyAlignment="1">
      <alignment horizontal="center" wrapText="1"/>
    </xf>
    <xf numFmtId="0" fontId="6" fillId="30" borderId="53" xfId="1" applyFont="1" applyFill="1" applyBorder="1" applyAlignment="1">
      <alignment horizontal="center"/>
    </xf>
    <xf numFmtId="0" fontId="6" fillId="30" borderId="54" xfId="1" applyFont="1" applyFill="1" applyBorder="1" applyAlignment="1">
      <alignment horizontal="center"/>
    </xf>
    <xf numFmtId="0" fontId="6" fillId="30" borderId="0" xfId="1" applyFont="1" applyFill="1" applyAlignment="1">
      <alignment horizontal="center" vertical="top"/>
    </xf>
    <xf numFmtId="0" fontId="6" fillId="30" borderId="46" xfId="1" applyFont="1" applyFill="1" applyBorder="1" applyAlignment="1">
      <alignment horizontal="center" vertical="top"/>
    </xf>
    <xf numFmtId="0" fontId="67" fillId="30" borderId="55" xfId="1" applyFont="1" applyFill="1" applyBorder="1" applyAlignment="1">
      <alignment horizontal="center" vertical="top"/>
    </xf>
    <xf numFmtId="0" fontId="67" fillId="0" borderId="55" xfId="0" applyFont="1" applyBorder="1" applyAlignment="1">
      <alignment horizontal="center"/>
    </xf>
    <xf numFmtId="0" fontId="67" fillId="0" borderId="43" xfId="0" applyFont="1" applyBorder="1" applyAlignment="1">
      <alignment horizontal="center"/>
    </xf>
    <xf numFmtId="0" fontId="67" fillId="30" borderId="53" xfId="1" applyFont="1" applyFill="1" applyBorder="1" applyAlignment="1">
      <alignment horizontal="center"/>
    </xf>
    <xf numFmtId="0" fontId="67" fillId="30" borderId="54" xfId="1" applyFont="1" applyFill="1" applyBorder="1" applyAlignment="1">
      <alignment horizontal="center"/>
    </xf>
    <xf numFmtId="0" fontId="64" fillId="30" borderId="0" xfId="1" applyFont="1" applyFill="1" applyAlignment="1">
      <alignment wrapText="1"/>
    </xf>
    <xf numFmtId="0" fontId="0" fillId="0" borderId="0" xfId="0" applyAlignment="1">
      <alignment wrapText="1"/>
    </xf>
    <xf numFmtId="0" fontId="54" fillId="0" borderId="42" xfId="0" applyFont="1" applyBorder="1" applyAlignment="1">
      <alignment horizontal="center" vertical="center"/>
    </xf>
    <xf numFmtId="0" fontId="0" fillId="0" borderId="47" xfId="0" applyBorder="1"/>
    <xf numFmtId="0" fontId="67" fillId="30" borderId="44" xfId="0" applyFont="1" applyFill="1" applyBorder="1" applyAlignment="1">
      <alignment horizontal="center" vertical="center"/>
    </xf>
    <xf numFmtId="0" fontId="64" fillId="30" borderId="39" xfId="0" applyFont="1" applyFill="1" applyBorder="1" applyAlignment="1">
      <alignment horizontal="center" vertical="center"/>
    </xf>
    <xf numFmtId="0" fontId="67" fillId="30" borderId="55" xfId="0" applyFont="1" applyFill="1" applyBorder="1" applyAlignment="1">
      <alignment horizontal="center" vertical="center"/>
    </xf>
    <xf numFmtId="0" fontId="64" fillId="30" borderId="0" xfId="0" applyFont="1" applyFill="1" applyAlignment="1">
      <alignment horizontal="center" vertical="center"/>
    </xf>
    <xf numFmtId="0" fontId="67" fillId="30" borderId="52" xfId="0" applyFont="1" applyFill="1" applyBorder="1" applyAlignment="1">
      <alignment horizontal="center" vertical="center"/>
    </xf>
    <xf numFmtId="0" fontId="67" fillId="30" borderId="53" xfId="0" applyFont="1" applyFill="1" applyBorder="1" applyAlignment="1">
      <alignment horizontal="center" vertical="center"/>
    </xf>
    <xf numFmtId="0" fontId="67" fillId="30" borderId="54" xfId="0" applyFont="1" applyFill="1" applyBorder="1" applyAlignment="1">
      <alignment horizontal="center" vertical="center"/>
    </xf>
    <xf numFmtId="0" fontId="67" fillId="30" borderId="43" xfId="0" applyFont="1" applyFill="1" applyBorder="1" applyAlignment="1">
      <alignment horizontal="center" vertical="center" wrapText="1"/>
    </xf>
    <xf numFmtId="0" fontId="67" fillId="30" borderId="46" xfId="0" applyFont="1" applyFill="1" applyBorder="1" applyAlignment="1">
      <alignment horizontal="center" vertical="center" wrapText="1"/>
    </xf>
    <xf numFmtId="0" fontId="67" fillId="30" borderId="42" xfId="0" applyFont="1" applyFill="1" applyBorder="1" applyAlignment="1">
      <alignment horizontal="center" vertical="center" wrapText="1"/>
    </xf>
    <xf numFmtId="0" fontId="67" fillId="30" borderId="44" xfId="0" applyFont="1" applyFill="1" applyBorder="1" applyAlignment="1">
      <alignment horizontal="center" vertical="center" wrapText="1"/>
    </xf>
    <xf numFmtId="0" fontId="67" fillId="30" borderId="39" xfId="0" applyFont="1" applyFill="1" applyBorder="1" applyAlignment="1">
      <alignment horizontal="center" vertical="center" wrapText="1"/>
    </xf>
    <xf numFmtId="2" fontId="67" fillId="30" borderId="42" xfId="1" applyNumberFormat="1" applyFont="1" applyFill="1" applyBorder="1" applyAlignment="1">
      <alignment horizontal="left" wrapText="1"/>
    </xf>
    <xf numFmtId="2" fontId="67" fillId="30" borderId="45" xfId="1" applyNumberFormat="1" applyFont="1" applyFill="1" applyBorder="1" applyAlignment="1">
      <alignment horizontal="left"/>
    </xf>
    <xf numFmtId="2" fontId="67" fillId="30" borderId="53" xfId="1" applyNumberFormat="1" applyFont="1" applyFill="1" applyBorder="1" applyAlignment="1">
      <alignment horizontal="center" vertical="top" wrapText="1"/>
    </xf>
    <xf numFmtId="2" fontId="67" fillId="30" borderId="54" xfId="1" applyNumberFormat="1" applyFont="1" applyFill="1" applyBorder="1" applyAlignment="1">
      <alignment horizontal="center" vertical="top" wrapText="1"/>
    </xf>
    <xf numFmtId="2" fontId="67" fillId="30" borderId="41" xfId="1" applyNumberFormat="1" applyFont="1" applyFill="1" applyBorder="1" applyAlignment="1">
      <alignment horizontal="center" vertical="top" wrapText="1"/>
    </xf>
    <xf numFmtId="2" fontId="74" fillId="30" borderId="48" xfId="0" applyNumberFormat="1" applyFont="1" applyFill="1" applyBorder="1" applyAlignment="1">
      <alignment horizontal="center" vertical="top" wrapText="1"/>
    </xf>
    <xf numFmtId="0" fontId="67" fillId="30" borderId="42" xfId="1" applyFont="1" applyFill="1" applyBorder="1" applyAlignment="1">
      <alignment horizontal="left" vertical="center"/>
    </xf>
    <xf numFmtId="0" fontId="67" fillId="30" borderId="47" xfId="1" applyFont="1" applyFill="1" applyBorder="1" applyAlignment="1">
      <alignment horizontal="left" vertical="center"/>
    </xf>
    <xf numFmtId="0" fontId="67" fillId="30" borderId="55" xfId="1" applyFont="1" applyFill="1" applyBorder="1" applyAlignment="1">
      <alignment horizontal="center" vertical="center"/>
    </xf>
    <xf numFmtId="0" fontId="67" fillId="30" borderId="41" xfId="1" applyFont="1" applyFill="1" applyBorder="1" applyAlignment="1">
      <alignment horizontal="center" vertical="center"/>
    </xf>
    <xf numFmtId="0" fontId="67" fillId="30" borderId="53" xfId="1" applyFont="1" applyFill="1" applyBorder="1" applyAlignment="1">
      <alignment horizontal="center" vertical="center" wrapText="1"/>
    </xf>
    <xf numFmtId="0" fontId="64" fillId="30" borderId="53" xfId="0" applyFont="1" applyFill="1" applyBorder="1" applyAlignment="1">
      <alignment horizontal="center"/>
    </xf>
    <xf numFmtId="0" fontId="64" fillId="30" borderId="42" xfId="1" applyFont="1" applyFill="1" applyBorder="1" applyAlignment="1">
      <alignment vertical="center" wrapText="1"/>
    </xf>
    <xf numFmtId="0" fontId="64" fillId="30" borderId="45" xfId="0" applyFont="1" applyFill="1" applyBorder="1" applyAlignment="1">
      <alignment vertical="center"/>
    </xf>
    <xf numFmtId="0" fontId="64" fillId="30" borderId="47" xfId="0" applyFont="1" applyFill="1" applyBorder="1" applyAlignment="1">
      <alignment vertical="center"/>
    </xf>
    <xf numFmtId="0" fontId="64" fillId="30" borderId="0" xfId="1" applyFont="1" applyFill="1" applyAlignment="1">
      <alignment horizontal="left" vertical="top" wrapText="1"/>
    </xf>
    <xf numFmtId="0" fontId="64" fillId="30" borderId="0" xfId="1" applyFont="1" applyFill="1" applyAlignment="1">
      <alignment vertical="center" wrapText="1"/>
    </xf>
    <xf numFmtId="0" fontId="64" fillId="0" borderId="0" xfId="0" applyFont="1" applyAlignment="1">
      <alignment vertical="center" wrapText="1"/>
    </xf>
    <xf numFmtId="0" fontId="64" fillId="30" borderId="0" xfId="1" applyFont="1" applyFill="1" applyAlignment="1">
      <alignment horizontal="left" vertical="center" wrapText="1"/>
    </xf>
    <xf numFmtId="0" fontId="64" fillId="0" borderId="0" xfId="0" applyFont="1" applyAlignment="1">
      <alignment horizontal="left" vertical="center" wrapText="1"/>
    </xf>
    <xf numFmtId="0" fontId="64" fillId="30" borderId="0" xfId="1" applyFont="1" applyFill="1" applyAlignment="1">
      <alignment horizontal="left" vertical="center"/>
    </xf>
    <xf numFmtId="0" fontId="64" fillId="0" borderId="0" xfId="0" applyFont="1" applyAlignment="1">
      <alignment horizontal="left" vertical="center"/>
    </xf>
    <xf numFmtId="0" fontId="67" fillId="30" borderId="107" xfId="1" applyFont="1" applyFill="1" applyBorder="1" applyAlignment="1">
      <alignment horizontal="center" vertical="center"/>
    </xf>
    <xf numFmtId="0" fontId="67" fillId="30" borderId="108" xfId="1" applyFont="1" applyFill="1" applyBorder="1" applyAlignment="1">
      <alignment horizontal="center" vertical="center"/>
    </xf>
    <xf numFmtId="0" fontId="64" fillId="30" borderId="0" xfId="0" applyFont="1" applyFill="1" applyAlignment="1">
      <alignment horizontal="left" vertical="top" wrapText="1"/>
    </xf>
    <xf numFmtId="0" fontId="67" fillId="30" borderId="99" xfId="0" applyFont="1" applyFill="1" applyBorder="1" applyAlignment="1">
      <alignment vertical="top" wrapText="1"/>
    </xf>
    <xf numFmtId="0" fontId="67" fillId="30" borderId="100" xfId="0" applyFont="1" applyFill="1" applyBorder="1" applyAlignment="1">
      <alignment vertical="top" wrapText="1"/>
    </xf>
    <xf numFmtId="0" fontId="67" fillId="30" borderId="45" xfId="0" applyFont="1" applyFill="1" applyBorder="1" applyAlignment="1">
      <alignment vertical="top" wrapText="1"/>
    </xf>
    <xf numFmtId="0" fontId="67" fillId="30" borderId="0" xfId="0" applyFont="1" applyFill="1" applyAlignment="1">
      <alignment vertical="top" wrapText="1"/>
    </xf>
    <xf numFmtId="0" fontId="64" fillId="30" borderId="0" xfId="0" applyFont="1" applyFill="1" applyAlignment="1">
      <alignment horizontal="left" wrapText="1"/>
    </xf>
    <xf numFmtId="0" fontId="64" fillId="30" borderId="0" xfId="0" applyFont="1" applyFill="1" applyAlignment="1">
      <alignment vertical="top" wrapText="1"/>
    </xf>
    <xf numFmtId="0" fontId="64" fillId="30" borderId="0" xfId="0" applyFont="1" applyFill="1" applyAlignment="1">
      <alignment vertical="top"/>
    </xf>
    <xf numFmtId="0" fontId="64" fillId="30" borderId="0" xfId="0" applyFont="1" applyFill="1"/>
    <xf numFmtId="0" fontId="67" fillId="30" borderId="44" xfId="0" applyFont="1" applyFill="1" applyBorder="1" applyAlignment="1">
      <alignment vertical="center"/>
    </xf>
    <xf numFmtId="0" fontId="67" fillId="30" borderId="9" xfId="0" applyFont="1" applyFill="1" applyBorder="1" applyAlignment="1">
      <alignment vertical="center"/>
    </xf>
    <xf numFmtId="0" fontId="67" fillId="30" borderId="52" xfId="0" applyFont="1" applyFill="1" applyBorder="1" applyAlignment="1">
      <alignment horizontal="center" vertical="top" wrapText="1"/>
    </xf>
    <xf numFmtId="0" fontId="67" fillId="30" borderId="53" xfId="0" applyFont="1" applyFill="1" applyBorder="1" applyAlignment="1">
      <alignment horizontal="center" vertical="top" wrapText="1"/>
    </xf>
    <xf numFmtId="0" fontId="67" fillId="30" borderId="54" xfId="0" applyFont="1" applyFill="1" applyBorder="1" applyAlignment="1">
      <alignment horizontal="center" vertical="top" wrapText="1"/>
    </xf>
    <xf numFmtId="0" fontId="67" fillId="30" borderId="38" xfId="0" applyFont="1" applyFill="1" applyBorder="1" applyAlignment="1">
      <alignment vertical="top" wrapText="1"/>
    </xf>
    <xf numFmtId="0" fontId="67" fillId="30" borderId="36" xfId="0" applyFont="1" applyFill="1" applyBorder="1" applyAlignment="1">
      <alignment vertical="top" wrapText="1"/>
    </xf>
    <xf numFmtId="0" fontId="67" fillId="30" borderId="37" xfId="0" applyFont="1" applyFill="1" applyBorder="1" applyAlignment="1">
      <alignment vertical="top" wrapText="1"/>
    </xf>
    <xf numFmtId="0" fontId="5" fillId="30" borderId="0" xfId="0" applyFont="1" applyFill="1" applyAlignment="1">
      <alignment horizontal="left" vertical="top" wrapText="1"/>
    </xf>
    <xf numFmtId="0" fontId="64" fillId="30" borderId="101" xfId="0" applyFont="1" applyFill="1" applyBorder="1" applyAlignment="1">
      <alignment vertical="top" wrapText="1"/>
    </xf>
    <xf numFmtId="0" fontId="64" fillId="30" borderId="2" xfId="0" applyFont="1" applyFill="1" applyBorder="1" applyAlignment="1">
      <alignment vertical="top" wrapText="1"/>
    </xf>
    <xf numFmtId="0" fontId="67" fillId="30" borderId="3" xfId="124" applyFont="1" applyFill="1" applyBorder="1" applyAlignment="1">
      <alignment horizontal="left"/>
    </xf>
    <xf numFmtId="0" fontId="67" fillId="30" borderId="52" xfId="124" applyFont="1" applyFill="1" applyBorder="1" applyAlignment="1">
      <alignment horizontal="left"/>
    </xf>
    <xf numFmtId="0" fontId="67" fillId="30" borderId="53" xfId="124" applyFont="1" applyFill="1" applyBorder="1" applyAlignment="1">
      <alignment horizontal="left"/>
    </xf>
    <xf numFmtId="0" fontId="67" fillId="30" borderId="54" xfId="124" applyFont="1" applyFill="1" applyBorder="1" applyAlignment="1">
      <alignment horizontal="left"/>
    </xf>
    <xf numFmtId="0" fontId="54" fillId="30" borderId="143" xfId="0" applyFont="1" applyFill="1" applyBorder="1" applyAlignment="1">
      <alignment horizontal="center" vertical="center"/>
    </xf>
    <xf numFmtId="0" fontId="54" fillId="30" borderId="85" xfId="0" applyFont="1" applyFill="1" applyBorder="1" applyAlignment="1">
      <alignment horizontal="center" vertical="center"/>
    </xf>
    <xf numFmtId="0" fontId="54" fillId="30" borderId="144" xfId="0" applyFont="1" applyFill="1" applyBorder="1" applyAlignment="1">
      <alignment horizontal="center"/>
    </xf>
    <xf numFmtId="0" fontId="54" fillId="30" borderId="145" xfId="0" applyFont="1" applyFill="1" applyBorder="1" applyAlignment="1">
      <alignment horizontal="center"/>
    </xf>
    <xf numFmtId="0" fontId="94" fillId="30" borderId="0" xfId="0" applyFont="1" applyFill="1" applyAlignment="1">
      <alignment wrapText="1"/>
    </xf>
    <xf numFmtId="0" fontId="94" fillId="30" borderId="0" xfId="0" applyFont="1" applyFill="1"/>
    <xf numFmtId="0" fontId="42" fillId="30" borderId="0" xfId="0" applyFont="1" applyFill="1" applyAlignment="1">
      <alignment horizontal="center"/>
    </xf>
    <xf numFmtId="0" fontId="67" fillId="30" borderId="42" xfId="0" applyFont="1" applyFill="1" applyBorder="1"/>
    <xf numFmtId="0" fontId="67" fillId="30" borderId="43" xfId="0" applyFont="1" applyFill="1" applyBorder="1"/>
    <xf numFmtId="0" fontId="67" fillId="30" borderId="45" xfId="0" applyFont="1" applyFill="1" applyBorder="1"/>
    <xf numFmtId="0" fontId="67" fillId="30" borderId="46" xfId="0" applyFont="1" applyFill="1" applyBorder="1"/>
    <xf numFmtId="0" fontId="74" fillId="30" borderId="0" xfId="116" applyFont="1" applyFill="1" applyAlignment="1">
      <alignment horizontal="left" vertical="center" wrapText="1"/>
    </xf>
    <xf numFmtId="0" fontId="64" fillId="30" borderId="0" xfId="0" applyFont="1" applyFill="1" applyAlignment="1">
      <alignment wrapText="1"/>
    </xf>
    <xf numFmtId="0" fontId="64" fillId="30" borderId="101" xfId="116" applyFont="1" applyFill="1" applyBorder="1" applyAlignment="1">
      <alignment horizontal="center" vertical="center" wrapText="1"/>
    </xf>
    <xf numFmtId="0" fontId="64" fillId="30" borderId="2" xfId="116" applyFont="1" applyFill="1" applyBorder="1" applyAlignment="1">
      <alignment horizontal="center" vertical="center" wrapText="1"/>
    </xf>
    <xf numFmtId="0" fontId="64" fillId="30" borderId="85" xfId="116" applyFont="1" applyFill="1" applyBorder="1" applyAlignment="1">
      <alignment horizontal="center" vertical="center" wrapText="1"/>
    </xf>
    <xf numFmtId="0" fontId="64" fillId="30" borderId="38" xfId="116" applyFont="1" applyFill="1" applyBorder="1" applyAlignment="1">
      <alignment horizontal="left" vertical="center" wrapText="1"/>
    </xf>
    <xf numFmtId="0" fontId="64" fillId="30" borderId="36" xfId="116" applyFont="1" applyFill="1" applyBorder="1" applyAlignment="1">
      <alignment horizontal="left" vertical="center" wrapText="1"/>
    </xf>
    <xf numFmtId="0" fontId="59" fillId="30" borderId="0" xfId="0" applyFont="1" applyFill="1" applyAlignment="1">
      <alignment horizontal="left" wrapText="1"/>
    </xf>
    <xf numFmtId="0" fontId="54" fillId="30" borderId="66" xfId="0" applyFont="1" applyFill="1" applyBorder="1" applyAlignment="1">
      <alignment horizontal="center" vertical="center"/>
    </xf>
    <xf numFmtId="0" fontId="54" fillId="30" borderId="147" xfId="0" applyFont="1" applyFill="1" applyBorder="1" applyAlignment="1">
      <alignment horizontal="center" wrapText="1"/>
    </xf>
    <xf numFmtId="0" fontId="54" fillId="30" borderId="73" xfId="0" applyFont="1" applyFill="1" applyBorder="1" applyAlignment="1">
      <alignment horizontal="center" wrapText="1"/>
    </xf>
    <xf numFmtId="0" fontId="54" fillId="30" borderId="147" xfId="0" applyFont="1" applyFill="1" applyBorder="1" applyAlignment="1">
      <alignment horizontal="center"/>
    </xf>
    <xf numFmtId="0" fontId="54" fillId="30" borderId="73" xfId="0" applyFont="1" applyFill="1" applyBorder="1" applyAlignment="1">
      <alignment horizontal="center"/>
    </xf>
    <xf numFmtId="0" fontId="54" fillId="30" borderId="147" xfId="132" applyFont="1" applyFill="1" applyBorder="1" applyAlignment="1">
      <alignment horizontal="center" wrapText="1"/>
    </xf>
    <xf numFmtId="0" fontId="54" fillId="30" borderId="73" xfId="132" applyFont="1" applyFill="1" applyBorder="1" applyAlignment="1">
      <alignment horizontal="center" wrapText="1"/>
    </xf>
    <xf numFmtId="0" fontId="54" fillId="30" borderId="146" xfId="0" applyFont="1" applyFill="1" applyBorder="1" applyAlignment="1">
      <alignment horizontal="center"/>
    </xf>
    <xf numFmtId="0" fontId="54" fillId="30" borderId="133" xfId="0" applyFont="1" applyFill="1" applyBorder="1" applyAlignment="1">
      <alignment horizontal="center"/>
    </xf>
    <xf numFmtId="0" fontId="62" fillId="30" borderId="144" xfId="0" applyFont="1" applyFill="1" applyBorder="1" applyAlignment="1">
      <alignment horizontal="center"/>
    </xf>
    <xf numFmtId="0" fontId="118" fillId="30" borderId="145" xfId="0" applyFont="1" applyFill="1" applyBorder="1" applyAlignment="1">
      <alignment horizontal="center"/>
    </xf>
    <xf numFmtId="0" fontId="62" fillId="30" borderId="143" xfId="0" applyFont="1" applyFill="1" applyBorder="1" applyAlignment="1">
      <alignment horizontal="center" vertical="center"/>
    </xf>
    <xf numFmtId="0" fontId="62" fillId="30" borderId="66" xfId="0" applyFont="1" applyFill="1" applyBorder="1" applyAlignment="1">
      <alignment horizontal="center" vertical="center"/>
    </xf>
    <xf numFmtId="0" fontId="62" fillId="30" borderId="85" xfId="0" applyFont="1" applyFill="1" applyBorder="1" applyAlignment="1">
      <alignment horizontal="center" vertical="center"/>
    </xf>
    <xf numFmtId="0" fontId="54" fillId="30" borderId="147" xfId="0" applyFont="1" applyFill="1" applyBorder="1" applyAlignment="1">
      <alignment horizontal="center" vertical="center" wrapText="1"/>
    </xf>
    <xf numFmtId="0" fontId="54" fillId="30" borderId="73" xfId="0" applyFont="1" applyFill="1" applyBorder="1" applyAlignment="1">
      <alignment horizontal="center" vertical="center" wrapText="1"/>
    </xf>
    <xf numFmtId="0" fontId="54" fillId="30" borderId="66" xfId="0" applyFont="1" applyFill="1" applyBorder="1"/>
    <xf numFmtId="0" fontId="121" fillId="30" borderId="60" xfId="0" applyFont="1" applyFill="1" applyBorder="1"/>
    <xf numFmtId="0" fontId="94" fillId="30" borderId="0" xfId="132" applyFont="1" applyFill="1" applyAlignment="1">
      <alignment horizontal="left" wrapText="1"/>
    </xf>
    <xf numFmtId="0" fontId="51" fillId="30" borderId="100" xfId="116" applyFont="1" applyFill="1" applyBorder="1" applyAlignment="1">
      <alignment horizontal="left" wrapText="1"/>
    </xf>
    <xf numFmtId="0" fontId="64" fillId="30" borderId="0" xfId="0" applyFont="1" applyFill="1" applyAlignment="1">
      <alignment horizontal="left" vertical="center" wrapText="1"/>
    </xf>
    <xf numFmtId="0" fontId="67" fillId="30" borderId="42" xfId="0" applyFont="1" applyFill="1" applyBorder="1" applyAlignment="1">
      <alignment horizontal="left" vertical="center"/>
    </xf>
    <xf numFmtId="0" fontId="67" fillId="30" borderId="45" xfId="0" applyFont="1" applyFill="1" applyBorder="1" applyAlignment="1">
      <alignment horizontal="left" vertical="center"/>
    </xf>
    <xf numFmtId="0" fontId="67" fillId="30" borderId="53" xfId="0" applyFont="1" applyFill="1" applyBorder="1" applyAlignment="1">
      <alignment horizontal="center"/>
    </xf>
    <xf numFmtId="0" fontId="67" fillId="30" borderId="54" xfId="0" applyFont="1" applyFill="1" applyBorder="1" applyAlignment="1">
      <alignment horizontal="center"/>
    </xf>
    <xf numFmtId="0" fontId="64" fillId="0" borderId="0" xfId="0" applyFont="1" applyAlignment="1">
      <alignment horizontal="center" wrapText="1"/>
    </xf>
    <xf numFmtId="0" fontId="67" fillId="30" borderId="36" xfId="0" applyFont="1" applyFill="1" applyBorder="1" applyAlignment="1">
      <alignment horizontal="center" vertical="center"/>
    </xf>
    <xf numFmtId="0" fontId="67" fillId="30" borderId="55" xfId="0" applyFont="1" applyFill="1" applyBorder="1" applyAlignment="1">
      <alignment horizontal="center"/>
    </xf>
    <xf numFmtId="0" fontId="67" fillId="30" borderId="43" xfId="0" applyFont="1" applyFill="1" applyBorder="1" applyAlignment="1">
      <alignment horizontal="center"/>
    </xf>
    <xf numFmtId="0" fontId="67" fillId="30" borderId="101" xfId="0" applyFont="1" applyFill="1" applyBorder="1" applyAlignment="1">
      <alignment horizontal="center" vertical="center" wrapText="1"/>
    </xf>
    <xf numFmtId="0" fontId="67" fillId="30" borderId="85" xfId="0" applyFont="1" applyFill="1" applyBorder="1" applyAlignment="1">
      <alignment horizontal="center" vertical="center" wrapText="1"/>
    </xf>
    <xf numFmtId="0" fontId="5" fillId="30" borderId="0" xfId="0" applyFont="1" applyFill="1" applyAlignment="1">
      <alignment horizontal="left" vertical="center" wrapText="1"/>
    </xf>
    <xf numFmtId="0" fontId="64" fillId="30" borderId="82" xfId="0" applyFont="1" applyFill="1" applyBorder="1" applyAlignment="1">
      <alignment horizontal="center" vertical="center"/>
    </xf>
    <xf numFmtId="0" fontId="64" fillId="30" borderId="74" xfId="0" applyFont="1" applyFill="1" applyBorder="1" applyAlignment="1">
      <alignment horizontal="center" vertical="center"/>
    </xf>
    <xf numFmtId="0" fontId="67" fillId="30" borderId="37" xfId="0" applyFont="1" applyFill="1" applyBorder="1" applyAlignment="1">
      <alignment horizontal="center" vertical="center"/>
    </xf>
    <xf numFmtId="0" fontId="67" fillId="30" borderId="61" xfId="0" applyFont="1" applyFill="1" applyBorder="1" applyAlignment="1">
      <alignment horizontal="center" vertical="center"/>
    </xf>
    <xf numFmtId="0" fontId="67" fillId="31" borderId="36" xfId="0" applyFont="1" applyFill="1" applyBorder="1" applyAlignment="1">
      <alignment horizontal="center" vertical="center"/>
    </xf>
    <xf numFmtId="0" fontId="67" fillId="31" borderId="61" xfId="0" applyFont="1" applyFill="1" applyBorder="1" applyAlignment="1">
      <alignment horizontal="center" vertical="center"/>
    </xf>
    <xf numFmtId="0" fontId="67" fillId="30" borderId="101" xfId="0" applyFont="1" applyFill="1" applyBorder="1" applyAlignment="1">
      <alignment horizontal="center" vertical="center"/>
    </xf>
    <xf numFmtId="0" fontId="67" fillId="30" borderId="2" xfId="0" applyFont="1" applyFill="1" applyBorder="1" applyAlignment="1">
      <alignment horizontal="center" vertical="center"/>
    </xf>
    <xf numFmtId="0" fontId="5" fillId="30" borderId="0" xfId="0" applyFont="1" applyFill="1" applyAlignment="1">
      <alignment horizontal="left" vertical="center"/>
    </xf>
    <xf numFmtId="0" fontId="64" fillId="30" borderId="0" xfId="0" applyFont="1" applyFill="1" applyAlignment="1">
      <alignment horizontal="left" vertical="center"/>
    </xf>
    <xf numFmtId="0" fontId="54" fillId="30" borderId="36" xfId="0" applyFont="1" applyFill="1" applyBorder="1" applyAlignment="1">
      <alignment horizontal="center"/>
    </xf>
    <xf numFmtId="0" fontId="54" fillId="30" borderId="37" xfId="0" applyFont="1" applyFill="1" applyBorder="1" applyAlignment="1">
      <alignment horizontal="center"/>
    </xf>
    <xf numFmtId="0" fontId="42" fillId="30" borderId="0" xfId="0" applyFont="1" applyFill="1" applyAlignment="1">
      <alignment horizontal="left" vertical="top" wrapText="1"/>
    </xf>
    <xf numFmtId="0" fontId="42" fillId="30" borderId="103" xfId="115" applyFont="1" applyFill="1" applyBorder="1" applyAlignment="1">
      <alignment vertical="top" wrapText="1"/>
    </xf>
    <xf numFmtId="0" fontId="42" fillId="30" borderId="58" xfId="115" applyFont="1" applyFill="1" applyBorder="1" applyAlignment="1">
      <alignment vertical="top" wrapText="1"/>
    </xf>
    <xf numFmtId="0" fontId="42" fillId="30" borderId="79" xfId="115" applyFont="1" applyFill="1" applyBorder="1" applyAlignment="1">
      <alignment vertical="top" wrapText="1"/>
    </xf>
    <xf numFmtId="0" fontId="54" fillId="30" borderId="103" xfId="115" applyFont="1" applyFill="1" applyBorder="1" applyAlignment="1">
      <alignment vertical="top" wrapText="1"/>
    </xf>
    <xf numFmtId="0" fontId="54" fillId="30" borderId="79" xfId="115" applyFont="1" applyFill="1" applyBorder="1" applyAlignment="1">
      <alignment vertical="top" wrapText="1"/>
    </xf>
    <xf numFmtId="0" fontId="54" fillId="30" borderId="104" xfId="115" applyFont="1" applyFill="1" applyBorder="1" applyAlignment="1">
      <alignment vertical="top" wrapText="1"/>
    </xf>
    <xf numFmtId="0" fontId="54" fillId="30" borderId="80" xfId="115" applyFont="1" applyFill="1" applyBorder="1" applyAlignment="1">
      <alignment vertical="top" wrapText="1"/>
    </xf>
    <xf numFmtId="0" fontId="54" fillId="30" borderId="104" xfId="115" applyFont="1" applyFill="1" applyBorder="1" applyAlignment="1">
      <alignment horizontal="right" wrapText="1"/>
    </xf>
    <xf numFmtId="0" fontId="54" fillId="30" borderId="80" xfId="115" applyFont="1" applyFill="1" applyBorder="1" applyAlignment="1">
      <alignment horizontal="right" wrapText="1"/>
    </xf>
    <xf numFmtId="0" fontId="54" fillId="30" borderId="104" xfId="115" applyFont="1" applyFill="1" applyBorder="1" applyAlignment="1">
      <alignment horizontal="right" vertical="top" wrapText="1"/>
    </xf>
    <xf numFmtId="0" fontId="54" fillId="30" borderId="80" xfId="115" applyFont="1" applyFill="1" applyBorder="1" applyAlignment="1">
      <alignment horizontal="right" vertical="top" wrapText="1"/>
    </xf>
    <xf numFmtId="0" fontId="5" fillId="30" borderId="0" xfId="135" applyFill="1" applyAlignment="1">
      <alignment horizontal="left" wrapText="1"/>
    </xf>
    <xf numFmtId="0" fontId="42" fillId="30" borderId="0" xfId="0" applyFont="1" applyFill="1" applyAlignment="1">
      <alignment vertical="top" wrapText="1"/>
    </xf>
    <xf numFmtId="0" fontId="42" fillId="30" borderId="0" xfId="0" applyFont="1" applyFill="1"/>
    <xf numFmtId="0" fontId="42" fillId="30" borderId="0" xfId="115" applyFont="1" applyFill="1" applyAlignment="1">
      <alignment horizontal="left" wrapText="1"/>
    </xf>
    <xf numFmtId="0" fontId="42" fillId="30" borderId="0" xfId="0" applyFont="1" applyFill="1" applyAlignment="1">
      <alignment horizontal="left" vertical="center" wrapText="1"/>
    </xf>
    <xf numFmtId="0" fontId="42" fillId="30" borderId="0" xfId="138" applyFont="1" applyFill="1" applyAlignment="1">
      <alignment horizontal="center" vertical="top" wrapText="1"/>
    </xf>
    <xf numFmtId="0" fontId="42" fillId="30" borderId="59" xfId="138" applyFont="1" applyFill="1" applyBorder="1" applyAlignment="1">
      <alignment horizontal="center" vertical="top" wrapText="1"/>
    </xf>
    <xf numFmtId="0" fontId="42" fillId="30" borderId="80" xfId="138" applyFont="1" applyFill="1" applyBorder="1" applyAlignment="1">
      <alignment horizontal="center" vertical="top" wrapText="1"/>
    </xf>
    <xf numFmtId="0" fontId="42" fillId="30" borderId="81" xfId="138" applyFont="1" applyFill="1" applyBorder="1" applyAlignment="1">
      <alignment horizontal="center" vertical="top" wrapText="1"/>
    </xf>
    <xf numFmtId="0" fontId="54" fillId="30" borderId="97" xfId="138" applyFont="1" applyFill="1" applyBorder="1" applyAlignment="1">
      <alignment horizontal="center" vertical="top" wrapText="1"/>
    </xf>
    <xf numFmtId="0" fontId="54" fillId="30" borderId="80" xfId="138" applyFont="1" applyFill="1" applyBorder="1" applyAlignment="1">
      <alignment horizontal="center" vertical="top" wrapText="1"/>
    </xf>
    <xf numFmtId="0" fontId="54" fillId="30" borderId="81" xfId="138" applyFont="1" applyFill="1" applyBorder="1" applyAlignment="1">
      <alignment horizontal="center" vertical="top" wrapText="1"/>
    </xf>
    <xf numFmtId="0" fontId="42" fillId="30" borderId="111" xfId="138" applyFont="1" applyFill="1" applyBorder="1" applyAlignment="1">
      <alignment horizontal="center" vertical="top" wrapText="1"/>
    </xf>
    <xf numFmtId="0" fontId="42" fillId="30" borderId="112" xfId="138" applyFont="1" applyFill="1" applyBorder="1" applyAlignment="1">
      <alignment horizontal="center" vertical="top" wrapText="1"/>
    </xf>
    <xf numFmtId="0" fontId="64" fillId="30" borderId="0" xfId="113" applyFont="1" applyFill="1" applyAlignment="1">
      <alignment vertical="top" wrapText="1"/>
    </xf>
    <xf numFmtId="0" fontId="42" fillId="0" borderId="0" xfId="0" applyFont="1" applyAlignment="1">
      <alignment vertical="top" wrapText="1"/>
    </xf>
    <xf numFmtId="0" fontId="64" fillId="30" borderId="66" xfId="113" applyFont="1" applyFill="1" applyBorder="1" applyAlignment="1">
      <alignment vertical="top" wrapText="1"/>
    </xf>
    <xf numFmtId="0" fontId="64" fillId="30" borderId="0" xfId="125" applyFont="1" applyFill="1" applyAlignment="1">
      <alignment vertical="top" wrapText="1"/>
    </xf>
    <xf numFmtId="0" fontId="64" fillId="30" borderId="0" xfId="113" applyFont="1" applyFill="1" applyAlignment="1">
      <alignment horizontal="center" vertical="top" wrapText="1"/>
    </xf>
    <xf numFmtId="0" fontId="64" fillId="30" borderId="60" xfId="113" applyFont="1" applyFill="1" applyBorder="1" applyAlignment="1">
      <alignment horizontal="center" vertical="top" wrapText="1"/>
    </xf>
    <xf numFmtId="0" fontId="64" fillId="30" borderId="85" xfId="113" applyFont="1" applyFill="1" applyBorder="1" applyAlignment="1">
      <alignment vertical="top" wrapText="1"/>
    </xf>
    <xf numFmtId="0" fontId="64" fillId="30" borderId="73" xfId="113" applyFont="1" applyFill="1" applyBorder="1" applyAlignment="1">
      <alignment vertical="top" wrapText="1"/>
    </xf>
    <xf numFmtId="0" fontId="72" fillId="30" borderId="101" xfId="113" applyFont="1" applyFill="1" applyBorder="1" applyAlignment="1">
      <alignment horizontal="left" vertical="top" wrapText="1"/>
    </xf>
    <xf numFmtId="0" fontId="72" fillId="30" borderId="85" xfId="113" applyFont="1" applyFill="1" applyBorder="1" applyAlignment="1">
      <alignment horizontal="left" vertical="top" wrapText="1"/>
    </xf>
    <xf numFmtId="0" fontId="72" fillId="30" borderId="100" xfId="113" applyFont="1" applyFill="1" applyBorder="1" applyAlignment="1">
      <alignment horizontal="center" vertical="top" wrapText="1"/>
    </xf>
    <xf numFmtId="0" fontId="72" fillId="30" borderId="73" xfId="113" applyFont="1" applyFill="1" applyBorder="1" applyAlignment="1">
      <alignment horizontal="center" vertical="top" wrapText="1"/>
    </xf>
    <xf numFmtId="0" fontId="72" fillId="30" borderId="36" xfId="113" applyFont="1" applyFill="1" applyBorder="1" applyAlignment="1">
      <alignment horizontal="center" vertical="top" wrapText="1"/>
    </xf>
    <xf numFmtId="0" fontId="72" fillId="30" borderId="37" xfId="113" applyFont="1" applyFill="1" applyBorder="1" applyAlignment="1">
      <alignment horizontal="center" vertical="top" wrapText="1"/>
    </xf>
    <xf numFmtId="0" fontId="64" fillId="30" borderId="60" xfId="113" applyFont="1" applyFill="1" applyBorder="1" applyAlignment="1">
      <alignment vertical="top" wrapText="1"/>
    </xf>
    <xf numFmtId="0" fontId="67" fillId="30" borderId="42" xfId="0" applyFont="1" applyFill="1" applyBorder="1" applyAlignment="1">
      <alignment horizontal="center" wrapText="1"/>
    </xf>
    <xf numFmtId="0" fontId="67" fillId="30" borderId="47" xfId="0" applyFont="1" applyFill="1" applyBorder="1" applyAlignment="1">
      <alignment horizontal="center" wrapText="1"/>
    </xf>
    <xf numFmtId="0" fontId="67" fillId="30" borderId="44" xfId="0" applyFont="1" applyFill="1" applyBorder="1" applyAlignment="1">
      <alignment horizontal="center" wrapText="1"/>
    </xf>
    <xf numFmtId="0" fontId="67" fillId="30" borderId="9" xfId="0" applyFont="1" applyFill="1" applyBorder="1" applyAlignment="1">
      <alignment horizontal="center" wrapText="1"/>
    </xf>
    <xf numFmtId="0" fontId="67" fillId="30" borderId="3" xfId="0" applyFont="1" applyFill="1" applyBorder="1" applyAlignment="1">
      <alignment horizontal="center" vertical="top" wrapText="1"/>
    </xf>
    <xf numFmtId="0" fontId="64" fillId="30" borderId="0" xfId="0" quotePrefix="1" applyFont="1" applyFill="1"/>
    <xf numFmtId="0" fontId="5" fillId="0" borderId="55" xfId="0" applyFont="1" applyBorder="1" applyAlignment="1">
      <alignment wrapText="1"/>
    </xf>
    <xf numFmtId="0" fontId="5" fillId="0" borderId="0" xfId="0" applyFont="1" applyAlignment="1">
      <alignment wrapText="1"/>
    </xf>
    <xf numFmtId="0" fontId="0" fillId="0" borderId="0" xfId="0"/>
    <xf numFmtId="0" fontId="54" fillId="30" borderId="52" xfId="0" applyFont="1" applyFill="1" applyBorder="1" applyAlignment="1">
      <alignment horizontal="center"/>
    </xf>
    <xf numFmtId="0" fontId="54" fillId="30" borderId="54" xfId="0" applyFont="1" applyFill="1" applyBorder="1" applyAlignment="1">
      <alignment horizontal="center"/>
    </xf>
    <xf numFmtId="0" fontId="44" fillId="30" borderId="0" xfId="0" applyFont="1" applyFill="1"/>
    <xf numFmtId="0" fontId="55" fillId="30" borderId="0" xfId="0" applyFont="1" applyFill="1"/>
    <xf numFmtId="0" fontId="5" fillId="30" borderId="0" xfId="1" applyFont="1" applyFill="1"/>
    <xf numFmtId="0" fontId="54" fillId="30" borderId="146" xfId="0" applyFont="1" applyFill="1" applyBorder="1" applyAlignment="1">
      <alignment horizontal="center" vertical="center" wrapText="1"/>
    </xf>
    <xf numFmtId="0" fontId="54" fillId="30" borderId="133" xfId="0" applyFont="1" applyFill="1" applyBorder="1" applyAlignment="1">
      <alignment horizontal="center" vertical="center"/>
    </xf>
    <xf numFmtId="0" fontId="57" fillId="30" borderId="0" xfId="133" applyFill="1"/>
    <xf numFmtId="2" fontId="57" fillId="30" borderId="0" xfId="133" applyNumberFormat="1" applyFill="1"/>
    <xf numFmtId="11" fontId="6" fillId="30" borderId="0" xfId="1" applyNumberFormat="1" applyFont="1" applyFill="1"/>
    <xf numFmtId="0" fontId="41" fillId="30" borderId="0" xfId="1" applyFont="1" applyFill="1"/>
    <xf numFmtId="0" fontId="57" fillId="30" borderId="0" xfId="133" applyFill="1" applyAlignment="1">
      <alignment horizontal="left"/>
    </xf>
    <xf numFmtId="2" fontId="6" fillId="30" borderId="0" xfId="1" applyNumberFormat="1" applyFont="1" applyFill="1"/>
    <xf numFmtId="0" fontId="58" fillId="30" borderId="0" xfId="133" applyFont="1" applyFill="1" applyAlignment="1">
      <alignment horizontal="left"/>
    </xf>
    <xf numFmtId="2" fontId="58" fillId="30" borderId="0" xfId="133" applyNumberFormat="1" applyFont="1" applyFill="1"/>
    <xf numFmtId="0" fontId="44" fillId="30" borderId="0" xfId="1" applyFont="1" applyFill="1"/>
    <xf numFmtId="0" fontId="56" fillId="30" borderId="0" xfId="1" applyFont="1" applyFill="1"/>
    <xf numFmtId="11" fontId="44" fillId="30" borderId="0" xfId="1" applyNumberFormat="1" applyFont="1" applyFill="1"/>
    <xf numFmtId="0" fontId="53" fillId="30" borderId="0" xfId="1" applyFont="1" applyFill="1"/>
    <xf numFmtId="0" fontId="55" fillId="30" borderId="0" xfId="1" applyFont="1" applyFill="1"/>
    <xf numFmtId="2" fontId="44" fillId="30" borderId="0" xfId="1" applyNumberFormat="1" applyFont="1" applyFill="1"/>
    <xf numFmtId="0" fontId="67" fillId="30" borderId="143" xfId="0" applyFont="1" applyFill="1" applyBorder="1" applyAlignment="1">
      <alignment horizontal="center" vertical="center" wrapText="1"/>
    </xf>
    <xf numFmtId="0" fontId="67" fillId="30" borderId="146" xfId="0" applyFont="1" applyFill="1" applyBorder="1" applyAlignment="1">
      <alignment horizontal="center" vertical="center" wrapText="1"/>
    </xf>
    <xf numFmtId="0" fontId="67" fillId="30" borderId="148" xfId="0" applyFont="1" applyFill="1" applyBorder="1" applyAlignment="1">
      <alignment horizontal="center" vertical="center" wrapText="1"/>
    </xf>
    <xf numFmtId="0" fontId="67" fillId="30" borderId="133" xfId="0" applyFont="1" applyFill="1" applyBorder="1" applyAlignment="1">
      <alignment horizontal="center" vertical="center" wrapText="1"/>
    </xf>
    <xf numFmtId="0" fontId="67" fillId="30" borderId="66" xfId="0" applyFont="1" applyFill="1" applyBorder="1" applyAlignment="1">
      <alignment vertical="center"/>
    </xf>
    <xf numFmtId="0" fontId="64" fillId="30" borderId="149" xfId="0" applyFont="1" applyFill="1" applyBorder="1" applyAlignment="1">
      <alignment horizontal="center" vertical="center"/>
    </xf>
    <xf numFmtId="0" fontId="64" fillId="30" borderId="66" xfId="0" applyFont="1" applyFill="1" applyBorder="1" applyAlignment="1">
      <alignment vertical="center"/>
    </xf>
    <xf numFmtId="172" fontId="64" fillId="30" borderId="149" xfId="0" applyNumberFormat="1" applyFont="1" applyFill="1" applyBorder="1" applyAlignment="1">
      <alignment horizontal="center"/>
    </xf>
    <xf numFmtId="172" fontId="64" fillId="30" borderId="149" xfId="0" applyNumberFormat="1" applyFont="1" applyFill="1" applyBorder="1" applyAlignment="1">
      <alignment horizontal="center" vertical="center"/>
    </xf>
    <xf numFmtId="1" fontId="64" fillId="30" borderId="149" xfId="0" applyNumberFormat="1" applyFont="1" applyFill="1" applyBorder="1" applyAlignment="1">
      <alignment horizontal="center" vertical="center"/>
    </xf>
    <xf numFmtId="0" fontId="64" fillId="30" borderId="148" xfId="0" applyFont="1" applyFill="1" applyBorder="1" applyAlignment="1">
      <alignment vertical="center"/>
    </xf>
    <xf numFmtId="172" fontId="64" fillId="30" borderId="133" xfId="0" applyNumberFormat="1" applyFont="1" applyFill="1" applyBorder="1" applyAlignment="1">
      <alignment horizontal="center" vertical="center"/>
    </xf>
    <xf numFmtId="0" fontId="64" fillId="0" borderId="0" xfId="0" applyFont="1" applyAlignment="1">
      <alignment horizontal="left" wrapText="1"/>
    </xf>
    <xf numFmtId="0" fontId="67" fillId="30" borderId="9" xfId="0" applyFont="1" applyFill="1" applyBorder="1" applyAlignment="1">
      <alignment horizontal="center" vertical="center"/>
    </xf>
    <xf numFmtId="0" fontId="54" fillId="30" borderId="3" xfId="0" applyFont="1" applyFill="1" applyBorder="1" applyAlignment="1">
      <alignment horizontal="center" vertical="center"/>
    </xf>
    <xf numFmtId="0" fontId="42" fillId="30" borderId="44" xfId="0" applyFont="1" applyFill="1" applyBorder="1" applyAlignment="1">
      <alignment horizontal="center" vertical="center"/>
    </xf>
    <xf numFmtId="0" fontId="42" fillId="30" borderId="39" xfId="0" applyFont="1" applyFill="1" applyBorder="1" applyAlignment="1">
      <alignment horizontal="center" vertical="center"/>
    </xf>
    <xf numFmtId="0" fontId="42" fillId="30" borderId="9" xfId="0" applyFont="1" applyFill="1" applyBorder="1" applyAlignment="1">
      <alignment horizontal="center" vertical="center"/>
    </xf>
    <xf numFmtId="0" fontId="42" fillId="30" borderId="3" xfId="0" applyFont="1" applyFill="1" applyBorder="1" applyAlignment="1">
      <alignment vertical="center"/>
    </xf>
    <xf numFmtId="0" fontId="42" fillId="30" borderId="52" xfId="0" applyFont="1" applyFill="1" applyBorder="1" applyAlignment="1">
      <alignment vertical="center"/>
    </xf>
    <xf numFmtId="0" fontId="79" fillId="30" borderId="54" xfId="0" applyFont="1" applyFill="1" applyBorder="1" applyAlignment="1">
      <alignment vertical="center"/>
    </xf>
    <xf numFmtId="0" fontId="0" fillId="0" borderId="0" xfId="0" applyFont="1"/>
    <xf numFmtId="0" fontId="0" fillId="0" borderId="0" xfId="0" applyFont="1" applyAlignment="1">
      <alignment horizontal="right"/>
    </xf>
    <xf numFmtId="0" fontId="54" fillId="0" borderId="65" xfId="0" applyFont="1" applyBorder="1" applyAlignment="1">
      <alignment horizontal="center" vertical="center"/>
    </xf>
    <xf numFmtId="0" fontId="54" fillId="0" borderId="113" xfId="0" applyFont="1" applyBorder="1" applyAlignment="1">
      <alignment horizontal="center"/>
    </xf>
    <xf numFmtId="0" fontId="54" fillId="0" borderId="114" xfId="0" applyFont="1" applyBorder="1" applyAlignment="1">
      <alignment horizontal="center"/>
    </xf>
    <xf numFmtId="0" fontId="120" fillId="0" borderId="0" xfId="0" applyFont="1" applyAlignment="1">
      <alignment horizontal="center" vertical="center"/>
    </xf>
    <xf numFmtId="0" fontId="54" fillId="0" borderId="4" xfId="0" applyFont="1" applyBorder="1" applyAlignment="1">
      <alignment horizontal="center" vertical="center"/>
    </xf>
    <xf numFmtId="0" fontId="54" fillId="0" borderId="6" xfId="0" applyFont="1" applyBorder="1" applyAlignment="1">
      <alignment horizontal="center" vertical="center"/>
    </xf>
    <xf numFmtId="0" fontId="42" fillId="0" borderId="44" xfId="0" applyFont="1" applyBorder="1" applyAlignment="1">
      <alignment horizontal="center" vertical="center"/>
    </xf>
    <xf numFmtId="0" fontId="42" fillId="0" borderId="3" xfId="0" applyFont="1" applyBorder="1" applyAlignment="1">
      <alignment horizontal="center"/>
    </xf>
    <xf numFmtId="0" fontId="42" fillId="0" borderId="6" xfId="0" applyFont="1" applyBorder="1" applyAlignment="1">
      <alignment horizontal="center"/>
    </xf>
    <xf numFmtId="0" fontId="83" fillId="0" borderId="0" xfId="0" applyFont="1" applyAlignment="1">
      <alignment horizontal="center"/>
    </xf>
    <xf numFmtId="0" fontId="42" fillId="0" borderId="39" xfId="0" applyFont="1" applyBorder="1" applyAlignment="1">
      <alignment horizontal="center" vertical="center"/>
    </xf>
    <xf numFmtId="0" fontId="42" fillId="0" borderId="9" xfId="0" applyFont="1" applyBorder="1" applyAlignment="1">
      <alignment horizontal="center" vertical="center"/>
    </xf>
    <xf numFmtId="2" fontId="42" fillId="0" borderId="3" xfId="0" applyNumberFormat="1" applyFont="1" applyBorder="1" applyAlignment="1">
      <alignment horizontal="center"/>
    </xf>
    <xf numFmtId="2" fontId="42" fillId="0" borderId="0" xfId="0" quotePrefix="1" applyNumberFormat="1" applyFont="1" applyAlignment="1">
      <alignment horizontal="center" vertical="center"/>
    </xf>
    <xf numFmtId="2" fontId="42" fillId="0" borderId="6" xfId="0" applyNumberFormat="1" applyFont="1" applyBorder="1" applyAlignment="1">
      <alignment horizontal="center"/>
    </xf>
    <xf numFmtId="0" fontId="42" fillId="0" borderId="67" xfId="0" applyFont="1" applyBorder="1"/>
    <xf numFmtId="2" fontId="42" fillId="0" borderId="44" xfId="0" applyNumberFormat="1" applyFont="1" applyBorder="1" applyAlignment="1">
      <alignment horizontal="center" vertical="center"/>
    </xf>
    <xf numFmtId="0" fontId="42" fillId="0" borderId="44" xfId="0" applyFont="1" applyBorder="1" applyAlignment="1">
      <alignment horizontal="center"/>
    </xf>
    <xf numFmtId="0" fontId="42" fillId="0" borderId="68" xfId="0" applyFont="1" applyBorder="1" applyAlignment="1">
      <alignment horizontal="center"/>
    </xf>
    <xf numFmtId="0" fontId="42" fillId="0" borderId="75" xfId="0" applyFont="1" applyBorder="1"/>
    <xf numFmtId="2" fontId="42" fillId="0" borderId="39" xfId="0" applyNumberFormat="1" applyFont="1" applyBorder="1" applyAlignment="1">
      <alignment horizontal="center" vertical="center"/>
    </xf>
    <xf numFmtId="0" fontId="42" fillId="0" borderId="72" xfId="0" applyFont="1" applyBorder="1" applyAlignment="1">
      <alignment horizontal="center"/>
    </xf>
    <xf numFmtId="0" fontId="42" fillId="0" borderId="88" xfId="0" applyFont="1" applyBorder="1" applyAlignment="1">
      <alignment horizontal="center"/>
    </xf>
    <xf numFmtId="2" fontId="42" fillId="0" borderId="3" xfId="0" applyNumberFormat="1" applyFont="1" applyBorder="1" applyAlignment="1">
      <alignment horizontal="center" vertical="center"/>
    </xf>
    <xf numFmtId="2" fontId="42" fillId="0" borderId="76" xfId="0" applyNumberFormat="1" applyFont="1" applyBorder="1" applyAlignment="1">
      <alignment horizontal="center" vertical="center"/>
    </xf>
    <xf numFmtId="0" fontId="42" fillId="0" borderId="76" xfId="0" applyFont="1" applyBorder="1" applyAlignment="1">
      <alignment horizontal="center"/>
    </xf>
    <xf numFmtId="0" fontId="42" fillId="0" borderId="89" xfId="0" applyFont="1" applyBorder="1" applyAlignment="1">
      <alignment horizontal="center"/>
    </xf>
    <xf numFmtId="0" fontId="42" fillId="0" borderId="92" xfId="0" applyFont="1" applyBorder="1" applyAlignment="1">
      <alignment horizontal="left" wrapText="1"/>
    </xf>
    <xf numFmtId="0" fontId="42" fillId="0" borderId="93" xfId="0" applyFont="1" applyBorder="1" applyAlignment="1">
      <alignment horizontal="left" wrapText="1"/>
    </xf>
    <xf numFmtId="0" fontId="42" fillId="0" borderId="91" xfId="0" applyFont="1" applyBorder="1"/>
    <xf numFmtId="2" fontId="0" fillId="0" borderId="70" xfId="0" applyNumberFormat="1" applyFont="1" applyBorder="1" applyAlignment="1">
      <alignment horizontal="center"/>
    </xf>
    <xf numFmtId="0" fontId="0" fillId="0" borderId="70" xfId="0" applyFont="1" applyBorder="1" applyAlignment="1">
      <alignment horizontal="center"/>
    </xf>
    <xf numFmtId="0" fontId="0" fillId="0" borderId="71" xfId="0" applyFont="1" applyBorder="1" applyAlignment="1">
      <alignment horizontal="center"/>
    </xf>
    <xf numFmtId="0" fontId="0" fillId="0" borderId="70" xfId="0" applyFont="1" applyBorder="1"/>
    <xf numFmtId="2" fontId="0" fillId="0" borderId="0" xfId="0" applyNumberFormat="1" applyFont="1" applyAlignment="1">
      <alignment horizontal="center"/>
    </xf>
    <xf numFmtId="0" fontId="0" fillId="0" borderId="0" xfId="0" applyFont="1" applyAlignment="1">
      <alignment horizontal="center"/>
    </xf>
    <xf numFmtId="0" fontId="54" fillId="30" borderId="44" xfId="0" applyFont="1" applyFill="1" applyBorder="1" applyAlignment="1">
      <alignment horizontal="center" vertical="center"/>
    </xf>
    <xf numFmtId="0" fontId="54" fillId="30" borderId="9" xfId="0" applyFont="1" applyFill="1" applyBorder="1" applyAlignment="1">
      <alignment horizontal="center" vertical="center"/>
    </xf>
    <xf numFmtId="0" fontId="0" fillId="30" borderId="0" xfId="0" applyFont="1" applyFill="1"/>
    <xf numFmtId="0" fontId="0" fillId="30" borderId="0" xfId="0" applyFont="1" applyFill="1" applyAlignment="1">
      <alignment horizontal="right"/>
    </xf>
    <xf numFmtId="0" fontId="54" fillId="30" borderId="52" xfId="0" applyFont="1" applyFill="1" applyBorder="1" applyAlignment="1">
      <alignment horizontal="center" vertical="center"/>
    </xf>
    <xf numFmtId="0" fontId="54" fillId="30" borderId="3" xfId="0" applyFont="1" applyFill="1" applyBorder="1" applyAlignment="1">
      <alignment horizontal="center"/>
    </xf>
    <xf numFmtId="0" fontId="54" fillId="30" borderId="3" xfId="0" applyFont="1" applyFill="1" applyBorder="1" applyAlignment="1">
      <alignment horizontal="center" vertical="center"/>
    </xf>
    <xf numFmtId="0" fontId="54" fillId="30" borderId="54" xfId="0" applyFont="1" applyFill="1" applyBorder="1" applyAlignment="1">
      <alignment horizontal="center" vertical="center"/>
    </xf>
    <xf numFmtId="0" fontId="42" fillId="30" borderId="39" xfId="0" applyFont="1" applyFill="1" applyBorder="1" applyAlignment="1">
      <alignment horizontal="center" vertical="center"/>
    </xf>
    <xf numFmtId="0" fontId="42" fillId="30" borderId="3" xfId="0" applyFont="1" applyFill="1" applyBorder="1" applyAlignment="1">
      <alignment horizontal="center" vertical="center"/>
    </xf>
    <xf numFmtId="2" fontId="42" fillId="30" borderId="3" xfId="0" applyNumberFormat="1" applyFont="1" applyFill="1" applyBorder="1" applyAlignment="1">
      <alignment horizontal="center" vertical="center"/>
    </xf>
    <xf numFmtId="0" fontId="42" fillId="30" borderId="0" xfId="0" quotePrefix="1" applyFont="1" applyFill="1"/>
    <xf numFmtId="0" fontId="48" fillId="30" borderId="0" xfId="0" applyFont="1" applyFill="1"/>
    <xf numFmtId="0" fontId="42" fillId="30" borderId="44" xfId="0" applyFont="1" applyFill="1" applyBorder="1" applyAlignment="1">
      <alignment horizontal="left" vertical="center"/>
    </xf>
    <xf numFmtId="0" fontId="42" fillId="30" borderId="39" xfId="0" applyFont="1" applyFill="1" applyBorder="1" applyAlignment="1">
      <alignment horizontal="left" vertical="center"/>
    </xf>
    <xf numFmtId="0" fontId="42" fillId="30" borderId="9" xfId="0" applyFont="1" applyFill="1" applyBorder="1" applyAlignment="1">
      <alignment horizontal="left" vertical="center"/>
    </xf>
    <xf numFmtId="0" fontId="5" fillId="0" borderId="0" xfId="0" applyFont="1" applyAlignment="1">
      <alignment horizontal="left" wrapText="1"/>
    </xf>
    <xf numFmtId="0" fontId="122" fillId="0" borderId="0" xfId="1" applyFont="1"/>
    <xf numFmtId="0" fontId="67" fillId="0" borderId="3" xfId="1" applyFont="1" applyBorder="1" applyAlignment="1">
      <alignment horizontal="center"/>
    </xf>
    <xf numFmtId="0" fontId="67" fillId="30" borderId="3" xfId="1" applyFont="1" applyFill="1" applyBorder="1"/>
    <xf numFmtId="0" fontId="67" fillId="30" borderId="44" xfId="1" applyFont="1" applyFill="1" applyBorder="1"/>
    <xf numFmtId="0" fontId="67" fillId="30" borderId="39" xfId="1" applyFont="1" applyFill="1" applyBorder="1"/>
    <xf numFmtId="0" fontId="67" fillId="30" borderId="9" xfId="1" applyFont="1" applyFill="1" applyBorder="1"/>
  </cellXfs>
  <cellStyles count="216">
    <cellStyle name="20% - Accent1 2" xfId="191" xr:uid="{9891497F-144B-4440-989A-3B1516A9AEB3}"/>
    <cellStyle name="20% - Accent2 2" xfId="195" xr:uid="{30FCE147-3B0D-4435-A321-DC47E362F503}"/>
    <cellStyle name="20% - Accent3 2" xfId="199" xr:uid="{FCD9625D-300D-4939-8811-CA24B16C419E}"/>
    <cellStyle name="20% - Accent4 2" xfId="203" xr:uid="{4F66A0C3-423A-4849-A9B9-6710C4D274B2}"/>
    <cellStyle name="20% - Accent5 2" xfId="207" xr:uid="{495139BF-5C33-427B-8B0B-A421794F3BAC}"/>
    <cellStyle name="20% - Accent6 2" xfId="211" xr:uid="{CCFCCC14-76E1-4F01-9F9D-8D6777CA6BCA}"/>
    <cellStyle name="20% - Akzent1" xfId="2" xr:uid="{00000000-0005-0000-0000-000000000000}"/>
    <cellStyle name="20% - Akzent2" xfId="3" xr:uid="{00000000-0005-0000-0000-000001000000}"/>
    <cellStyle name="20% - Akzent3" xfId="4" xr:uid="{00000000-0005-0000-0000-000002000000}"/>
    <cellStyle name="20% - Akzent4" xfId="5" xr:uid="{00000000-0005-0000-0000-000003000000}"/>
    <cellStyle name="20% - Akzent5" xfId="6" xr:uid="{00000000-0005-0000-0000-000004000000}"/>
    <cellStyle name="20% - Akzent6" xfId="7" xr:uid="{00000000-0005-0000-0000-000005000000}"/>
    <cellStyle name="2x indented GHG Textfiels" xfId="8" xr:uid="{00000000-0005-0000-0000-000006000000}"/>
    <cellStyle name="40% - Accent1 2" xfId="192" xr:uid="{ADF4FE36-2C3B-4FF2-8C40-065DA60CF610}"/>
    <cellStyle name="40% - Accent2 2" xfId="196" xr:uid="{31B45E91-F12C-457B-855B-2A7A93B23218}"/>
    <cellStyle name="40% - Accent3 2" xfId="200" xr:uid="{4367F6CE-2CCE-4116-B370-6BF379CA51BA}"/>
    <cellStyle name="40% - Accent4 2" xfId="204" xr:uid="{A92273B5-C4E9-44AD-9C7A-29DB56116376}"/>
    <cellStyle name="40% - Accent5 2" xfId="208" xr:uid="{6FD825BE-A7F3-4CC0-923E-0C15A98F03DD}"/>
    <cellStyle name="40% - Accent6 2" xfId="212" xr:uid="{0B5C9AEA-66A2-4DCE-BDF2-30F024BA1405}"/>
    <cellStyle name="40% - Akzent1" xfId="9" xr:uid="{00000000-0005-0000-0000-000007000000}"/>
    <cellStyle name="40% - Akzent2" xfId="10" xr:uid="{00000000-0005-0000-0000-000008000000}"/>
    <cellStyle name="40% - Akzent3" xfId="11" xr:uid="{00000000-0005-0000-0000-000009000000}"/>
    <cellStyle name="40% - Akzent4" xfId="12" xr:uid="{00000000-0005-0000-0000-00000A000000}"/>
    <cellStyle name="40% - Akzent5" xfId="13" xr:uid="{00000000-0005-0000-0000-00000B000000}"/>
    <cellStyle name="40% - Akzent6" xfId="14" xr:uid="{00000000-0005-0000-0000-00000C000000}"/>
    <cellStyle name="5x indented GHG Textfiels" xfId="15" xr:uid="{00000000-0005-0000-0000-00000D000000}"/>
    <cellStyle name="60% - Accent1 2" xfId="193" xr:uid="{B27A6E9F-431F-4D13-8598-80266AD93D85}"/>
    <cellStyle name="60% - Accent2 2" xfId="197" xr:uid="{B2B1568D-0AAC-4762-BF37-F25CCB1574CD}"/>
    <cellStyle name="60% - Accent3 2" xfId="201" xr:uid="{E8A6E595-3951-4631-9231-B374FC15EDBC}"/>
    <cellStyle name="60% - Accent4 2" xfId="205" xr:uid="{ADA1CEAB-EED8-4181-8B44-0CF403EE59A9}"/>
    <cellStyle name="60% - Accent5 2" xfId="209" xr:uid="{022B9C34-C625-466D-A0FD-CF944EF9136B}"/>
    <cellStyle name="60% - Accent6 2" xfId="213" xr:uid="{4F0396E1-830E-4584-A3E4-C8802846B628}"/>
    <cellStyle name="60% - Akzent1" xfId="16" xr:uid="{00000000-0005-0000-0000-00000E000000}"/>
    <cellStyle name="60% - Akzent2" xfId="17" xr:uid="{00000000-0005-0000-0000-00000F000000}"/>
    <cellStyle name="60% - Akzent3" xfId="18" xr:uid="{00000000-0005-0000-0000-000010000000}"/>
    <cellStyle name="60% - Akzent4" xfId="19" xr:uid="{00000000-0005-0000-0000-000011000000}"/>
    <cellStyle name="60% - Akzent5" xfId="20" xr:uid="{00000000-0005-0000-0000-000012000000}"/>
    <cellStyle name="60% - Akzent6" xfId="21" xr:uid="{00000000-0005-0000-0000-000013000000}"/>
    <cellStyle name="Accent1 2" xfId="190" xr:uid="{997CE5B8-FD0A-4AFF-ADA1-43EA9CE689FF}"/>
    <cellStyle name="Accent2 2" xfId="194" xr:uid="{A54673A9-D623-42B1-B05D-D33164D60AB8}"/>
    <cellStyle name="Accent3 2" xfId="198" xr:uid="{0563B888-E929-4376-A5CB-CE5833F5F3E7}"/>
    <cellStyle name="Accent4 2" xfId="202" xr:uid="{78EE6D92-7234-48EC-AC8D-45ABE890285A}"/>
    <cellStyle name="Accent5 2" xfId="206" xr:uid="{778CB610-EC03-495D-B56C-9A818615178D}"/>
    <cellStyle name="Accent6 2" xfId="210" xr:uid="{77327099-0A2B-43B3-9AFA-B835FE9AC5A5}"/>
    <cellStyle name="AggblueBoldCels" xfId="22" xr:uid="{00000000-0005-0000-0000-000014000000}"/>
    <cellStyle name="AggblueCels" xfId="23" xr:uid="{00000000-0005-0000-0000-000015000000}"/>
    <cellStyle name="AggBoldCells" xfId="24" xr:uid="{00000000-0005-0000-0000-000016000000}"/>
    <cellStyle name="AggCels" xfId="25" xr:uid="{00000000-0005-0000-0000-000017000000}"/>
    <cellStyle name="AggGreen" xfId="26" xr:uid="{00000000-0005-0000-0000-000018000000}"/>
    <cellStyle name="AggGreen12" xfId="27" xr:uid="{00000000-0005-0000-0000-000019000000}"/>
    <cellStyle name="AggOrange" xfId="28" xr:uid="{00000000-0005-0000-0000-00001A000000}"/>
    <cellStyle name="AggOrange9" xfId="29" xr:uid="{00000000-0005-0000-0000-00001B000000}"/>
    <cellStyle name="AggOrangeLB_2x" xfId="30" xr:uid="{00000000-0005-0000-0000-00001C000000}"/>
    <cellStyle name="AggOrangeLBorder" xfId="31" xr:uid="{00000000-0005-0000-0000-00001D000000}"/>
    <cellStyle name="AggOrangeRBorder" xfId="32" xr:uid="{00000000-0005-0000-0000-00001E000000}"/>
    <cellStyle name="Akzent1" xfId="33" xr:uid="{00000000-0005-0000-0000-00001F000000}"/>
    <cellStyle name="Akzent2" xfId="34" xr:uid="{00000000-0005-0000-0000-000020000000}"/>
    <cellStyle name="Akzent3" xfId="35" xr:uid="{00000000-0005-0000-0000-000021000000}"/>
    <cellStyle name="Akzent4" xfId="36" xr:uid="{00000000-0005-0000-0000-000022000000}"/>
    <cellStyle name="Akzent5" xfId="37" xr:uid="{00000000-0005-0000-0000-000023000000}"/>
    <cellStyle name="Akzent6" xfId="38" xr:uid="{00000000-0005-0000-0000-000024000000}"/>
    <cellStyle name="Ausgabe" xfId="39" xr:uid="{00000000-0005-0000-0000-000025000000}"/>
    <cellStyle name="Bad 2" xfId="180" xr:uid="{94A4348D-8010-4A91-A483-412BA9A92DE0}"/>
    <cellStyle name="Berechnung" xfId="40" xr:uid="{00000000-0005-0000-0000-000026000000}"/>
    <cellStyle name="Bold GHG Numbers (0.00)" xfId="41" xr:uid="{00000000-0005-0000-0000-000027000000}"/>
    <cellStyle name="Calculation 2" xfId="184" xr:uid="{8E83BF37-F326-4515-B503-81D38D5DF5D0}"/>
    <cellStyle name="Check Cell 2" xfId="186" xr:uid="{F7B51C2D-A591-4208-91D6-EFE72F710962}"/>
    <cellStyle name="Comma 2" xfId="42" xr:uid="{00000000-0005-0000-0000-000028000000}"/>
    <cellStyle name="Comma 3" xfId="214" xr:uid="{545E4510-9E5D-48F8-A48A-F8E4A8E85276}"/>
    <cellStyle name="Comma0" xfId="43" xr:uid="{00000000-0005-0000-0000-000029000000}"/>
    <cellStyle name="Constants" xfId="44" xr:uid="{00000000-0005-0000-0000-00002A000000}"/>
    <cellStyle name="Currency0" xfId="45" xr:uid="{00000000-0005-0000-0000-00002B000000}"/>
    <cellStyle name="CustomCellsOrange" xfId="46" xr:uid="{00000000-0005-0000-0000-00002C000000}"/>
    <cellStyle name="CustomizationCells" xfId="47" xr:uid="{00000000-0005-0000-0000-00002D000000}"/>
    <cellStyle name="CustomizationGreenCells" xfId="48" xr:uid="{00000000-0005-0000-0000-00002E000000}"/>
    <cellStyle name="Date" xfId="49" xr:uid="{00000000-0005-0000-0000-00002F000000}"/>
    <cellStyle name="DocBox_EmptyRow" xfId="50" xr:uid="{00000000-0005-0000-0000-000030000000}"/>
    <cellStyle name="Eingabe" xfId="51" xr:uid="{00000000-0005-0000-0000-000031000000}"/>
    <cellStyle name="Empty_B_border" xfId="52" xr:uid="{00000000-0005-0000-0000-000032000000}"/>
    <cellStyle name="Ergebnis" xfId="53" xr:uid="{00000000-0005-0000-0000-000033000000}"/>
    <cellStyle name="Erklärender Text" xfId="54" xr:uid="{00000000-0005-0000-0000-000034000000}"/>
    <cellStyle name="Explanatory Text 2" xfId="188" xr:uid="{002CB404-362A-4C72-88B2-F2A9FFFC09D6}"/>
    <cellStyle name="Fixed" xfId="55" xr:uid="{00000000-0005-0000-0000-000035000000}"/>
    <cellStyle name="Good 2" xfId="179" xr:uid="{BD221C22-0C55-47AB-88BF-BCAB702B10B6}"/>
    <cellStyle name="Gut" xfId="56" xr:uid="{00000000-0005-0000-0000-000036000000}"/>
    <cellStyle name="Heading 1 2" xfId="175" xr:uid="{F497664C-AA7E-462D-B455-7C1B99482204}"/>
    <cellStyle name="Heading 2 2" xfId="176" xr:uid="{4435F40C-7454-480D-A07C-E30C29269FF0}"/>
    <cellStyle name="Heading 3 2" xfId="177" xr:uid="{B0BEB929-1445-4C77-8961-D40756B0CCE9}"/>
    <cellStyle name="Heading 4 2" xfId="178" xr:uid="{5E0AD916-B6F1-420F-8C0F-4AA6ADC2F13B}"/>
    <cellStyle name="Headline" xfId="57" xr:uid="{00000000-0005-0000-0000-000037000000}"/>
    <cellStyle name="Input 2" xfId="182" xr:uid="{226E9351-024A-40BA-9156-836E15013DE7}"/>
    <cellStyle name="InputCells" xfId="58" xr:uid="{00000000-0005-0000-0000-000039000000}"/>
    <cellStyle name="InputCells12" xfId="59" xr:uid="{00000000-0005-0000-0000-00003A000000}"/>
    <cellStyle name="IntCells" xfId="60" xr:uid="{00000000-0005-0000-0000-00003B000000}"/>
    <cellStyle name="KP_Value_Cells" xfId="61" xr:uid="{00000000-0005-0000-0000-00003C000000}"/>
    <cellStyle name="Linked Cell 2" xfId="185" xr:uid="{61C8B1A1-04A1-4291-9269-EA4B589F9F76}"/>
    <cellStyle name="Neutral 2" xfId="181" xr:uid="{35B56708-E048-4F3A-82AF-B3A776E43AA3}"/>
    <cellStyle name="Normal" xfId="0" builtinId="0"/>
    <cellStyle name="Normal 10" xfId="137" xr:uid="{00000000-0005-0000-0000-00003E000000}"/>
    <cellStyle name="Normal 10 2" xfId="156" xr:uid="{9ADDCDFF-A262-439D-BE9F-CCC821F2D328}"/>
    <cellStyle name="Normal 11" xfId="158" xr:uid="{466D5668-9483-4A7A-ABE6-73922DB5C2EA}"/>
    <cellStyle name="Normal 12" xfId="159" xr:uid="{14092F26-7B21-4985-995E-EA5101195F58}"/>
    <cellStyle name="Normal 13" xfId="160" xr:uid="{5E0E75BD-6413-4917-9B3D-C83AEB9A6123}"/>
    <cellStyle name="Normal 14" xfId="161" xr:uid="{B9545F81-BFE5-4716-8703-7CBDF15D2C69}"/>
    <cellStyle name="Normal 15" xfId="162" xr:uid="{5590B9D6-FA28-4FE9-8C86-07837D7F84B6}"/>
    <cellStyle name="Normal 16" xfId="157" xr:uid="{FECFE934-B464-4AA5-8BFD-5DD43FD524D3}"/>
    <cellStyle name="Normal 17" xfId="163" xr:uid="{48278005-5101-4CD6-80F4-CB3A0139479F}"/>
    <cellStyle name="Normal 18" xfId="164" xr:uid="{C0E8CA06-3C1A-4C92-B41A-6514F6D076FA}"/>
    <cellStyle name="Normal 19" xfId="165" xr:uid="{F2C563E2-5BC0-4AFB-B111-B37691F93E48}"/>
    <cellStyle name="Normal 2" xfId="1" xr:uid="{00000000-0005-0000-0000-00003F000000}"/>
    <cellStyle name="Normal 2 2" xfId="115" xr:uid="{00000000-0005-0000-0000-000040000000}"/>
    <cellStyle name="Normal 2 2 2" xfId="174" xr:uid="{18B5AE7E-871D-466A-8484-F00C82B65EAB}"/>
    <cellStyle name="Normal 2 2 3" xfId="148" xr:uid="{215E4E76-20BE-4794-92C0-71CD0AE9FD7A}"/>
    <cellStyle name="Normal 2 3" xfId="135" xr:uid="{00000000-0005-0000-0000-000041000000}"/>
    <cellStyle name="Normal 2 3 2" xfId="140" xr:uid="{00000000-0005-0000-0000-000042000000}"/>
    <cellStyle name="Normal 2 3 3" xfId="170" xr:uid="{99559C57-8B20-42AE-89A2-55ED45DDF9CB}"/>
    <cellStyle name="Normal 2 4" xfId="143" xr:uid="{1376679B-A66D-40D2-88CB-9AC44CB5A06C}"/>
    <cellStyle name="Normal 2_A8-22" xfId="114" xr:uid="{00000000-0005-0000-0000-000043000000}"/>
    <cellStyle name="Normal 2_A8-23" xfId="117" xr:uid="{00000000-0005-0000-0000-000044000000}"/>
    <cellStyle name="Normal 2_A8-24" xfId="118" xr:uid="{00000000-0005-0000-0000-000045000000}"/>
    <cellStyle name="Normal 2_A8-25" xfId="119" xr:uid="{00000000-0005-0000-0000-000046000000}"/>
    <cellStyle name="Normal 20" xfId="166" xr:uid="{40D10399-099A-437F-BCCB-5DC61FB46E26}"/>
    <cellStyle name="Normal 21" xfId="167" xr:uid="{FC373147-CA14-4082-972C-ABBBD9AED3BC}"/>
    <cellStyle name="Normal 22" xfId="168" xr:uid="{F7738BEA-3B0A-4818-B8B2-13F7CC43F2F8}"/>
    <cellStyle name="Normal 23" xfId="169" xr:uid="{185DDC60-D906-464E-ABEB-0E856224ED24}"/>
    <cellStyle name="Normal 24" xfId="146" xr:uid="{212896AF-5F58-4D5B-967E-3E94A608D680}"/>
    <cellStyle name="Normal 3" xfId="126" xr:uid="{00000000-0005-0000-0000-000047000000}"/>
    <cellStyle name="Normal 3 2" xfId="127" xr:uid="{00000000-0005-0000-0000-000048000000}"/>
    <cellStyle name="Normal 3 2 2" xfId="134" xr:uid="{00000000-0005-0000-0000-000049000000}"/>
    <cellStyle name="Normal 3 2 3" xfId="149" xr:uid="{8D539D4E-857B-4E4D-9FF1-02A563CE2E10}"/>
    <cellStyle name="Normal 3 3" xfId="131" xr:uid="{00000000-0005-0000-0000-00004A000000}"/>
    <cellStyle name="Normal 3 3 2" xfId="171" xr:uid="{6E06BCBA-8634-4929-849A-05C407994B60}"/>
    <cellStyle name="Normal 3 4" xfId="133" xr:uid="{00000000-0005-0000-0000-00004B000000}"/>
    <cellStyle name="Normal 4" xfId="139" xr:uid="{00000000-0005-0000-0000-00004C000000}"/>
    <cellStyle name="Normal 4 2" xfId="150" xr:uid="{853C4F40-0C44-4CA7-B304-85E773CFA568}"/>
    <cellStyle name="Normal 4 3" xfId="172" xr:uid="{BB026CE4-BBD5-4FCD-8BDD-916799A7E1A6}"/>
    <cellStyle name="Normal 4 4" xfId="144" xr:uid="{F77FFCF0-002B-45AC-8D5C-4A3EE41628B7}"/>
    <cellStyle name="Normal 5" xfId="151" xr:uid="{38555A71-92C5-448D-9A10-C473D341DEF0}"/>
    <cellStyle name="Normal 6" xfId="138" xr:uid="{00000000-0005-0000-0000-00004D000000}"/>
    <cellStyle name="Normal 6 2" xfId="152" xr:uid="{F7614768-41F1-4E54-BC61-81E962937FC2}"/>
    <cellStyle name="Normal 7" xfId="153" xr:uid="{6CBE0E0F-6F59-4583-876A-449BA2C0C355}"/>
    <cellStyle name="Normal 8" xfId="154" xr:uid="{34EC7815-B4EA-4AB1-A4AD-2C2B6B54B39F}"/>
    <cellStyle name="Normal 9" xfId="136" xr:uid="{00000000-0005-0000-0000-00004E000000}"/>
    <cellStyle name="Normal 9 2" xfId="155" xr:uid="{C66986E0-532D-4C90-A58F-AD4A21610115}"/>
    <cellStyle name="Normal GHG Numbers (0.00)" xfId="62" xr:uid="{00000000-0005-0000-0000-00004F000000}"/>
    <cellStyle name="Normal GHG Textfiels Bold" xfId="63" xr:uid="{00000000-0005-0000-0000-000050000000}"/>
    <cellStyle name="Normal GHG whole table" xfId="64" xr:uid="{00000000-0005-0000-0000-000051000000}"/>
    <cellStyle name="Normal GHG-Shade" xfId="65" xr:uid="{00000000-0005-0000-0000-000052000000}"/>
    <cellStyle name="Normal_A3-24" xfId="215" xr:uid="{C5B4226E-C385-4A01-905F-842C7CE01FA5}"/>
    <cellStyle name="Normal_A8-25 2" xfId="125" xr:uid="{00000000-0005-0000-0000-000053000000}"/>
    <cellStyle name="Normal_End OF Life" xfId="120" xr:uid="{00000000-0005-0000-0000-000054000000}"/>
    <cellStyle name="Normal_In Service" xfId="121" xr:uid="{00000000-0005-0000-0000-000055000000}"/>
    <cellStyle name="Normál_Munka1" xfId="66" xr:uid="{00000000-0005-0000-0000-000056000000}"/>
    <cellStyle name="Normal_NIR2011_Tables_english" xfId="132" xr:uid="{00000000-0005-0000-0000-000057000000}"/>
    <cellStyle name="Normal_NIR2011_Tables_english11-01-24" xfId="116" xr:uid="{00000000-0005-0000-0000-000058000000}"/>
    <cellStyle name="Normal_Sheet1" xfId="113" xr:uid="{00000000-0005-0000-0000-000059000000}"/>
    <cellStyle name="Normal_Sheet1 2" xfId="129" xr:uid="{00000000-0005-0000-0000-00005A000000}"/>
    <cellStyle name="Normal_Sheet1_1" xfId="130" xr:uid="{00000000-0005-0000-0000-00005B000000}"/>
    <cellStyle name="Normal_Sheet2" xfId="122" xr:uid="{00000000-0005-0000-0000-00005C000000}"/>
    <cellStyle name="Normal_Sheet3" xfId="123" xr:uid="{00000000-0005-0000-0000-00005D000000}"/>
    <cellStyle name="Normal_Sheet4" xfId="124" xr:uid="{00000000-0005-0000-0000-00005E000000}"/>
    <cellStyle name="Note" xfId="142" builtinId="10" customBuiltin="1"/>
    <cellStyle name="Notiz" xfId="67" xr:uid="{00000000-0005-0000-0000-000060000000}"/>
    <cellStyle name="Output 2" xfId="183" xr:uid="{226F5835-3943-45B7-93F8-D3D0101E68F7}"/>
    <cellStyle name="Pattern" xfId="68" xr:uid="{00000000-0005-0000-0000-000061000000}"/>
    <cellStyle name="Percent 2" xfId="69" xr:uid="{00000000-0005-0000-0000-000062000000}"/>
    <cellStyle name="Percent 2 2" xfId="173" xr:uid="{F3ECF332-D85C-4A73-9DEA-0C89A83076FD}"/>
    <cellStyle name="Percent 2 3" xfId="145" xr:uid="{61D8E7A4-9D67-435F-8FF1-DF0E80EE4CA4}"/>
    <cellStyle name="Percent 3" xfId="128" xr:uid="{00000000-0005-0000-0000-000063000000}"/>
    <cellStyle name="Percent 3 2" xfId="147" xr:uid="{3FF47A55-71D4-4368-B8D9-4F2ECA542E2C}"/>
    <cellStyle name="RISKbigPercent" xfId="70" xr:uid="{00000000-0005-0000-0000-000064000000}"/>
    <cellStyle name="RISKblandrEdge" xfId="71" xr:uid="{00000000-0005-0000-0000-000065000000}"/>
    <cellStyle name="RISKblCorner" xfId="72" xr:uid="{00000000-0005-0000-0000-000066000000}"/>
    <cellStyle name="RISKbottomEdge" xfId="73" xr:uid="{00000000-0005-0000-0000-000067000000}"/>
    <cellStyle name="RISKbrCorner" xfId="74" xr:uid="{00000000-0005-0000-0000-000068000000}"/>
    <cellStyle name="RISKdarkBoxed" xfId="75" xr:uid="{00000000-0005-0000-0000-000069000000}"/>
    <cellStyle name="RISKdarkShade" xfId="76" xr:uid="{00000000-0005-0000-0000-00006A000000}"/>
    <cellStyle name="RISKdbottomEdge" xfId="77" xr:uid="{00000000-0005-0000-0000-00006B000000}"/>
    <cellStyle name="RISKdrightEdge" xfId="78" xr:uid="{00000000-0005-0000-0000-00006C000000}"/>
    <cellStyle name="RISKdurationTime" xfId="79" xr:uid="{00000000-0005-0000-0000-00006D000000}"/>
    <cellStyle name="RISKinNumber" xfId="80" xr:uid="{00000000-0005-0000-0000-00006E000000}"/>
    <cellStyle name="RISKlandrEdge" xfId="81" xr:uid="{00000000-0005-0000-0000-00006F000000}"/>
    <cellStyle name="RISKleftEdge" xfId="82" xr:uid="{00000000-0005-0000-0000-000070000000}"/>
    <cellStyle name="RISKlightBoxed" xfId="83" xr:uid="{00000000-0005-0000-0000-000071000000}"/>
    <cellStyle name="RISKltandbEdge" xfId="84" xr:uid="{00000000-0005-0000-0000-000072000000}"/>
    <cellStyle name="RISKnormBoxed" xfId="85" xr:uid="{00000000-0005-0000-0000-000073000000}"/>
    <cellStyle name="RISKnormCenter" xfId="86" xr:uid="{00000000-0005-0000-0000-000074000000}"/>
    <cellStyle name="RISKnormHeading" xfId="87" xr:uid="{00000000-0005-0000-0000-000075000000}"/>
    <cellStyle name="RISKnormItal" xfId="88" xr:uid="{00000000-0005-0000-0000-000076000000}"/>
    <cellStyle name="RISKnormLabel" xfId="89" xr:uid="{00000000-0005-0000-0000-000077000000}"/>
    <cellStyle name="RISKnormShade" xfId="90" xr:uid="{00000000-0005-0000-0000-000078000000}"/>
    <cellStyle name="RISKnormTitle" xfId="91" xr:uid="{00000000-0005-0000-0000-000079000000}"/>
    <cellStyle name="RISKoutNumber" xfId="92" xr:uid="{00000000-0005-0000-0000-00007A000000}"/>
    <cellStyle name="RISKrightEdge" xfId="93" xr:uid="{00000000-0005-0000-0000-00007B000000}"/>
    <cellStyle name="RISKrtandbEdge" xfId="94" xr:uid="{00000000-0005-0000-0000-00007C000000}"/>
    <cellStyle name="RISKssTime" xfId="95" xr:uid="{00000000-0005-0000-0000-00007D000000}"/>
    <cellStyle name="RISKtandbEdge" xfId="96" xr:uid="{00000000-0005-0000-0000-00007E000000}"/>
    <cellStyle name="RISKtlandrEdge" xfId="97" xr:uid="{00000000-0005-0000-0000-00007F000000}"/>
    <cellStyle name="RISKtlCorner" xfId="98" xr:uid="{00000000-0005-0000-0000-000080000000}"/>
    <cellStyle name="RISKtopEdge" xfId="99" xr:uid="{00000000-0005-0000-0000-000081000000}"/>
    <cellStyle name="RISKtrCorner" xfId="100" xr:uid="{00000000-0005-0000-0000-000082000000}"/>
    <cellStyle name="Schlecht" xfId="101" xr:uid="{00000000-0005-0000-0000-000083000000}"/>
    <cellStyle name="Shade" xfId="102" xr:uid="{00000000-0005-0000-0000-000084000000}"/>
    <cellStyle name="Titre" xfId="141" builtinId="15" customBuiltin="1"/>
    <cellStyle name="Total 2" xfId="189" xr:uid="{05325F00-3E85-4484-8195-CE5617F41228}"/>
    <cellStyle name="Überschrift" xfId="103" xr:uid="{00000000-0005-0000-0000-000085000000}"/>
    <cellStyle name="Überschrift 1" xfId="104" xr:uid="{00000000-0005-0000-0000-000086000000}"/>
    <cellStyle name="Überschrift 2" xfId="105" xr:uid="{00000000-0005-0000-0000-000087000000}"/>
    <cellStyle name="Überschrift 3" xfId="106" xr:uid="{00000000-0005-0000-0000-000088000000}"/>
    <cellStyle name="Überschrift 4" xfId="107" xr:uid="{00000000-0005-0000-0000-000089000000}"/>
    <cellStyle name="Verknüpfte Zelle" xfId="108" xr:uid="{00000000-0005-0000-0000-00008A000000}"/>
    <cellStyle name="Warnender Text" xfId="109" xr:uid="{00000000-0005-0000-0000-00008B000000}"/>
    <cellStyle name="Warning Text 2" xfId="187" xr:uid="{BE8BA2A0-AD55-449F-B64C-A31823D94DDF}"/>
    <cellStyle name="Zelle überprüfen" xfId="110" xr:uid="{00000000-0005-0000-0000-00008C000000}"/>
    <cellStyle name="Гиперссылка" xfId="111" xr:uid="{00000000-0005-0000-0000-00008D000000}"/>
    <cellStyle name="Обычный_2++" xfId="112" xr:uid="{00000000-0005-0000-0000-00008E000000}"/>
  </cellStyles>
  <dxfs count="0"/>
  <tableStyles count="0" defaultTableStyle="TableStyleMedium9" defaultPivotStyle="PivotStyleLight16"/>
  <colors>
    <mruColors>
      <color rgb="FFF9B1DF"/>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9.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5.xml"/><Relationship Id="rId85" Type="http://schemas.openxmlformats.org/officeDocument/2006/relationships/externalLink" Target="externalLinks/externalLink10.xml"/><Relationship Id="rId93"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8.xml"/><Relationship Id="rId88" Type="http://schemas.openxmlformats.org/officeDocument/2006/relationships/styles" Target="styles.xml"/><Relationship Id="rId9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3.xml"/><Relationship Id="rId81" Type="http://schemas.openxmlformats.org/officeDocument/2006/relationships/externalLink" Target="externalLinks/externalLink6.xml"/><Relationship Id="rId86"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externalLink" Target="externalLinks/externalLink7.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7</xdr:col>
      <xdr:colOff>95250</xdr:colOff>
      <xdr:row>8</xdr:row>
      <xdr:rowOff>66675</xdr:rowOff>
    </xdr:from>
    <xdr:to>
      <xdr:col>11</xdr:col>
      <xdr:colOff>428625</xdr:colOff>
      <xdr:row>14</xdr:row>
      <xdr:rowOff>180975</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8582025" y="2447925"/>
          <a:ext cx="2847975"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Attn content-providers...</a:t>
          </a:r>
        </a:p>
        <a:p>
          <a:endParaRPr lang="en-US" sz="1100"/>
        </a:p>
        <a:p>
          <a:r>
            <a:rPr lang="en-US" sz="1100"/>
            <a:t>The</a:t>
          </a:r>
          <a:r>
            <a:rPr lang="en-US" sz="1100" baseline="0"/>
            <a:t> correct spelling used is "Aluminium":</a:t>
          </a:r>
        </a:p>
        <a:p>
          <a:r>
            <a:rPr lang="en-US" sz="1100"/>
            <a:t>https://www.iso.org/organization/9309.html</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FCCC/CRFReporter2/Template/FromCustomer/LULUCF%20module%20-%20v%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gram%20Files/UNFCCC/CRF%20Reporter/CRFReport-templa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printerSettings" Target="../printerSettings/printerSettings83.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88.bin"/><Relationship Id="rId1" Type="http://schemas.openxmlformats.org/officeDocument/2006/relationships/printerSettings" Target="../printerSettings/printerSettings87.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112.bin"/><Relationship Id="rId1" Type="http://schemas.openxmlformats.org/officeDocument/2006/relationships/printerSettings" Target="../printerSettings/printerSettings111.bin"/></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114.bin"/><Relationship Id="rId1" Type="http://schemas.openxmlformats.org/officeDocument/2006/relationships/printerSettings" Target="../printerSettings/printerSettings113.bin"/></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116.bin"/><Relationship Id="rId1" Type="http://schemas.openxmlformats.org/officeDocument/2006/relationships/printerSettings" Target="../printerSettings/printerSettings11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118.bin"/><Relationship Id="rId1" Type="http://schemas.openxmlformats.org/officeDocument/2006/relationships/printerSettings" Target="../printerSettings/printerSettings117.bin"/></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printerSettings" Target="../printerSettings/printerSettings119.bin"/></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122.bin"/><Relationship Id="rId1" Type="http://schemas.openxmlformats.org/officeDocument/2006/relationships/printerSettings" Target="../printerSettings/printerSettings121.bin"/></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124.bin"/><Relationship Id="rId1" Type="http://schemas.openxmlformats.org/officeDocument/2006/relationships/printerSettings" Target="../printerSettings/printerSettings123.bin"/></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126.bin"/><Relationship Id="rId1" Type="http://schemas.openxmlformats.org/officeDocument/2006/relationships/printerSettings" Target="../printerSettings/printerSettings125.bin"/></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128.bin"/><Relationship Id="rId1" Type="http://schemas.openxmlformats.org/officeDocument/2006/relationships/printerSettings" Target="../printerSettings/printerSettings127.bin"/></Relationships>
</file>

<file path=xl/worksheets/_rels/sheet66.xml.rels><?xml version="1.0" encoding="UTF-8" standalone="yes"?>
<Relationships xmlns="http://schemas.openxmlformats.org/package/2006/relationships"><Relationship Id="rId2" Type="http://schemas.openxmlformats.org/officeDocument/2006/relationships/printerSettings" Target="../printerSettings/printerSettings130.bin"/><Relationship Id="rId1" Type="http://schemas.openxmlformats.org/officeDocument/2006/relationships/printerSettings" Target="../printerSettings/printerSettings129.bin"/></Relationships>
</file>

<file path=xl/worksheets/_rels/sheet67.xml.rels><?xml version="1.0" encoding="UTF-8" standalone="yes"?>
<Relationships xmlns="http://schemas.openxmlformats.org/package/2006/relationships"><Relationship Id="rId2" Type="http://schemas.openxmlformats.org/officeDocument/2006/relationships/printerSettings" Target="../printerSettings/printerSettings132.bin"/><Relationship Id="rId1" Type="http://schemas.openxmlformats.org/officeDocument/2006/relationships/printerSettings" Target="../printerSettings/printerSettings131.bin"/></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134.bin"/><Relationship Id="rId1" Type="http://schemas.openxmlformats.org/officeDocument/2006/relationships/printerSettings" Target="../printerSettings/printerSettings133.bin"/></Relationships>
</file>

<file path=xl/worksheets/_rels/sheet69.xml.rels><?xml version="1.0" encoding="UTF-8" standalone="yes"?>
<Relationships xmlns="http://schemas.openxmlformats.org/package/2006/relationships"><Relationship Id="rId2" Type="http://schemas.openxmlformats.org/officeDocument/2006/relationships/printerSettings" Target="../printerSettings/printerSettings136.bin"/><Relationship Id="rId1" Type="http://schemas.openxmlformats.org/officeDocument/2006/relationships/printerSettings" Target="../printerSettings/printerSettings13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138.bin"/><Relationship Id="rId1" Type="http://schemas.openxmlformats.org/officeDocument/2006/relationships/printerSettings" Target="../printerSettings/printerSettings137.bin"/></Relationships>
</file>

<file path=xl/worksheets/_rels/sheet71.xml.rels><?xml version="1.0" encoding="UTF-8" standalone="yes"?>
<Relationships xmlns="http://schemas.openxmlformats.org/package/2006/relationships"><Relationship Id="rId2" Type="http://schemas.openxmlformats.org/officeDocument/2006/relationships/printerSettings" Target="../printerSettings/printerSettings140.bin"/><Relationship Id="rId1" Type="http://schemas.openxmlformats.org/officeDocument/2006/relationships/printerSettings" Target="../printerSettings/printerSettings139.bin"/></Relationships>
</file>

<file path=xl/worksheets/_rels/sheet72.xml.rels><?xml version="1.0" encoding="UTF-8" standalone="yes"?>
<Relationships xmlns="http://schemas.openxmlformats.org/package/2006/relationships"><Relationship Id="rId2" Type="http://schemas.openxmlformats.org/officeDocument/2006/relationships/printerSettings" Target="../printerSettings/printerSettings142.bin"/><Relationship Id="rId1" Type="http://schemas.openxmlformats.org/officeDocument/2006/relationships/printerSettings" Target="../printerSettings/printerSettings141.bin"/></Relationships>
</file>

<file path=xl/worksheets/_rels/sheet73.xml.rels><?xml version="1.0" encoding="UTF-8" standalone="yes"?>
<Relationships xmlns="http://schemas.openxmlformats.org/package/2006/relationships"><Relationship Id="rId2" Type="http://schemas.openxmlformats.org/officeDocument/2006/relationships/printerSettings" Target="../printerSettings/printerSettings144.bin"/><Relationship Id="rId1" Type="http://schemas.openxmlformats.org/officeDocument/2006/relationships/printerSettings" Target="../printerSettings/printerSettings143.bin"/></Relationships>
</file>

<file path=xl/worksheets/_rels/sheet74.xml.rels><?xml version="1.0" encoding="UTF-8" standalone="yes"?>
<Relationships xmlns="http://schemas.openxmlformats.org/package/2006/relationships"><Relationship Id="rId2" Type="http://schemas.openxmlformats.org/officeDocument/2006/relationships/printerSettings" Target="../printerSettings/printerSettings146.bin"/><Relationship Id="rId1" Type="http://schemas.openxmlformats.org/officeDocument/2006/relationships/printerSettings" Target="../printerSettings/printerSettings145.bin"/></Relationships>
</file>

<file path=xl/worksheets/_rels/sheet75.xml.rels><?xml version="1.0" encoding="UTF-8" standalone="yes"?>
<Relationships xmlns="http://schemas.openxmlformats.org/package/2006/relationships"><Relationship Id="rId2" Type="http://schemas.openxmlformats.org/officeDocument/2006/relationships/printerSettings" Target="../printerSettings/printerSettings148.bin"/><Relationship Id="rId1" Type="http://schemas.openxmlformats.org/officeDocument/2006/relationships/printerSettings" Target="../printerSettings/printerSettings14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M33"/>
  <sheetViews>
    <sheetView showGridLines="0" tabSelected="1" zoomScaleNormal="100" workbookViewId="0"/>
  </sheetViews>
  <sheetFormatPr baseColWidth="10" defaultColWidth="9.42578125" defaultRowHeight="12.75" x14ac:dyDescent="0.2"/>
  <cols>
    <col min="1" max="1" width="14.42578125" style="1" customWidth="1"/>
    <col min="2" max="16" width="9" style="2" customWidth="1"/>
    <col min="17" max="39" width="9.42578125" style="2"/>
    <col min="40" max="16384" width="9.42578125" style="1"/>
  </cols>
  <sheetData>
    <row r="1" spans="1:26" s="2" customFormat="1" ht="16.5" x14ac:dyDescent="0.3">
      <c r="A1" s="59" t="str">
        <f ca="1">MID(CELL("filename",A1),FIND("]",CELL("filename",A1))+1,256)</f>
        <v>Table A6.1–1</v>
      </c>
      <c r="B1" s="64" t="s">
        <v>3</v>
      </c>
      <c r="C1" s="58"/>
      <c r="D1" s="58"/>
      <c r="E1" s="58"/>
      <c r="F1" s="58"/>
      <c r="G1" s="58"/>
      <c r="H1" s="58"/>
      <c r="I1" s="58"/>
      <c r="J1" s="58"/>
      <c r="K1" s="58"/>
      <c r="L1" s="58"/>
      <c r="M1" s="58"/>
      <c r="N1" s="58"/>
      <c r="O1" s="58"/>
      <c r="P1" s="58"/>
    </row>
    <row r="2" spans="1:26" s="2" customFormat="1" ht="15" thickBot="1" x14ac:dyDescent="0.25">
      <c r="A2" s="59"/>
      <c r="B2" s="58"/>
      <c r="C2" s="58"/>
      <c r="D2" s="58"/>
      <c r="E2" s="58"/>
      <c r="F2" s="58"/>
      <c r="G2" s="58"/>
      <c r="H2" s="58"/>
      <c r="I2" s="58"/>
      <c r="J2" s="58"/>
      <c r="K2" s="58"/>
      <c r="L2" s="58"/>
      <c r="M2" s="58"/>
      <c r="N2" s="58"/>
      <c r="O2" s="58"/>
      <c r="P2" s="58"/>
    </row>
    <row r="3" spans="1:26" s="2" customFormat="1" ht="17.25" x14ac:dyDescent="0.25">
      <c r="A3" s="59"/>
      <c r="B3" s="879" t="s">
        <v>4</v>
      </c>
      <c r="C3" s="881" t="s">
        <v>5</v>
      </c>
      <c r="D3" s="881"/>
      <c r="E3" s="881"/>
      <c r="F3" s="881"/>
      <c r="G3" s="881"/>
      <c r="H3" s="881"/>
      <c r="I3" s="881"/>
      <c r="J3" s="881"/>
      <c r="K3" s="881"/>
      <c r="L3" s="881"/>
      <c r="M3" s="881"/>
      <c r="N3" s="881"/>
      <c r="O3" s="881"/>
      <c r="P3" s="882"/>
    </row>
    <row r="4" spans="1:26" s="2" customFormat="1" ht="18" thickBot="1" x14ac:dyDescent="0.3">
      <c r="A4" s="59"/>
      <c r="B4" s="880"/>
      <c r="C4" s="565" t="s">
        <v>6</v>
      </c>
      <c r="D4" s="565" t="s">
        <v>7</v>
      </c>
      <c r="E4" s="565" t="s">
        <v>8</v>
      </c>
      <c r="F4" s="565" t="s">
        <v>9</v>
      </c>
      <c r="G4" s="565" t="s">
        <v>10</v>
      </c>
      <c r="H4" s="565" t="s">
        <v>11</v>
      </c>
      <c r="I4" s="565" t="s">
        <v>12</v>
      </c>
      <c r="J4" s="565" t="s">
        <v>13</v>
      </c>
      <c r="K4" s="565" t="s">
        <v>14</v>
      </c>
      <c r="L4" s="565" t="s">
        <v>15</v>
      </c>
      <c r="M4" s="565" t="s">
        <v>16</v>
      </c>
      <c r="N4" s="565" t="s">
        <v>17</v>
      </c>
      <c r="O4" s="565" t="s">
        <v>18</v>
      </c>
      <c r="P4" s="574" t="s">
        <v>19</v>
      </c>
    </row>
    <row r="5" spans="1:26" s="2" customFormat="1" ht="15" x14ac:dyDescent="0.2">
      <c r="A5" s="59"/>
      <c r="B5" s="653">
        <v>1990</v>
      </c>
      <c r="C5" s="431">
        <v>1899.4457558652368</v>
      </c>
      <c r="D5" s="431">
        <v>1926</v>
      </c>
      <c r="E5" s="431">
        <v>1928</v>
      </c>
      <c r="F5" s="431">
        <v>1829</v>
      </c>
      <c r="G5" s="431">
        <v>1886</v>
      </c>
      <c r="H5" s="431">
        <v>1887</v>
      </c>
      <c r="I5" s="431">
        <v>1888.0000000000002</v>
      </c>
      <c r="J5" s="431">
        <v>1901</v>
      </c>
      <c r="K5" s="431">
        <v>1901</v>
      </c>
      <c r="L5" s="431">
        <v>1900.99999999999</v>
      </c>
      <c r="M5" s="431">
        <v>1901</v>
      </c>
      <c r="N5" s="431">
        <v>1901</v>
      </c>
      <c r="O5" s="431">
        <v>2466</v>
      </c>
      <c r="P5" s="432" t="s">
        <v>20</v>
      </c>
    </row>
    <row r="6" spans="1:26" s="2" customFormat="1" ht="15" x14ac:dyDescent="0.2">
      <c r="A6" s="59"/>
      <c r="B6" s="567">
        <v>1995</v>
      </c>
      <c r="C6" s="431">
        <v>1899.0936622933141</v>
      </c>
      <c r="D6" s="431">
        <v>1926.0000000000002</v>
      </c>
      <c r="E6" s="431">
        <v>1928.0000000000002</v>
      </c>
      <c r="F6" s="431">
        <v>1829</v>
      </c>
      <c r="G6" s="431">
        <v>1886.0000000000002</v>
      </c>
      <c r="H6" s="431">
        <v>1887</v>
      </c>
      <c r="I6" s="431">
        <v>1888.0000000000002</v>
      </c>
      <c r="J6" s="431">
        <v>1901</v>
      </c>
      <c r="K6" s="431">
        <v>1901</v>
      </c>
      <c r="L6" s="431">
        <v>1901</v>
      </c>
      <c r="M6" s="431">
        <v>1901</v>
      </c>
      <c r="N6" s="431">
        <v>1901</v>
      </c>
      <c r="O6" s="431">
        <v>2465.9999999999995</v>
      </c>
      <c r="P6" s="432" t="s">
        <v>20</v>
      </c>
    </row>
    <row r="7" spans="1:26" s="2" customFormat="1" ht="15" x14ac:dyDescent="0.2">
      <c r="A7" s="59"/>
      <c r="B7" s="567">
        <v>2000</v>
      </c>
      <c r="C7" s="431">
        <v>1895.0999620522334</v>
      </c>
      <c r="D7" s="431">
        <v>1918.0729429155519</v>
      </c>
      <c r="E7" s="431">
        <v>1923.0217963647226</v>
      </c>
      <c r="F7" s="431">
        <v>1839.1771040745168</v>
      </c>
      <c r="G7" s="431">
        <v>1879.8364685284573</v>
      </c>
      <c r="H7" s="431">
        <v>1880.3025140219665</v>
      </c>
      <c r="I7" s="431">
        <v>1881.4538672338062</v>
      </c>
      <c r="J7" s="431">
        <v>1883.6072343666094</v>
      </c>
      <c r="K7" s="431">
        <v>1883.6072343666094</v>
      </c>
      <c r="L7" s="431">
        <v>1883.6072343666094</v>
      </c>
      <c r="M7" s="431">
        <v>1883.6072343666094</v>
      </c>
      <c r="N7" s="431">
        <v>1900.2158000584102</v>
      </c>
      <c r="O7" s="431">
        <v>2466</v>
      </c>
      <c r="P7" s="432">
        <v>1900.2158000584102</v>
      </c>
    </row>
    <row r="8" spans="1:26" s="2" customFormat="1" ht="15" x14ac:dyDescent="0.2">
      <c r="A8" s="59"/>
      <c r="B8" s="567">
        <v>2005</v>
      </c>
      <c r="C8" s="431">
        <v>1882.7801522549139</v>
      </c>
      <c r="D8" s="431">
        <v>1898.2553002044353</v>
      </c>
      <c r="E8" s="431">
        <v>1910.5762872765295</v>
      </c>
      <c r="F8" s="431">
        <v>1864.1463773527369</v>
      </c>
      <c r="G8" s="431">
        <v>1864.4276398496006</v>
      </c>
      <c r="H8" s="431">
        <v>1863.5587990768845</v>
      </c>
      <c r="I8" s="431">
        <v>1864.5564952922982</v>
      </c>
      <c r="J8" s="431">
        <v>1864</v>
      </c>
      <c r="K8" s="431">
        <v>1864</v>
      </c>
      <c r="L8" s="431">
        <v>1864</v>
      </c>
      <c r="M8" s="431">
        <v>1867.3714867028339</v>
      </c>
      <c r="N8" s="431">
        <v>1898.2553002044353</v>
      </c>
      <c r="O8" s="431">
        <v>2465.9999999999995</v>
      </c>
      <c r="P8" s="432">
        <v>1898.2553002044353</v>
      </c>
    </row>
    <row r="9" spans="1:26" s="2" customFormat="1" ht="15" x14ac:dyDescent="0.2">
      <c r="A9" s="59"/>
      <c r="B9" s="567">
        <v>2006</v>
      </c>
      <c r="C9" s="431">
        <v>1878.3925768946183</v>
      </c>
      <c r="D9" s="431">
        <v>1896.4588359867055</v>
      </c>
      <c r="E9" s="431">
        <v>1916.6996619464412</v>
      </c>
      <c r="F9" s="431">
        <v>1855.1710203362961</v>
      </c>
      <c r="G9" s="431">
        <v>1855.0677682545534</v>
      </c>
      <c r="H9" s="431">
        <v>1854.4191772165721</v>
      </c>
      <c r="I9" s="431">
        <v>1855.2366078073535</v>
      </c>
      <c r="J9" s="431">
        <v>1855</v>
      </c>
      <c r="K9" s="431">
        <v>1855</v>
      </c>
      <c r="L9" s="431">
        <v>1855</v>
      </c>
      <c r="M9" s="431">
        <v>1862.4602328358012</v>
      </c>
      <c r="N9" s="431">
        <v>1896.4588359867055</v>
      </c>
      <c r="O9" s="431">
        <v>2465.9999999999995</v>
      </c>
      <c r="P9" s="432">
        <v>1896.4588359867055</v>
      </c>
    </row>
    <row r="10" spans="1:26" s="2" customFormat="1" ht="15" x14ac:dyDescent="0.2">
      <c r="A10" s="59"/>
      <c r="B10" s="567">
        <v>2007</v>
      </c>
      <c r="C10" s="431">
        <v>1881.0306112657086</v>
      </c>
      <c r="D10" s="431">
        <v>1901.054437150236</v>
      </c>
      <c r="E10" s="431">
        <v>1910.1048726020508</v>
      </c>
      <c r="F10" s="431">
        <v>1857.1471034335409</v>
      </c>
      <c r="G10" s="431">
        <v>1857.2757406136307</v>
      </c>
      <c r="H10" s="431">
        <v>1858.0182205767667</v>
      </c>
      <c r="I10" s="431">
        <v>1858.9974016399203</v>
      </c>
      <c r="J10" s="431">
        <v>1858</v>
      </c>
      <c r="K10" s="431">
        <v>1858</v>
      </c>
      <c r="L10" s="431">
        <v>1858</v>
      </c>
      <c r="M10" s="431">
        <v>1855.8347154623398</v>
      </c>
      <c r="N10" s="431">
        <v>1901.054437150236</v>
      </c>
      <c r="O10" s="431">
        <v>2466</v>
      </c>
      <c r="P10" s="432">
        <v>1901.054437150236</v>
      </c>
    </row>
    <row r="11" spans="1:26" s="2" customFormat="1" ht="15" x14ac:dyDescent="0.2">
      <c r="A11" s="59"/>
      <c r="B11" s="567">
        <v>2008</v>
      </c>
      <c r="C11" s="431">
        <v>1886.9123898108819</v>
      </c>
      <c r="D11" s="431">
        <v>1905.6871325624006</v>
      </c>
      <c r="E11" s="431">
        <v>1910.3753742541905</v>
      </c>
      <c r="F11" s="431">
        <v>1862.8670160606255</v>
      </c>
      <c r="G11" s="431">
        <v>1862.5269943398159</v>
      </c>
      <c r="H11" s="431">
        <v>1865.1640050666761</v>
      </c>
      <c r="I11" s="431">
        <v>1865.37697361442</v>
      </c>
      <c r="J11" s="431">
        <v>1864</v>
      </c>
      <c r="K11" s="431">
        <v>1864</v>
      </c>
      <c r="L11" s="431">
        <v>1864</v>
      </c>
      <c r="M11" s="431">
        <v>1860.2057445313967</v>
      </c>
      <c r="N11" s="431">
        <v>1905.6871325624006</v>
      </c>
      <c r="O11" s="431">
        <v>2466</v>
      </c>
      <c r="P11" s="432">
        <v>1905.6871325624006</v>
      </c>
    </row>
    <row r="12" spans="1:26" s="2" customFormat="1" ht="15" x14ac:dyDescent="0.2">
      <c r="A12" s="59"/>
      <c r="B12" s="567">
        <v>2009</v>
      </c>
      <c r="C12" s="431">
        <v>1888.8372777544394</v>
      </c>
      <c r="D12" s="431">
        <v>1899.7367097975864</v>
      </c>
      <c r="E12" s="431">
        <v>1919.6262758826006</v>
      </c>
      <c r="F12" s="431">
        <v>1861.1009658682658</v>
      </c>
      <c r="G12" s="431">
        <v>1861.0063229806578</v>
      </c>
      <c r="H12" s="431">
        <v>1865.3037240593028</v>
      </c>
      <c r="I12" s="431">
        <v>1863.489914617131</v>
      </c>
      <c r="J12" s="431">
        <v>1862</v>
      </c>
      <c r="K12" s="431">
        <v>1862</v>
      </c>
      <c r="L12" s="431">
        <v>1862</v>
      </c>
      <c r="M12" s="431">
        <v>1865.1186531761375</v>
      </c>
      <c r="N12" s="431">
        <v>1899.7367097975864</v>
      </c>
      <c r="O12" s="431">
        <v>2465.9999999999995</v>
      </c>
      <c r="P12" s="432">
        <v>1899.7367097975864</v>
      </c>
      <c r="R12" s="59"/>
      <c r="S12" s="59"/>
      <c r="T12" s="59"/>
      <c r="U12" s="59"/>
      <c r="V12" s="59"/>
      <c r="W12" s="59"/>
      <c r="X12" s="59"/>
      <c r="Y12" s="59"/>
      <c r="Z12" s="59"/>
    </row>
    <row r="13" spans="1:26" s="2" customFormat="1" ht="15" x14ac:dyDescent="0.2">
      <c r="A13" s="59"/>
      <c r="B13" s="567">
        <v>2010</v>
      </c>
      <c r="C13" s="431">
        <v>1891.4811345670676</v>
      </c>
      <c r="D13" s="431">
        <v>1902.3329198884564</v>
      </c>
      <c r="E13" s="431">
        <v>1922.9630747210356</v>
      </c>
      <c r="F13" s="431">
        <v>1859.6868330708539</v>
      </c>
      <c r="G13" s="431">
        <v>1861.9696452774399</v>
      </c>
      <c r="H13" s="431">
        <v>1867.6225944769649</v>
      </c>
      <c r="I13" s="431">
        <v>1869.359082610589</v>
      </c>
      <c r="J13" s="431">
        <v>1865</v>
      </c>
      <c r="K13" s="431">
        <v>1865</v>
      </c>
      <c r="L13" s="431">
        <v>1865</v>
      </c>
      <c r="M13" s="431">
        <v>1864.2081916580287</v>
      </c>
      <c r="N13" s="431">
        <v>1902.3329198884564</v>
      </c>
      <c r="O13" s="431">
        <v>2466</v>
      </c>
      <c r="P13" s="432">
        <v>1902.3329198884564</v>
      </c>
      <c r="R13" s="59"/>
      <c r="S13" s="59"/>
      <c r="T13" s="59"/>
      <c r="U13" s="59"/>
      <c r="V13" s="59"/>
      <c r="W13" s="59"/>
      <c r="X13" s="59"/>
      <c r="Y13" s="59"/>
      <c r="Z13" s="59"/>
    </row>
    <row r="14" spans="1:26" s="2" customFormat="1" ht="15" x14ac:dyDescent="0.2">
      <c r="A14" s="59"/>
      <c r="B14" s="567">
        <v>2011</v>
      </c>
      <c r="C14" s="431">
        <v>1893.1426873560667</v>
      </c>
      <c r="D14" s="431">
        <v>1899.7283463346671</v>
      </c>
      <c r="E14" s="431">
        <v>1920.8923801649387</v>
      </c>
      <c r="F14" s="431">
        <v>1865.8732242653325</v>
      </c>
      <c r="G14" s="431">
        <v>1865.9861550796866</v>
      </c>
      <c r="H14" s="431">
        <v>1869.8899921865036</v>
      </c>
      <c r="I14" s="431">
        <v>1871.4116729570289</v>
      </c>
      <c r="J14" s="431">
        <v>1869.2753370397029</v>
      </c>
      <c r="K14" s="431">
        <v>1869.2753370397029</v>
      </c>
      <c r="L14" s="431">
        <v>1869.2753370397029</v>
      </c>
      <c r="M14" s="431">
        <v>1869.2753370397029</v>
      </c>
      <c r="N14" s="431">
        <v>1899.7283463346671</v>
      </c>
      <c r="O14" s="431">
        <v>2466</v>
      </c>
      <c r="P14" s="432">
        <v>1899.7283463346671</v>
      </c>
      <c r="R14" s="61"/>
      <c r="S14" s="61"/>
      <c r="T14" s="61"/>
      <c r="U14" s="61"/>
      <c r="V14" s="61"/>
      <c r="W14" s="61"/>
      <c r="X14" s="61"/>
      <c r="Y14" s="61"/>
      <c r="Z14" s="61"/>
    </row>
    <row r="15" spans="1:26" s="2" customFormat="1" ht="15" x14ac:dyDescent="0.2">
      <c r="A15" s="59"/>
      <c r="B15" s="567">
        <v>2012</v>
      </c>
      <c r="C15" s="431">
        <v>1905.056575273368</v>
      </c>
      <c r="D15" s="431">
        <v>1898.9055884679274</v>
      </c>
      <c r="E15" s="431">
        <v>1930.8846127649963</v>
      </c>
      <c r="F15" s="431">
        <v>1874.23686613317</v>
      </c>
      <c r="G15" s="431">
        <v>1872.6888085253852</v>
      </c>
      <c r="H15" s="431">
        <v>1881.807714021083</v>
      </c>
      <c r="I15" s="431">
        <v>1888.0261349411373</v>
      </c>
      <c r="J15" s="431">
        <v>1880</v>
      </c>
      <c r="K15" s="431">
        <v>1880</v>
      </c>
      <c r="L15" s="431">
        <v>1880</v>
      </c>
      <c r="M15" s="431">
        <v>1873.2804853802404</v>
      </c>
      <c r="N15" s="431">
        <v>1898.9055884679274</v>
      </c>
      <c r="O15" s="431">
        <v>1898.9055884679274</v>
      </c>
      <c r="P15" s="432">
        <v>1898.9055884679274</v>
      </c>
      <c r="R15" s="59"/>
      <c r="S15" s="59"/>
      <c r="T15" s="59"/>
      <c r="U15" s="59"/>
      <c r="V15" s="59"/>
      <c r="W15" s="59"/>
      <c r="X15" s="59"/>
      <c r="Y15" s="59"/>
      <c r="Z15" s="59"/>
    </row>
    <row r="16" spans="1:26" s="2" customFormat="1" ht="15" x14ac:dyDescent="0.2">
      <c r="A16" s="59"/>
      <c r="B16" s="567">
        <v>2013</v>
      </c>
      <c r="C16" s="431">
        <v>1910.168046561502</v>
      </c>
      <c r="D16" s="431">
        <v>1909.0458318022881</v>
      </c>
      <c r="E16" s="431">
        <v>1933.4073584856458</v>
      </c>
      <c r="F16" s="431">
        <v>1874.694690441775</v>
      </c>
      <c r="G16" s="431">
        <v>1873.0491541353431</v>
      </c>
      <c r="H16" s="431">
        <v>1883.8607768963914</v>
      </c>
      <c r="I16" s="431">
        <v>1896.0669970719312</v>
      </c>
      <c r="J16" s="431">
        <v>1887</v>
      </c>
      <c r="K16" s="431">
        <v>1887</v>
      </c>
      <c r="L16" s="431">
        <v>1887</v>
      </c>
      <c r="M16" s="431">
        <v>1886.3726722802762</v>
      </c>
      <c r="N16" s="431">
        <v>1909.0458318022881</v>
      </c>
      <c r="O16" s="431">
        <v>1909.0458318022881</v>
      </c>
      <c r="P16" s="432">
        <v>1909.0458318022881</v>
      </c>
      <c r="R16" s="59"/>
      <c r="S16" s="59"/>
      <c r="T16" s="59"/>
      <c r="U16" s="59"/>
      <c r="V16" s="59"/>
      <c r="W16" s="59"/>
      <c r="X16" s="59"/>
      <c r="Y16" s="59"/>
      <c r="Z16" s="59"/>
    </row>
    <row r="17" spans="1:26" s="2" customFormat="1" ht="15" x14ac:dyDescent="0.2">
      <c r="A17" s="59"/>
      <c r="B17" s="567">
        <v>2014</v>
      </c>
      <c r="C17" s="431">
        <v>1911.8083563408914</v>
      </c>
      <c r="D17" s="431">
        <v>1912.0876607112059</v>
      </c>
      <c r="E17" s="431">
        <v>1929.8969238110756</v>
      </c>
      <c r="F17" s="431">
        <v>1877.8706696769557</v>
      </c>
      <c r="G17" s="431">
        <v>1875.1154298661447</v>
      </c>
      <c r="H17" s="431">
        <v>1881.887940361295</v>
      </c>
      <c r="I17" s="431">
        <v>1896.4365258939135</v>
      </c>
      <c r="J17" s="431">
        <v>1887</v>
      </c>
      <c r="K17" s="431">
        <v>1887</v>
      </c>
      <c r="L17" s="431">
        <v>1887</v>
      </c>
      <c r="M17" s="431">
        <v>1892.132710431272</v>
      </c>
      <c r="N17" s="431">
        <v>1912.0876607112059</v>
      </c>
      <c r="O17" s="431">
        <v>1912.0876607112059</v>
      </c>
      <c r="P17" s="432">
        <v>1912.0876607112059</v>
      </c>
    </row>
    <row r="18" spans="1:26" s="59" customFormat="1" ht="15" x14ac:dyDescent="0.2">
      <c r="B18" s="567">
        <v>2015</v>
      </c>
      <c r="C18" s="431">
        <v>1924.4226004571756</v>
      </c>
      <c r="D18" s="431">
        <v>1938.8399816547005</v>
      </c>
      <c r="E18" s="431">
        <v>1943.4692607404104</v>
      </c>
      <c r="F18" s="431">
        <v>1880.679825519898</v>
      </c>
      <c r="G18" s="431">
        <v>1905.376042908066</v>
      </c>
      <c r="H18" s="431">
        <v>1910.5830735304014</v>
      </c>
      <c r="I18" s="431">
        <v>1910.7181483458523</v>
      </c>
      <c r="J18" s="431">
        <v>1912</v>
      </c>
      <c r="K18" s="431">
        <v>1912</v>
      </c>
      <c r="L18" s="431">
        <v>1912</v>
      </c>
      <c r="M18" s="431">
        <v>1899.5868142462102</v>
      </c>
      <c r="N18" s="431">
        <v>1938.8399816547005</v>
      </c>
      <c r="O18" s="431">
        <v>1938.8399816547005</v>
      </c>
      <c r="P18" s="432">
        <v>1938.8399816547005</v>
      </c>
      <c r="R18" s="2"/>
      <c r="S18" s="2"/>
      <c r="T18" s="2"/>
      <c r="U18" s="2"/>
      <c r="V18" s="2"/>
      <c r="W18" s="2"/>
      <c r="X18" s="2"/>
      <c r="Y18" s="2"/>
      <c r="Z18" s="2"/>
    </row>
    <row r="19" spans="1:26" s="59" customFormat="1" ht="15" x14ac:dyDescent="0.2">
      <c r="B19" s="567">
        <v>2016</v>
      </c>
      <c r="C19" s="431">
        <v>1931.6602698444601</v>
      </c>
      <c r="D19" s="431">
        <v>1941.3369453733965</v>
      </c>
      <c r="E19" s="431">
        <v>1953.8094164548049</v>
      </c>
      <c r="F19" s="431">
        <v>1897.1143311383969</v>
      </c>
      <c r="G19" s="431">
        <v>1896.1230349042514</v>
      </c>
      <c r="H19" s="431">
        <v>1906.8775732559577</v>
      </c>
      <c r="I19" s="431">
        <v>1915.1655877845028</v>
      </c>
      <c r="J19" s="431">
        <v>1908</v>
      </c>
      <c r="K19" s="431">
        <v>1908</v>
      </c>
      <c r="L19" s="431">
        <v>1908</v>
      </c>
      <c r="M19" s="431">
        <v>1913.6098987527319</v>
      </c>
      <c r="N19" s="431">
        <v>1941.3369453733965</v>
      </c>
      <c r="O19" s="431">
        <v>1941.3369453733965</v>
      </c>
      <c r="P19" s="432">
        <v>1941.3369453733965</v>
      </c>
      <c r="R19" s="2"/>
      <c r="S19" s="2"/>
      <c r="T19" s="2"/>
      <c r="U19" s="2"/>
      <c r="V19" s="2"/>
      <c r="W19" s="2"/>
      <c r="X19" s="2"/>
      <c r="Y19" s="2"/>
      <c r="Z19" s="2"/>
    </row>
    <row r="20" spans="1:26" s="61" customFormat="1" ht="15" x14ac:dyDescent="0.2">
      <c r="B20" s="567">
        <v>2017</v>
      </c>
      <c r="C20" s="431">
        <v>1935.5437077020442</v>
      </c>
      <c r="D20" s="431">
        <v>1954.5570806948556</v>
      </c>
      <c r="E20" s="431">
        <v>1954.812193563301</v>
      </c>
      <c r="F20" s="431">
        <v>1899.9850982731566</v>
      </c>
      <c r="G20" s="431">
        <v>1902.9211123518792</v>
      </c>
      <c r="H20" s="431">
        <v>1915.2049766156354</v>
      </c>
      <c r="I20" s="431">
        <v>1916.3561661743656</v>
      </c>
      <c r="J20" s="431">
        <v>1910</v>
      </c>
      <c r="K20" s="431">
        <v>1910</v>
      </c>
      <c r="L20" s="431">
        <v>1910</v>
      </c>
      <c r="M20" s="431">
        <v>1914.4113616600164</v>
      </c>
      <c r="N20" s="431">
        <v>1954.5570806948556</v>
      </c>
      <c r="O20" s="431">
        <v>1954.5570806948556</v>
      </c>
      <c r="P20" s="432">
        <v>1954.5570806948556</v>
      </c>
      <c r="R20" s="2"/>
      <c r="S20" s="2"/>
      <c r="T20" s="2"/>
      <c r="U20" s="2"/>
      <c r="V20" s="2"/>
      <c r="W20" s="2"/>
      <c r="X20" s="2"/>
      <c r="Y20" s="2"/>
      <c r="Z20" s="2"/>
    </row>
    <row r="21" spans="1:26" s="59" customFormat="1" ht="15" x14ac:dyDescent="0.2">
      <c r="B21" s="567">
        <v>2018</v>
      </c>
      <c r="C21" s="431">
        <v>1943.972276459381</v>
      </c>
      <c r="D21" s="431">
        <v>1966.4027621268456</v>
      </c>
      <c r="E21" s="431">
        <v>1962.0151524121377</v>
      </c>
      <c r="F21" s="431">
        <v>1919.8765659002861</v>
      </c>
      <c r="G21" s="431">
        <v>1915.0779775802712</v>
      </c>
      <c r="H21" s="431">
        <v>1925.8512532448447</v>
      </c>
      <c r="I21" s="431">
        <v>1920.7797575289551</v>
      </c>
      <c r="J21" s="431">
        <v>1919</v>
      </c>
      <c r="K21" s="431">
        <v>1919</v>
      </c>
      <c r="L21" s="431">
        <v>1919</v>
      </c>
      <c r="M21" s="431">
        <v>1918.136085496227</v>
      </c>
      <c r="N21" s="431">
        <v>1966.4027621268456</v>
      </c>
      <c r="O21" s="431">
        <v>1966.4027621268456</v>
      </c>
      <c r="P21" s="432">
        <v>1966.4027621268456</v>
      </c>
      <c r="R21" s="2"/>
      <c r="S21" s="2"/>
      <c r="T21" s="2"/>
      <c r="U21" s="2"/>
      <c r="V21" s="2"/>
      <c r="W21" s="2"/>
      <c r="X21" s="2"/>
      <c r="Y21" s="2"/>
      <c r="Z21" s="2"/>
    </row>
    <row r="22" spans="1:26" s="59" customFormat="1" ht="15" x14ac:dyDescent="0.2">
      <c r="B22" s="567">
        <v>2019</v>
      </c>
      <c r="C22" s="431">
        <v>1944.0730635153966</v>
      </c>
      <c r="D22" s="431">
        <v>1966.4027621268456</v>
      </c>
      <c r="E22" s="431">
        <v>1962.0151524121377</v>
      </c>
      <c r="F22" s="431">
        <v>1919.8765659002861</v>
      </c>
      <c r="G22" s="431">
        <v>1915.0779775802712</v>
      </c>
      <c r="H22" s="431">
        <v>1925.8512532448447</v>
      </c>
      <c r="I22" s="431">
        <v>1920.7797575289551</v>
      </c>
      <c r="J22" s="431">
        <v>1919</v>
      </c>
      <c r="K22" s="431">
        <v>1919</v>
      </c>
      <c r="L22" s="431">
        <v>1919</v>
      </c>
      <c r="M22" s="431">
        <v>1921.3918066689266</v>
      </c>
      <c r="N22" s="431">
        <v>1966.4027621268456</v>
      </c>
      <c r="O22" s="431">
        <v>1966.4027621268456</v>
      </c>
      <c r="P22" s="432">
        <v>1966.4027621268456</v>
      </c>
      <c r="R22" s="2"/>
      <c r="S22" s="2"/>
      <c r="T22" s="2"/>
      <c r="U22" s="2"/>
      <c r="V22" s="2"/>
      <c r="W22" s="2"/>
      <c r="X22" s="2"/>
      <c r="Y22" s="2"/>
      <c r="Z22" s="2"/>
    </row>
    <row r="23" spans="1:26" ht="15" x14ac:dyDescent="0.2">
      <c r="B23" s="567">
        <v>2020</v>
      </c>
      <c r="C23" s="431">
        <v>1944.0730635154</v>
      </c>
      <c r="D23" s="431">
        <v>1966.4027621268499</v>
      </c>
      <c r="E23" s="431">
        <v>1962.01515241214</v>
      </c>
      <c r="F23" s="431">
        <v>1919.87656590029</v>
      </c>
      <c r="G23" s="431">
        <v>1915.07797758027</v>
      </c>
      <c r="H23" s="431">
        <v>1925.8512532448401</v>
      </c>
      <c r="I23" s="431">
        <v>1920.7797575289601</v>
      </c>
      <c r="J23" s="431">
        <v>1919</v>
      </c>
      <c r="K23" s="431">
        <v>1919</v>
      </c>
      <c r="L23" s="431">
        <v>1919</v>
      </c>
      <c r="M23" s="431">
        <v>1921.39180666893</v>
      </c>
      <c r="N23" s="431">
        <v>1966.4027621268499</v>
      </c>
      <c r="O23" s="431">
        <v>1966.4027621268499</v>
      </c>
      <c r="P23" s="432">
        <v>1966.4027621268499</v>
      </c>
      <c r="S23" s="62"/>
    </row>
    <row r="24" spans="1:26" ht="15" x14ac:dyDescent="0.2">
      <c r="B24" s="567">
        <v>2021</v>
      </c>
      <c r="C24" s="431">
        <v>1944.0730635154</v>
      </c>
      <c r="D24" s="431">
        <v>1966.4027621268499</v>
      </c>
      <c r="E24" s="431">
        <v>1962.01515241214</v>
      </c>
      <c r="F24" s="431">
        <v>1919.87656590029</v>
      </c>
      <c r="G24" s="431">
        <v>1915.07797758027</v>
      </c>
      <c r="H24" s="431">
        <v>1925.8512532448401</v>
      </c>
      <c r="I24" s="431">
        <v>1920.7797575289601</v>
      </c>
      <c r="J24" s="431">
        <v>1919</v>
      </c>
      <c r="K24" s="431">
        <v>1919</v>
      </c>
      <c r="L24" s="431">
        <v>1919</v>
      </c>
      <c r="M24" s="431">
        <v>1921.39180666893</v>
      </c>
      <c r="N24" s="431">
        <v>1966.4027621268499</v>
      </c>
      <c r="O24" s="431">
        <v>1966.4027621268499</v>
      </c>
      <c r="P24" s="432">
        <v>1966.4027621268499</v>
      </c>
      <c r="S24" s="62"/>
    </row>
    <row r="25" spans="1:26" ht="15.75" thickBot="1" x14ac:dyDescent="0.25">
      <c r="B25" s="726">
        <v>2022</v>
      </c>
      <c r="C25" s="727">
        <v>1944</v>
      </c>
      <c r="D25" s="727">
        <v>1966.4027621268499</v>
      </c>
      <c r="E25" s="727">
        <v>1962.01515241214</v>
      </c>
      <c r="F25" s="727">
        <v>1919.87656590029</v>
      </c>
      <c r="G25" s="727">
        <v>1915.07797758027</v>
      </c>
      <c r="H25" s="727">
        <v>1925.8512532448401</v>
      </c>
      <c r="I25" s="727">
        <v>1920.7797575289601</v>
      </c>
      <c r="J25" s="727">
        <v>1919</v>
      </c>
      <c r="K25" s="727">
        <v>1919</v>
      </c>
      <c r="L25" s="727">
        <v>1919</v>
      </c>
      <c r="M25" s="727">
        <v>1919</v>
      </c>
      <c r="N25" s="727">
        <v>1966</v>
      </c>
      <c r="O25" s="727">
        <v>1966</v>
      </c>
      <c r="P25" s="728">
        <v>1966</v>
      </c>
    </row>
    <row r="26" spans="1:26" ht="14.25" x14ac:dyDescent="0.2">
      <c r="B26" s="13"/>
      <c r="C26" s="13"/>
      <c r="D26" s="13"/>
      <c r="E26" s="13"/>
      <c r="F26" s="13"/>
      <c r="G26" s="58"/>
      <c r="H26" s="58"/>
      <c r="I26" s="58"/>
      <c r="J26" s="58"/>
      <c r="K26" s="58"/>
      <c r="L26" s="58"/>
      <c r="M26" s="58"/>
      <c r="N26" s="58"/>
      <c r="O26" s="58"/>
      <c r="P26" s="58"/>
    </row>
    <row r="27" spans="1:26" ht="15" x14ac:dyDescent="0.2">
      <c r="B27" s="433" t="s">
        <v>21</v>
      </c>
      <c r="C27" s="62"/>
      <c r="D27" s="62"/>
      <c r="E27" s="58"/>
      <c r="F27" s="58"/>
      <c r="G27" s="58"/>
      <c r="H27" s="58"/>
      <c r="I27" s="58"/>
      <c r="J27" s="58"/>
      <c r="K27" s="58"/>
      <c r="L27" s="58"/>
      <c r="M27" s="58"/>
      <c r="N27" s="58"/>
      <c r="O27" s="58"/>
      <c r="P27" s="58"/>
    </row>
    <row r="28" spans="1:26" ht="15" x14ac:dyDescent="0.2">
      <c r="B28" s="433" t="s">
        <v>22</v>
      </c>
      <c r="C28" s="63"/>
      <c r="D28" s="63"/>
      <c r="E28" s="60"/>
      <c r="F28" s="60"/>
      <c r="G28" s="58"/>
      <c r="H28" s="58"/>
      <c r="I28" s="58"/>
      <c r="J28" s="58"/>
      <c r="K28" s="58"/>
      <c r="L28" s="58"/>
      <c r="M28" s="58"/>
      <c r="N28" s="58"/>
      <c r="O28" s="58"/>
      <c r="P28" s="58"/>
    </row>
    <row r="29" spans="1:26" ht="15" x14ac:dyDescent="0.2">
      <c r="B29" s="433" t="s">
        <v>23</v>
      </c>
      <c r="C29" s="63"/>
      <c r="D29" s="63"/>
      <c r="E29" s="60"/>
      <c r="F29" s="60"/>
      <c r="G29" s="58"/>
      <c r="H29" s="58"/>
      <c r="I29" s="58"/>
      <c r="J29" s="58"/>
      <c r="K29" s="58"/>
      <c r="L29" s="58"/>
      <c r="M29" s="58"/>
      <c r="N29" s="58"/>
      <c r="O29" s="58"/>
      <c r="P29" s="58"/>
    </row>
    <row r="30" spans="1:26" ht="15" x14ac:dyDescent="0.2">
      <c r="B30" s="433" t="s">
        <v>1156</v>
      </c>
      <c r="C30" s="62"/>
      <c r="D30" s="62"/>
      <c r="E30" s="62"/>
      <c r="F30" s="62"/>
      <c r="G30" s="58"/>
      <c r="H30" s="58"/>
      <c r="I30" s="58"/>
      <c r="J30" s="58"/>
      <c r="K30" s="58"/>
      <c r="L30" s="58"/>
      <c r="M30" s="58"/>
      <c r="N30" s="58"/>
      <c r="O30" s="58"/>
      <c r="P30" s="58"/>
    </row>
    <row r="31" spans="1:26" ht="14.25" customHeight="1" x14ac:dyDescent="0.2">
      <c r="B31" s="433" t="s">
        <v>1126</v>
      </c>
      <c r="C31" s="62"/>
      <c r="D31" s="62"/>
      <c r="E31" s="58"/>
      <c r="F31" s="58"/>
    </row>
    <row r="32" spans="1:26" ht="15" x14ac:dyDescent="0.2">
      <c r="B32" s="433"/>
      <c r="C32" s="62"/>
      <c r="D32" s="62"/>
      <c r="E32" s="62"/>
      <c r="F32" s="62"/>
      <c r="G32" s="62"/>
      <c r="H32" s="62"/>
      <c r="I32" s="62"/>
      <c r="J32" s="62"/>
      <c r="K32" s="62"/>
      <c r="L32" s="62"/>
      <c r="M32" s="62"/>
      <c r="N32" s="62"/>
      <c r="O32" s="62"/>
      <c r="P32" s="62"/>
    </row>
    <row r="33" spans="3:16" ht="14.25" x14ac:dyDescent="0.2">
      <c r="C33" s="62"/>
      <c r="D33" s="62"/>
      <c r="E33" s="58"/>
      <c r="F33" s="58"/>
      <c r="G33" s="58"/>
      <c r="H33" s="58"/>
      <c r="I33" s="58"/>
      <c r="J33" s="58"/>
      <c r="K33" s="58"/>
      <c r="L33" s="58"/>
      <c r="M33" s="58"/>
      <c r="N33" s="58"/>
      <c r="O33" s="58"/>
      <c r="P33" s="58"/>
    </row>
  </sheetData>
  <customSheetViews>
    <customSheetView guid="{0130A164-47D8-42ED-BFB0-B8B31D263DDE}">
      <selection activeCell="T15" sqref="T15"/>
      <pageMargins left="0" right="0" top="0" bottom="0" header="0" footer="0"/>
      <pageSetup orientation="portrait" r:id="rId1"/>
      <headerFooter alignWithMargins="0"/>
    </customSheetView>
  </customSheetViews>
  <mergeCells count="2">
    <mergeCell ref="B3:B4"/>
    <mergeCell ref="C3:P3"/>
  </mergeCell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AG30"/>
  <sheetViews>
    <sheetView showGridLines="0" zoomScaleNormal="100" workbookViewId="0"/>
  </sheetViews>
  <sheetFormatPr baseColWidth="10" defaultColWidth="9.42578125" defaultRowHeight="15" x14ac:dyDescent="0.25"/>
  <cols>
    <col min="1" max="1" width="13.42578125" style="6" customWidth="1"/>
    <col min="2" max="2" width="29.28515625" style="6" customWidth="1"/>
    <col min="3" max="3" width="32" style="6" customWidth="1"/>
    <col min="4" max="9" width="8" style="437" customWidth="1"/>
    <col min="10" max="33" width="8" style="6" customWidth="1"/>
    <col min="34" max="16384" width="9.42578125" style="6"/>
  </cols>
  <sheetData>
    <row r="1" spans="1:33" ht="16.5" x14ac:dyDescent="0.3">
      <c r="A1" s="102" t="str">
        <f ca="1">MID(CELL("filename",A1),FIND("]",CELL("filename",A1))+1,256)</f>
        <v>Table A6.1–9</v>
      </c>
      <c r="B1" s="64" t="s">
        <v>154</v>
      </c>
      <c r="C1" s="64"/>
      <c r="D1" s="434"/>
      <c r="E1" s="434"/>
      <c r="F1" s="434"/>
      <c r="G1" s="434"/>
      <c r="H1" s="434"/>
      <c r="I1" s="434"/>
      <c r="J1" s="64"/>
      <c r="K1" s="64"/>
      <c r="L1" s="64"/>
      <c r="M1" s="64"/>
      <c r="N1" s="64"/>
      <c r="O1" s="64"/>
      <c r="P1" s="64"/>
      <c r="Q1" s="64"/>
      <c r="R1" s="64"/>
      <c r="S1" s="64"/>
      <c r="T1" s="64"/>
      <c r="U1" s="64"/>
      <c r="V1" s="64"/>
      <c r="W1" s="64"/>
      <c r="X1" s="64"/>
      <c r="Y1" s="64"/>
      <c r="Z1" s="64"/>
      <c r="AA1" s="64"/>
      <c r="AB1" s="64"/>
      <c r="AC1" s="64"/>
      <c r="AD1" s="64"/>
      <c r="AE1" s="64"/>
      <c r="AF1" s="98"/>
      <c r="AG1" s="98"/>
    </row>
    <row r="2" spans="1:33" x14ac:dyDescent="0.25">
      <c r="A2" s="102"/>
      <c r="B2" s="64"/>
      <c r="C2" s="64"/>
      <c r="D2" s="434"/>
      <c r="E2" s="434"/>
      <c r="F2" s="434"/>
      <c r="G2" s="434"/>
      <c r="H2" s="434"/>
      <c r="I2" s="434"/>
      <c r="J2" s="64"/>
      <c r="K2" s="64"/>
      <c r="L2" s="64"/>
      <c r="M2" s="64"/>
      <c r="N2" s="64"/>
      <c r="O2" s="64"/>
      <c r="P2" s="64"/>
      <c r="Q2" s="64"/>
      <c r="R2" s="64"/>
      <c r="S2" s="64"/>
      <c r="T2" s="64"/>
      <c r="U2" s="64"/>
      <c r="V2" s="64"/>
      <c r="W2" s="64"/>
      <c r="X2" s="64"/>
      <c r="Y2" s="64"/>
      <c r="Z2" s="64"/>
      <c r="AA2" s="64"/>
      <c r="AB2" s="64"/>
      <c r="AC2" s="64"/>
      <c r="AD2" s="64"/>
      <c r="AE2" s="64"/>
      <c r="AF2" s="98"/>
      <c r="AG2" s="98"/>
    </row>
    <row r="3" spans="1:33" ht="17.25" x14ac:dyDescent="0.25">
      <c r="B3" s="914" t="s">
        <v>4</v>
      </c>
      <c r="C3" s="862" t="s">
        <v>155</v>
      </c>
    </row>
    <row r="4" spans="1:33" ht="17.25" x14ac:dyDescent="0.25">
      <c r="B4" s="915"/>
      <c r="C4" s="862" t="s">
        <v>156</v>
      </c>
    </row>
    <row r="5" spans="1:33" x14ac:dyDescent="0.25">
      <c r="B5" s="863" t="s">
        <v>157</v>
      </c>
      <c r="C5" s="864">
        <v>3.3000000000000002E-2</v>
      </c>
      <c r="D5" s="436"/>
      <c r="E5" s="436"/>
      <c r="F5" s="436"/>
      <c r="G5" s="436"/>
      <c r="H5" s="436"/>
      <c r="I5" s="436"/>
      <c r="J5" s="402"/>
      <c r="K5" s="402"/>
      <c r="L5" s="402"/>
      <c r="M5" s="402"/>
      <c r="N5" s="402"/>
      <c r="O5" s="402"/>
      <c r="P5" s="402"/>
      <c r="Q5" s="402"/>
      <c r="R5" s="402"/>
      <c r="S5" s="402"/>
      <c r="T5" s="402"/>
      <c r="U5" s="402"/>
      <c r="V5" s="402"/>
      <c r="W5" s="402"/>
      <c r="X5" s="402"/>
      <c r="Y5" s="402"/>
      <c r="Z5" s="402"/>
      <c r="AA5" s="402"/>
      <c r="AB5" s="402"/>
      <c r="AC5" s="402"/>
      <c r="AD5" s="402"/>
      <c r="AE5" s="402"/>
      <c r="AF5" s="402"/>
      <c r="AG5" s="402"/>
    </row>
    <row r="6" spans="1:33" x14ac:dyDescent="0.25">
      <c r="B6" s="865">
        <v>1997</v>
      </c>
      <c r="C6" s="866">
        <v>3.2000000000000001E-2</v>
      </c>
    </row>
    <row r="7" spans="1:33" x14ac:dyDescent="0.25">
      <c r="B7" s="865">
        <v>1998</v>
      </c>
      <c r="C7" s="866">
        <v>3.1E-2</v>
      </c>
    </row>
    <row r="8" spans="1:33" x14ac:dyDescent="0.25">
      <c r="B8" s="865">
        <v>1999</v>
      </c>
      <c r="C8" s="866">
        <v>3.3000000000000002E-2</v>
      </c>
    </row>
    <row r="9" spans="1:33" x14ac:dyDescent="0.25">
      <c r="B9" s="865">
        <v>2000</v>
      </c>
      <c r="C9" s="866">
        <v>3.4000000000000002E-2</v>
      </c>
    </row>
    <row r="10" spans="1:33" x14ac:dyDescent="0.25">
      <c r="B10" s="865">
        <v>2001</v>
      </c>
      <c r="C10" s="866">
        <v>3.4000000000000002E-2</v>
      </c>
    </row>
    <row r="11" spans="1:33" x14ac:dyDescent="0.25">
      <c r="B11" s="865">
        <v>2002</v>
      </c>
      <c r="C11" s="866">
        <v>3.3000000000000002E-2</v>
      </c>
    </row>
    <row r="12" spans="1:33" x14ac:dyDescent="0.25">
      <c r="B12" s="865">
        <v>2003</v>
      </c>
      <c r="C12" s="866">
        <v>3.3000000000000002E-2</v>
      </c>
    </row>
    <row r="13" spans="1:33" x14ac:dyDescent="0.25">
      <c r="B13" s="865">
        <v>2004</v>
      </c>
      <c r="C13" s="866">
        <v>3.3000000000000002E-2</v>
      </c>
    </row>
    <row r="14" spans="1:33" x14ac:dyDescent="0.25">
      <c r="B14" s="865">
        <v>2005</v>
      </c>
      <c r="C14" s="866">
        <v>3.2000000000000001E-2</v>
      </c>
    </row>
    <row r="15" spans="1:33" x14ac:dyDescent="0.25">
      <c r="B15" s="865">
        <v>2006</v>
      </c>
      <c r="C15" s="866">
        <v>3.2000000000000001E-2</v>
      </c>
    </row>
    <row r="16" spans="1:33" x14ac:dyDescent="0.25">
      <c r="B16" s="865">
        <v>2007</v>
      </c>
      <c r="C16" s="866">
        <v>3.2000000000000001E-2</v>
      </c>
    </row>
    <row r="17" spans="2:31" x14ac:dyDescent="0.25">
      <c r="B17" s="865">
        <v>2008</v>
      </c>
      <c r="C17" s="866">
        <v>3.2000000000000001E-2</v>
      </c>
    </row>
    <row r="18" spans="2:31" x14ac:dyDescent="0.25">
      <c r="B18" s="865">
        <v>2009</v>
      </c>
      <c r="C18" s="866">
        <v>3.2000000000000001E-2</v>
      </c>
    </row>
    <row r="19" spans="2:31" x14ac:dyDescent="0.25">
      <c r="B19" s="865">
        <v>2010</v>
      </c>
      <c r="C19" s="866">
        <v>3.2000000000000001E-2</v>
      </c>
    </row>
    <row r="20" spans="2:31" x14ac:dyDescent="0.25">
      <c r="B20" s="865">
        <v>2011</v>
      </c>
      <c r="C20" s="866">
        <v>3.3000000000000002E-2</v>
      </c>
    </row>
    <row r="21" spans="2:31" x14ac:dyDescent="0.25">
      <c r="B21" s="865">
        <v>2012</v>
      </c>
      <c r="C21" s="866">
        <v>3.1E-2</v>
      </c>
    </row>
    <row r="22" spans="2:31" x14ac:dyDescent="0.25">
      <c r="B22" s="865">
        <v>2013</v>
      </c>
      <c r="C22" s="866">
        <v>3.1E-2</v>
      </c>
    </row>
    <row r="23" spans="2:31" x14ac:dyDescent="0.25">
      <c r="B23" s="865">
        <v>2014</v>
      </c>
      <c r="C23" s="866">
        <v>3.1E-2</v>
      </c>
    </row>
    <row r="24" spans="2:31" x14ac:dyDescent="0.25">
      <c r="B24" s="865">
        <v>2015</v>
      </c>
      <c r="C24" s="866">
        <v>3.3000000000000002E-2</v>
      </c>
    </row>
    <row r="25" spans="2:31" x14ac:dyDescent="0.25">
      <c r="B25" s="865">
        <v>2016</v>
      </c>
      <c r="C25" s="866">
        <v>3.2000000000000001E-2</v>
      </c>
    </row>
    <row r="26" spans="2:31" x14ac:dyDescent="0.25">
      <c r="B26" s="865">
        <v>2017</v>
      </c>
      <c r="C26" s="866">
        <v>3.3000000000000002E-2</v>
      </c>
    </row>
    <row r="27" spans="2:31" x14ac:dyDescent="0.25">
      <c r="B27" s="867" t="s">
        <v>158</v>
      </c>
      <c r="C27" s="868">
        <v>3.2000000000000001E-2</v>
      </c>
      <c r="D27" s="599"/>
      <c r="E27" s="599"/>
      <c r="F27" s="599"/>
      <c r="G27" s="599"/>
      <c r="H27" s="599"/>
      <c r="I27" s="599"/>
    </row>
    <row r="29" spans="2:31" x14ac:dyDescent="0.25">
      <c r="B29" s="58" t="s">
        <v>159</v>
      </c>
      <c r="C29" s="403"/>
      <c r="D29" s="435"/>
      <c r="E29" s="435"/>
      <c r="F29" s="435"/>
      <c r="G29" s="435"/>
      <c r="H29" s="435"/>
      <c r="I29" s="435"/>
      <c r="J29" s="403"/>
      <c r="K29" s="403"/>
      <c r="L29" s="403"/>
      <c r="M29" s="403"/>
      <c r="N29" s="403"/>
      <c r="O29" s="403"/>
      <c r="P29" s="403"/>
      <c r="Q29" s="403"/>
      <c r="R29" s="403"/>
      <c r="S29" s="403"/>
      <c r="T29" s="403"/>
      <c r="U29" s="403"/>
      <c r="V29" s="403"/>
      <c r="W29" s="403"/>
      <c r="X29" s="403"/>
      <c r="Y29" s="403"/>
      <c r="Z29" s="403"/>
      <c r="AA29" s="403"/>
      <c r="AB29" s="403"/>
      <c r="AC29" s="403"/>
      <c r="AD29" s="403"/>
      <c r="AE29" s="403"/>
    </row>
    <row r="30" spans="2:31" ht="62.65" customHeight="1" x14ac:dyDescent="0.25">
      <c r="B30" s="912" t="s">
        <v>160</v>
      </c>
      <c r="C30" s="913"/>
      <c r="D30" s="6"/>
      <c r="E30" s="6"/>
      <c r="F30" s="6"/>
      <c r="G30" s="6"/>
      <c r="H30" s="6"/>
      <c r="I30" s="6"/>
    </row>
  </sheetData>
  <customSheetViews>
    <customSheetView guid="{0130A164-47D8-42ED-BFB0-B8B31D263DDE}" scale="84">
      <selection activeCell="C4" sqref="C4:AG6"/>
      <pageMargins left="0" right="0" top="0" bottom="0" header="0" footer="0"/>
      <pageSetup orientation="portrait" r:id="rId1"/>
    </customSheetView>
  </customSheetViews>
  <mergeCells count="2">
    <mergeCell ref="B30:C30"/>
    <mergeCell ref="B3:B4"/>
  </mergeCell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P31"/>
  <sheetViews>
    <sheetView showGridLines="0" zoomScaleNormal="100" workbookViewId="0"/>
  </sheetViews>
  <sheetFormatPr baseColWidth="10" defaultColWidth="9.42578125" defaultRowHeight="15.75" x14ac:dyDescent="0.25"/>
  <cols>
    <col min="1" max="1" width="15" style="4" customWidth="1"/>
    <col min="2" max="2" width="52.5703125" style="4" customWidth="1"/>
    <col min="3" max="3" width="23.42578125" style="4" customWidth="1"/>
    <col min="4" max="4" width="20.5703125" style="4" customWidth="1"/>
    <col min="5" max="5" width="17.42578125" style="4" customWidth="1"/>
    <col min="6" max="6" width="17" style="4" customWidth="1"/>
    <col min="7" max="8" width="17.5703125" style="4" customWidth="1"/>
    <col min="9" max="9" width="15.5703125" style="4" customWidth="1"/>
    <col min="10" max="16384" width="9.42578125" style="4"/>
  </cols>
  <sheetData>
    <row r="1" spans="1:16" ht="16.5" x14ac:dyDescent="0.3">
      <c r="A1" s="59" t="str">
        <f ca="1">MID(CELL("filename",A1),FIND("]",CELL("filename",A1))+1,256)</f>
        <v>Table A6.1–10</v>
      </c>
      <c r="B1" s="113" t="s">
        <v>161</v>
      </c>
      <c r="C1" s="98"/>
      <c r="D1" s="98"/>
      <c r="E1" s="98"/>
      <c r="F1" s="98"/>
      <c r="G1" s="98"/>
      <c r="H1" s="98"/>
      <c r="I1" s="98"/>
      <c r="J1" s="64"/>
      <c r="K1" s="14"/>
    </row>
    <row r="2" spans="1:16" x14ac:dyDescent="0.25">
      <c r="A2" s="65"/>
      <c r="B2" s="113"/>
      <c r="C2" s="98"/>
      <c r="D2" s="98"/>
      <c r="E2" s="98"/>
      <c r="F2" s="98"/>
      <c r="G2" s="98"/>
      <c r="H2" s="98"/>
      <c r="I2" s="98"/>
      <c r="J2" s="64"/>
      <c r="K2" s="14"/>
    </row>
    <row r="3" spans="1:16" ht="20.25" customHeight="1" x14ac:dyDescent="0.25">
      <c r="A3" s="65"/>
      <c r="B3" s="916" t="s">
        <v>162</v>
      </c>
      <c r="C3" s="916" t="s">
        <v>163</v>
      </c>
      <c r="D3" s="918" t="s">
        <v>36</v>
      </c>
      <c r="E3" s="920" t="s">
        <v>164</v>
      </c>
      <c r="F3" s="921"/>
      <c r="G3" s="922"/>
      <c r="H3" s="926" t="s">
        <v>1165</v>
      </c>
      <c r="I3" s="923" t="s">
        <v>165</v>
      </c>
      <c r="J3" s="64"/>
      <c r="K3" s="38"/>
      <c r="L3" s="5"/>
      <c r="M3" s="5"/>
      <c r="N3" s="5"/>
      <c r="O3" s="5"/>
      <c r="P3" s="5"/>
    </row>
    <row r="4" spans="1:16" ht="33.75" customHeight="1" x14ac:dyDescent="0.25">
      <c r="A4" s="65"/>
      <c r="B4" s="917"/>
      <c r="C4" s="917"/>
      <c r="D4" s="919"/>
      <c r="E4" s="114" t="s">
        <v>166</v>
      </c>
      <c r="F4" s="925" t="s">
        <v>167</v>
      </c>
      <c r="G4" s="923"/>
      <c r="H4" s="927"/>
      <c r="I4" s="924"/>
      <c r="J4" s="65"/>
    </row>
    <row r="5" spans="1:16" ht="18.75" customHeight="1" x14ac:dyDescent="0.25">
      <c r="A5" s="65"/>
      <c r="B5" s="725"/>
      <c r="C5" s="725" t="s">
        <v>140</v>
      </c>
      <c r="D5" s="115"/>
      <c r="E5" s="116"/>
      <c r="F5" s="117" t="s">
        <v>168</v>
      </c>
      <c r="G5" s="118" t="s">
        <v>169</v>
      </c>
      <c r="H5" s="118"/>
      <c r="I5" s="118"/>
      <c r="J5" s="64"/>
      <c r="K5" s="14"/>
    </row>
    <row r="6" spans="1:16" ht="16.5" customHeight="1" x14ac:dyDescent="0.25">
      <c r="A6" s="65"/>
      <c r="B6" s="753" t="s">
        <v>170</v>
      </c>
      <c r="C6" s="753" t="s">
        <v>171</v>
      </c>
      <c r="D6" s="754" t="s">
        <v>14</v>
      </c>
      <c r="E6" s="755">
        <v>2344</v>
      </c>
      <c r="F6" s="756">
        <v>-0.33</v>
      </c>
      <c r="G6" s="756">
        <v>0.22</v>
      </c>
      <c r="H6" s="757">
        <v>98.78</v>
      </c>
      <c r="I6" s="758">
        <v>3.1827884615384616</v>
      </c>
      <c r="J6" s="64"/>
      <c r="K6" s="14"/>
    </row>
    <row r="7" spans="1:16" ht="18.75" customHeight="1" x14ac:dyDescent="0.25">
      <c r="A7" s="65"/>
      <c r="B7" s="753" t="s">
        <v>172</v>
      </c>
      <c r="C7" s="753" t="s">
        <v>171</v>
      </c>
      <c r="D7" s="754" t="s">
        <v>8</v>
      </c>
      <c r="E7" s="755">
        <v>2212</v>
      </c>
      <c r="F7" s="759">
        <v>-0.26</v>
      </c>
      <c r="G7" s="756">
        <v>0.26</v>
      </c>
      <c r="H7" s="757">
        <v>98.78</v>
      </c>
      <c r="I7" s="757">
        <v>7.7</v>
      </c>
      <c r="J7" s="64"/>
      <c r="K7" s="14"/>
    </row>
    <row r="8" spans="1:16" ht="18.75" customHeight="1" x14ac:dyDescent="0.25">
      <c r="A8" s="65"/>
      <c r="B8" s="753" t="s">
        <v>173</v>
      </c>
      <c r="C8" s="753" t="s">
        <v>171</v>
      </c>
      <c r="D8" s="754" t="s">
        <v>13</v>
      </c>
      <c r="E8" s="755">
        <v>2333</v>
      </c>
      <c r="F8" s="756">
        <v>-0.14000000000000001</v>
      </c>
      <c r="G8" s="756">
        <v>0.14000000000000001</v>
      </c>
      <c r="H8" s="757">
        <v>98.78</v>
      </c>
      <c r="I8" s="758">
        <v>3.2397870000000002</v>
      </c>
      <c r="J8" s="64"/>
      <c r="K8" s="14"/>
    </row>
    <row r="9" spans="1:16" ht="18.75" customHeight="1" x14ac:dyDescent="0.25">
      <c r="A9" s="65"/>
      <c r="B9" s="753" t="s">
        <v>174</v>
      </c>
      <c r="C9" s="753" t="s">
        <v>171</v>
      </c>
      <c r="D9" s="754" t="s">
        <v>8</v>
      </c>
      <c r="E9" s="755">
        <v>2212</v>
      </c>
      <c r="F9" s="756">
        <v>-0.26</v>
      </c>
      <c r="G9" s="756">
        <v>0.26</v>
      </c>
      <c r="H9" s="757">
        <v>98.78</v>
      </c>
      <c r="I9" s="758">
        <v>7.7</v>
      </c>
      <c r="J9" s="64"/>
      <c r="K9" s="14"/>
    </row>
    <row r="10" spans="1:16" ht="19.5" customHeight="1" x14ac:dyDescent="0.25">
      <c r="A10" s="65"/>
      <c r="B10" s="753" t="s">
        <v>175</v>
      </c>
      <c r="C10" s="753" t="s">
        <v>171</v>
      </c>
      <c r="D10" s="119" t="s">
        <v>8</v>
      </c>
      <c r="E10" s="755">
        <v>2212</v>
      </c>
      <c r="F10" s="756">
        <v>-0.26</v>
      </c>
      <c r="G10" s="756">
        <v>0.26</v>
      </c>
      <c r="H10" s="757">
        <v>98.78</v>
      </c>
      <c r="I10" s="758">
        <v>7.7</v>
      </c>
      <c r="J10" s="64"/>
      <c r="K10" s="14"/>
    </row>
    <row r="11" spans="1:16" ht="19.5" customHeight="1" x14ac:dyDescent="0.25">
      <c r="A11" s="65"/>
      <c r="B11" s="753" t="s">
        <v>176</v>
      </c>
      <c r="C11" s="753" t="s">
        <v>177</v>
      </c>
      <c r="D11" s="119" t="s">
        <v>178</v>
      </c>
      <c r="E11" s="755">
        <v>2571</v>
      </c>
      <c r="F11" s="756">
        <v>-7.0000000000000007E-2</v>
      </c>
      <c r="G11" s="756">
        <v>7.0000000000000007E-2</v>
      </c>
      <c r="H11" s="757">
        <v>98.78</v>
      </c>
      <c r="I11" s="758">
        <v>8.2943406593406568</v>
      </c>
      <c r="J11" s="64"/>
      <c r="K11" s="14"/>
    </row>
    <row r="12" spans="1:16" ht="18.75" customHeight="1" x14ac:dyDescent="0.25">
      <c r="A12" s="65"/>
      <c r="B12" s="753" t="s">
        <v>10</v>
      </c>
      <c r="C12" s="753" t="s">
        <v>177</v>
      </c>
      <c r="D12" s="119" t="s">
        <v>179</v>
      </c>
      <c r="E12" s="755" t="s">
        <v>180</v>
      </c>
      <c r="F12" s="756">
        <v>-7.0000000000000007E-2</v>
      </c>
      <c r="G12" s="756">
        <v>7.0000000000000007E-2</v>
      </c>
      <c r="H12" s="757">
        <v>98.78</v>
      </c>
      <c r="I12" s="757" t="s">
        <v>181</v>
      </c>
      <c r="J12" s="64"/>
      <c r="K12" s="14"/>
    </row>
    <row r="13" spans="1:16" ht="18.75" customHeight="1" x14ac:dyDescent="0.25">
      <c r="A13" s="65"/>
      <c r="B13" s="753" t="s">
        <v>12</v>
      </c>
      <c r="C13" s="753" t="s">
        <v>177</v>
      </c>
      <c r="D13" s="119" t="s">
        <v>179</v>
      </c>
      <c r="E13" s="755">
        <v>2651</v>
      </c>
      <c r="F13" s="756">
        <v>-7.0000000000000007E-2</v>
      </c>
      <c r="G13" s="756">
        <v>7.0000000000000007E-2</v>
      </c>
      <c r="H13" s="757">
        <v>98.38</v>
      </c>
      <c r="I13" s="757" t="s">
        <v>181</v>
      </c>
      <c r="J13" s="64"/>
      <c r="K13" s="14"/>
    </row>
    <row r="14" spans="1:16" x14ac:dyDescent="0.25">
      <c r="A14" s="65"/>
      <c r="B14" s="753" t="s">
        <v>182</v>
      </c>
      <c r="C14" s="753" t="s">
        <v>177</v>
      </c>
      <c r="D14" s="119" t="s">
        <v>179</v>
      </c>
      <c r="E14" s="755" t="s">
        <v>183</v>
      </c>
      <c r="F14" s="756">
        <v>-7.0000000000000007E-2</v>
      </c>
      <c r="G14" s="756">
        <v>7.0000000000000007E-2</v>
      </c>
      <c r="H14" s="757">
        <v>98.78</v>
      </c>
      <c r="I14" s="757" t="s">
        <v>181</v>
      </c>
      <c r="J14" s="64"/>
      <c r="K14" s="14"/>
    </row>
    <row r="15" spans="1:16" ht="17.25" customHeight="1" x14ac:dyDescent="0.25">
      <c r="A15" s="65"/>
      <c r="B15" s="753" t="s">
        <v>184</v>
      </c>
      <c r="C15" s="753" t="s">
        <v>185</v>
      </c>
      <c r="D15" s="119" t="s">
        <v>9</v>
      </c>
      <c r="E15" s="755">
        <v>1463</v>
      </c>
      <c r="F15" s="759">
        <v>-0.13</v>
      </c>
      <c r="G15" s="759">
        <v>0.13</v>
      </c>
      <c r="H15" s="760">
        <v>99.92</v>
      </c>
      <c r="I15" s="757">
        <v>24</v>
      </c>
      <c r="J15" s="64"/>
      <c r="K15" s="14"/>
    </row>
    <row r="16" spans="1:16" ht="17.25" customHeight="1" x14ac:dyDescent="0.25">
      <c r="A16" s="65"/>
      <c r="B16" s="753" t="s">
        <v>9</v>
      </c>
      <c r="C16" s="753" t="s">
        <v>185</v>
      </c>
      <c r="D16" s="119" t="s">
        <v>9</v>
      </c>
      <c r="E16" s="755">
        <v>1463</v>
      </c>
      <c r="F16" s="756">
        <v>-0.13</v>
      </c>
      <c r="G16" s="756">
        <v>0.13</v>
      </c>
      <c r="H16" s="757">
        <v>99.61</v>
      </c>
      <c r="I16" s="761">
        <v>36</v>
      </c>
      <c r="J16" s="64"/>
      <c r="K16" s="14"/>
    </row>
    <row r="17" spans="1:11" ht="17.25" customHeight="1" x14ac:dyDescent="0.25">
      <c r="A17" s="65"/>
      <c r="B17" s="753" t="s">
        <v>186</v>
      </c>
      <c r="C17" s="753" t="s">
        <v>187</v>
      </c>
      <c r="D17" s="119" t="s">
        <v>188</v>
      </c>
      <c r="E17" s="755" t="s">
        <v>189</v>
      </c>
      <c r="F17" s="756">
        <v>-0.08</v>
      </c>
      <c r="G17" s="756">
        <v>0.08</v>
      </c>
      <c r="H17" s="757">
        <v>99.839999999999989</v>
      </c>
      <c r="I17" s="761">
        <v>24</v>
      </c>
      <c r="J17" s="64"/>
      <c r="K17" s="14"/>
    </row>
    <row r="18" spans="1:11" ht="16.5" customHeight="1" x14ac:dyDescent="0.25">
      <c r="A18" s="65"/>
      <c r="B18" s="753" t="s">
        <v>190</v>
      </c>
      <c r="C18" s="753" t="s">
        <v>187</v>
      </c>
      <c r="D18" s="119" t="s">
        <v>188</v>
      </c>
      <c r="E18" s="755">
        <v>1743</v>
      </c>
      <c r="F18" s="756">
        <v>-0.08</v>
      </c>
      <c r="G18" s="756">
        <v>0.08</v>
      </c>
      <c r="H18" s="757">
        <v>99.839999999999989</v>
      </c>
      <c r="I18" s="761">
        <v>24</v>
      </c>
      <c r="J18" s="64"/>
      <c r="K18" s="14"/>
    </row>
    <row r="19" spans="1:11" ht="16.5" customHeight="1" x14ac:dyDescent="0.25">
      <c r="A19" s="65"/>
      <c r="B19" s="753" t="s">
        <v>191</v>
      </c>
      <c r="C19" s="753" t="s">
        <v>187</v>
      </c>
      <c r="D19" s="119" t="s">
        <v>8</v>
      </c>
      <c r="E19" s="762">
        <v>1775</v>
      </c>
      <c r="F19" s="759" t="s">
        <v>192</v>
      </c>
      <c r="G19" s="759">
        <v>0.11</v>
      </c>
      <c r="H19" s="760">
        <v>99.36</v>
      </c>
      <c r="I19" s="761">
        <v>21</v>
      </c>
      <c r="J19" s="64"/>
      <c r="K19" s="14"/>
    </row>
    <row r="20" spans="1:11" ht="18" customHeight="1" x14ac:dyDescent="0.25">
      <c r="A20" s="65"/>
      <c r="B20" s="753" t="s">
        <v>193</v>
      </c>
      <c r="C20" s="753" t="s">
        <v>187</v>
      </c>
      <c r="D20" s="119" t="s">
        <v>188</v>
      </c>
      <c r="E20" s="755">
        <v>2189</v>
      </c>
      <c r="F20" s="756">
        <v>-0.02</v>
      </c>
      <c r="G20" s="756">
        <v>0.02</v>
      </c>
      <c r="H20" s="757">
        <v>99.839999999999989</v>
      </c>
      <c r="I20" s="761">
        <v>19</v>
      </c>
      <c r="J20" s="64"/>
      <c r="K20" s="14"/>
    </row>
    <row r="21" spans="1:11" ht="18.75" customHeight="1" x14ac:dyDescent="0.25">
      <c r="A21" s="65"/>
      <c r="B21" s="753" t="s">
        <v>194</v>
      </c>
      <c r="C21" s="753" t="s">
        <v>187</v>
      </c>
      <c r="D21" s="119" t="s">
        <v>188</v>
      </c>
      <c r="E21" s="755">
        <v>2352</v>
      </c>
      <c r="F21" s="756">
        <v>-0.02</v>
      </c>
      <c r="G21" s="756">
        <v>0.02</v>
      </c>
      <c r="H21" s="757">
        <v>99.839999999999989</v>
      </c>
      <c r="I21" s="761">
        <v>12</v>
      </c>
      <c r="J21" s="64"/>
      <c r="K21" s="14"/>
    </row>
    <row r="22" spans="1:11" ht="18.75" customHeight="1" x14ac:dyDescent="0.25">
      <c r="A22" s="65"/>
      <c r="B22" s="763" t="s">
        <v>195</v>
      </c>
      <c r="C22" s="764" t="s">
        <v>196</v>
      </c>
      <c r="D22" s="765" t="s">
        <v>197</v>
      </c>
      <c r="E22" s="766" t="s">
        <v>198</v>
      </c>
      <c r="F22" s="767">
        <v>-0.06</v>
      </c>
      <c r="G22" s="767">
        <v>0.06</v>
      </c>
      <c r="H22" s="768">
        <v>98.78</v>
      </c>
      <c r="I22" s="768" t="s">
        <v>181</v>
      </c>
      <c r="J22" s="64"/>
      <c r="K22" s="14"/>
    </row>
    <row r="23" spans="1:11" x14ac:dyDescent="0.25">
      <c r="A23" s="65"/>
      <c r="B23" s="98"/>
      <c r="C23" s="122"/>
      <c r="D23" s="120"/>
      <c r="E23" s="123"/>
      <c r="F23" s="124"/>
      <c r="G23" s="124"/>
      <c r="H23" s="124"/>
      <c r="I23" s="125"/>
      <c r="J23" s="64"/>
      <c r="K23" s="14"/>
    </row>
    <row r="24" spans="1:11" x14ac:dyDescent="0.25">
      <c r="A24" s="65"/>
      <c r="B24" s="98" t="s">
        <v>21</v>
      </c>
      <c r="C24" s="113"/>
      <c r="D24" s="113"/>
      <c r="E24" s="113"/>
      <c r="F24" s="113"/>
      <c r="G24" s="113"/>
      <c r="H24" s="113"/>
      <c r="I24" s="113"/>
      <c r="J24" s="64"/>
      <c r="K24" s="14"/>
    </row>
    <row r="25" spans="1:11" x14ac:dyDescent="0.25">
      <c r="A25" s="65"/>
      <c r="B25" s="98" t="s">
        <v>199</v>
      </c>
      <c r="C25" s="113"/>
      <c r="D25" s="113"/>
      <c r="E25" s="113"/>
      <c r="F25" s="113"/>
      <c r="G25" s="113"/>
      <c r="H25" s="113"/>
      <c r="I25" s="113"/>
      <c r="J25" s="64"/>
      <c r="K25" s="14"/>
    </row>
    <row r="26" spans="1:11" x14ac:dyDescent="0.25">
      <c r="A26" s="65"/>
      <c r="B26" s="98" t="s">
        <v>1</v>
      </c>
      <c r="C26" s="113"/>
      <c r="D26" s="113"/>
      <c r="E26" s="113"/>
      <c r="F26" s="113"/>
      <c r="G26" s="113"/>
      <c r="H26" s="113"/>
      <c r="I26" s="113"/>
      <c r="J26" s="64"/>
      <c r="K26" s="14"/>
    </row>
    <row r="27" spans="1:11" x14ac:dyDescent="0.25">
      <c r="A27" s="65"/>
      <c r="B27" s="120" t="s">
        <v>200</v>
      </c>
      <c r="C27" s="113"/>
      <c r="D27" s="113"/>
      <c r="E27" s="113"/>
      <c r="F27" s="113"/>
      <c r="G27" s="113"/>
      <c r="H27" s="113"/>
      <c r="I27" s="113"/>
      <c r="J27" s="64"/>
      <c r="K27" s="14"/>
    </row>
    <row r="28" spans="1:11" x14ac:dyDescent="0.25">
      <c r="A28" s="65"/>
      <c r="B28" s="600" t="s">
        <v>1166</v>
      </c>
      <c r="C28" s="113"/>
      <c r="D28" s="113"/>
      <c r="E28" s="113"/>
      <c r="F28" s="113"/>
      <c r="G28" s="113"/>
      <c r="H28" s="113"/>
      <c r="I28" s="113"/>
      <c r="J28" s="64"/>
      <c r="K28" s="14"/>
    </row>
    <row r="29" spans="1:11" x14ac:dyDescent="0.25">
      <c r="A29" s="65"/>
      <c r="B29" s="121" t="s">
        <v>201</v>
      </c>
      <c r="C29" s="113"/>
      <c r="D29" s="113"/>
      <c r="E29" s="113"/>
      <c r="F29" s="113"/>
      <c r="G29" s="113"/>
      <c r="H29" s="113"/>
      <c r="I29" s="113"/>
      <c r="J29" s="64"/>
      <c r="K29" s="14"/>
    </row>
    <row r="30" spans="1:11" x14ac:dyDescent="0.25">
      <c r="A30" s="65"/>
      <c r="B30" s="98"/>
      <c r="C30" s="98"/>
      <c r="D30" s="98"/>
      <c r="E30" s="98"/>
      <c r="F30" s="98"/>
      <c r="G30" s="98"/>
      <c r="H30" s="98"/>
      <c r="I30" s="98"/>
      <c r="J30" s="64"/>
      <c r="K30" s="14"/>
    </row>
    <row r="31" spans="1:11" x14ac:dyDescent="0.25">
      <c r="B31" s="65"/>
      <c r="C31" s="65"/>
      <c r="D31" s="65"/>
      <c r="E31" s="65"/>
      <c r="F31" s="65"/>
      <c r="G31" s="65"/>
      <c r="H31" s="65"/>
      <c r="I31" s="65"/>
      <c r="J31" s="14"/>
      <c r="K31" s="14"/>
    </row>
  </sheetData>
  <customSheetViews>
    <customSheetView guid="{0130A164-47D8-42ED-BFB0-B8B31D263DDE}" scale="96" showGridLines="0">
      <selection activeCell="B12" sqref="B12:H13"/>
      <pageMargins left="0" right="0" top="0" bottom="0" header="0" footer="0"/>
      <pageSetup orientation="portrait" r:id="rId1"/>
      <headerFooter alignWithMargins="0"/>
    </customSheetView>
  </customSheetViews>
  <mergeCells count="7">
    <mergeCell ref="B3:B4"/>
    <mergeCell ref="C3:C4"/>
    <mergeCell ref="D3:D4"/>
    <mergeCell ref="E3:G3"/>
    <mergeCell ref="I3:I4"/>
    <mergeCell ref="F4:G4"/>
    <mergeCell ref="H3:H4"/>
  </mergeCells>
  <pageMargins left="0.75" right="0.75" top="1" bottom="1" header="0.5" footer="0.5"/>
  <pageSetup orientation="portrait" r:id="rId2"/>
  <headerFooter alignWithMargins="0"/>
  <customProperties>
    <customPr name="EpmWorksheetKeyString_GUID" r:id="rId3"/>
  </customProperties>
  <ignoredErrors>
    <ignoredError sqref="F19"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AM20"/>
  <sheetViews>
    <sheetView showGridLines="0" zoomScaleNormal="100" workbookViewId="0"/>
  </sheetViews>
  <sheetFormatPr baseColWidth="10" defaultColWidth="9.42578125" defaultRowHeight="12.75" x14ac:dyDescent="0.2"/>
  <cols>
    <col min="1" max="1" width="17.28515625" style="1" customWidth="1"/>
    <col min="2" max="2" width="28.42578125" style="2" customWidth="1"/>
    <col min="3" max="3" width="20.5703125" style="2" customWidth="1"/>
    <col min="4" max="39" width="9.42578125" style="2"/>
    <col min="40" max="16384" width="9.42578125" style="1"/>
  </cols>
  <sheetData>
    <row r="1" spans="1:5" s="2" customFormat="1" ht="16.5" x14ac:dyDescent="0.3">
      <c r="A1" s="59" t="str">
        <f ca="1">MID(CELL("filename",A1),FIND("]",CELL("filename",A1))+1,256)</f>
        <v>Table A6.1–11</v>
      </c>
      <c r="B1" s="129" t="s">
        <v>202</v>
      </c>
      <c r="C1" s="58"/>
      <c r="D1" s="58"/>
      <c r="E1" s="13"/>
    </row>
    <row r="2" spans="1:5" s="2" customFormat="1" ht="14.25" x14ac:dyDescent="0.2">
      <c r="A2" s="59"/>
      <c r="B2" s="58"/>
      <c r="C2" s="58"/>
      <c r="D2" s="58"/>
      <c r="E2" s="13"/>
    </row>
    <row r="3" spans="1:5" s="2" customFormat="1" ht="15.75" customHeight="1" x14ac:dyDescent="0.2">
      <c r="A3" s="59"/>
      <c r="B3" s="126" t="s">
        <v>203</v>
      </c>
      <c r="C3" s="127" t="s">
        <v>111</v>
      </c>
      <c r="D3" s="58"/>
      <c r="E3" s="13"/>
    </row>
    <row r="4" spans="1:5" s="2" customFormat="1" ht="19.5" customHeight="1" x14ac:dyDescent="0.2">
      <c r="A4" s="59"/>
      <c r="B4" s="128" t="s">
        <v>204</v>
      </c>
      <c r="C4" s="88" t="s">
        <v>205</v>
      </c>
      <c r="D4" s="58"/>
      <c r="E4" s="13"/>
    </row>
    <row r="5" spans="1:5" s="2" customFormat="1" ht="18.75" customHeight="1" x14ac:dyDescent="0.2">
      <c r="A5" s="59"/>
      <c r="B5" s="112" t="s">
        <v>206</v>
      </c>
      <c r="C5" s="105" t="s">
        <v>207</v>
      </c>
      <c r="D5" s="58"/>
      <c r="E5" s="13"/>
    </row>
    <row r="6" spans="1:5" s="2" customFormat="1" ht="18.75" customHeight="1" x14ac:dyDescent="0.2">
      <c r="A6" s="59"/>
      <c r="B6" s="111"/>
      <c r="C6" s="87"/>
      <c r="D6" s="58"/>
      <c r="E6" s="13"/>
    </row>
    <row r="7" spans="1:5" s="2" customFormat="1" ht="14.25" x14ac:dyDescent="0.2">
      <c r="A7" s="59"/>
      <c r="B7" s="58" t="s">
        <v>21</v>
      </c>
      <c r="C7" s="58"/>
      <c r="D7" s="58"/>
      <c r="E7" s="13"/>
    </row>
    <row r="8" spans="1:5" s="2" customFormat="1" ht="14.25" x14ac:dyDescent="0.2">
      <c r="A8" s="59"/>
      <c r="B8" s="58" t="s">
        <v>64</v>
      </c>
      <c r="C8" s="58"/>
      <c r="D8" s="58"/>
      <c r="E8" s="13"/>
    </row>
    <row r="9" spans="1:5" s="2" customFormat="1" ht="14.25" x14ac:dyDescent="0.2">
      <c r="A9" s="59"/>
      <c r="B9" s="58" t="s">
        <v>208</v>
      </c>
      <c r="C9" s="58"/>
      <c r="D9" s="58"/>
      <c r="E9" s="13"/>
    </row>
    <row r="10" spans="1:5" ht="14.25" x14ac:dyDescent="0.2">
      <c r="A10" s="59"/>
      <c r="B10" s="58"/>
      <c r="C10" s="58"/>
      <c r="D10" s="58"/>
      <c r="E10" s="13"/>
    </row>
    <row r="11" spans="1:5" x14ac:dyDescent="0.2">
      <c r="B11" s="13"/>
      <c r="C11" s="13"/>
      <c r="D11" s="13"/>
      <c r="E11" s="13"/>
    </row>
    <row r="12" spans="1:5" x14ac:dyDescent="0.2">
      <c r="B12" s="13"/>
      <c r="C12" s="13"/>
      <c r="D12" s="13"/>
      <c r="E12" s="13"/>
    </row>
    <row r="13" spans="1:5" x14ac:dyDescent="0.2">
      <c r="B13" s="13"/>
      <c r="C13" s="13"/>
      <c r="D13" s="13"/>
      <c r="E13" s="13"/>
    </row>
    <row r="14" spans="1:5" x14ac:dyDescent="0.2">
      <c r="B14" s="13"/>
      <c r="C14" s="13"/>
      <c r="D14" s="13"/>
      <c r="E14" s="13"/>
    </row>
    <row r="15" spans="1:5" x14ac:dyDescent="0.2">
      <c r="B15" s="13"/>
      <c r="C15" s="13"/>
      <c r="D15" s="13"/>
      <c r="E15" s="13"/>
    </row>
    <row r="16" spans="1:5" x14ac:dyDescent="0.2">
      <c r="B16" s="13"/>
      <c r="C16" s="13"/>
      <c r="D16" s="13"/>
      <c r="E16" s="13"/>
    </row>
    <row r="17" spans="2:5" x14ac:dyDescent="0.2">
      <c r="B17" s="13"/>
      <c r="C17" s="13"/>
      <c r="D17" s="13"/>
      <c r="E17" s="13"/>
    </row>
    <row r="18" spans="2:5" x14ac:dyDescent="0.2">
      <c r="B18" s="13"/>
      <c r="C18" s="13"/>
      <c r="D18" s="13"/>
      <c r="E18" s="13"/>
    </row>
    <row r="19" spans="2:5" x14ac:dyDescent="0.2">
      <c r="B19" s="13"/>
      <c r="C19" s="13"/>
      <c r="D19" s="13"/>
      <c r="E19" s="13"/>
    </row>
    <row r="20" spans="2:5" x14ac:dyDescent="0.2">
      <c r="B20" s="13"/>
      <c r="C20" s="13"/>
      <c r="D20" s="13"/>
      <c r="E20" s="13"/>
    </row>
  </sheetData>
  <customSheetViews>
    <customSheetView guid="{0130A164-47D8-42ED-BFB0-B8B31D263DDE}" scale="110">
      <selection activeCell="E19" sqref="E19"/>
      <pageMargins left="0" right="0" top="0" bottom="0" header="0" footer="0"/>
      <pageSetup orientation="portrait" r:id="rId1"/>
      <headerFooter alignWithMargins="0"/>
    </customSheetView>
  </customSheetViews>
  <pageMargins left="0.75" right="0.75" top="1" bottom="1" header="0.5" footer="0.5"/>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Q19"/>
  <sheetViews>
    <sheetView showGridLines="0" zoomScaleNormal="100" workbookViewId="0"/>
  </sheetViews>
  <sheetFormatPr baseColWidth="10" defaultColWidth="9.42578125" defaultRowHeight="15.75" x14ac:dyDescent="0.25"/>
  <cols>
    <col min="1" max="1" width="15.5703125" style="4" customWidth="1"/>
    <col min="2" max="2" width="39.5703125" style="4" customWidth="1"/>
    <col min="3" max="3" width="12.42578125" style="4" customWidth="1"/>
    <col min="4" max="4" width="14" style="4" customWidth="1"/>
    <col min="5" max="16384" width="9.42578125" style="4"/>
  </cols>
  <sheetData>
    <row r="1" spans="1:17" ht="16.5" x14ac:dyDescent="0.3">
      <c r="A1" s="59" t="str">
        <f ca="1">MID(CELL("filename",A1),FIND("]",CELL("filename",A1))+1,256)</f>
        <v>Table A6.1–12</v>
      </c>
      <c r="B1" s="129" t="s">
        <v>209</v>
      </c>
      <c r="C1" s="64"/>
      <c r="D1" s="64"/>
      <c r="E1" s="64"/>
      <c r="F1" s="14"/>
      <c r="G1" s="14"/>
    </row>
    <row r="2" spans="1:17" x14ac:dyDescent="0.25">
      <c r="A2" s="65"/>
      <c r="B2" s="64"/>
      <c r="C2" s="64"/>
      <c r="D2" s="64"/>
      <c r="E2" s="64"/>
      <c r="F2" s="14"/>
      <c r="G2" s="14"/>
    </row>
    <row r="3" spans="1:17" x14ac:dyDescent="0.25">
      <c r="A3" s="65"/>
      <c r="B3" s="928" t="s">
        <v>36</v>
      </c>
      <c r="C3" s="930" t="s">
        <v>111</v>
      </c>
      <c r="D3" s="931"/>
      <c r="E3" s="64"/>
      <c r="F3" s="14"/>
      <c r="G3" s="38"/>
      <c r="H3" s="5"/>
      <c r="I3" s="5"/>
      <c r="J3" s="5"/>
      <c r="K3" s="5"/>
      <c r="L3" s="5"/>
      <c r="M3" s="5"/>
      <c r="N3" s="5"/>
      <c r="O3" s="5"/>
      <c r="P3" s="5"/>
      <c r="Q3" s="5"/>
    </row>
    <row r="4" spans="1:17" ht="16.5" x14ac:dyDescent="0.25">
      <c r="A4" s="65"/>
      <c r="B4" s="929"/>
      <c r="C4" s="130" t="s">
        <v>38</v>
      </c>
      <c r="D4" s="131" t="s">
        <v>39</v>
      </c>
      <c r="E4" s="64"/>
      <c r="F4" s="14"/>
      <c r="G4" s="14"/>
    </row>
    <row r="5" spans="1:17" x14ac:dyDescent="0.25">
      <c r="A5" s="65"/>
      <c r="B5" s="132"/>
      <c r="C5" s="932" t="s">
        <v>210</v>
      </c>
      <c r="D5" s="933"/>
      <c r="E5" s="64"/>
      <c r="F5" s="14"/>
      <c r="G5" s="14"/>
    </row>
    <row r="6" spans="1:17" x14ac:dyDescent="0.25">
      <c r="A6" s="65"/>
      <c r="B6" s="133" t="s">
        <v>211</v>
      </c>
      <c r="C6" s="130"/>
      <c r="D6" s="131"/>
      <c r="E6" s="64"/>
      <c r="F6" s="14"/>
      <c r="G6" s="14"/>
    </row>
    <row r="7" spans="1:17" x14ac:dyDescent="0.25">
      <c r="A7" s="65"/>
      <c r="B7" s="134" t="s">
        <v>40</v>
      </c>
      <c r="C7" s="135">
        <v>2.1999999999999999E-2</v>
      </c>
      <c r="D7" s="95">
        <v>3.2000000000000001E-2</v>
      </c>
      <c r="E7" s="64"/>
      <c r="F7" s="14"/>
      <c r="G7" s="14"/>
    </row>
    <row r="8" spans="1:17" x14ac:dyDescent="0.25">
      <c r="A8" s="65"/>
      <c r="B8" s="134" t="s">
        <v>212</v>
      </c>
      <c r="C8" s="135">
        <v>0.03</v>
      </c>
      <c r="D8" s="95">
        <v>0.02</v>
      </c>
      <c r="E8" s="64"/>
      <c r="F8" s="14"/>
      <c r="G8" s="14"/>
    </row>
    <row r="9" spans="1:17" x14ac:dyDescent="0.25">
      <c r="A9" s="65"/>
      <c r="B9" s="134" t="s">
        <v>213</v>
      </c>
      <c r="C9" s="135">
        <v>4</v>
      </c>
      <c r="D9" s="95">
        <v>0.02</v>
      </c>
      <c r="E9" s="64"/>
      <c r="F9" s="14"/>
      <c r="G9" s="14"/>
    </row>
    <row r="10" spans="1:17" x14ac:dyDescent="0.25">
      <c r="A10" s="65"/>
      <c r="B10" s="133" t="s">
        <v>214</v>
      </c>
      <c r="C10" s="135">
        <v>0.03</v>
      </c>
      <c r="D10" s="95">
        <v>0.02</v>
      </c>
      <c r="E10" s="64"/>
      <c r="F10" s="14"/>
      <c r="G10" s="14"/>
    </row>
    <row r="11" spans="1:17" x14ac:dyDescent="0.25">
      <c r="A11" s="65"/>
      <c r="B11" s="133"/>
      <c r="C11" s="932" t="s">
        <v>129</v>
      </c>
      <c r="D11" s="933"/>
      <c r="E11" s="64"/>
      <c r="F11" s="14"/>
      <c r="G11" s="14"/>
    </row>
    <row r="12" spans="1:17" ht="19.5" customHeight="1" x14ac:dyDescent="0.25">
      <c r="A12" s="65"/>
      <c r="B12" s="136" t="s">
        <v>215</v>
      </c>
      <c r="C12" s="137">
        <v>3.6999999999999998E-2</v>
      </c>
      <c r="D12" s="138">
        <v>3.5000000000000003E-2</v>
      </c>
      <c r="E12" s="64"/>
      <c r="F12" s="14"/>
      <c r="G12" s="14"/>
    </row>
    <row r="13" spans="1:17" ht="19.5" customHeight="1" x14ac:dyDescent="0.25">
      <c r="A13" s="65"/>
      <c r="B13" s="140"/>
      <c r="C13" s="135"/>
      <c r="D13" s="135"/>
      <c r="E13" s="64"/>
      <c r="F13" s="14"/>
      <c r="G13" s="14"/>
    </row>
    <row r="14" spans="1:17" x14ac:dyDescent="0.25">
      <c r="A14" s="65"/>
      <c r="B14" s="367" t="s">
        <v>159</v>
      </c>
      <c r="C14" s="99"/>
      <c r="D14" s="99"/>
      <c r="E14" s="64"/>
      <c r="F14" s="14"/>
      <c r="G14" s="14"/>
    </row>
    <row r="15" spans="1:17" x14ac:dyDescent="0.25">
      <c r="A15" s="65"/>
      <c r="B15" s="139" t="s">
        <v>216</v>
      </c>
      <c r="C15" s="99"/>
      <c r="D15" s="99"/>
      <c r="E15" s="64"/>
      <c r="F15" s="14"/>
      <c r="G15" s="14"/>
    </row>
    <row r="16" spans="1:17" x14ac:dyDescent="0.25">
      <c r="B16" s="38"/>
      <c r="C16" s="14"/>
      <c r="D16" s="14"/>
      <c r="E16" s="14"/>
      <c r="F16" s="14"/>
      <c r="G16" s="14"/>
    </row>
    <row r="17" spans="2:7" x14ac:dyDescent="0.25">
      <c r="B17" s="14"/>
      <c r="C17" s="14"/>
      <c r="D17" s="14"/>
      <c r="E17" s="14"/>
      <c r="F17" s="14"/>
      <c r="G17" s="14"/>
    </row>
    <row r="18" spans="2:7" x14ac:dyDescent="0.25">
      <c r="B18" s="14"/>
      <c r="C18" s="14"/>
      <c r="D18" s="14"/>
      <c r="E18" s="14"/>
      <c r="F18" s="14"/>
      <c r="G18" s="14"/>
    </row>
    <row r="19" spans="2:7" x14ac:dyDescent="0.25">
      <c r="B19" s="14"/>
      <c r="C19" s="14"/>
      <c r="D19" s="14"/>
      <c r="E19" s="14"/>
      <c r="F19" s="14"/>
      <c r="G19" s="14"/>
    </row>
  </sheetData>
  <customSheetViews>
    <customSheetView guid="{0130A164-47D8-42ED-BFB0-B8B31D263DDE}">
      <selection activeCell="B15" sqref="B15"/>
      <pageMargins left="0" right="0" top="0" bottom="0" header="0" footer="0"/>
      <pageSetup orientation="portrait" r:id="rId1"/>
      <headerFooter alignWithMargins="0"/>
    </customSheetView>
  </customSheetViews>
  <mergeCells count="4">
    <mergeCell ref="B3:B4"/>
    <mergeCell ref="C3:D3"/>
    <mergeCell ref="C5:D5"/>
    <mergeCell ref="C11:D11"/>
  </mergeCells>
  <pageMargins left="0.75" right="0.75" top="1" bottom="1" header="0.5" footer="0.5"/>
  <pageSetup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I16"/>
  <sheetViews>
    <sheetView showGridLines="0" workbookViewId="0"/>
  </sheetViews>
  <sheetFormatPr baseColWidth="10" defaultColWidth="8.5703125" defaultRowHeight="15" x14ac:dyDescent="0.25"/>
  <cols>
    <col min="1" max="1" width="15.42578125" customWidth="1"/>
    <col min="2" max="2" width="13" customWidth="1"/>
    <col min="3" max="3" width="18.42578125" customWidth="1"/>
    <col min="4" max="4" width="15.5703125" customWidth="1"/>
    <col min="5" max="5" width="15.42578125" customWidth="1"/>
    <col min="6" max="6" width="19.42578125" customWidth="1"/>
  </cols>
  <sheetData>
    <row r="1" spans="1:9" s="6" customFormat="1" x14ac:dyDescent="0.25">
      <c r="A1" s="102" t="str">
        <f ca="1">MID(CELL("filename",A1),FIND("]",CELL("filename",A1))+1,256)</f>
        <v>Table A6.1–13</v>
      </c>
      <c r="B1" s="205" t="s">
        <v>217</v>
      </c>
      <c r="C1" s="98"/>
      <c r="D1" s="98"/>
      <c r="E1" s="98"/>
      <c r="F1" s="98"/>
      <c r="G1" s="98"/>
      <c r="H1" s="98"/>
      <c r="I1" s="102"/>
    </row>
    <row r="2" spans="1:9" s="6" customFormat="1" ht="15.75" thickBot="1" x14ac:dyDescent="0.3">
      <c r="A2" s="102"/>
      <c r="B2" s="113"/>
      <c r="C2" s="98"/>
      <c r="D2" s="98"/>
      <c r="E2" s="98"/>
      <c r="F2" s="98"/>
      <c r="G2" s="98"/>
      <c r="H2" s="98"/>
      <c r="I2" s="102"/>
    </row>
    <row r="3" spans="1:9" s="6" customFormat="1" ht="30.75" thickBot="1" x14ac:dyDescent="0.3">
      <c r="A3" s="102"/>
      <c r="B3" s="769" t="s">
        <v>162</v>
      </c>
      <c r="C3" s="656" t="s">
        <v>163</v>
      </c>
      <c r="D3" s="656" t="s">
        <v>218</v>
      </c>
      <c r="E3" s="657" t="s">
        <v>111</v>
      </c>
      <c r="F3" s="98"/>
      <c r="G3" s="98"/>
      <c r="H3" s="102"/>
    </row>
    <row r="4" spans="1:9" s="6" customFormat="1" x14ac:dyDescent="0.25">
      <c r="A4" s="102"/>
      <c r="B4" s="376" t="s">
        <v>14</v>
      </c>
      <c r="C4" s="293" t="s">
        <v>219</v>
      </c>
      <c r="D4" s="293" t="s">
        <v>220</v>
      </c>
      <c r="E4" s="569">
        <v>7.0000000000000007E-2</v>
      </c>
      <c r="F4" s="98"/>
      <c r="G4" s="98"/>
      <c r="H4" s="102"/>
    </row>
    <row r="5" spans="1:9" s="6" customFormat="1" x14ac:dyDescent="0.25">
      <c r="A5" s="102"/>
      <c r="B5" s="376" t="s">
        <v>14</v>
      </c>
      <c r="C5" s="293" t="s">
        <v>219</v>
      </c>
      <c r="D5" s="293" t="s">
        <v>221</v>
      </c>
      <c r="E5" s="569">
        <v>14.5</v>
      </c>
      <c r="F5" s="98"/>
      <c r="G5" s="98"/>
      <c r="H5" s="102"/>
    </row>
    <row r="6" spans="1:9" s="6" customFormat="1" x14ac:dyDescent="0.25">
      <c r="A6" s="102"/>
      <c r="B6" s="376" t="s">
        <v>9</v>
      </c>
      <c r="C6" s="293" t="s">
        <v>185</v>
      </c>
      <c r="D6" s="293" t="s">
        <v>220</v>
      </c>
      <c r="E6" s="569">
        <v>7.0000000000000007E-2</v>
      </c>
      <c r="F6" s="98"/>
      <c r="G6" s="98"/>
      <c r="H6" s="102"/>
    </row>
    <row r="7" spans="1:9" s="6" customFormat="1" x14ac:dyDescent="0.25">
      <c r="A7" s="102"/>
      <c r="B7" s="376" t="s">
        <v>8</v>
      </c>
      <c r="C7" s="293" t="s">
        <v>219</v>
      </c>
      <c r="D7" s="293" t="s">
        <v>220</v>
      </c>
      <c r="E7" s="770">
        <v>0.72</v>
      </c>
      <c r="F7" s="98"/>
      <c r="G7" s="98"/>
      <c r="H7" s="102"/>
    </row>
    <row r="8" spans="1:9" s="6" customFormat="1" x14ac:dyDescent="0.25">
      <c r="A8" s="102"/>
      <c r="B8" s="376" t="s">
        <v>8</v>
      </c>
      <c r="C8" s="293" t="s">
        <v>219</v>
      </c>
      <c r="D8" s="293" t="s">
        <v>221</v>
      </c>
      <c r="E8" s="569">
        <v>1.69</v>
      </c>
      <c r="F8" s="98"/>
      <c r="G8" s="98"/>
      <c r="H8" s="102"/>
    </row>
    <row r="9" spans="1:9" s="6" customFormat="1" x14ac:dyDescent="0.25">
      <c r="A9" s="102"/>
      <c r="B9" s="376" t="s">
        <v>8</v>
      </c>
      <c r="C9" s="293" t="s">
        <v>187</v>
      </c>
      <c r="D9" s="293" t="s">
        <v>220</v>
      </c>
      <c r="E9" s="770">
        <v>0.14000000000000001</v>
      </c>
      <c r="F9" s="98"/>
      <c r="G9" s="98"/>
      <c r="H9" s="102"/>
    </row>
    <row r="10" spans="1:9" s="6" customFormat="1" x14ac:dyDescent="0.25">
      <c r="A10" s="102"/>
      <c r="B10" s="376" t="s">
        <v>7</v>
      </c>
      <c r="C10" s="293" t="s">
        <v>219</v>
      </c>
      <c r="D10" s="293" t="s">
        <v>220</v>
      </c>
      <c r="E10" s="770">
        <v>0.92</v>
      </c>
      <c r="F10" s="98"/>
      <c r="G10" s="98"/>
      <c r="H10" s="102"/>
    </row>
    <row r="11" spans="1:9" s="6" customFormat="1" ht="15.75" thickBot="1" x14ac:dyDescent="0.3">
      <c r="A11" s="102"/>
      <c r="B11" s="622" t="s">
        <v>7</v>
      </c>
      <c r="C11" s="623" t="s">
        <v>219</v>
      </c>
      <c r="D11" s="623" t="s">
        <v>221</v>
      </c>
      <c r="E11" s="624">
        <v>2.78</v>
      </c>
      <c r="F11" s="98"/>
      <c r="G11" s="98"/>
      <c r="H11" s="102"/>
    </row>
    <row r="12" spans="1:9" s="6" customFormat="1" x14ac:dyDescent="0.25">
      <c r="A12" s="102"/>
      <c r="B12" s="293"/>
      <c r="C12" s="293"/>
      <c r="D12" s="293"/>
      <c r="E12" s="150"/>
      <c r="F12" s="98"/>
      <c r="G12" s="98"/>
      <c r="H12" s="102"/>
    </row>
    <row r="13" spans="1:9" s="6" customFormat="1" x14ac:dyDescent="0.25">
      <c r="A13" s="102"/>
      <c r="B13" s="293" t="s">
        <v>222</v>
      </c>
      <c r="C13" s="293"/>
      <c r="D13" s="293"/>
      <c r="E13" s="150"/>
      <c r="F13" s="293"/>
      <c r="G13" s="98"/>
      <c r="H13" s="98"/>
      <c r="I13" s="102"/>
    </row>
    <row r="14" spans="1:9" s="6" customFormat="1" x14ac:dyDescent="0.25">
      <c r="A14" s="102"/>
      <c r="B14" s="564" t="s">
        <v>223</v>
      </c>
      <c r="C14" s="564"/>
      <c r="D14" s="564"/>
      <c r="E14" s="564"/>
      <c r="F14" s="293"/>
      <c r="G14" s="98"/>
      <c r="H14" s="98"/>
      <c r="I14" s="102"/>
    </row>
    <row r="15" spans="1:9" s="6" customFormat="1" x14ac:dyDescent="0.25">
      <c r="A15" s="102"/>
      <c r="B15"/>
      <c r="C15"/>
      <c r="D15"/>
      <c r="E15"/>
      <c r="F15" s="564"/>
      <c r="G15" s="102"/>
      <c r="H15" s="102"/>
    </row>
    <row r="16" spans="1:9" ht="19.5" customHeight="1" x14ac:dyDescent="0.25">
      <c r="A16" s="141"/>
    </row>
  </sheetData>
  <customSheetViews>
    <customSheetView guid="{0130A164-47D8-42ED-BFB0-B8B31D263DDE}" showGridLines="0">
      <selection activeCell="B3" sqref="B3:F15"/>
      <pageMargins left="0" right="0" top="0" bottom="0" header="0" footer="0"/>
      <pageSetup orientation="portrait" verticalDpi="0" r:id="rId1"/>
    </customSheetView>
  </customSheetViews>
  <pageMargins left="0.7" right="0.7" top="0.75" bottom="0.75" header="0.3" footer="0.3"/>
  <pageSetup orientation="portrait"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P17"/>
  <sheetViews>
    <sheetView showGridLines="0" zoomScale="90" zoomScaleNormal="90" workbookViewId="0"/>
  </sheetViews>
  <sheetFormatPr baseColWidth="10" defaultColWidth="9.42578125" defaultRowHeight="15.75" x14ac:dyDescent="0.25"/>
  <cols>
    <col min="1" max="1" width="18.42578125" style="4" customWidth="1"/>
    <col min="2" max="2" width="16.5703125" style="4" customWidth="1"/>
    <col min="3" max="3" width="6.5703125" style="4" customWidth="1"/>
    <col min="4" max="4" width="14.42578125" style="4" customWidth="1"/>
    <col min="5" max="5" width="12.42578125" style="4" customWidth="1"/>
    <col min="6" max="9" width="9.42578125" style="4" customWidth="1"/>
    <col min="10" max="13" width="9.42578125" style="4"/>
    <col min="14" max="14" width="10" style="4" customWidth="1"/>
    <col min="15" max="15" width="11.5703125" style="4" customWidth="1"/>
    <col min="16" max="16" width="14.42578125" style="4" customWidth="1"/>
    <col min="17" max="16384" width="9.42578125" style="4"/>
  </cols>
  <sheetData>
    <row r="1" spans="1:16" x14ac:dyDescent="0.25">
      <c r="A1" s="59" t="str">
        <f ca="1">MID(CELL("filename",A1),FIND("]",CELL("filename",A1))+1,256)</f>
        <v>Table A6.1–14</v>
      </c>
      <c r="B1" s="64" t="s">
        <v>224</v>
      </c>
      <c r="C1" s="64"/>
      <c r="D1" s="64"/>
      <c r="E1" s="64"/>
      <c r="F1" s="64"/>
      <c r="G1" s="64"/>
      <c r="H1" s="64"/>
      <c r="I1" s="64"/>
      <c r="J1" s="64"/>
      <c r="K1" s="64"/>
      <c r="L1" s="64"/>
      <c r="M1" s="64"/>
      <c r="N1" s="64"/>
      <c r="O1" s="64"/>
      <c r="P1" s="64"/>
    </row>
    <row r="2" spans="1:16" x14ac:dyDescent="0.25">
      <c r="A2" s="65"/>
      <c r="B2" s="64"/>
      <c r="C2" s="64"/>
      <c r="D2" s="64"/>
      <c r="E2" s="64"/>
      <c r="F2" s="64"/>
      <c r="G2" s="64"/>
      <c r="H2" s="64"/>
      <c r="I2" s="64"/>
      <c r="J2" s="64"/>
      <c r="K2" s="64"/>
      <c r="L2" s="64"/>
      <c r="M2" s="64"/>
      <c r="N2" s="64"/>
      <c r="O2" s="64"/>
      <c r="P2" s="64"/>
    </row>
    <row r="3" spans="1:16" ht="18.75" customHeight="1" x14ac:dyDescent="0.25">
      <c r="A3" s="65"/>
      <c r="B3" s="934" t="s">
        <v>225</v>
      </c>
      <c r="C3" s="936" t="s">
        <v>226</v>
      </c>
      <c r="D3" s="938" t="s">
        <v>227</v>
      </c>
      <c r="E3" s="939"/>
      <c r="F3" s="939"/>
      <c r="G3" s="939"/>
      <c r="H3" s="939"/>
      <c r="I3" s="939"/>
      <c r="J3" s="939"/>
      <c r="K3" s="939"/>
      <c r="L3" s="939"/>
      <c r="M3" s="939"/>
      <c r="N3" s="939"/>
      <c r="O3" s="939"/>
      <c r="P3" s="300"/>
    </row>
    <row r="4" spans="1:16" x14ac:dyDescent="0.25">
      <c r="A4" s="65"/>
      <c r="B4" s="935"/>
      <c r="C4" s="937"/>
      <c r="D4" s="285" t="s">
        <v>228</v>
      </c>
      <c r="E4" s="285" t="s">
        <v>229</v>
      </c>
      <c r="F4" s="286">
        <v>2001</v>
      </c>
      <c r="G4" s="286">
        <v>2002</v>
      </c>
      <c r="H4" s="286">
        <v>2003</v>
      </c>
      <c r="I4" s="286">
        <v>2004</v>
      </c>
      <c r="J4" s="286">
        <v>2005</v>
      </c>
      <c r="K4" s="286">
        <v>2006</v>
      </c>
      <c r="L4" s="286">
        <v>2007</v>
      </c>
      <c r="M4" s="286">
        <v>2008</v>
      </c>
      <c r="N4" s="286">
        <v>2009</v>
      </c>
      <c r="O4" s="286">
        <v>2010</v>
      </c>
      <c r="P4" s="723" t="s">
        <v>230</v>
      </c>
    </row>
    <row r="5" spans="1:16" ht="17.25" customHeight="1" x14ac:dyDescent="0.25">
      <c r="A5" s="65"/>
      <c r="B5" s="940" t="s">
        <v>231</v>
      </c>
      <c r="C5" s="287" t="s">
        <v>232</v>
      </c>
      <c r="D5" s="287">
        <v>78.8</v>
      </c>
      <c r="E5" s="287">
        <v>77.599999999999994</v>
      </c>
      <c r="F5" s="288">
        <v>78.599999999999994</v>
      </c>
      <c r="G5" s="288">
        <v>80.599999999999994</v>
      </c>
      <c r="H5" s="288">
        <v>82.6</v>
      </c>
      <c r="I5" s="288">
        <v>81.5</v>
      </c>
      <c r="J5" s="288">
        <v>81.2</v>
      </c>
      <c r="K5" s="288">
        <v>83.8</v>
      </c>
      <c r="L5" s="288">
        <v>87.7</v>
      </c>
      <c r="M5" s="288">
        <v>86.3</v>
      </c>
      <c r="N5" s="288">
        <v>79.2</v>
      </c>
      <c r="O5" s="288">
        <v>80.099999999999994</v>
      </c>
      <c r="P5" s="309">
        <v>81.5</v>
      </c>
    </row>
    <row r="6" spans="1:16" ht="17.25" customHeight="1" x14ac:dyDescent="0.25">
      <c r="A6" s="65"/>
      <c r="B6" s="941"/>
      <c r="C6" s="75" t="s">
        <v>233</v>
      </c>
      <c r="D6" s="211">
        <v>0.03</v>
      </c>
      <c r="E6" s="211">
        <v>0.03</v>
      </c>
      <c r="F6" s="211">
        <v>0.03</v>
      </c>
      <c r="G6" s="211">
        <v>0.03</v>
      </c>
      <c r="H6" s="211">
        <v>0.03</v>
      </c>
      <c r="I6" s="211">
        <v>0.03</v>
      </c>
      <c r="J6" s="211">
        <v>0.03</v>
      </c>
      <c r="K6" s="211">
        <v>0.03</v>
      </c>
      <c r="L6" s="211">
        <v>0.03</v>
      </c>
      <c r="M6" s="211">
        <v>0.03</v>
      </c>
      <c r="N6" s="211">
        <v>0.03</v>
      </c>
      <c r="O6" s="211">
        <v>0.03</v>
      </c>
      <c r="P6" s="310">
        <v>0.03</v>
      </c>
    </row>
    <row r="7" spans="1:16" ht="17.25" customHeight="1" x14ac:dyDescent="0.25">
      <c r="A7" s="65"/>
      <c r="B7" s="942"/>
      <c r="C7" s="289" t="s">
        <v>234</v>
      </c>
      <c r="D7" s="290">
        <v>4.0000000000000001E-3</v>
      </c>
      <c r="E7" s="290">
        <v>4.0000000000000001E-3</v>
      </c>
      <c r="F7" s="290">
        <v>4.0000000000000001E-3</v>
      </c>
      <c r="G7" s="290">
        <v>4.0000000000000001E-3</v>
      </c>
      <c r="H7" s="290">
        <v>4.0000000000000001E-3</v>
      </c>
      <c r="I7" s="290">
        <v>4.0000000000000001E-3</v>
      </c>
      <c r="J7" s="290">
        <v>4.0000000000000001E-3</v>
      </c>
      <c r="K7" s="290">
        <v>4.0000000000000001E-3</v>
      </c>
      <c r="L7" s="290">
        <v>4.0000000000000001E-3</v>
      </c>
      <c r="M7" s="290">
        <v>4.0000000000000001E-3</v>
      </c>
      <c r="N7" s="290">
        <v>4.0000000000000001E-3</v>
      </c>
      <c r="O7" s="290">
        <v>4.0000000000000001E-3</v>
      </c>
      <c r="P7" s="311">
        <v>4.0000000000000001E-3</v>
      </c>
    </row>
    <row r="8" spans="1:16" ht="8.1" customHeight="1" x14ac:dyDescent="0.25">
      <c r="A8" s="65"/>
      <c r="B8" s="106"/>
      <c r="C8" s="292"/>
      <c r="D8" s="211"/>
      <c r="E8" s="211"/>
      <c r="F8" s="211"/>
      <c r="G8" s="211"/>
      <c r="H8" s="211"/>
      <c r="I8" s="211"/>
      <c r="J8" s="211"/>
      <c r="K8" s="211"/>
      <c r="L8" s="211"/>
      <c r="M8" s="211"/>
      <c r="N8" s="211"/>
      <c r="O8" s="211"/>
      <c r="P8" s="211"/>
    </row>
    <row r="9" spans="1:16" x14ac:dyDescent="0.25">
      <c r="A9" s="65"/>
      <c r="B9" s="58" t="s">
        <v>21</v>
      </c>
      <c r="C9" s="64"/>
      <c r="D9" s="64"/>
      <c r="E9" s="64"/>
      <c r="F9" s="64"/>
      <c r="G9" s="64"/>
      <c r="H9" s="64"/>
      <c r="I9" s="64"/>
      <c r="J9" s="64"/>
      <c r="K9" s="64"/>
      <c r="L9" s="64"/>
      <c r="M9" s="64"/>
      <c r="N9" s="64"/>
      <c r="O9" s="64"/>
      <c r="P9" s="64"/>
    </row>
    <row r="10" spans="1:16" x14ac:dyDescent="0.25">
      <c r="A10" s="65"/>
      <c r="B10" s="291" t="s">
        <v>235</v>
      </c>
      <c r="C10" s="291"/>
      <c r="D10" s="291"/>
      <c r="E10" s="64"/>
      <c r="F10" s="64"/>
      <c r="G10" s="64"/>
      <c r="H10" s="64"/>
      <c r="I10" s="64"/>
      <c r="J10" s="64"/>
      <c r="K10" s="64"/>
      <c r="L10" s="64"/>
      <c r="M10" s="64"/>
      <c r="N10" s="64"/>
      <c r="O10" s="64"/>
      <c r="P10" s="64"/>
    </row>
    <row r="11" spans="1:16" x14ac:dyDescent="0.25">
      <c r="A11" s="65"/>
      <c r="B11" s="58" t="s">
        <v>236</v>
      </c>
      <c r="C11" s="64"/>
      <c r="D11" s="64"/>
      <c r="E11" s="64"/>
      <c r="F11" s="64"/>
      <c r="G11" s="64"/>
      <c r="H11" s="64"/>
      <c r="I11" s="64"/>
      <c r="J11" s="64"/>
      <c r="K11" s="64"/>
      <c r="L11" s="64"/>
      <c r="M11" s="64"/>
      <c r="N11" s="64"/>
      <c r="O11" s="64"/>
      <c r="P11" s="64"/>
    </row>
    <row r="12" spans="1:16" x14ac:dyDescent="0.25">
      <c r="A12" s="65"/>
      <c r="B12" s="64"/>
      <c r="C12" s="64"/>
      <c r="D12" s="64"/>
      <c r="E12" s="64"/>
      <c r="F12" s="64"/>
      <c r="G12" s="64"/>
      <c r="H12" s="64"/>
      <c r="I12" s="64"/>
      <c r="J12" s="64"/>
      <c r="K12" s="64"/>
      <c r="L12" s="64"/>
      <c r="M12" s="64"/>
      <c r="N12" s="64"/>
      <c r="O12" s="64"/>
      <c r="P12" s="64"/>
    </row>
    <row r="13" spans="1:16" x14ac:dyDescent="0.25">
      <c r="B13" s="14"/>
      <c r="C13" s="14"/>
      <c r="D13" s="14"/>
      <c r="E13" s="14"/>
      <c r="F13" s="14"/>
      <c r="G13" s="14"/>
      <c r="H13" s="14"/>
      <c r="I13" s="14"/>
      <c r="J13" s="14"/>
      <c r="K13" s="14"/>
      <c r="L13" s="14"/>
      <c r="M13" s="14"/>
      <c r="N13" s="14"/>
      <c r="O13" s="14"/>
      <c r="P13" s="14"/>
    </row>
    <row r="14" spans="1:16" x14ac:dyDescent="0.25">
      <c r="B14" s="14"/>
      <c r="C14" s="14"/>
      <c r="D14" s="14"/>
      <c r="E14" s="14"/>
      <c r="F14" s="14"/>
      <c r="G14" s="14"/>
      <c r="H14" s="14"/>
      <c r="I14" s="14"/>
      <c r="J14" s="14"/>
      <c r="K14" s="14"/>
      <c r="L14" s="14"/>
      <c r="M14" s="14"/>
      <c r="N14" s="14"/>
      <c r="O14" s="14"/>
      <c r="P14" s="14"/>
    </row>
    <row r="15" spans="1:16" x14ac:dyDescent="0.25">
      <c r="B15" s="14"/>
      <c r="C15" s="14"/>
      <c r="D15" s="14"/>
      <c r="E15" s="14"/>
      <c r="F15" s="14"/>
      <c r="G15" s="14"/>
      <c r="H15" s="14"/>
      <c r="I15" s="14"/>
      <c r="J15" s="14"/>
      <c r="K15" s="14"/>
      <c r="L15" s="14"/>
      <c r="M15" s="14"/>
      <c r="N15" s="14"/>
      <c r="O15" s="14"/>
      <c r="P15" s="14"/>
    </row>
    <row r="16" spans="1:16" x14ac:dyDescent="0.25">
      <c r="P16" s="14"/>
    </row>
    <row r="17" spans="16:16" x14ac:dyDescent="0.25">
      <c r="P17" s="14"/>
    </row>
  </sheetData>
  <customSheetViews>
    <customSheetView guid="{0130A164-47D8-42ED-BFB0-B8B31D263DDE}" scale="90">
      <selection activeCell="P5" sqref="P5"/>
      <pageMargins left="0" right="0" top="0" bottom="0" header="0" footer="0"/>
      <pageSetup orientation="portrait" r:id="rId1"/>
      <headerFooter alignWithMargins="0"/>
    </customSheetView>
  </customSheetViews>
  <mergeCells count="4">
    <mergeCell ref="B3:B4"/>
    <mergeCell ref="C3:C4"/>
    <mergeCell ref="D3:O3"/>
    <mergeCell ref="B5:B7"/>
  </mergeCells>
  <pageMargins left="0.75" right="0.75" top="1" bottom="1" header="0.5" footer="0.5"/>
  <pageSetup orientation="portrait"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P91"/>
  <sheetViews>
    <sheetView showGridLines="0" zoomScaleNormal="100" workbookViewId="0"/>
  </sheetViews>
  <sheetFormatPr baseColWidth="10" defaultColWidth="9.42578125" defaultRowHeight="15.6" customHeight="1" x14ac:dyDescent="0.25"/>
  <cols>
    <col min="1" max="1" width="19.42578125" style="4" customWidth="1"/>
    <col min="2" max="2" width="37.5703125" style="40" customWidth="1"/>
    <col min="3" max="3" width="13.42578125" style="40" customWidth="1"/>
    <col min="4" max="4" width="9" style="40" customWidth="1"/>
    <col min="5" max="5" width="12.42578125" style="40" customWidth="1"/>
    <col min="6" max="6" width="5.42578125" style="40" customWidth="1"/>
    <col min="7" max="7" width="12.42578125" style="40" customWidth="1"/>
    <col min="8" max="8" width="4.42578125" style="40" customWidth="1"/>
    <col min="9" max="9" width="9.42578125" style="4" customWidth="1"/>
    <col min="10" max="15" width="9.42578125" style="4"/>
    <col min="16" max="16" width="13.42578125" style="4" bestFit="1" customWidth="1"/>
    <col min="17" max="16384" width="9.42578125" style="4"/>
  </cols>
  <sheetData>
    <row r="1" spans="1:16" ht="15.6" customHeight="1" x14ac:dyDescent="0.25">
      <c r="A1" s="59" t="str">
        <f ca="1">MID(CELL("filename",A1),FIND("]",CELL("filename",A1))+1,256)</f>
        <v>Table A6.1–15</v>
      </c>
      <c r="B1" s="196" t="s">
        <v>237</v>
      </c>
      <c r="C1" s="106"/>
      <c r="D1" s="106"/>
      <c r="E1" s="106"/>
      <c r="F1" s="106"/>
      <c r="G1" s="106"/>
      <c r="H1" s="106"/>
      <c r="I1" s="98"/>
      <c r="J1" s="15"/>
      <c r="K1" s="15"/>
      <c r="L1" s="6"/>
      <c r="M1" s="6"/>
      <c r="N1" s="6"/>
      <c r="O1" s="6"/>
      <c r="P1" s="6"/>
    </row>
    <row r="2" spans="1:16" ht="15.6" customHeight="1" thickBot="1" x14ac:dyDescent="0.3">
      <c r="A2" s="65"/>
      <c r="B2" s="106"/>
      <c r="C2" s="106"/>
      <c r="D2" s="106"/>
      <c r="E2" s="106"/>
      <c r="F2" s="106"/>
      <c r="G2" s="106"/>
      <c r="H2" s="106"/>
      <c r="I2" s="98"/>
      <c r="J2" s="15"/>
      <c r="K2" s="15"/>
      <c r="L2" s="6"/>
      <c r="M2" s="6"/>
      <c r="N2" s="6"/>
      <c r="O2" s="6"/>
      <c r="P2" s="6"/>
    </row>
    <row r="3" spans="1:16" ht="15.6" customHeight="1" x14ac:dyDescent="0.25">
      <c r="A3" s="65"/>
      <c r="B3" s="771"/>
      <c r="C3" s="950" t="s">
        <v>238</v>
      </c>
      <c r="D3" s="950"/>
      <c r="E3" s="950"/>
      <c r="F3" s="950"/>
      <c r="G3" s="950"/>
      <c r="H3" s="951"/>
      <c r="I3" s="64"/>
      <c r="J3" s="14"/>
      <c r="K3" s="14"/>
    </row>
    <row r="4" spans="1:16" ht="15.6" customHeight="1" x14ac:dyDescent="0.25">
      <c r="A4" s="65"/>
      <c r="B4" s="276" t="s">
        <v>239</v>
      </c>
      <c r="C4" s="277" t="s">
        <v>52</v>
      </c>
      <c r="D4" s="278"/>
      <c r="E4" s="277" t="s">
        <v>38</v>
      </c>
      <c r="F4" s="278"/>
      <c r="G4" s="277" t="s">
        <v>39</v>
      </c>
      <c r="H4" s="279"/>
      <c r="I4" s="64"/>
      <c r="J4" s="14"/>
      <c r="K4" s="14"/>
    </row>
    <row r="5" spans="1:16" ht="15.6" customHeight="1" x14ac:dyDescent="0.25">
      <c r="A5" s="65"/>
      <c r="B5" s="772" t="s">
        <v>240</v>
      </c>
      <c r="C5" s="591"/>
      <c r="D5" s="590"/>
      <c r="E5" s="591"/>
      <c r="F5" s="590"/>
      <c r="G5" s="591"/>
      <c r="H5" s="546"/>
      <c r="I5" s="64"/>
      <c r="J5" s="14"/>
      <c r="K5" s="14"/>
    </row>
    <row r="6" spans="1:16" ht="15.6" customHeight="1" x14ac:dyDescent="0.25">
      <c r="A6" s="65"/>
      <c r="B6" s="773" t="s">
        <v>241</v>
      </c>
      <c r="C6" s="591"/>
      <c r="D6" s="590"/>
      <c r="E6" s="591"/>
      <c r="F6" s="590"/>
      <c r="G6" s="591"/>
      <c r="H6" s="546"/>
      <c r="I6" s="64"/>
      <c r="J6" s="14"/>
      <c r="K6" s="14"/>
    </row>
    <row r="7" spans="1:16" ht="15.6" customHeight="1" x14ac:dyDescent="0.25">
      <c r="A7" s="65"/>
      <c r="B7" s="773" t="s">
        <v>242</v>
      </c>
      <c r="C7" s="591"/>
      <c r="D7" s="590"/>
      <c r="E7" s="591"/>
      <c r="F7" s="590"/>
      <c r="G7" s="591"/>
      <c r="H7" s="546"/>
      <c r="I7" s="64"/>
      <c r="J7" s="14"/>
      <c r="K7" s="14"/>
    </row>
    <row r="8" spans="1:16" ht="15.6" customHeight="1" x14ac:dyDescent="0.25">
      <c r="A8" s="65"/>
      <c r="B8" s="773" t="s">
        <v>243</v>
      </c>
      <c r="C8" s="280" t="s">
        <v>244</v>
      </c>
      <c r="D8" s="281" t="s">
        <v>245</v>
      </c>
      <c r="E8" s="591">
        <v>0.111</v>
      </c>
      <c r="F8" s="281" t="s">
        <v>246</v>
      </c>
      <c r="G8" s="591">
        <v>7.0000000000000001E-3</v>
      </c>
      <c r="H8" s="547" t="s">
        <v>246</v>
      </c>
      <c r="I8" s="64"/>
      <c r="J8" s="14"/>
      <c r="K8" s="14"/>
    </row>
    <row r="9" spans="1:16" ht="15.6" customHeight="1" x14ac:dyDescent="0.25">
      <c r="A9" s="65"/>
      <c r="B9" s="773" t="s">
        <v>247</v>
      </c>
      <c r="C9" s="280" t="s">
        <v>244</v>
      </c>
      <c r="D9" s="281" t="s">
        <v>245</v>
      </c>
      <c r="E9" s="869">
        <v>0.14094444444444443</v>
      </c>
      <c r="F9" s="281" t="s">
        <v>248</v>
      </c>
      <c r="G9" s="870">
        <v>2.1866279069767399E-2</v>
      </c>
      <c r="H9" s="547" t="s">
        <v>249</v>
      </c>
      <c r="I9" s="64"/>
      <c r="J9" s="14"/>
      <c r="K9" s="14"/>
    </row>
    <row r="10" spans="1:16" ht="15.6" customHeight="1" x14ac:dyDescent="0.25">
      <c r="A10" s="65"/>
      <c r="B10" s="773" t="s">
        <v>250</v>
      </c>
      <c r="C10" s="280" t="s">
        <v>244</v>
      </c>
      <c r="D10" s="281" t="s">
        <v>245</v>
      </c>
      <c r="E10" s="871">
        <v>0.22568040460941499</v>
      </c>
      <c r="F10" s="281" t="s">
        <v>251</v>
      </c>
      <c r="G10" s="871">
        <v>0.47345315132925803</v>
      </c>
      <c r="H10" s="547" t="s">
        <v>251</v>
      </c>
      <c r="I10" s="64"/>
      <c r="J10" s="14"/>
      <c r="K10" s="14"/>
    </row>
    <row r="11" spans="1:16" ht="15.6" customHeight="1" x14ac:dyDescent="0.25">
      <c r="A11" s="65"/>
      <c r="B11" s="773" t="s">
        <v>252</v>
      </c>
      <c r="C11" s="280" t="s">
        <v>244</v>
      </c>
      <c r="D11" s="281" t="s">
        <v>245</v>
      </c>
      <c r="E11" s="280">
        <v>0.32</v>
      </c>
      <c r="F11" s="281" t="s">
        <v>253</v>
      </c>
      <c r="G11" s="280">
        <v>0.66</v>
      </c>
      <c r="H11" s="547" t="s">
        <v>254</v>
      </c>
      <c r="I11" s="64"/>
      <c r="J11" s="14"/>
      <c r="K11" s="14"/>
    </row>
    <row r="12" spans="1:16" ht="15.6" customHeight="1" x14ac:dyDescent="0.25">
      <c r="A12" s="65"/>
      <c r="B12" s="773" t="s">
        <v>255</v>
      </c>
      <c r="C12" s="280" t="s">
        <v>244</v>
      </c>
      <c r="D12" s="281" t="s">
        <v>245</v>
      </c>
      <c r="E12" s="280">
        <v>0.52</v>
      </c>
      <c r="F12" s="281" t="s">
        <v>256</v>
      </c>
      <c r="G12" s="871">
        <v>0.2</v>
      </c>
      <c r="H12" s="547" t="s">
        <v>253</v>
      </c>
      <c r="I12" s="64"/>
      <c r="J12" s="14"/>
      <c r="K12" s="14"/>
    </row>
    <row r="13" spans="1:16" ht="15.6" customHeight="1" x14ac:dyDescent="0.25">
      <c r="A13" s="65"/>
      <c r="B13" s="773" t="s">
        <v>257</v>
      </c>
      <c r="C13" s="280" t="s">
        <v>244</v>
      </c>
      <c r="D13" s="281" t="s">
        <v>245</v>
      </c>
      <c r="E13" s="280">
        <v>0.46</v>
      </c>
      <c r="F13" s="281" t="s">
        <v>256</v>
      </c>
      <c r="G13" s="280">
        <v>2.8000000000000001E-2</v>
      </c>
      <c r="H13" s="547" t="s">
        <v>253</v>
      </c>
      <c r="I13" s="64"/>
      <c r="J13" s="14"/>
      <c r="K13" s="14"/>
    </row>
    <row r="14" spans="1:16" ht="15.6" customHeight="1" x14ac:dyDescent="0.25">
      <c r="A14" s="65"/>
      <c r="B14" s="773" t="s">
        <v>258</v>
      </c>
      <c r="C14" s="280"/>
      <c r="D14" s="590"/>
      <c r="E14" s="280"/>
      <c r="F14" s="590"/>
      <c r="G14" s="280"/>
      <c r="H14" s="546"/>
      <c r="I14" s="64"/>
      <c r="J14" s="14"/>
      <c r="K14" s="14"/>
    </row>
    <row r="15" spans="1:16" ht="15.6" customHeight="1" x14ac:dyDescent="0.25">
      <c r="A15" s="65"/>
      <c r="B15" s="773" t="s">
        <v>243</v>
      </c>
      <c r="C15" s="280" t="s">
        <v>244</v>
      </c>
      <c r="D15" s="281" t="s">
        <v>245</v>
      </c>
      <c r="E15" s="591">
        <v>0.111</v>
      </c>
      <c r="F15" s="281" t="s">
        <v>246</v>
      </c>
      <c r="G15" s="591">
        <v>7.0000000000000001E-3</v>
      </c>
      <c r="H15" s="547" t="s">
        <v>246</v>
      </c>
      <c r="I15" s="64"/>
      <c r="J15" s="14"/>
      <c r="K15" s="14"/>
    </row>
    <row r="16" spans="1:16" ht="15.6" customHeight="1" x14ac:dyDescent="0.25">
      <c r="A16" s="65"/>
      <c r="B16" s="773" t="s">
        <v>247</v>
      </c>
      <c r="C16" s="280" t="s">
        <v>244</v>
      </c>
      <c r="D16" s="281" t="s">
        <v>245</v>
      </c>
      <c r="E16" s="869">
        <v>0.14094444444444443</v>
      </c>
      <c r="F16" s="281" t="s">
        <v>248</v>
      </c>
      <c r="G16" s="870">
        <v>2.1866279069767399E-2</v>
      </c>
      <c r="H16" s="547" t="s">
        <v>249</v>
      </c>
      <c r="I16" s="64"/>
      <c r="J16" s="14"/>
      <c r="K16" s="14"/>
    </row>
    <row r="17" spans="1:11" ht="15.6" customHeight="1" x14ac:dyDescent="0.25">
      <c r="A17" s="65"/>
      <c r="B17" s="773" t="s">
        <v>250</v>
      </c>
      <c r="C17" s="280" t="s">
        <v>244</v>
      </c>
      <c r="D17" s="281" t="s">
        <v>245</v>
      </c>
      <c r="E17" s="871">
        <v>0.23769825688507107</v>
      </c>
      <c r="F17" s="281" t="s">
        <v>251</v>
      </c>
      <c r="G17" s="871">
        <v>0.58384162942151696</v>
      </c>
      <c r="H17" s="547" t="s">
        <v>251</v>
      </c>
      <c r="I17" s="64"/>
      <c r="J17" s="14"/>
      <c r="K17" s="14"/>
    </row>
    <row r="18" spans="1:11" ht="15.6" customHeight="1" x14ac:dyDescent="0.25">
      <c r="A18" s="65"/>
      <c r="B18" s="773" t="s">
        <v>252</v>
      </c>
      <c r="C18" s="280" t="s">
        <v>244</v>
      </c>
      <c r="D18" s="281" t="s">
        <v>245</v>
      </c>
      <c r="E18" s="280">
        <v>0.21</v>
      </c>
      <c r="F18" s="281" t="s">
        <v>256</v>
      </c>
      <c r="G18" s="280">
        <v>0.66</v>
      </c>
      <c r="H18" s="547" t="s">
        <v>254</v>
      </c>
      <c r="I18" s="64"/>
      <c r="J18" s="14"/>
      <c r="K18" s="14"/>
    </row>
    <row r="19" spans="1:11" ht="15.6" customHeight="1" x14ac:dyDescent="0.25">
      <c r="A19" s="65"/>
      <c r="B19" s="773" t="s">
        <v>255</v>
      </c>
      <c r="C19" s="280" t="s">
        <v>244</v>
      </c>
      <c r="D19" s="281" t="s">
        <v>245</v>
      </c>
      <c r="E19" s="280">
        <v>0.43</v>
      </c>
      <c r="F19" s="281" t="s">
        <v>256</v>
      </c>
      <c r="G19" s="871">
        <v>0.2</v>
      </c>
      <c r="H19" s="547" t="s">
        <v>253</v>
      </c>
      <c r="I19" s="64"/>
      <c r="J19" s="14"/>
      <c r="K19" s="14"/>
    </row>
    <row r="20" spans="1:11" ht="15.6" customHeight="1" x14ac:dyDescent="0.25">
      <c r="A20" s="65"/>
      <c r="B20" s="773" t="s">
        <v>257</v>
      </c>
      <c r="C20" s="280" t="s">
        <v>244</v>
      </c>
      <c r="D20" s="281" t="s">
        <v>245</v>
      </c>
      <c r="E20" s="280">
        <v>0.56000000000000005</v>
      </c>
      <c r="F20" s="281" t="s">
        <v>253</v>
      </c>
      <c r="G20" s="280">
        <v>2.8000000000000001E-2</v>
      </c>
      <c r="H20" s="547" t="s">
        <v>253</v>
      </c>
      <c r="I20" s="64"/>
      <c r="J20" s="14"/>
      <c r="K20" s="14"/>
    </row>
    <row r="21" spans="1:11" ht="15.6" customHeight="1" x14ac:dyDescent="0.25">
      <c r="A21" s="65"/>
      <c r="B21" s="773" t="s">
        <v>259</v>
      </c>
      <c r="C21" s="280"/>
      <c r="D21" s="590"/>
      <c r="E21" s="280"/>
      <c r="F21" s="590"/>
      <c r="G21" s="280"/>
      <c r="H21" s="546"/>
      <c r="I21" s="64"/>
      <c r="J21" s="14"/>
      <c r="K21" s="14"/>
    </row>
    <row r="22" spans="1:11" ht="15.6" customHeight="1" x14ac:dyDescent="0.25">
      <c r="A22" s="65"/>
      <c r="B22" s="773" t="s">
        <v>260</v>
      </c>
      <c r="C22" s="280" t="s">
        <v>244</v>
      </c>
      <c r="D22" s="281" t="s">
        <v>245</v>
      </c>
      <c r="E22" s="280">
        <v>6.8000000000000005E-2</v>
      </c>
      <c r="F22" s="281" t="s">
        <v>256</v>
      </c>
      <c r="G22" s="871">
        <v>0.2</v>
      </c>
      <c r="H22" s="547" t="s">
        <v>256</v>
      </c>
      <c r="I22" s="64"/>
      <c r="J22" s="14"/>
      <c r="K22" s="14"/>
    </row>
    <row r="23" spans="1:11" ht="15.6" customHeight="1" x14ac:dyDescent="0.25">
      <c r="A23" s="65"/>
      <c r="B23" s="773" t="s">
        <v>257</v>
      </c>
      <c r="C23" s="280" t="s">
        <v>244</v>
      </c>
      <c r="D23" s="281" t="s">
        <v>245</v>
      </c>
      <c r="E23" s="280">
        <v>0.28999999999999998</v>
      </c>
      <c r="F23" s="281" t="s">
        <v>253</v>
      </c>
      <c r="G23" s="280">
        <v>4.7E-2</v>
      </c>
      <c r="H23" s="547" t="s">
        <v>253</v>
      </c>
      <c r="I23" s="64"/>
      <c r="J23" s="14"/>
      <c r="K23" s="14"/>
    </row>
    <row r="24" spans="1:11" ht="15.6" customHeight="1" x14ac:dyDescent="0.25">
      <c r="A24" s="65"/>
      <c r="B24" s="773" t="s">
        <v>261</v>
      </c>
      <c r="C24" s="280" t="s">
        <v>244</v>
      </c>
      <c r="D24" s="281" t="s">
        <v>245</v>
      </c>
      <c r="E24" s="280">
        <v>0.49</v>
      </c>
      <c r="F24" s="281" t="s">
        <v>253</v>
      </c>
      <c r="G24" s="280">
        <v>8.4000000000000005E-2</v>
      </c>
      <c r="H24" s="547" t="s">
        <v>253</v>
      </c>
      <c r="I24" s="64"/>
      <c r="J24" s="14"/>
      <c r="K24" s="14"/>
    </row>
    <row r="25" spans="1:11" ht="15.6" customHeight="1" x14ac:dyDescent="0.25">
      <c r="A25" s="65"/>
      <c r="B25" s="773" t="s">
        <v>262</v>
      </c>
      <c r="C25" s="280"/>
      <c r="D25" s="590"/>
      <c r="E25" s="280"/>
      <c r="F25" s="590"/>
      <c r="G25" s="280"/>
      <c r="H25" s="546"/>
      <c r="I25" s="64"/>
      <c r="J25" s="14"/>
      <c r="K25" s="14"/>
    </row>
    <row r="26" spans="1:11" ht="15.6" customHeight="1" x14ac:dyDescent="0.25">
      <c r="A26" s="65"/>
      <c r="B26" s="773" t="s">
        <v>257</v>
      </c>
      <c r="C26" s="280" t="s">
        <v>244</v>
      </c>
      <c r="D26" s="281" t="s">
        <v>245</v>
      </c>
      <c r="E26" s="871">
        <v>0.77100000000000002</v>
      </c>
      <c r="F26" s="281" t="s">
        <v>248</v>
      </c>
      <c r="G26" s="872">
        <v>4.1000000000000002E-2</v>
      </c>
      <c r="H26" s="547" t="s">
        <v>248</v>
      </c>
      <c r="I26" s="64"/>
      <c r="J26" s="14"/>
      <c r="K26" s="14"/>
    </row>
    <row r="27" spans="1:11" ht="15.6" customHeight="1" x14ac:dyDescent="0.25">
      <c r="A27" s="65"/>
      <c r="B27" s="773" t="s">
        <v>263</v>
      </c>
      <c r="C27" s="280" t="s">
        <v>244</v>
      </c>
      <c r="D27" s="281" t="s">
        <v>245</v>
      </c>
      <c r="E27" s="280">
        <v>2.2999999999999998</v>
      </c>
      <c r="F27" s="281" t="s">
        <v>253</v>
      </c>
      <c r="G27" s="280">
        <v>4.8000000000000001E-2</v>
      </c>
      <c r="H27" s="547" t="s">
        <v>253</v>
      </c>
      <c r="I27" s="64"/>
      <c r="J27" s="14"/>
      <c r="K27" s="14"/>
    </row>
    <row r="28" spans="1:11" ht="15.6" customHeight="1" x14ac:dyDescent="0.25">
      <c r="A28" s="65"/>
      <c r="B28" s="773" t="s">
        <v>264</v>
      </c>
      <c r="C28" s="280"/>
      <c r="D28" s="590"/>
      <c r="E28" s="280"/>
      <c r="F28" s="590"/>
      <c r="G28" s="280"/>
      <c r="H28" s="546"/>
      <c r="I28" s="64"/>
      <c r="J28" s="14"/>
      <c r="K28" s="14"/>
    </row>
    <row r="29" spans="1:11" ht="15.6" customHeight="1" x14ac:dyDescent="0.25">
      <c r="A29" s="65"/>
      <c r="B29" s="773" t="s">
        <v>265</v>
      </c>
      <c r="C29" s="280"/>
      <c r="D29" s="590"/>
      <c r="E29" s="280"/>
      <c r="F29" s="590"/>
      <c r="G29" s="280"/>
      <c r="H29" s="546"/>
      <c r="I29" s="64"/>
      <c r="J29" s="14"/>
      <c r="K29" s="14"/>
    </row>
    <row r="30" spans="1:11" ht="15.6" customHeight="1" x14ac:dyDescent="0.25">
      <c r="A30" s="65"/>
      <c r="B30" s="773" t="s">
        <v>266</v>
      </c>
      <c r="C30" s="873">
        <v>2680.5</v>
      </c>
      <c r="D30" s="281" t="s">
        <v>245</v>
      </c>
      <c r="E30" s="280">
        <v>5.0999999999999997E-2</v>
      </c>
      <c r="F30" s="281" t="s">
        <v>253</v>
      </c>
      <c r="G30" s="280">
        <v>0.22</v>
      </c>
      <c r="H30" s="547" t="s">
        <v>253</v>
      </c>
      <c r="I30" s="64"/>
      <c r="J30" s="14"/>
      <c r="K30" s="14"/>
    </row>
    <row r="31" spans="1:11" ht="15.6" customHeight="1" x14ac:dyDescent="0.25">
      <c r="A31" s="65"/>
      <c r="B31" s="773" t="s">
        <v>267</v>
      </c>
      <c r="C31" s="873">
        <v>2680.5</v>
      </c>
      <c r="D31" s="281" t="s">
        <v>245</v>
      </c>
      <c r="E31" s="280">
        <v>6.8000000000000005E-2</v>
      </c>
      <c r="F31" s="281" t="s">
        <v>253</v>
      </c>
      <c r="G31" s="280">
        <v>0.21</v>
      </c>
      <c r="H31" s="547" t="s">
        <v>253</v>
      </c>
      <c r="I31" s="64"/>
      <c r="J31" s="14"/>
      <c r="K31" s="14"/>
    </row>
    <row r="32" spans="1:11" ht="15.6" customHeight="1" x14ac:dyDescent="0.25">
      <c r="A32" s="65"/>
      <c r="B32" s="773" t="s">
        <v>263</v>
      </c>
      <c r="C32" s="873">
        <v>2680.5</v>
      </c>
      <c r="D32" s="281" t="s">
        <v>245</v>
      </c>
      <c r="E32" s="871">
        <v>0.1</v>
      </c>
      <c r="F32" s="281" t="s">
        <v>253</v>
      </c>
      <c r="G32" s="280">
        <v>0.16</v>
      </c>
      <c r="H32" s="547" t="s">
        <v>253</v>
      </c>
      <c r="I32" s="64"/>
      <c r="J32" s="14"/>
      <c r="K32" s="14"/>
    </row>
    <row r="33" spans="1:11" ht="15.6" customHeight="1" x14ac:dyDescent="0.25">
      <c r="A33" s="65"/>
      <c r="B33" s="773" t="s">
        <v>268</v>
      </c>
      <c r="C33" s="280"/>
      <c r="D33" s="590"/>
      <c r="E33" s="280"/>
      <c r="F33" s="590"/>
      <c r="G33" s="280"/>
      <c r="H33" s="546"/>
      <c r="I33" s="64"/>
      <c r="J33" s="14"/>
      <c r="K33" s="14"/>
    </row>
    <row r="34" spans="1:11" ht="15.6" customHeight="1" x14ac:dyDescent="0.25">
      <c r="A34" s="65"/>
      <c r="B34" s="773" t="s">
        <v>266</v>
      </c>
      <c r="C34" s="873">
        <v>2680.5</v>
      </c>
      <c r="D34" s="281" t="s">
        <v>245</v>
      </c>
      <c r="E34" s="280">
        <v>6.8000000000000005E-2</v>
      </c>
      <c r="F34" s="281" t="s">
        <v>253</v>
      </c>
      <c r="G34" s="280">
        <v>0.22</v>
      </c>
      <c r="H34" s="547" t="s">
        <v>253</v>
      </c>
      <c r="I34" s="64"/>
      <c r="J34" s="14"/>
      <c r="K34" s="14"/>
    </row>
    <row r="35" spans="1:11" ht="15.6" customHeight="1" x14ac:dyDescent="0.25">
      <c r="A35" s="65"/>
      <c r="B35" s="773" t="s">
        <v>267</v>
      </c>
      <c r="C35" s="873">
        <v>2680.5</v>
      </c>
      <c r="D35" s="281" t="s">
        <v>245</v>
      </c>
      <c r="E35" s="280">
        <v>6.8000000000000005E-2</v>
      </c>
      <c r="F35" s="281" t="s">
        <v>253</v>
      </c>
      <c r="G35" s="280">
        <v>0.21</v>
      </c>
      <c r="H35" s="547" t="s">
        <v>253</v>
      </c>
      <c r="I35" s="64"/>
      <c r="J35" s="14"/>
      <c r="K35" s="14"/>
    </row>
    <row r="36" spans="1:11" ht="15.6" customHeight="1" x14ac:dyDescent="0.25">
      <c r="A36" s="65"/>
      <c r="B36" s="773" t="s">
        <v>263</v>
      </c>
      <c r="C36" s="873">
        <v>2680.5</v>
      </c>
      <c r="D36" s="281" t="s">
        <v>245</v>
      </c>
      <c r="E36" s="280">
        <v>8.5000000000000006E-2</v>
      </c>
      <c r="F36" s="281" t="s">
        <v>253</v>
      </c>
      <c r="G36" s="280">
        <v>0.16</v>
      </c>
      <c r="H36" s="547" t="s">
        <v>253</v>
      </c>
      <c r="I36" s="64"/>
      <c r="J36" s="14"/>
      <c r="K36" s="14"/>
    </row>
    <row r="37" spans="1:11" ht="15.6" customHeight="1" x14ac:dyDescent="0.25">
      <c r="A37" s="65"/>
      <c r="B37" s="773" t="s">
        <v>269</v>
      </c>
      <c r="C37" s="280"/>
      <c r="D37" s="590"/>
      <c r="E37" s="280"/>
      <c r="F37" s="590"/>
      <c r="G37" s="280"/>
      <c r="H37" s="546"/>
      <c r="I37" s="64"/>
      <c r="J37" s="14"/>
      <c r="K37" s="14"/>
    </row>
    <row r="38" spans="1:11" ht="15.6" customHeight="1" x14ac:dyDescent="0.25">
      <c r="A38" s="65"/>
      <c r="B38" s="773" t="s">
        <v>270</v>
      </c>
      <c r="C38" s="873">
        <v>2680.5</v>
      </c>
      <c r="D38" s="281" t="s">
        <v>245</v>
      </c>
      <c r="E38" s="871">
        <v>0.11</v>
      </c>
      <c r="F38" s="281" t="s">
        <v>271</v>
      </c>
      <c r="G38" s="872">
        <v>0.151</v>
      </c>
      <c r="H38" s="547" t="s">
        <v>271</v>
      </c>
      <c r="I38" s="64"/>
      <c r="J38" s="14"/>
      <c r="K38" s="14"/>
    </row>
    <row r="39" spans="1:11" ht="15.6" customHeight="1" x14ac:dyDescent="0.25">
      <c r="A39" s="65"/>
      <c r="B39" s="773" t="s">
        <v>267</v>
      </c>
      <c r="C39" s="873">
        <v>2680.5</v>
      </c>
      <c r="D39" s="281" t="s">
        <v>245</v>
      </c>
      <c r="E39" s="280">
        <v>0.14000000000000001</v>
      </c>
      <c r="F39" s="281" t="s">
        <v>253</v>
      </c>
      <c r="G39" s="280">
        <v>8.2000000000000003E-2</v>
      </c>
      <c r="H39" s="547" t="s">
        <v>253</v>
      </c>
      <c r="I39" s="64"/>
      <c r="J39" s="14"/>
      <c r="K39" s="14"/>
    </row>
    <row r="40" spans="1:11" ht="15.6" customHeight="1" x14ac:dyDescent="0.25">
      <c r="A40" s="65"/>
      <c r="B40" s="773" t="s">
        <v>263</v>
      </c>
      <c r="C40" s="873">
        <v>2680.5</v>
      </c>
      <c r="D40" s="281" t="s">
        <v>245</v>
      </c>
      <c r="E40" s="280">
        <v>0.15</v>
      </c>
      <c r="F40" s="281" t="s">
        <v>253</v>
      </c>
      <c r="G40" s="280">
        <v>7.4999999999999997E-2</v>
      </c>
      <c r="H40" s="547" t="s">
        <v>253</v>
      </c>
      <c r="I40" s="64"/>
      <c r="J40" s="14"/>
      <c r="K40" s="14"/>
    </row>
    <row r="41" spans="1:11" ht="15.6" customHeight="1" x14ac:dyDescent="0.25">
      <c r="A41" s="65"/>
      <c r="B41" s="773" t="s">
        <v>272</v>
      </c>
      <c r="C41" s="280">
        <v>1.9</v>
      </c>
      <c r="D41" s="281" t="s">
        <v>273</v>
      </c>
      <c r="E41" s="280">
        <v>8.8000000000000005E-3</v>
      </c>
      <c r="F41" s="281" t="s">
        <v>253</v>
      </c>
      <c r="G41" s="280">
        <v>6.0000000000000002E-5</v>
      </c>
      <c r="H41" s="547" t="s">
        <v>253</v>
      </c>
      <c r="I41" s="64"/>
      <c r="J41" s="14"/>
      <c r="K41" s="14"/>
    </row>
    <row r="42" spans="1:11" ht="15.6" customHeight="1" x14ac:dyDescent="0.25">
      <c r="A42" s="65"/>
      <c r="B42" s="773" t="s">
        <v>274</v>
      </c>
      <c r="C42" s="280" t="s">
        <v>275</v>
      </c>
      <c r="D42" s="281" t="s">
        <v>273</v>
      </c>
      <c r="E42" s="280">
        <v>0.64</v>
      </c>
      <c r="F42" s="281" t="s">
        <v>253</v>
      </c>
      <c r="G42" s="280">
        <v>2.8000000000000001E-2</v>
      </c>
      <c r="H42" s="547" t="s">
        <v>253</v>
      </c>
      <c r="I42" s="64"/>
      <c r="J42" s="14"/>
      <c r="K42" s="14"/>
    </row>
    <row r="43" spans="1:11" ht="15.6" customHeight="1" x14ac:dyDescent="0.25">
      <c r="A43" s="65"/>
      <c r="B43" s="772" t="s">
        <v>276</v>
      </c>
      <c r="C43" s="280"/>
      <c r="D43" s="590"/>
      <c r="E43" s="280"/>
      <c r="F43" s="590"/>
      <c r="G43" s="280"/>
      <c r="H43" s="546"/>
      <c r="I43" s="64"/>
      <c r="J43" s="14"/>
      <c r="K43" s="14"/>
    </row>
    <row r="44" spans="1:11" ht="15.6" customHeight="1" x14ac:dyDescent="0.25">
      <c r="A44" s="65"/>
      <c r="B44" s="773" t="s">
        <v>277</v>
      </c>
      <c r="C44" s="280" t="s">
        <v>244</v>
      </c>
      <c r="D44" s="281" t="s">
        <v>245</v>
      </c>
      <c r="E44" s="871">
        <v>10.56</v>
      </c>
      <c r="F44" s="281" t="s">
        <v>278</v>
      </c>
      <c r="G44" s="872">
        <v>1.2840000000000002E-2</v>
      </c>
      <c r="H44" s="547" t="s">
        <v>278</v>
      </c>
      <c r="I44" s="64"/>
      <c r="J44" s="14"/>
      <c r="K44" s="14"/>
    </row>
    <row r="45" spans="1:11" ht="15.6" customHeight="1" x14ac:dyDescent="0.25">
      <c r="A45" s="65"/>
      <c r="B45" s="773" t="s">
        <v>279</v>
      </c>
      <c r="C45" s="280" t="s">
        <v>244</v>
      </c>
      <c r="D45" s="281" t="s">
        <v>245</v>
      </c>
      <c r="E45" s="871">
        <v>5.0825000000000005</v>
      </c>
      <c r="F45" s="281" t="s">
        <v>280</v>
      </c>
      <c r="G45" s="872">
        <v>6.4199999999999993E-2</v>
      </c>
      <c r="H45" s="547" t="s">
        <v>281</v>
      </c>
      <c r="I45" s="64"/>
      <c r="J45" s="14"/>
      <c r="K45" s="14"/>
    </row>
    <row r="46" spans="1:11" ht="15.6" customHeight="1" x14ac:dyDescent="0.25">
      <c r="A46" s="65"/>
      <c r="B46" s="773" t="s">
        <v>282</v>
      </c>
      <c r="C46" s="873">
        <v>2680.5</v>
      </c>
      <c r="D46" s="281" t="s">
        <v>245</v>
      </c>
      <c r="E46" s="872">
        <v>7.2594444444444434E-2</v>
      </c>
      <c r="F46" s="281" t="s">
        <v>280</v>
      </c>
      <c r="G46" s="872">
        <v>2.2216869603320279E-2</v>
      </c>
      <c r="H46" s="547" t="s">
        <v>280</v>
      </c>
      <c r="I46" s="64"/>
      <c r="J46" s="14"/>
      <c r="K46" s="14"/>
    </row>
    <row r="47" spans="1:11" ht="15.6" customHeight="1" x14ac:dyDescent="0.25">
      <c r="A47" s="65"/>
      <c r="B47" s="773" t="s">
        <v>283</v>
      </c>
      <c r="C47" s="873">
        <v>2680.5</v>
      </c>
      <c r="D47" s="281" t="s">
        <v>245</v>
      </c>
      <c r="E47" s="872">
        <v>7.2594444444444434E-2</v>
      </c>
      <c r="F47" s="281" t="s">
        <v>280</v>
      </c>
      <c r="G47" s="872">
        <v>2.2216869603320279E-2</v>
      </c>
      <c r="H47" s="547" t="s">
        <v>280</v>
      </c>
      <c r="I47" s="64"/>
      <c r="J47" s="14"/>
      <c r="K47" s="14"/>
    </row>
    <row r="48" spans="1:11" ht="15.6" customHeight="1" x14ac:dyDescent="0.25">
      <c r="A48" s="65"/>
      <c r="B48" s="773" t="s">
        <v>284</v>
      </c>
      <c r="C48" s="873">
        <v>2680.5</v>
      </c>
      <c r="D48" s="281" t="s">
        <v>245</v>
      </c>
      <c r="E48" s="872">
        <v>7.2594444444444434E-2</v>
      </c>
      <c r="F48" s="281" t="s">
        <v>280</v>
      </c>
      <c r="G48" s="872">
        <v>0.22665962092329134</v>
      </c>
      <c r="H48" s="547" t="s">
        <v>280</v>
      </c>
      <c r="I48" s="64"/>
      <c r="J48" s="14"/>
      <c r="K48" s="14"/>
    </row>
    <row r="49" spans="1:15" ht="15.6" customHeight="1" x14ac:dyDescent="0.25">
      <c r="A49" s="65"/>
      <c r="B49" s="773" t="s">
        <v>285</v>
      </c>
      <c r="C49" s="874">
        <v>2705</v>
      </c>
      <c r="D49" s="281" t="s">
        <v>278</v>
      </c>
      <c r="E49" s="871">
        <v>12.69</v>
      </c>
      <c r="F49" s="281" t="s">
        <v>278</v>
      </c>
      <c r="G49" s="872">
        <v>1.6E-2</v>
      </c>
      <c r="H49" s="547" t="s">
        <v>278</v>
      </c>
      <c r="I49" s="64"/>
      <c r="J49" s="14"/>
      <c r="K49" s="14"/>
    </row>
    <row r="50" spans="1:15" ht="15.6" customHeight="1" x14ac:dyDescent="0.25">
      <c r="A50" s="65"/>
      <c r="B50" s="773" t="s">
        <v>286</v>
      </c>
      <c r="C50" s="280">
        <v>1.9</v>
      </c>
      <c r="D50" s="281" t="s">
        <v>273</v>
      </c>
      <c r="E50" s="280">
        <v>8.8000000000000005E-3</v>
      </c>
      <c r="F50" s="281" t="s">
        <v>253</v>
      </c>
      <c r="G50" s="280">
        <v>6.0000000000000002E-5</v>
      </c>
      <c r="H50" s="547" t="s">
        <v>253</v>
      </c>
      <c r="I50" s="64"/>
      <c r="J50" s="14"/>
      <c r="K50" s="14"/>
    </row>
    <row r="51" spans="1:15" ht="15.6" customHeight="1" x14ac:dyDescent="0.25">
      <c r="A51" s="65"/>
      <c r="B51" s="773" t="s">
        <v>287</v>
      </c>
      <c r="C51" s="280" t="s">
        <v>275</v>
      </c>
      <c r="D51" s="281" t="s">
        <v>273</v>
      </c>
      <c r="E51" s="871">
        <v>0.64249999999999996</v>
      </c>
      <c r="F51" s="281" t="s">
        <v>253</v>
      </c>
      <c r="G51" s="872">
        <v>8.691260522583083E-2</v>
      </c>
      <c r="H51" s="547" t="s">
        <v>280</v>
      </c>
      <c r="I51" s="64"/>
      <c r="J51" s="14"/>
      <c r="K51" s="14"/>
    </row>
    <row r="52" spans="1:15" ht="15.6" customHeight="1" x14ac:dyDescent="0.25">
      <c r="A52" s="65"/>
      <c r="B52" s="772" t="s">
        <v>288</v>
      </c>
      <c r="C52" s="280"/>
      <c r="D52" s="281"/>
      <c r="E52" s="280"/>
      <c r="F52" s="281"/>
      <c r="G52" s="280"/>
      <c r="H52" s="547"/>
      <c r="I52" s="64"/>
      <c r="J52" s="14"/>
      <c r="K52" s="14"/>
    </row>
    <row r="53" spans="1:15" ht="15.6" customHeight="1" x14ac:dyDescent="0.25">
      <c r="A53" s="65"/>
      <c r="B53" s="773" t="s">
        <v>289</v>
      </c>
      <c r="C53" s="873">
        <v>2680.5</v>
      </c>
      <c r="D53" s="281" t="s">
        <v>245</v>
      </c>
      <c r="E53" s="875" t="s">
        <v>290</v>
      </c>
      <c r="F53" s="281" t="s">
        <v>281</v>
      </c>
      <c r="G53" s="875" t="s">
        <v>291</v>
      </c>
      <c r="H53" s="547" t="s">
        <v>281</v>
      </c>
      <c r="I53" s="64"/>
      <c r="J53" s="14"/>
      <c r="K53" s="14"/>
    </row>
    <row r="54" spans="1:15" ht="15.6" customHeight="1" x14ac:dyDescent="0.25">
      <c r="A54" s="65"/>
      <c r="B54" s="772" t="s">
        <v>292</v>
      </c>
      <c r="C54" s="280"/>
      <c r="D54" s="590"/>
      <c r="E54" s="280"/>
      <c r="F54" s="590"/>
      <c r="G54" s="280"/>
      <c r="H54" s="546"/>
      <c r="I54" s="64"/>
      <c r="J54" s="14"/>
      <c r="K54" s="14"/>
    </row>
    <row r="55" spans="1:15" ht="15.6" customHeight="1" x14ac:dyDescent="0.25">
      <c r="A55" s="65"/>
      <c r="B55" s="773" t="s">
        <v>293</v>
      </c>
      <c r="C55" s="280" t="s">
        <v>244</v>
      </c>
      <c r="D55" s="281" t="s">
        <v>245</v>
      </c>
      <c r="E55" s="875" t="s">
        <v>294</v>
      </c>
      <c r="F55" s="281" t="s">
        <v>281</v>
      </c>
      <c r="G55" s="875" t="s">
        <v>295</v>
      </c>
      <c r="H55" s="547" t="s">
        <v>281</v>
      </c>
      <c r="I55" s="64"/>
      <c r="J55" s="14"/>
      <c r="K55" s="14"/>
    </row>
    <row r="56" spans="1:15" ht="15.6" customHeight="1" x14ac:dyDescent="0.25">
      <c r="A56" s="65"/>
      <c r="B56" s="773" t="s">
        <v>296</v>
      </c>
      <c r="C56" s="873">
        <v>2680.5</v>
      </c>
      <c r="D56" s="281" t="s">
        <v>245</v>
      </c>
      <c r="E56" s="875" t="s">
        <v>297</v>
      </c>
      <c r="F56" s="281" t="s">
        <v>281</v>
      </c>
      <c r="G56" s="875" t="s">
        <v>298</v>
      </c>
      <c r="H56" s="547" t="s">
        <v>281</v>
      </c>
      <c r="I56" s="64"/>
      <c r="J56" s="14"/>
      <c r="K56" s="14"/>
    </row>
    <row r="57" spans="1:15" ht="15.6" customHeight="1" x14ac:dyDescent="0.25">
      <c r="A57" s="65"/>
      <c r="B57" s="773" t="s">
        <v>299</v>
      </c>
      <c r="C57" s="280" t="s">
        <v>300</v>
      </c>
      <c r="D57" s="281" t="s">
        <v>273</v>
      </c>
      <c r="E57" s="875" t="s">
        <v>301</v>
      </c>
      <c r="F57" s="281" t="s">
        <v>281</v>
      </c>
      <c r="G57" s="875">
        <v>7.2999999999999995E-2</v>
      </c>
      <c r="H57" s="547" t="s">
        <v>281</v>
      </c>
      <c r="I57" s="64"/>
      <c r="J57" s="14"/>
      <c r="K57" s="14"/>
    </row>
    <row r="58" spans="1:15" ht="15.6" customHeight="1" x14ac:dyDescent="0.25">
      <c r="A58" s="65"/>
      <c r="B58" s="773" t="s">
        <v>302</v>
      </c>
      <c r="C58" s="280" t="s">
        <v>303</v>
      </c>
      <c r="D58" s="281" t="s">
        <v>273</v>
      </c>
      <c r="E58" s="875" t="s">
        <v>304</v>
      </c>
      <c r="F58" s="281" t="s">
        <v>281</v>
      </c>
      <c r="G58" s="875" t="s">
        <v>305</v>
      </c>
      <c r="H58" s="547" t="s">
        <v>281</v>
      </c>
      <c r="I58" s="64"/>
      <c r="J58" s="14"/>
      <c r="K58" s="14"/>
    </row>
    <row r="59" spans="1:15" ht="15.6" customHeight="1" x14ac:dyDescent="0.25">
      <c r="A59" s="65"/>
      <c r="B59" s="773" t="s">
        <v>306</v>
      </c>
      <c r="C59" s="873">
        <v>2559.6999999999998</v>
      </c>
      <c r="D59" s="281" t="s">
        <v>307</v>
      </c>
      <c r="E59" s="875" t="s">
        <v>308</v>
      </c>
      <c r="F59" s="281" t="s">
        <v>281</v>
      </c>
      <c r="G59" s="875" t="s">
        <v>309</v>
      </c>
      <c r="H59" s="547" t="s">
        <v>281</v>
      </c>
      <c r="I59" s="64"/>
      <c r="J59" s="14"/>
      <c r="K59" s="14"/>
    </row>
    <row r="60" spans="1:15" ht="15.6" customHeight="1" x14ac:dyDescent="0.25">
      <c r="A60" s="65"/>
      <c r="B60" s="772" t="s">
        <v>310</v>
      </c>
      <c r="C60" s="280"/>
      <c r="D60" s="590"/>
      <c r="E60" s="280"/>
      <c r="F60" s="590"/>
      <c r="G60" s="280"/>
      <c r="H60" s="546"/>
      <c r="I60" s="64"/>
      <c r="J60" s="14"/>
      <c r="K60" s="14"/>
    </row>
    <row r="61" spans="1:15" ht="15.6" customHeight="1" x14ac:dyDescent="0.25">
      <c r="A61" s="65"/>
      <c r="B61" s="773" t="s">
        <v>311</v>
      </c>
      <c r="C61" s="873">
        <v>2325.4</v>
      </c>
      <c r="D61" s="281" t="s">
        <v>312</v>
      </c>
      <c r="E61" s="875" t="s">
        <v>313</v>
      </c>
      <c r="F61" s="281" t="s">
        <v>312</v>
      </c>
      <c r="G61" s="280">
        <v>0.23</v>
      </c>
      <c r="H61" s="547" t="s">
        <v>312</v>
      </c>
      <c r="I61" s="64"/>
      <c r="J61" s="14"/>
      <c r="K61" s="14"/>
    </row>
    <row r="62" spans="1:15" ht="15.6" customHeight="1" x14ac:dyDescent="0.25">
      <c r="A62" s="65"/>
      <c r="B62" s="773" t="s">
        <v>314</v>
      </c>
      <c r="C62" s="873">
        <v>2559.6999999999998</v>
      </c>
      <c r="D62" s="281" t="s">
        <v>273</v>
      </c>
      <c r="E62" s="876">
        <v>1.7999999999999999E-2</v>
      </c>
      <c r="F62" s="281" t="s">
        <v>315</v>
      </c>
      <c r="G62" s="875" t="s">
        <v>316</v>
      </c>
      <c r="H62" s="547" t="s">
        <v>281</v>
      </c>
      <c r="I62" s="64"/>
      <c r="J62" s="14"/>
      <c r="K62" s="14"/>
      <c r="O62" s="601"/>
    </row>
    <row r="63" spans="1:15" ht="15.6" customHeight="1" x14ac:dyDescent="0.25">
      <c r="A63" s="65"/>
      <c r="B63" s="772" t="s">
        <v>317</v>
      </c>
      <c r="C63" s="280"/>
      <c r="D63" s="281"/>
      <c r="E63" s="280"/>
      <c r="F63" s="590"/>
      <c r="G63" s="280"/>
      <c r="H63" s="546"/>
      <c r="I63" s="64"/>
      <c r="J63" s="14"/>
      <c r="K63" s="14"/>
    </row>
    <row r="64" spans="1:15" ht="15.6" customHeight="1" x14ac:dyDescent="0.25">
      <c r="A64" s="65"/>
      <c r="B64" s="773" t="s">
        <v>318</v>
      </c>
      <c r="C64" s="280" t="s">
        <v>319</v>
      </c>
      <c r="D64" s="281" t="s">
        <v>320</v>
      </c>
      <c r="E64" s="280" t="s">
        <v>321</v>
      </c>
      <c r="F64" s="590"/>
      <c r="G64" s="280" t="s">
        <v>321</v>
      </c>
      <c r="H64" s="546"/>
      <c r="I64" s="64"/>
      <c r="J64" s="14"/>
      <c r="K64" s="14"/>
    </row>
    <row r="65" spans="1:11" ht="15.6" customHeight="1" thickBot="1" x14ac:dyDescent="0.3">
      <c r="A65" s="65"/>
      <c r="B65" s="658" t="s">
        <v>322</v>
      </c>
      <c r="C65" s="625" t="s">
        <v>323</v>
      </c>
      <c r="D65" s="626" t="s">
        <v>324</v>
      </c>
      <c r="E65" s="625" t="s">
        <v>325</v>
      </c>
      <c r="F65" s="627"/>
      <c r="G65" s="625" t="s">
        <v>325</v>
      </c>
      <c r="H65" s="774"/>
      <c r="I65" s="64"/>
      <c r="J65" s="14"/>
      <c r="K65" s="14"/>
    </row>
    <row r="66" spans="1:11" ht="7.15" customHeight="1" x14ac:dyDescent="0.25">
      <c r="A66" s="65"/>
      <c r="B66" s="62"/>
      <c r="C66" s="280"/>
      <c r="D66" s="281"/>
      <c r="E66" s="280"/>
      <c r="F66" s="590"/>
      <c r="G66" s="280"/>
      <c r="H66" s="590"/>
      <c r="I66" s="64"/>
      <c r="J66" s="14"/>
      <c r="K66" s="14"/>
    </row>
    <row r="67" spans="1:11" ht="18" customHeight="1" x14ac:dyDescent="0.25">
      <c r="A67" s="65"/>
      <c r="B67" s="591" t="s">
        <v>21</v>
      </c>
      <c r="C67" s="282"/>
      <c r="D67" s="283"/>
      <c r="E67" s="282"/>
      <c r="F67" s="283"/>
      <c r="G67" s="282"/>
      <c r="H67" s="283"/>
      <c r="I67" s="64"/>
      <c r="J67" s="14"/>
      <c r="K67" s="14"/>
    </row>
    <row r="68" spans="1:11" ht="34.15" customHeight="1" x14ac:dyDescent="0.25">
      <c r="A68" s="65"/>
      <c r="B68" s="946" t="s">
        <v>326</v>
      </c>
      <c r="C68" s="946"/>
      <c r="D68" s="946"/>
      <c r="E68" s="946"/>
      <c r="F68" s="946"/>
      <c r="G68" s="946"/>
      <c r="H68" s="946"/>
      <c r="I68" s="946"/>
      <c r="J68" s="946"/>
      <c r="K68" s="14"/>
    </row>
    <row r="69" spans="1:11" ht="19.5" customHeight="1" x14ac:dyDescent="0.25">
      <c r="A69" s="65"/>
      <c r="B69" s="946" t="s">
        <v>327</v>
      </c>
      <c r="C69" s="946"/>
      <c r="D69" s="946"/>
      <c r="E69" s="946"/>
      <c r="F69" s="946"/>
      <c r="G69" s="946"/>
      <c r="H69" s="946"/>
      <c r="I69" s="946"/>
      <c r="J69" s="590"/>
      <c r="K69" s="14"/>
    </row>
    <row r="70" spans="1:11" ht="16.899999999999999" customHeight="1" x14ac:dyDescent="0.25">
      <c r="A70" s="65"/>
      <c r="B70" s="946" t="s">
        <v>328</v>
      </c>
      <c r="C70" s="946"/>
      <c r="D70" s="946"/>
      <c r="E70" s="946"/>
      <c r="F70" s="946"/>
      <c r="G70" s="946"/>
      <c r="H70" s="946"/>
      <c r="I70" s="946"/>
      <c r="J70" s="590"/>
      <c r="K70" s="14"/>
    </row>
    <row r="71" spans="1:11" ht="15.4" customHeight="1" x14ac:dyDescent="0.25">
      <c r="A71" s="65"/>
      <c r="B71" s="946" t="s">
        <v>329</v>
      </c>
      <c r="C71" s="946"/>
      <c r="D71" s="946"/>
      <c r="E71" s="946"/>
      <c r="F71" s="946"/>
      <c r="G71" s="946"/>
      <c r="H71" s="946"/>
      <c r="I71" s="946"/>
      <c r="J71" s="590"/>
      <c r="K71" s="14"/>
    </row>
    <row r="72" spans="1:11" ht="17.850000000000001" customHeight="1" x14ac:dyDescent="0.25">
      <c r="A72" s="65"/>
      <c r="B72" s="369" t="s">
        <v>330</v>
      </c>
      <c r="C72" s="590"/>
      <c r="D72" s="283"/>
      <c r="E72" s="283"/>
      <c r="F72" s="283"/>
      <c r="G72" s="283"/>
      <c r="H72" s="283"/>
      <c r="I72" s="64"/>
      <c r="J72" s="14"/>
      <c r="K72" s="14"/>
    </row>
    <row r="73" spans="1:11" ht="17.850000000000001" customHeight="1" x14ac:dyDescent="0.25">
      <c r="A73" s="65"/>
      <c r="B73" s="590" t="s">
        <v>331</v>
      </c>
      <c r="C73" s="590"/>
      <c r="D73" s="283"/>
      <c r="E73" s="283"/>
      <c r="F73" s="283"/>
      <c r="G73" s="283"/>
      <c r="H73" s="283"/>
      <c r="I73" s="64"/>
      <c r="J73" s="14"/>
      <c r="K73" s="14"/>
    </row>
    <row r="74" spans="1:11" ht="17.850000000000001" customHeight="1" x14ac:dyDescent="0.25">
      <c r="A74" s="65"/>
      <c r="B74" s="946" t="s">
        <v>332</v>
      </c>
      <c r="C74" s="947"/>
      <c r="D74" s="947"/>
      <c r="E74" s="947"/>
      <c r="F74" s="947"/>
      <c r="G74" s="947"/>
      <c r="H74" s="590"/>
      <c r="I74" s="64"/>
      <c r="J74" s="14"/>
      <c r="K74" s="14"/>
    </row>
    <row r="75" spans="1:11" ht="17.850000000000001" customHeight="1" x14ac:dyDescent="0.25">
      <c r="A75" s="65"/>
      <c r="B75" s="948" t="s">
        <v>333</v>
      </c>
      <c r="C75" s="949"/>
      <c r="D75" s="949"/>
      <c r="E75" s="949"/>
      <c r="F75" s="949"/>
      <c r="G75" s="949"/>
      <c r="H75" s="949"/>
      <c r="I75" s="64"/>
      <c r="J75" s="14"/>
      <c r="K75" s="14"/>
    </row>
    <row r="76" spans="1:11" ht="17.850000000000001" customHeight="1" x14ac:dyDescent="0.25">
      <c r="A76" s="65"/>
      <c r="B76" s="946" t="s">
        <v>334</v>
      </c>
      <c r="C76" s="947"/>
      <c r="D76" s="947"/>
      <c r="E76" s="947"/>
      <c r="F76" s="947"/>
      <c r="G76" s="947"/>
      <c r="H76" s="283"/>
      <c r="I76" s="64"/>
      <c r="J76" s="14"/>
      <c r="K76" s="14"/>
    </row>
    <row r="77" spans="1:11" ht="17.850000000000001" customHeight="1" x14ac:dyDescent="0.25">
      <c r="A77" s="65"/>
      <c r="B77" s="590" t="s">
        <v>335</v>
      </c>
      <c r="C77" s="283"/>
      <c r="D77" s="283"/>
      <c r="E77" s="283"/>
      <c r="F77" s="283"/>
      <c r="G77" s="283"/>
      <c r="H77" s="283"/>
      <c r="I77" s="64"/>
      <c r="J77" s="14"/>
      <c r="K77" s="14"/>
    </row>
    <row r="78" spans="1:11" ht="17.850000000000001" customHeight="1" x14ac:dyDescent="0.25">
      <c r="A78" s="65"/>
      <c r="B78" s="369" t="s">
        <v>336</v>
      </c>
      <c r="C78" s="283"/>
      <c r="D78" s="283"/>
      <c r="E78" s="283"/>
      <c r="F78" s="283"/>
      <c r="G78" s="283"/>
      <c r="H78" s="283"/>
      <c r="I78" s="64"/>
      <c r="J78" s="14"/>
      <c r="K78" s="14"/>
    </row>
    <row r="79" spans="1:11" ht="17.850000000000001" customHeight="1" x14ac:dyDescent="0.25">
      <c r="A79" s="65"/>
      <c r="B79" s="590" t="s">
        <v>337</v>
      </c>
      <c r="C79" s="283"/>
      <c r="D79" s="283"/>
      <c r="E79" s="283"/>
      <c r="F79" s="283"/>
      <c r="G79" s="283"/>
      <c r="H79" s="283"/>
      <c r="I79" s="64"/>
      <c r="J79" s="14"/>
      <c r="K79" s="14"/>
    </row>
    <row r="80" spans="1:11" ht="17.850000000000001" customHeight="1" x14ac:dyDescent="0.25">
      <c r="A80" s="65"/>
      <c r="B80" s="590" t="s">
        <v>338</v>
      </c>
      <c r="C80" s="283"/>
      <c r="D80" s="283"/>
      <c r="E80" s="283"/>
      <c r="F80" s="283"/>
      <c r="G80" s="283"/>
      <c r="H80" s="283"/>
      <c r="I80" s="64"/>
      <c r="J80" s="14"/>
      <c r="K80" s="14"/>
    </row>
    <row r="81" spans="1:11" ht="17.850000000000001" customHeight="1" x14ac:dyDescent="0.25">
      <c r="A81" s="65"/>
      <c r="B81" s="590" t="s">
        <v>339</v>
      </c>
      <c r="C81" s="283"/>
      <c r="D81" s="283"/>
      <c r="E81" s="283"/>
      <c r="F81" s="283"/>
      <c r="G81" s="283"/>
      <c r="H81" s="283"/>
      <c r="I81" s="64"/>
      <c r="J81" s="14"/>
      <c r="K81" s="14"/>
    </row>
    <row r="82" spans="1:11" ht="31.5" customHeight="1" x14ac:dyDescent="0.25">
      <c r="A82" s="65"/>
      <c r="B82" s="943" t="s">
        <v>340</v>
      </c>
      <c r="C82" s="943"/>
      <c r="D82" s="943"/>
      <c r="E82" s="943"/>
      <c r="F82" s="943"/>
      <c r="G82" s="943"/>
      <c r="H82" s="943"/>
      <c r="I82" s="943"/>
      <c r="J82" s="943"/>
      <c r="K82" s="14"/>
    </row>
    <row r="83" spans="1:11" ht="16.149999999999999" customHeight="1" x14ac:dyDescent="0.25">
      <c r="A83" s="65"/>
      <c r="B83" s="590" t="s">
        <v>341</v>
      </c>
      <c r="C83" s="590"/>
      <c r="D83" s="590"/>
      <c r="E83" s="590"/>
      <c r="F83" s="590"/>
      <c r="G83" s="590"/>
      <c r="H83" s="590"/>
      <c r="I83" s="64"/>
      <c r="J83" s="14"/>
      <c r="K83" s="14"/>
    </row>
    <row r="84" spans="1:11" ht="17.850000000000001" customHeight="1" x14ac:dyDescent="0.25">
      <c r="A84" s="65"/>
      <c r="B84" s="946" t="s">
        <v>342</v>
      </c>
      <c r="C84" s="946"/>
      <c r="D84" s="946"/>
      <c r="E84" s="946"/>
      <c r="F84" s="946"/>
      <c r="G84" s="946"/>
      <c r="H84" s="283"/>
      <c r="I84" s="64"/>
      <c r="J84" s="14"/>
      <c r="K84" s="14"/>
    </row>
    <row r="85" spans="1:11" ht="17.850000000000001" customHeight="1" x14ac:dyDescent="0.25">
      <c r="A85" s="65"/>
      <c r="B85" s="946" t="s">
        <v>343</v>
      </c>
      <c r="C85" s="947"/>
      <c r="D85" s="947"/>
      <c r="E85" s="947"/>
      <c r="F85" s="947"/>
      <c r="G85" s="947"/>
      <c r="H85" s="283"/>
      <c r="I85" s="64"/>
      <c r="J85" s="14"/>
      <c r="K85" s="14"/>
    </row>
    <row r="86" spans="1:11" ht="17.850000000000001" customHeight="1" x14ac:dyDescent="0.25">
      <c r="A86" s="65"/>
      <c r="B86" s="946" t="s">
        <v>344</v>
      </c>
      <c r="C86" s="946"/>
      <c r="D86" s="946"/>
      <c r="E86" s="946"/>
      <c r="F86" s="946"/>
      <c r="G86" s="946"/>
      <c r="H86" s="283"/>
      <c r="I86" s="64"/>
      <c r="J86" s="14"/>
      <c r="K86" s="14"/>
    </row>
    <row r="87" spans="1:11" ht="17.850000000000001" customHeight="1" x14ac:dyDescent="0.25">
      <c r="A87" s="65"/>
      <c r="B87" s="590" t="s">
        <v>345</v>
      </c>
      <c r="C87" s="283"/>
      <c r="D87" s="283"/>
      <c r="E87" s="283"/>
      <c r="F87" s="283"/>
      <c r="G87" s="283"/>
      <c r="H87" s="283"/>
      <c r="I87" s="64"/>
      <c r="J87" s="14"/>
      <c r="K87" s="14"/>
    </row>
    <row r="88" spans="1:11" ht="17.850000000000001" customHeight="1" x14ac:dyDescent="0.25">
      <c r="A88" s="65"/>
      <c r="B88" s="944" t="s">
        <v>1167</v>
      </c>
      <c r="C88" s="945"/>
      <c r="D88" s="945"/>
      <c r="E88" s="945"/>
      <c r="F88" s="945"/>
      <c r="G88" s="945"/>
      <c r="H88" s="283"/>
      <c r="I88" s="64"/>
      <c r="J88" s="14"/>
      <c r="K88" s="14"/>
    </row>
    <row r="89" spans="1:11" ht="17.850000000000001" customHeight="1" x14ac:dyDescent="0.25">
      <c r="A89" s="65"/>
      <c r="B89" s="944" t="s">
        <v>346</v>
      </c>
      <c r="C89" s="945"/>
      <c r="D89" s="945"/>
      <c r="E89" s="945"/>
      <c r="F89" s="945"/>
      <c r="G89" s="945"/>
      <c r="H89" s="283"/>
      <c r="I89" s="64"/>
      <c r="J89" s="14"/>
      <c r="K89" s="14"/>
    </row>
    <row r="90" spans="1:11" ht="17.850000000000001" customHeight="1" x14ac:dyDescent="0.25">
      <c r="A90" s="65"/>
      <c r="B90" s="944"/>
      <c r="C90" s="945"/>
      <c r="D90" s="945"/>
      <c r="E90" s="945"/>
      <c r="F90" s="945"/>
      <c r="G90" s="945"/>
      <c r="H90" s="283"/>
      <c r="I90" s="64"/>
      <c r="J90" s="14"/>
      <c r="K90" s="14"/>
    </row>
    <row r="91" spans="1:11" ht="15.6" customHeight="1" x14ac:dyDescent="0.25">
      <c r="A91" s="65"/>
      <c r="B91" s="284"/>
      <c r="C91" s="284"/>
      <c r="D91" s="284"/>
      <c r="E91" s="284"/>
      <c r="F91" s="284"/>
      <c r="G91" s="284"/>
      <c r="H91" s="284"/>
      <c r="I91" s="64"/>
      <c r="J91" s="14"/>
      <c r="K91" s="14"/>
    </row>
  </sheetData>
  <customSheetViews>
    <customSheetView guid="{0130A164-47D8-42ED-BFB0-B8B31D263DDE}" scale="73">
      <selection activeCell="M12" sqref="M12"/>
      <pageMargins left="0" right="0" top="0" bottom="0" header="0" footer="0"/>
      <pageSetup orientation="portrait" r:id="rId1"/>
      <headerFooter alignWithMargins="0"/>
    </customSheetView>
  </customSheetViews>
  <mergeCells count="15">
    <mergeCell ref="B74:G74"/>
    <mergeCell ref="B75:H75"/>
    <mergeCell ref="B76:G76"/>
    <mergeCell ref="C3:H3"/>
    <mergeCell ref="B68:J68"/>
    <mergeCell ref="B69:I69"/>
    <mergeCell ref="B70:I70"/>
    <mergeCell ref="B71:I71"/>
    <mergeCell ref="B82:J82"/>
    <mergeCell ref="B88:G88"/>
    <mergeCell ref="B89:G89"/>
    <mergeCell ref="B90:G90"/>
    <mergeCell ref="B84:G84"/>
    <mergeCell ref="B86:G86"/>
    <mergeCell ref="B85:G85"/>
  </mergeCells>
  <pageMargins left="0.75" right="0.75" top="1" bottom="1" header="0.5" footer="0.5"/>
  <pageSetup orientation="portrait" r:id="rId2"/>
  <headerFooter alignWithMargins="0"/>
  <ignoredErrors>
    <ignoredError sqref="C14 C21 C25 C28:C29 C50:C52 C57:C58 C33 C37 C41:C43 C54 C63 E53 G53 E55:E59 G55:G56 G58:G59 E61 G62"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I26"/>
  <sheetViews>
    <sheetView showGridLines="0" zoomScaleNormal="100" workbookViewId="0"/>
  </sheetViews>
  <sheetFormatPr baseColWidth="10" defaultColWidth="9.42578125" defaultRowHeight="15" x14ac:dyDescent="0.25"/>
  <cols>
    <col min="1" max="1" width="16.5703125" style="6" customWidth="1"/>
    <col min="2" max="2" width="15.5703125" style="6" customWidth="1"/>
    <col min="3" max="3" width="26.42578125" style="6" customWidth="1"/>
    <col min="4" max="4" width="39.5703125" style="6" customWidth="1"/>
    <col min="5" max="5" width="9.42578125" style="6"/>
    <col min="6" max="6" width="14.5703125" style="6" customWidth="1"/>
    <col min="7" max="16384" width="9.42578125" style="6"/>
  </cols>
  <sheetData>
    <row r="1" spans="1:7" ht="17.25" customHeight="1" x14ac:dyDescent="0.3">
      <c r="A1" s="102" t="str">
        <f ca="1">MID(CELL("filename",A1),FIND("]",CELL("filename",A1))+1,256)</f>
        <v>Table A6.2–1</v>
      </c>
      <c r="B1" s="151" t="s">
        <v>347</v>
      </c>
      <c r="C1" s="98"/>
      <c r="D1" s="98"/>
      <c r="E1" s="98"/>
      <c r="F1" s="15"/>
      <c r="G1" s="15"/>
    </row>
    <row r="2" spans="1:7" x14ac:dyDescent="0.25">
      <c r="A2" s="102"/>
      <c r="B2" s="98"/>
      <c r="C2" s="98"/>
      <c r="D2" s="98"/>
      <c r="E2" s="98"/>
      <c r="F2" s="15"/>
      <c r="G2" s="15"/>
    </row>
    <row r="3" spans="1:7" ht="38.25" customHeight="1" thickBot="1" x14ac:dyDescent="0.3">
      <c r="A3" s="102"/>
      <c r="B3" s="271" t="s">
        <v>348</v>
      </c>
      <c r="C3" s="272" t="s">
        <v>349</v>
      </c>
      <c r="D3" s="273" t="s">
        <v>350</v>
      </c>
      <c r="E3" s="98"/>
      <c r="F3" s="15"/>
      <c r="G3" s="15"/>
    </row>
    <row r="4" spans="1:7" ht="12" customHeight="1" x14ac:dyDescent="0.25">
      <c r="A4" s="102"/>
      <c r="B4" s="953" t="s">
        <v>351</v>
      </c>
      <c r="C4" s="954"/>
      <c r="D4" s="264"/>
      <c r="E4" s="98"/>
      <c r="F4" s="15"/>
      <c r="G4" s="15"/>
    </row>
    <row r="5" spans="1:7" ht="14.25" customHeight="1" x14ac:dyDescent="0.25">
      <c r="A5" s="102"/>
      <c r="B5" s="592"/>
      <c r="C5" s="219" t="s">
        <v>352</v>
      </c>
      <c r="D5" s="274" t="s">
        <v>353</v>
      </c>
      <c r="E5" s="98"/>
      <c r="F5" s="15"/>
      <c r="G5" s="15"/>
    </row>
    <row r="6" spans="1:7" ht="28.5" x14ac:dyDescent="0.25">
      <c r="A6" s="102"/>
      <c r="B6" s="592"/>
      <c r="C6" s="219" t="s">
        <v>354</v>
      </c>
      <c r="D6" s="274" t="s">
        <v>355</v>
      </c>
      <c r="E6" s="98"/>
      <c r="F6" s="15"/>
      <c r="G6" s="15"/>
    </row>
    <row r="7" spans="1:7" ht="14.25" customHeight="1" x14ac:dyDescent="0.25">
      <c r="A7" s="102"/>
      <c r="B7" s="955" t="s">
        <v>356</v>
      </c>
      <c r="C7" s="956"/>
      <c r="D7" s="264"/>
      <c r="E7" s="98"/>
      <c r="F7" s="15"/>
      <c r="G7" s="15"/>
    </row>
    <row r="8" spans="1:7" ht="16.5" x14ac:dyDescent="0.25">
      <c r="A8" s="102"/>
      <c r="B8" s="592"/>
      <c r="C8" s="219" t="s">
        <v>357</v>
      </c>
      <c r="D8" s="275" t="s">
        <v>358</v>
      </c>
      <c r="E8" s="98"/>
      <c r="F8" s="15"/>
      <c r="G8" s="15"/>
    </row>
    <row r="9" spans="1:7" ht="16.5" x14ac:dyDescent="0.25">
      <c r="A9" s="102"/>
      <c r="B9" s="592"/>
      <c r="C9" s="219" t="s">
        <v>359</v>
      </c>
      <c r="D9" s="275" t="s">
        <v>360</v>
      </c>
      <c r="E9" s="98"/>
      <c r="F9" s="15"/>
      <c r="G9" s="15"/>
    </row>
    <row r="10" spans="1:7" ht="15" customHeight="1" x14ac:dyDescent="0.25">
      <c r="A10" s="102"/>
      <c r="B10" s="955" t="s">
        <v>361</v>
      </c>
      <c r="C10" s="956"/>
      <c r="D10" s="264"/>
      <c r="E10" s="98"/>
      <c r="F10" s="15"/>
      <c r="G10" s="15"/>
    </row>
    <row r="11" spans="1:7" ht="16.5" x14ac:dyDescent="0.25">
      <c r="A11" s="102"/>
      <c r="B11" s="592"/>
      <c r="C11" s="219" t="s">
        <v>362</v>
      </c>
      <c r="D11" s="275" t="s">
        <v>1168</v>
      </c>
      <c r="E11" s="98"/>
      <c r="F11" s="15"/>
      <c r="G11" s="15"/>
    </row>
    <row r="12" spans="1:7" ht="16.5" x14ac:dyDescent="0.25">
      <c r="A12" s="102"/>
      <c r="B12" s="592"/>
      <c r="C12" s="219" t="s">
        <v>363</v>
      </c>
      <c r="D12" s="275" t="s">
        <v>1169</v>
      </c>
      <c r="E12" s="98"/>
      <c r="F12" s="15"/>
      <c r="G12" s="15"/>
    </row>
    <row r="13" spans="1:7" ht="15" customHeight="1" x14ac:dyDescent="0.25">
      <c r="A13" s="102"/>
      <c r="B13" s="955" t="s">
        <v>364</v>
      </c>
      <c r="C13" s="956"/>
      <c r="D13" s="275"/>
      <c r="E13" s="98"/>
      <c r="F13" s="15"/>
      <c r="G13" s="15"/>
    </row>
    <row r="14" spans="1:7" ht="16.5" x14ac:dyDescent="0.25">
      <c r="A14" s="102"/>
      <c r="B14" s="119"/>
      <c r="C14" s="219" t="s">
        <v>365</v>
      </c>
      <c r="D14" s="275" t="s">
        <v>366</v>
      </c>
      <c r="E14" s="98"/>
      <c r="F14" s="15"/>
      <c r="G14" s="15"/>
    </row>
    <row r="15" spans="1:7" ht="15" customHeight="1" x14ac:dyDescent="0.25">
      <c r="A15" s="102"/>
      <c r="B15" s="955" t="s">
        <v>367</v>
      </c>
      <c r="C15" s="956"/>
      <c r="D15" s="275"/>
      <c r="E15" s="98"/>
      <c r="F15" s="15"/>
      <c r="G15" s="15"/>
    </row>
    <row r="16" spans="1:7" ht="16.5" x14ac:dyDescent="0.25">
      <c r="A16" s="102"/>
      <c r="B16" s="170"/>
      <c r="C16" s="265" t="s">
        <v>368</v>
      </c>
      <c r="D16" s="266" t="s">
        <v>369</v>
      </c>
      <c r="E16" s="98"/>
      <c r="F16" s="15"/>
      <c r="G16" s="15"/>
    </row>
    <row r="17" spans="1:9" x14ac:dyDescent="0.25">
      <c r="A17" s="102"/>
      <c r="B17" s="98"/>
      <c r="C17" s="219"/>
      <c r="D17" s="238"/>
      <c r="E17" s="98"/>
      <c r="F17" s="15"/>
      <c r="G17" s="15"/>
    </row>
    <row r="18" spans="1:9" x14ac:dyDescent="0.25">
      <c r="A18" s="102"/>
      <c r="B18" s="98" t="s">
        <v>30</v>
      </c>
      <c r="C18" s="98"/>
      <c r="D18" s="98"/>
      <c r="E18" s="98"/>
      <c r="F18" s="15"/>
      <c r="G18" s="15"/>
    </row>
    <row r="19" spans="1:9" ht="18" customHeight="1" x14ac:dyDescent="0.25">
      <c r="A19" s="102"/>
      <c r="B19" s="952" t="s">
        <v>1170</v>
      </c>
      <c r="C19" s="952"/>
      <c r="D19" s="952"/>
      <c r="E19" s="952"/>
      <c r="F19" s="952"/>
      <c r="G19" s="15"/>
    </row>
    <row r="20" spans="1:9" ht="27" customHeight="1" x14ac:dyDescent="0.25">
      <c r="A20" s="102"/>
      <c r="B20" s="952" t="s">
        <v>1171</v>
      </c>
      <c r="C20" s="952"/>
      <c r="D20" s="952"/>
      <c r="E20" s="952"/>
      <c r="F20" s="952"/>
      <c r="G20" s="15"/>
    </row>
    <row r="21" spans="1:9" ht="17.45" customHeight="1" x14ac:dyDescent="0.25">
      <c r="A21" s="102"/>
      <c r="B21" s="98" t="s">
        <v>1172</v>
      </c>
      <c r="G21" s="15"/>
    </row>
    <row r="22" spans="1:9" ht="23.25" customHeight="1" x14ac:dyDescent="0.25">
      <c r="A22" s="102"/>
      <c r="C22" s="98"/>
      <c r="D22" s="98"/>
      <c r="E22" s="98"/>
      <c r="F22" s="15"/>
      <c r="G22" s="15"/>
    </row>
    <row r="23" spans="1:9" x14ac:dyDescent="0.25">
      <c r="A23" s="102"/>
      <c r="B23" s="98"/>
      <c r="C23" s="98"/>
      <c r="D23" s="98"/>
      <c r="E23" s="98"/>
      <c r="F23" s="15"/>
      <c r="G23" s="15"/>
      <c r="H23" s="15"/>
      <c r="I23" s="15"/>
    </row>
    <row r="24" spans="1:9" x14ac:dyDescent="0.25">
      <c r="A24" s="102"/>
      <c r="B24" s="98"/>
      <c r="C24" s="98"/>
      <c r="D24" s="98"/>
      <c r="E24" s="98"/>
      <c r="F24" s="15"/>
      <c r="G24" s="15"/>
      <c r="H24" s="15"/>
      <c r="I24" s="15"/>
    </row>
    <row r="25" spans="1:9" x14ac:dyDescent="0.25">
      <c r="B25" s="15"/>
      <c r="C25" s="15"/>
      <c r="D25" s="15"/>
      <c r="E25" s="15"/>
      <c r="F25" s="15"/>
      <c r="G25" s="15"/>
      <c r="H25" s="15"/>
      <c r="I25" s="15"/>
    </row>
    <row r="26" spans="1:9" x14ac:dyDescent="0.25">
      <c r="B26" s="15"/>
      <c r="C26" s="15"/>
      <c r="D26" s="15"/>
      <c r="E26" s="15"/>
      <c r="F26" s="15"/>
      <c r="G26" s="15"/>
      <c r="H26" s="15"/>
      <c r="I26" s="15"/>
    </row>
  </sheetData>
  <customSheetViews>
    <customSheetView guid="{0130A164-47D8-42ED-BFB0-B8B31D263DDE}">
      <selection activeCell="B31" sqref="B31"/>
      <pageMargins left="0" right="0" top="0" bottom="0" header="0" footer="0"/>
      <pageSetup paperSize="9" orientation="portrait" r:id="rId1"/>
    </customSheetView>
  </customSheetViews>
  <mergeCells count="7">
    <mergeCell ref="B20:F20"/>
    <mergeCell ref="B4:C4"/>
    <mergeCell ref="B7:C7"/>
    <mergeCell ref="B10:C10"/>
    <mergeCell ref="B13:C13"/>
    <mergeCell ref="B15:C15"/>
    <mergeCell ref="B19:F19"/>
  </mergeCell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G9"/>
  <sheetViews>
    <sheetView showGridLines="0" zoomScaleNormal="100" workbookViewId="0"/>
  </sheetViews>
  <sheetFormatPr baseColWidth="10" defaultColWidth="9.42578125" defaultRowHeight="15" x14ac:dyDescent="0.25"/>
  <cols>
    <col min="1" max="1" width="16.5703125" style="6" customWidth="1"/>
    <col min="2" max="2" width="19.28515625" style="6" customWidth="1"/>
    <col min="3" max="3" width="44.5703125" style="6" customWidth="1"/>
    <col min="4" max="4" width="41.5703125" style="6" customWidth="1"/>
    <col min="5" max="5" width="29.5703125" style="6" customWidth="1"/>
    <col min="6" max="6" width="21.42578125" style="6" customWidth="1"/>
    <col min="7" max="16384" width="9.42578125" style="6"/>
  </cols>
  <sheetData>
    <row r="1" spans="1:7" x14ac:dyDescent="0.25">
      <c r="A1" s="102" t="str">
        <f ca="1">MID(CELL("filename",A1),FIND("]",CELL("filename",A1))+1,256)</f>
        <v>Table A6.2–2</v>
      </c>
      <c r="B1" s="156" t="s">
        <v>370</v>
      </c>
      <c r="C1" s="98"/>
      <c r="D1" s="98"/>
      <c r="E1" s="98"/>
      <c r="F1" s="15"/>
      <c r="G1" s="15"/>
    </row>
    <row r="2" spans="1:7" x14ac:dyDescent="0.25">
      <c r="A2" s="102"/>
      <c r="B2" s="151"/>
      <c r="C2" s="98"/>
      <c r="D2" s="98"/>
      <c r="E2" s="98"/>
      <c r="F2" s="15"/>
      <c r="G2" s="15"/>
    </row>
    <row r="3" spans="1:7" ht="45.75" customHeight="1" x14ac:dyDescent="0.25">
      <c r="A3" s="102"/>
      <c r="B3" s="267"/>
      <c r="C3" s="143" t="s">
        <v>371</v>
      </c>
      <c r="D3" s="143" t="s">
        <v>372</v>
      </c>
      <c r="E3" s="144" t="s">
        <v>373</v>
      </c>
      <c r="F3" s="15"/>
    </row>
    <row r="4" spans="1:7" ht="36" customHeight="1" x14ac:dyDescent="0.25">
      <c r="A4" s="102"/>
      <c r="B4" s="268" t="s">
        <v>374</v>
      </c>
      <c r="C4" s="269" t="s">
        <v>375</v>
      </c>
      <c r="D4" s="270" t="s">
        <v>376</v>
      </c>
      <c r="E4" s="775">
        <v>733</v>
      </c>
      <c r="F4" s="15"/>
    </row>
    <row r="5" spans="1:7" ht="17.25" customHeight="1" x14ac:dyDescent="0.25">
      <c r="A5" s="102"/>
      <c r="B5" s="219"/>
      <c r="C5" s="244"/>
      <c r="D5" s="237"/>
      <c r="E5" s="220"/>
      <c r="F5" s="15"/>
    </row>
    <row r="6" spans="1:7" x14ac:dyDescent="0.25">
      <c r="A6" s="102"/>
      <c r="B6" s="98" t="s">
        <v>222</v>
      </c>
      <c r="C6" s="98"/>
      <c r="D6" s="98"/>
      <c r="E6" s="98"/>
      <c r="F6" s="15"/>
      <c r="G6" s="15"/>
    </row>
    <row r="7" spans="1:7" x14ac:dyDescent="0.25">
      <c r="A7" s="102"/>
      <c r="B7" s="98" t="s">
        <v>377</v>
      </c>
      <c r="C7" s="98"/>
      <c r="D7" s="98"/>
      <c r="E7" s="98"/>
      <c r="F7" s="15"/>
      <c r="G7" s="15"/>
    </row>
    <row r="8" spans="1:7" x14ac:dyDescent="0.25">
      <c r="A8" s="102"/>
      <c r="B8" s="98"/>
      <c r="C8" s="98"/>
      <c r="D8" s="98"/>
      <c r="E8" s="98"/>
      <c r="F8" s="15"/>
      <c r="G8" s="15"/>
    </row>
    <row r="9" spans="1:7" x14ac:dyDescent="0.25">
      <c r="A9" s="102"/>
      <c r="B9" s="102"/>
      <c r="C9" s="102"/>
      <c r="D9" s="102"/>
      <c r="E9" s="102"/>
    </row>
  </sheetData>
  <customSheetViews>
    <customSheetView guid="{0130A164-47D8-42ED-BFB0-B8B31D263DDE}">
      <selection activeCell="D4" sqref="D4"/>
      <pageMargins left="0" right="0" top="0" bottom="0" header="0" footer="0"/>
      <pageSetup orientation="portrait" r:id="rId1"/>
    </customSheetView>
  </customSheetViews>
  <pageMargins left="0.7" right="0.7" top="0.75" bottom="0.75" header="0.3" footer="0.3"/>
  <pageSetup orientation="portrait" r:id="rId2"/>
  <ignoredErrors>
    <ignoredError sqref="C4"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K17"/>
  <sheetViews>
    <sheetView showGridLines="0" zoomScaleNormal="100" workbookViewId="0"/>
  </sheetViews>
  <sheetFormatPr baseColWidth="10" defaultColWidth="9.42578125" defaultRowHeight="15" x14ac:dyDescent="0.25"/>
  <cols>
    <col min="1" max="1" width="16.5703125" style="6" customWidth="1"/>
    <col min="2" max="2" width="22" style="6" customWidth="1"/>
    <col min="3" max="3" width="54.42578125" style="6" customWidth="1"/>
    <col min="4" max="4" width="21.7109375" style="6" customWidth="1"/>
    <col min="5" max="16384" width="9.42578125" style="6"/>
  </cols>
  <sheetData>
    <row r="1" spans="1:11" ht="16.5" x14ac:dyDescent="0.3">
      <c r="A1" s="102" t="str">
        <f ca="1">MID(CELL("filename",A1),FIND("]",CELL("filename",A1))+1,256)</f>
        <v>Table A6.2-3</v>
      </c>
      <c r="B1" s="151" t="s">
        <v>378</v>
      </c>
      <c r="C1" s="98"/>
      <c r="D1" s="98"/>
      <c r="E1" s="98"/>
      <c r="F1" s="17"/>
      <c r="G1" s="17"/>
      <c r="H1" s="15"/>
      <c r="I1" s="15"/>
      <c r="J1" s="15"/>
      <c r="K1" s="15"/>
    </row>
    <row r="2" spans="1:11" x14ac:dyDescent="0.25">
      <c r="A2" s="102"/>
      <c r="B2" s="98"/>
      <c r="C2" s="98"/>
      <c r="D2" s="98"/>
      <c r="E2" s="98"/>
      <c r="F2" s="17"/>
      <c r="G2" s="17"/>
      <c r="H2" s="15"/>
      <c r="I2" s="15"/>
      <c r="J2" s="15"/>
      <c r="K2" s="15"/>
    </row>
    <row r="3" spans="1:11" ht="32.65" customHeight="1" x14ac:dyDescent="0.25">
      <c r="A3" s="102"/>
      <c r="B3" s="321" t="s">
        <v>348</v>
      </c>
      <c r="C3" s="143" t="s">
        <v>379</v>
      </c>
      <c r="D3" s="144" t="s">
        <v>380</v>
      </c>
      <c r="E3" s="377"/>
      <c r="F3" s="17"/>
      <c r="G3" s="17"/>
      <c r="H3" s="15"/>
      <c r="I3" s="15"/>
      <c r="J3" s="15"/>
      <c r="K3" s="15"/>
    </row>
    <row r="4" spans="1:11" ht="22.5" customHeight="1" x14ac:dyDescent="0.25">
      <c r="A4" s="102"/>
      <c r="B4" s="370" t="s">
        <v>381</v>
      </c>
      <c r="C4" s="219" t="s">
        <v>1173</v>
      </c>
      <c r="D4" s="245" t="s">
        <v>382</v>
      </c>
      <c r="E4" s="98"/>
      <c r="F4" s="17"/>
      <c r="G4" s="17"/>
      <c r="H4" s="15"/>
      <c r="I4" s="15"/>
      <c r="J4" s="15"/>
      <c r="K4" s="15"/>
    </row>
    <row r="5" spans="1:11" ht="7.5" customHeight="1" x14ac:dyDescent="0.25">
      <c r="A5" s="102"/>
      <c r="B5" s="593"/>
      <c r="C5" s="15"/>
      <c r="D5" s="572"/>
      <c r="E5" s="98"/>
      <c r="F5" s="17"/>
      <c r="G5" s="17"/>
      <c r="H5" s="15"/>
      <c r="I5" s="15"/>
      <c r="J5" s="15"/>
      <c r="K5" s="15"/>
    </row>
    <row r="6" spans="1:11" ht="33.75" customHeight="1" x14ac:dyDescent="0.25">
      <c r="A6" s="102"/>
      <c r="B6" s="371" t="s">
        <v>383</v>
      </c>
      <c r="C6" s="265" t="s">
        <v>384</v>
      </c>
      <c r="D6" s="266" t="s">
        <v>385</v>
      </c>
      <c r="E6" s="98"/>
      <c r="F6" s="17"/>
      <c r="G6" s="17"/>
      <c r="H6" s="15"/>
      <c r="I6" s="15"/>
      <c r="J6" s="15"/>
      <c r="K6" s="15"/>
    </row>
    <row r="7" spans="1:11" ht="12" customHeight="1" x14ac:dyDescent="0.25">
      <c r="A7" s="102"/>
      <c r="B7" s="219"/>
      <c r="C7" s="219"/>
      <c r="D7" s="238"/>
      <c r="E7" s="98"/>
      <c r="F7" s="17"/>
      <c r="G7" s="17"/>
      <c r="H7" s="15"/>
      <c r="I7" s="15"/>
      <c r="J7" s="15"/>
      <c r="K7" s="15"/>
    </row>
    <row r="8" spans="1:11" x14ac:dyDescent="0.25">
      <c r="A8" s="102"/>
      <c r="B8" s="98" t="s">
        <v>30</v>
      </c>
      <c r="C8" s="98"/>
      <c r="D8" s="98"/>
      <c r="E8" s="98"/>
      <c r="F8" s="17"/>
      <c r="G8" s="17"/>
      <c r="H8" s="15"/>
      <c r="I8" s="15"/>
      <c r="J8" s="15"/>
      <c r="K8" s="15"/>
    </row>
    <row r="9" spans="1:11" ht="28.5" customHeight="1" x14ac:dyDescent="0.25">
      <c r="A9" s="102"/>
      <c r="B9" s="957" t="s">
        <v>386</v>
      </c>
      <c r="C9" s="957"/>
      <c r="D9" s="957"/>
      <c r="E9" s="106"/>
      <c r="F9" s="17"/>
      <c r="G9" s="17"/>
      <c r="H9" s="15"/>
      <c r="I9" s="15"/>
      <c r="J9" s="15"/>
      <c r="K9" s="15"/>
    </row>
    <row r="10" spans="1:11" ht="21.75" customHeight="1" x14ac:dyDescent="0.25">
      <c r="A10" s="102"/>
      <c r="B10" s="98" t="s">
        <v>1127</v>
      </c>
      <c r="C10" s="98"/>
      <c r="D10" s="98"/>
      <c r="E10" s="98"/>
      <c r="F10" s="15"/>
      <c r="G10" s="15"/>
      <c r="H10" s="15"/>
      <c r="I10" s="15"/>
      <c r="J10" s="15"/>
      <c r="K10" s="15"/>
    </row>
    <row r="11" spans="1:11" x14ac:dyDescent="0.25">
      <c r="A11" s="102"/>
      <c r="B11" s="98"/>
      <c r="C11" s="98"/>
      <c r="D11" s="98"/>
      <c r="E11" s="98"/>
      <c r="F11" s="15"/>
      <c r="G11" s="15"/>
      <c r="H11" s="15"/>
      <c r="I11" s="15"/>
      <c r="J11" s="15"/>
      <c r="K11" s="15"/>
    </row>
    <row r="12" spans="1:11" x14ac:dyDescent="0.25">
      <c r="A12" s="102"/>
      <c r="B12" s="98"/>
      <c r="C12" s="98"/>
      <c r="D12" s="98"/>
      <c r="E12" s="98"/>
      <c r="F12" s="15"/>
      <c r="G12" s="15"/>
      <c r="H12" s="15"/>
      <c r="I12" s="15"/>
      <c r="J12" s="15"/>
      <c r="K12" s="15"/>
    </row>
    <row r="13" spans="1:11" x14ac:dyDescent="0.25">
      <c r="A13" s="102"/>
      <c r="B13" s="98"/>
      <c r="C13" s="98"/>
      <c r="D13" s="98"/>
      <c r="E13" s="98"/>
      <c r="F13" s="15"/>
      <c r="G13" s="15"/>
      <c r="H13" s="15"/>
      <c r="I13" s="15"/>
      <c r="J13" s="15"/>
      <c r="K13" s="15"/>
    </row>
    <row r="14" spans="1:11" x14ac:dyDescent="0.25">
      <c r="B14" s="15"/>
      <c r="C14" s="15"/>
      <c r="D14" s="15"/>
      <c r="E14" s="15"/>
      <c r="F14" s="15"/>
      <c r="G14" s="15"/>
      <c r="H14" s="15"/>
      <c r="I14" s="15"/>
      <c r="J14" s="15"/>
      <c r="K14" s="15"/>
    </row>
    <row r="15" spans="1:11" x14ac:dyDescent="0.25">
      <c r="B15" s="15"/>
      <c r="C15" s="15"/>
      <c r="D15" s="15"/>
      <c r="E15" s="15"/>
      <c r="F15" s="15"/>
      <c r="G15" s="15"/>
      <c r="H15" s="15"/>
      <c r="I15" s="15"/>
      <c r="J15" s="15"/>
      <c r="K15" s="15"/>
    </row>
    <row r="16" spans="1:11" x14ac:dyDescent="0.25">
      <c r="E16" s="15"/>
      <c r="F16" s="15"/>
      <c r="G16" s="15"/>
      <c r="H16" s="15"/>
      <c r="I16" s="15"/>
      <c r="J16" s="15"/>
      <c r="K16" s="15"/>
    </row>
    <row r="17" spans="5:11" x14ac:dyDescent="0.25">
      <c r="E17" s="15"/>
      <c r="F17" s="15"/>
      <c r="G17" s="15"/>
      <c r="H17" s="15"/>
      <c r="I17" s="15"/>
      <c r="J17" s="15"/>
      <c r="K17" s="15"/>
    </row>
  </sheetData>
  <customSheetViews>
    <customSheetView guid="{0130A164-47D8-42ED-BFB0-B8B31D263DDE}">
      <selection activeCell="D3" sqref="D3"/>
      <pageMargins left="0" right="0" top="0" bottom="0" header="0" footer="0"/>
      <pageSetup orientation="portrait" r:id="rId1"/>
    </customSheetView>
  </customSheetViews>
  <mergeCells count="1">
    <mergeCell ref="B9:D9"/>
  </mergeCells>
  <pageMargins left="0.7" right="0.7" top="0.75" bottom="0.75" header="0.3" footer="0.3"/>
  <pageSetup orientation="portrait" r:id="rId2"/>
  <ignoredErrors>
    <ignoredError sqref="D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dimension ref="A1:P35"/>
  <sheetViews>
    <sheetView showGridLines="0" workbookViewId="0"/>
  </sheetViews>
  <sheetFormatPr baseColWidth="10" defaultColWidth="8.5703125" defaultRowHeight="15" x14ac:dyDescent="0.25"/>
  <cols>
    <col min="1" max="1" width="14.5703125" style="6" customWidth="1"/>
    <col min="2" max="2" width="8.5703125" style="6" customWidth="1"/>
    <col min="3" max="15" width="7.5703125" style="6" customWidth="1"/>
    <col min="16" max="16384" width="8.5703125" style="6"/>
  </cols>
  <sheetData>
    <row r="1" spans="1:16" ht="16.5" x14ac:dyDescent="0.3">
      <c r="A1" s="58" t="str">
        <f ca="1">MID(CELL("filename",A1),FIND("]",CELL("filename",A1))+1,256)</f>
        <v>Table A6.1–2</v>
      </c>
      <c r="B1" s="64" t="s">
        <v>24</v>
      </c>
      <c r="C1" s="15"/>
      <c r="D1" s="15"/>
      <c r="E1" s="15"/>
      <c r="F1" s="15"/>
      <c r="G1" s="15"/>
      <c r="H1" s="15"/>
      <c r="I1" s="15"/>
      <c r="J1" s="15"/>
      <c r="K1" s="15"/>
      <c r="L1" s="15"/>
      <c r="M1" s="15"/>
      <c r="N1" s="15"/>
      <c r="O1" s="15"/>
      <c r="P1" s="15"/>
    </row>
    <row r="2" spans="1:16" ht="15.75" thickBot="1" x14ac:dyDescent="0.3">
      <c r="A2" s="15"/>
      <c r="B2" s="15"/>
      <c r="C2" s="15"/>
      <c r="D2" s="15"/>
      <c r="E2" s="15"/>
      <c r="F2" s="15"/>
      <c r="G2" s="15"/>
      <c r="H2" s="15"/>
      <c r="I2" s="15"/>
      <c r="J2" s="15"/>
      <c r="K2" s="15"/>
      <c r="L2" s="15"/>
      <c r="M2" s="15"/>
      <c r="N2" s="15"/>
      <c r="O2" s="15"/>
      <c r="P2" s="15"/>
    </row>
    <row r="3" spans="1:16" ht="17.25" x14ac:dyDescent="0.25">
      <c r="A3" s="15"/>
      <c r="B3" s="886" t="s">
        <v>4</v>
      </c>
      <c r="C3" s="883" t="s">
        <v>25</v>
      </c>
      <c r="D3" s="884"/>
      <c r="E3" s="884"/>
      <c r="F3" s="884"/>
      <c r="G3" s="884"/>
      <c r="H3" s="884"/>
      <c r="I3" s="884"/>
      <c r="J3" s="884"/>
      <c r="K3" s="884"/>
      <c r="L3" s="884"/>
      <c r="M3" s="884"/>
      <c r="N3" s="884"/>
      <c r="O3" s="885"/>
      <c r="P3" s="15"/>
    </row>
    <row r="4" spans="1:16" ht="18" thickBot="1" x14ac:dyDescent="0.3">
      <c r="A4" s="15"/>
      <c r="B4" s="887"/>
      <c r="C4" s="573" t="s">
        <v>7</v>
      </c>
      <c r="D4" s="565" t="s">
        <v>26</v>
      </c>
      <c r="E4" s="565" t="s">
        <v>9</v>
      </c>
      <c r="F4" s="565" t="s">
        <v>10</v>
      </c>
      <c r="G4" s="565" t="s">
        <v>11</v>
      </c>
      <c r="H4" s="565" t="s">
        <v>12</v>
      </c>
      <c r="I4" s="565" t="s">
        <v>13</v>
      </c>
      <c r="J4" s="565" t="s">
        <v>14</v>
      </c>
      <c r="K4" s="565" t="s">
        <v>15</v>
      </c>
      <c r="L4" s="565" t="s">
        <v>27</v>
      </c>
      <c r="M4" s="565" t="s">
        <v>17</v>
      </c>
      <c r="N4" s="565" t="s">
        <v>28</v>
      </c>
      <c r="O4" s="574" t="s">
        <v>19</v>
      </c>
      <c r="P4" s="15"/>
    </row>
    <row r="5" spans="1:16" x14ac:dyDescent="0.25">
      <c r="A5" s="15"/>
      <c r="B5" s="654">
        <v>1990</v>
      </c>
      <c r="C5" s="566">
        <v>2162</v>
      </c>
      <c r="D5" s="431">
        <v>2080</v>
      </c>
      <c r="E5" s="431">
        <v>2441</v>
      </c>
      <c r="F5" s="431">
        <v>2401</v>
      </c>
      <c r="G5" s="431" t="s">
        <v>20</v>
      </c>
      <c r="H5" s="431">
        <v>2401</v>
      </c>
      <c r="I5" s="431">
        <v>2401</v>
      </c>
      <c r="J5" s="431">
        <v>2494</v>
      </c>
      <c r="K5" s="431" t="s">
        <v>20</v>
      </c>
      <c r="L5" s="431" t="s">
        <v>20</v>
      </c>
      <c r="M5" s="431">
        <v>2401</v>
      </c>
      <c r="N5" s="431">
        <v>2466</v>
      </c>
      <c r="O5" s="432" t="s">
        <v>20</v>
      </c>
      <c r="P5" s="15"/>
    </row>
    <row r="6" spans="1:16" x14ac:dyDescent="0.25">
      <c r="A6" s="15"/>
      <c r="B6" s="568">
        <v>1995</v>
      </c>
      <c r="C6" s="566">
        <v>2162</v>
      </c>
      <c r="D6" s="431">
        <v>2080</v>
      </c>
      <c r="E6" s="431">
        <v>2441</v>
      </c>
      <c r="F6" s="431">
        <v>2401</v>
      </c>
      <c r="G6" s="431" t="s">
        <v>20</v>
      </c>
      <c r="H6" s="431">
        <v>2401</v>
      </c>
      <c r="I6" s="431">
        <v>2401</v>
      </c>
      <c r="J6" s="431">
        <v>2494</v>
      </c>
      <c r="K6" s="431" t="s">
        <v>20</v>
      </c>
      <c r="L6" s="431" t="s">
        <v>20</v>
      </c>
      <c r="M6" s="431">
        <v>2401</v>
      </c>
      <c r="N6" s="431">
        <v>2466</v>
      </c>
      <c r="O6" s="432" t="s">
        <v>20</v>
      </c>
      <c r="P6" s="15"/>
    </row>
    <row r="7" spans="1:16" x14ac:dyDescent="0.25">
      <c r="A7" s="15"/>
      <c r="B7" s="568">
        <v>2000</v>
      </c>
      <c r="C7" s="566">
        <v>2162</v>
      </c>
      <c r="D7" s="431">
        <v>2080</v>
      </c>
      <c r="E7" s="431">
        <v>2441</v>
      </c>
      <c r="F7" s="431">
        <v>2401</v>
      </c>
      <c r="G7" s="431" t="s">
        <v>20</v>
      </c>
      <c r="H7" s="431">
        <v>2401</v>
      </c>
      <c r="I7" s="431">
        <v>2401</v>
      </c>
      <c r="J7" s="431">
        <v>2494</v>
      </c>
      <c r="K7" s="431" t="s">
        <v>20</v>
      </c>
      <c r="L7" s="431" t="s">
        <v>29</v>
      </c>
      <c r="M7" s="431">
        <v>2401</v>
      </c>
      <c r="N7" s="431">
        <v>2466</v>
      </c>
      <c r="O7" s="432" t="s">
        <v>20</v>
      </c>
      <c r="P7" s="15"/>
    </row>
    <row r="8" spans="1:16" x14ac:dyDescent="0.25">
      <c r="A8" s="15"/>
      <c r="B8" s="568">
        <v>2005</v>
      </c>
      <c r="C8" s="566">
        <v>2162</v>
      </c>
      <c r="D8" s="431">
        <v>2080</v>
      </c>
      <c r="E8" s="431">
        <v>2441</v>
      </c>
      <c r="F8" s="431">
        <v>2401</v>
      </c>
      <c r="G8" s="431" t="s">
        <v>20</v>
      </c>
      <c r="H8" s="431">
        <v>2401</v>
      </c>
      <c r="I8" s="431">
        <v>2401</v>
      </c>
      <c r="J8" s="431">
        <v>2494</v>
      </c>
      <c r="K8" s="431" t="s">
        <v>20</v>
      </c>
      <c r="L8" s="431">
        <v>2299.1999999999998</v>
      </c>
      <c r="M8" s="431">
        <v>2401</v>
      </c>
      <c r="N8" s="431">
        <v>2466</v>
      </c>
      <c r="O8" s="432" t="s">
        <v>20</v>
      </c>
      <c r="P8" s="15"/>
    </row>
    <row r="9" spans="1:16" x14ac:dyDescent="0.25">
      <c r="A9" s="15"/>
      <c r="B9" s="568">
        <v>2006</v>
      </c>
      <c r="C9" s="566">
        <v>2162</v>
      </c>
      <c r="D9" s="431">
        <v>2080</v>
      </c>
      <c r="E9" s="431">
        <v>2441</v>
      </c>
      <c r="F9" s="431">
        <v>2401</v>
      </c>
      <c r="G9" s="431" t="s">
        <v>20</v>
      </c>
      <c r="H9" s="431">
        <v>2401</v>
      </c>
      <c r="I9" s="431">
        <v>2401</v>
      </c>
      <c r="J9" s="431">
        <v>2494</v>
      </c>
      <c r="K9" s="431" t="s">
        <v>20</v>
      </c>
      <c r="L9" s="431">
        <v>2297.8000000000002</v>
      </c>
      <c r="M9" s="431">
        <v>2401</v>
      </c>
      <c r="N9" s="431">
        <v>2466</v>
      </c>
      <c r="O9" s="432" t="s">
        <v>20</v>
      </c>
      <c r="P9" s="15"/>
    </row>
    <row r="10" spans="1:16" x14ac:dyDescent="0.25">
      <c r="A10" s="15"/>
      <c r="B10" s="568">
        <v>2007</v>
      </c>
      <c r="C10" s="566">
        <v>2162</v>
      </c>
      <c r="D10" s="431">
        <v>2080</v>
      </c>
      <c r="E10" s="431">
        <v>2441</v>
      </c>
      <c r="F10" s="431">
        <v>2401</v>
      </c>
      <c r="G10" s="431" t="s">
        <v>20</v>
      </c>
      <c r="H10" s="431">
        <v>2401</v>
      </c>
      <c r="I10" s="431">
        <v>2401</v>
      </c>
      <c r="J10" s="431">
        <v>2494</v>
      </c>
      <c r="K10" s="431" t="s">
        <v>20</v>
      </c>
      <c r="L10" s="431">
        <v>2294.1</v>
      </c>
      <c r="M10" s="431">
        <v>2401</v>
      </c>
      <c r="N10" s="431">
        <v>2466</v>
      </c>
      <c r="O10" s="432" t="s">
        <v>20</v>
      </c>
      <c r="P10" s="15"/>
    </row>
    <row r="11" spans="1:16" x14ac:dyDescent="0.25">
      <c r="A11" s="15"/>
      <c r="B11" s="568">
        <v>2008</v>
      </c>
      <c r="C11" s="566">
        <v>2162</v>
      </c>
      <c r="D11" s="431">
        <v>2080</v>
      </c>
      <c r="E11" s="431">
        <v>2441</v>
      </c>
      <c r="F11" s="431">
        <v>2401</v>
      </c>
      <c r="G11" s="431" t="s">
        <v>20</v>
      </c>
      <c r="H11" s="431">
        <v>2401</v>
      </c>
      <c r="I11" s="431">
        <v>2401</v>
      </c>
      <c r="J11" s="431">
        <v>2494</v>
      </c>
      <c r="K11" s="431" t="s">
        <v>20</v>
      </c>
      <c r="L11" s="431">
        <v>2326.8000000000002</v>
      </c>
      <c r="M11" s="431">
        <v>2401</v>
      </c>
      <c r="N11" s="431">
        <v>2466</v>
      </c>
      <c r="O11" s="432" t="s">
        <v>20</v>
      </c>
      <c r="P11" s="15"/>
    </row>
    <row r="12" spans="1:16" x14ac:dyDescent="0.25">
      <c r="A12" s="15"/>
      <c r="B12" s="568">
        <v>2009</v>
      </c>
      <c r="C12" s="566">
        <v>2162</v>
      </c>
      <c r="D12" s="431">
        <v>2080</v>
      </c>
      <c r="E12" s="431">
        <v>2441</v>
      </c>
      <c r="F12" s="431">
        <v>2401</v>
      </c>
      <c r="G12" s="431" t="s">
        <v>20</v>
      </c>
      <c r="H12" s="431">
        <v>2401</v>
      </c>
      <c r="I12" s="431">
        <v>2401</v>
      </c>
      <c r="J12" s="431">
        <v>2494</v>
      </c>
      <c r="K12" s="431" t="s">
        <v>20</v>
      </c>
      <c r="L12" s="431">
        <v>2309.4</v>
      </c>
      <c r="M12" s="431">
        <v>2401</v>
      </c>
      <c r="N12" s="431">
        <v>2466</v>
      </c>
      <c r="O12" s="432" t="s">
        <v>20</v>
      </c>
      <c r="P12" s="15"/>
    </row>
    <row r="13" spans="1:16" x14ac:dyDescent="0.25">
      <c r="A13" s="15"/>
      <c r="B13" s="568">
        <v>2010</v>
      </c>
      <c r="C13" s="566">
        <v>2162</v>
      </c>
      <c r="D13" s="431">
        <v>2053.8000000000002</v>
      </c>
      <c r="E13" s="431">
        <v>2441</v>
      </c>
      <c r="F13" s="431">
        <v>2401</v>
      </c>
      <c r="G13" s="431" t="s">
        <v>20</v>
      </c>
      <c r="H13" s="431">
        <v>2401</v>
      </c>
      <c r="I13" s="431">
        <v>2401</v>
      </c>
      <c r="J13" s="431">
        <v>2494</v>
      </c>
      <c r="K13" s="431" t="s">
        <v>20</v>
      </c>
      <c r="L13" s="431">
        <v>2275.5</v>
      </c>
      <c r="M13" s="431">
        <v>2401</v>
      </c>
      <c r="N13" s="431">
        <v>2466</v>
      </c>
      <c r="O13" s="432" t="s">
        <v>20</v>
      </c>
      <c r="P13" s="15"/>
    </row>
    <row r="14" spans="1:16" x14ac:dyDescent="0.25">
      <c r="A14" s="15"/>
      <c r="B14" s="568">
        <v>2011</v>
      </c>
      <c r="C14" s="566">
        <v>2162</v>
      </c>
      <c r="D14" s="431">
        <v>2061.6</v>
      </c>
      <c r="E14" s="431">
        <v>2441</v>
      </c>
      <c r="F14" s="431">
        <v>2401</v>
      </c>
      <c r="G14" s="431" t="s">
        <v>20</v>
      </c>
      <c r="H14" s="431">
        <v>2401</v>
      </c>
      <c r="I14" s="431">
        <v>2401</v>
      </c>
      <c r="J14" s="431">
        <v>2494</v>
      </c>
      <c r="K14" s="431" t="s">
        <v>20</v>
      </c>
      <c r="L14" s="431">
        <v>2219.5</v>
      </c>
      <c r="M14" s="431">
        <v>2401</v>
      </c>
      <c r="N14" s="431">
        <v>2466</v>
      </c>
      <c r="O14" s="432" t="s">
        <v>20</v>
      </c>
      <c r="P14" s="15"/>
    </row>
    <row r="15" spans="1:16" x14ac:dyDescent="0.25">
      <c r="A15" s="15"/>
      <c r="B15" s="568">
        <v>2012</v>
      </c>
      <c r="C15" s="566">
        <v>2162</v>
      </c>
      <c r="D15" s="431">
        <v>2067.6999999999998</v>
      </c>
      <c r="E15" s="431">
        <v>2441</v>
      </c>
      <c r="F15" s="431">
        <v>2401</v>
      </c>
      <c r="G15" s="431" t="s">
        <v>20</v>
      </c>
      <c r="H15" s="431">
        <v>2401</v>
      </c>
      <c r="I15" s="431">
        <v>2401</v>
      </c>
      <c r="J15" s="431">
        <v>2494</v>
      </c>
      <c r="K15" s="431" t="s">
        <v>20</v>
      </c>
      <c r="L15" s="431">
        <v>2280.6</v>
      </c>
      <c r="M15" s="431">
        <v>2401</v>
      </c>
      <c r="N15" s="431">
        <v>2466</v>
      </c>
      <c r="O15" s="432" t="s">
        <v>20</v>
      </c>
      <c r="P15" s="15"/>
    </row>
    <row r="16" spans="1:16" x14ac:dyDescent="0.25">
      <c r="A16" s="15"/>
      <c r="B16" s="568">
        <v>2013</v>
      </c>
      <c r="C16" s="566">
        <v>2162</v>
      </c>
      <c r="D16" s="431">
        <v>2071.3000000000002</v>
      </c>
      <c r="E16" s="431">
        <v>2441</v>
      </c>
      <c r="F16" s="431">
        <v>2401</v>
      </c>
      <c r="G16" s="431" t="s">
        <v>20</v>
      </c>
      <c r="H16" s="431">
        <v>2401</v>
      </c>
      <c r="I16" s="431">
        <v>2401</v>
      </c>
      <c r="J16" s="431">
        <v>2494</v>
      </c>
      <c r="K16" s="431" t="s">
        <v>20</v>
      </c>
      <c r="L16" s="431">
        <v>2271.6999999999998</v>
      </c>
      <c r="M16" s="431">
        <v>2401</v>
      </c>
      <c r="N16" s="431">
        <v>2466</v>
      </c>
      <c r="O16" s="432" t="s">
        <v>20</v>
      </c>
      <c r="P16" s="15"/>
    </row>
    <row r="17" spans="1:16" ht="14.65" customHeight="1" x14ac:dyDescent="0.25">
      <c r="A17" s="15"/>
      <c r="B17" s="568">
        <v>2014</v>
      </c>
      <c r="C17" s="566">
        <v>2162</v>
      </c>
      <c r="D17" s="431">
        <v>2075.4</v>
      </c>
      <c r="E17" s="431">
        <v>2441</v>
      </c>
      <c r="F17" s="431">
        <v>2401</v>
      </c>
      <c r="G17" s="431" t="s">
        <v>20</v>
      </c>
      <c r="H17" s="431">
        <v>2401</v>
      </c>
      <c r="I17" s="431">
        <v>2401</v>
      </c>
      <c r="J17" s="431">
        <v>2494</v>
      </c>
      <c r="K17" s="431" t="s">
        <v>20</v>
      </c>
      <c r="L17" s="431">
        <v>2263</v>
      </c>
      <c r="M17" s="431">
        <v>2401</v>
      </c>
      <c r="N17" s="431">
        <v>2466</v>
      </c>
      <c r="O17" s="432" t="s">
        <v>20</v>
      </c>
      <c r="P17" s="15"/>
    </row>
    <row r="18" spans="1:16" x14ac:dyDescent="0.25">
      <c r="A18" s="15"/>
      <c r="B18" s="568">
        <v>2015</v>
      </c>
      <c r="C18" s="566">
        <v>2162</v>
      </c>
      <c r="D18" s="431">
        <v>2080.5</v>
      </c>
      <c r="E18" s="431">
        <v>2441</v>
      </c>
      <c r="F18" s="431">
        <v>2401</v>
      </c>
      <c r="G18" s="431" t="s">
        <v>20</v>
      </c>
      <c r="H18" s="431">
        <v>2401</v>
      </c>
      <c r="I18" s="431">
        <v>2401</v>
      </c>
      <c r="J18" s="431">
        <v>2494</v>
      </c>
      <c r="K18" s="431" t="s">
        <v>20</v>
      </c>
      <c r="L18" s="431">
        <v>2260.4</v>
      </c>
      <c r="M18" s="431">
        <v>2401</v>
      </c>
      <c r="N18" s="431">
        <v>2466</v>
      </c>
      <c r="O18" s="432" t="s">
        <v>20</v>
      </c>
      <c r="P18" s="15"/>
    </row>
    <row r="19" spans="1:16" x14ac:dyDescent="0.25">
      <c r="A19" s="15"/>
      <c r="B19" s="568">
        <v>2016</v>
      </c>
      <c r="C19" s="566">
        <v>2162</v>
      </c>
      <c r="D19" s="431">
        <v>2089.1999999999998</v>
      </c>
      <c r="E19" s="431">
        <v>2441</v>
      </c>
      <c r="F19" s="431">
        <v>2401</v>
      </c>
      <c r="G19" s="431" t="s">
        <v>20</v>
      </c>
      <c r="H19" s="431">
        <v>2401</v>
      </c>
      <c r="I19" s="431">
        <v>2401</v>
      </c>
      <c r="J19" s="431">
        <v>2494</v>
      </c>
      <c r="K19" s="431" t="s">
        <v>20</v>
      </c>
      <c r="L19" s="431">
        <v>2260.5</v>
      </c>
      <c r="M19" s="431">
        <v>2401</v>
      </c>
      <c r="N19" s="431">
        <v>2466</v>
      </c>
      <c r="O19" s="432" t="s">
        <v>20</v>
      </c>
      <c r="P19" s="15"/>
    </row>
    <row r="20" spans="1:16" x14ac:dyDescent="0.25">
      <c r="A20" s="15"/>
      <c r="B20" s="568">
        <v>2017</v>
      </c>
      <c r="C20" s="566">
        <v>2162</v>
      </c>
      <c r="D20" s="431">
        <v>2092.8000000000002</v>
      </c>
      <c r="E20" s="431">
        <v>2441</v>
      </c>
      <c r="F20" s="431">
        <v>2401</v>
      </c>
      <c r="G20" s="431" t="s">
        <v>20</v>
      </c>
      <c r="H20" s="431">
        <v>2401</v>
      </c>
      <c r="I20" s="431">
        <v>2401</v>
      </c>
      <c r="J20" s="431">
        <v>2494</v>
      </c>
      <c r="K20" s="431" t="s">
        <v>20</v>
      </c>
      <c r="L20" s="431">
        <v>2250.1</v>
      </c>
      <c r="M20" s="431">
        <v>2401</v>
      </c>
      <c r="N20" s="431">
        <v>2466</v>
      </c>
      <c r="O20" s="432" t="s">
        <v>20</v>
      </c>
      <c r="P20" s="15"/>
    </row>
    <row r="21" spans="1:16" x14ac:dyDescent="0.25">
      <c r="A21" s="15"/>
      <c r="B21" s="568">
        <v>2018</v>
      </c>
      <c r="C21" s="566">
        <v>2162</v>
      </c>
      <c r="D21" s="431">
        <v>2101.9</v>
      </c>
      <c r="E21" s="431">
        <v>2441</v>
      </c>
      <c r="F21" s="431">
        <v>2401</v>
      </c>
      <c r="G21" s="431" t="s">
        <v>20</v>
      </c>
      <c r="H21" s="431">
        <v>2401</v>
      </c>
      <c r="I21" s="431">
        <v>2401</v>
      </c>
      <c r="J21" s="431">
        <v>2494</v>
      </c>
      <c r="K21" s="431" t="s">
        <v>20</v>
      </c>
      <c r="L21" s="431">
        <v>2191.1999999999998</v>
      </c>
      <c r="M21" s="431">
        <v>2401</v>
      </c>
      <c r="N21" s="431">
        <v>2466</v>
      </c>
      <c r="O21" s="432" t="s">
        <v>20</v>
      </c>
      <c r="P21" s="15"/>
    </row>
    <row r="22" spans="1:16" x14ac:dyDescent="0.25">
      <c r="A22" s="15"/>
      <c r="B22" s="568">
        <v>2019</v>
      </c>
      <c r="C22" s="566">
        <v>2162</v>
      </c>
      <c r="D22" s="431">
        <v>2106.8000000000002</v>
      </c>
      <c r="E22" s="431">
        <v>2441</v>
      </c>
      <c r="F22" s="431">
        <v>2401</v>
      </c>
      <c r="G22" s="431" t="s">
        <v>20</v>
      </c>
      <c r="H22" s="431">
        <v>2401</v>
      </c>
      <c r="I22" s="431">
        <v>2401</v>
      </c>
      <c r="J22" s="431">
        <v>2494</v>
      </c>
      <c r="K22" s="431" t="s">
        <v>20</v>
      </c>
      <c r="L22" s="431">
        <v>2218.1</v>
      </c>
      <c r="M22" s="431">
        <v>2401</v>
      </c>
      <c r="N22" s="431">
        <v>2466</v>
      </c>
      <c r="O22" s="432" t="s">
        <v>20</v>
      </c>
      <c r="P22" s="15"/>
    </row>
    <row r="23" spans="1:16" x14ac:dyDescent="0.25">
      <c r="A23" s="15"/>
      <c r="B23" s="568">
        <v>2020</v>
      </c>
      <c r="C23" s="566">
        <v>2162</v>
      </c>
      <c r="D23" s="431">
        <v>2109.1</v>
      </c>
      <c r="E23" s="431">
        <v>2441</v>
      </c>
      <c r="F23" s="431">
        <v>2401</v>
      </c>
      <c r="G23" s="431" t="s">
        <v>20</v>
      </c>
      <c r="H23" s="431">
        <v>2401</v>
      </c>
      <c r="I23" s="431">
        <v>2401</v>
      </c>
      <c r="J23" s="431">
        <v>2494</v>
      </c>
      <c r="K23" s="431" t="s">
        <v>20</v>
      </c>
      <c r="L23" s="431">
        <v>2274</v>
      </c>
      <c r="M23" s="431">
        <v>2401</v>
      </c>
      <c r="N23" s="431">
        <v>2466</v>
      </c>
      <c r="O23" s="432" t="s">
        <v>20</v>
      </c>
      <c r="P23" s="15"/>
    </row>
    <row r="24" spans="1:16" x14ac:dyDescent="0.25">
      <c r="A24" s="15"/>
      <c r="B24" s="568">
        <v>2021</v>
      </c>
      <c r="C24" s="566">
        <v>2162</v>
      </c>
      <c r="D24" s="431">
        <v>2109.1</v>
      </c>
      <c r="E24" s="431">
        <v>2441</v>
      </c>
      <c r="F24" s="431">
        <v>2401</v>
      </c>
      <c r="G24" s="431" t="s">
        <v>20</v>
      </c>
      <c r="H24" s="431">
        <v>2401</v>
      </c>
      <c r="I24" s="431">
        <v>2401</v>
      </c>
      <c r="J24" s="431">
        <v>2494</v>
      </c>
      <c r="K24" s="431" t="s">
        <v>20</v>
      </c>
      <c r="L24" s="431">
        <v>2210.3000000000002</v>
      </c>
      <c r="M24" s="431">
        <v>2401</v>
      </c>
      <c r="N24" s="431">
        <v>2466</v>
      </c>
      <c r="O24" s="432" t="s">
        <v>20</v>
      </c>
      <c r="P24" s="15"/>
    </row>
    <row r="25" spans="1:16" ht="15.75" thickBot="1" x14ac:dyDescent="0.3">
      <c r="A25" s="15"/>
      <c r="B25" s="729">
        <v>2022</v>
      </c>
      <c r="C25" s="730">
        <v>2162</v>
      </c>
      <c r="D25" s="727">
        <v>2112.5</v>
      </c>
      <c r="E25" s="727">
        <v>2441</v>
      </c>
      <c r="F25" s="727">
        <v>2401</v>
      </c>
      <c r="G25" s="727" t="s">
        <v>20</v>
      </c>
      <c r="H25" s="727">
        <v>2401</v>
      </c>
      <c r="I25" s="727">
        <v>2401</v>
      </c>
      <c r="J25" s="727">
        <v>2494</v>
      </c>
      <c r="K25" s="727" t="s">
        <v>20</v>
      </c>
      <c r="L25" s="727">
        <v>2340</v>
      </c>
      <c r="M25" s="727">
        <v>2401</v>
      </c>
      <c r="N25" s="727">
        <v>2466</v>
      </c>
      <c r="O25" s="728" t="s">
        <v>20</v>
      </c>
      <c r="P25" s="15"/>
    </row>
    <row r="26" spans="1:16" x14ac:dyDescent="0.25">
      <c r="A26" s="15"/>
      <c r="B26" s="15"/>
      <c r="C26" s="15"/>
      <c r="D26" s="15"/>
      <c r="E26" s="15"/>
      <c r="F26" s="15"/>
      <c r="G26" s="15"/>
      <c r="H26" s="15"/>
      <c r="I26" s="15"/>
      <c r="J26" s="15"/>
      <c r="K26" s="15"/>
      <c r="L26" s="15"/>
      <c r="M26" s="15"/>
      <c r="N26" s="15"/>
      <c r="O26" s="15"/>
      <c r="P26" s="15"/>
    </row>
    <row r="27" spans="1:16" x14ac:dyDescent="0.25">
      <c r="A27" s="15"/>
      <c r="B27" s="15" t="s">
        <v>30</v>
      </c>
      <c r="C27" s="15"/>
      <c r="D27" s="15"/>
      <c r="E27" s="15"/>
      <c r="F27" s="15"/>
      <c r="G27" s="15"/>
      <c r="H27" s="15"/>
      <c r="I27" s="15"/>
      <c r="J27" s="15"/>
      <c r="K27" s="15"/>
      <c r="L27" s="15"/>
      <c r="M27" s="15"/>
      <c r="N27" s="15"/>
      <c r="O27" s="15"/>
      <c r="P27" s="15"/>
    </row>
    <row r="28" spans="1:16" x14ac:dyDescent="0.25">
      <c r="A28" s="15"/>
      <c r="B28" s="15" t="s">
        <v>31</v>
      </c>
      <c r="C28" s="15"/>
      <c r="D28" s="15"/>
      <c r="E28" s="15"/>
      <c r="F28" s="15"/>
      <c r="G28" s="15"/>
      <c r="H28" s="15"/>
      <c r="I28" s="15"/>
      <c r="J28" s="15"/>
      <c r="K28" s="15"/>
      <c r="L28" s="15"/>
      <c r="M28" s="15"/>
      <c r="N28" s="15"/>
      <c r="O28" s="15"/>
      <c r="P28" s="15"/>
    </row>
    <row r="29" spans="1:16" x14ac:dyDescent="0.25">
      <c r="A29" s="15"/>
      <c r="B29" s="15" t="s">
        <v>32</v>
      </c>
      <c r="C29" s="15"/>
      <c r="D29" s="15"/>
      <c r="E29" s="15"/>
      <c r="F29" s="15"/>
      <c r="G29" s="15"/>
      <c r="H29" s="15"/>
      <c r="I29" s="15"/>
      <c r="J29" s="15"/>
      <c r="K29" s="15"/>
      <c r="L29" s="15"/>
      <c r="M29" s="15"/>
      <c r="N29" s="15"/>
      <c r="O29" s="15"/>
      <c r="P29" s="15"/>
    </row>
    <row r="30" spans="1:16" x14ac:dyDescent="0.25">
      <c r="A30" s="15"/>
      <c r="B30" s="15" t="s">
        <v>23</v>
      </c>
      <c r="C30" s="15"/>
      <c r="D30" s="15"/>
      <c r="E30" s="15"/>
      <c r="F30" s="15"/>
      <c r="G30" s="15"/>
      <c r="H30" s="15"/>
      <c r="I30" s="15"/>
      <c r="J30" s="15"/>
      <c r="K30" s="15"/>
      <c r="L30" s="15"/>
      <c r="M30" s="15"/>
      <c r="N30" s="15"/>
      <c r="O30" s="15"/>
      <c r="P30" s="15"/>
    </row>
    <row r="31" spans="1:16" x14ac:dyDescent="0.25">
      <c r="A31" s="15"/>
      <c r="B31" s="15" t="s">
        <v>33</v>
      </c>
      <c r="C31" s="15"/>
      <c r="D31" s="15"/>
      <c r="E31" s="15"/>
      <c r="F31" s="15"/>
      <c r="G31" s="15"/>
      <c r="H31" s="15"/>
      <c r="I31" s="15"/>
      <c r="J31" s="15"/>
      <c r="K31" s="15"/>
      <c r="L31" s="15"/>
      <c r="M31" s="15"/>
      <c r="N31" s="15"/>
      <c r="O31" s="15"/>
      <c r="P31" s="15"/>
    </row>
    <row r="32" spans="1:16" x14ac:dyDescent="0.25">
      <c r="A32" s="15"/>
      <c r="B32" s="15" t="s">
        <v>1157</v>
      </c>
      <c r="C32" s="15"/>
      <c r="D32" s="15"/>
      <c r="E32" s="15"/>
      <c r="F32" s="15"/>
      <c r="G32" s="15"/>
      <c r="H32" s="15"/>
      <c r="I32" s="15"/>
      <c r="J32" s="15"/>
      <c r="K32" s="15"/>
      <c r="L32" s="15"/>
      <c r="M32" s="15"/>
      <c r="N32" s="15"/>
      <c r="O32" s="15"/>
      <c r="P32" s="15"/>
    </row>
    <row r="33" spans="1:16" x14ac:dyDescent="0.25">
      <c r="A33" s="15"/>
      <c r="B33" s="6" t="s">
        <v>1158</v>
      </c>
      <c r="C33" s="15"/>
      <c r="D33" s="15"/>
      <c r="E33" s="15"/>
      <c r="F33" s="15"/>
      <c r="G33" s="15"/>
      <c r="H33" s="15"/>
      <c r="I33" s="15"/>
      <c r="J33" s="15"/>
      <c r="K33" s="15"/>
      <c r="L33" s="15"/>
      <c r="M33" s="15"/>
      <c r="N33" s="15"/>
      <c r="O33" s="15"/>
      <c r="P33" s="15"/>
    </row>
    <row r="34" spans="1:16" x14ac:dyDescent="0.25">
      <c r="A34" s="15"/>
      <c r="B34" s="15" t="s">
        <v>34</v>
      </c>
      <c r="C34" s="15"/>
      <c r="D34" s="15"/>
      <c r="E34" s="15"/>
      <c r="F34" s="15"/>
      <c r="G34" s="15"/>
      <c r="H34" s="15"/>
      <c r="I34" s="15"/>
      <c r="J34" s="15"/>
      <c r="K34" s="15"/>
      <c r="L34" s="15"/>
      <c r="M34" s="15"/>
      <c r="N34" s="15"/>
      <c r="O34" s="15"/>
      <c r="P34" s="15"/>
    </row>
    <row r="35" spans="1:16" x14ac:dyDescent="0.25">
      <c r="A35" s="15"/>
      <c r="B35" s="534"/>
      <c r="C35" s="15"/>
      <c r="D35" s="15"/>
      <c r="E35" s="15"/>
      <c r="F35" s="15"/>
      <c r="G35" s="15"/>
      <c r="H35" s="15"/>
      <c r="I35" s="15"/>
      <c r="J35" s="15"/>
      <c r="K35" s="15"/>
      <c r="L35" s="15"/>
      <c r="M35" s="15"/>
      <c r="N35" s="15"/>
      <c r="O35" s="15"/>
      <c r="P35" s="15"/>
    </row>
  </sheetData>
  <customSheetViews>
    <customSheetView guid="{0130A164-47D8-42ED-BFB0-B8B31D263DDE}">
      <selection activeCell="I7" sqref="I7"/>
      <pageMargins left="0" right="0" top="0" bottom="0" header="0" footer="0"/>
      <pageSetup orientation="portrait" r:id="rId1"/>
    </customSheetView>
  </customSheetViews>
  <mergeCells count="2">
    <mergeCell ref="C3:O3"/>
    <mergeCell ref="B3:B4"/>
  </mergeCell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V27"/>
  <sheetViews>
    <sheetView showGridLines="0" zoomScale="81" zoomScaleNormal="81" workbookViewId="0"/>
  </sheetViews>
  <sheetFormatPr baseColWidth="10" defaultColWidth="9.42578125" defaultRowHeight="15" x14ac:dyDescent="0.25"/>
  <cols>
    <col min="1" max="1" width="16.5703125" style="6" customWidth="1"/>
    <col min="2" max="2" width="26" style="6" customWidth="1"/>
    <col min="3" max="3" width="33.5703125" style="6" customWidth="1"/>
    <col min="4" max="4" width="81.5703125" style="6" customWidth="1"/>
    <col min="5" max="16384" width="9.42578125" style="6"/>
  </cols>
  <sheetData>
    <row r="1" spans="1:22" x14ac:dyDescent="0.25">
      <c r="A1" s="102" t="str">
        <f ca="1">MID(CELL("filename",A1),FIND("]",CELL("filename",A1))+1,256)</f>
        <v>Table A6.2–4</v>
      </c>
      <c r="B1" s="151" t="s">
        <v>387</v>
      </c>
      <c r="C1" s="98"/>
      <c r="D1" s="98"/>
      <c r="E1" s="98"/>
      <c r="F1" s="15"/>
      <c r="G1" s="15"/>
      <c r="H1" s="15"/>
      <c r="I1" s="15"/>
      <c r="J1" s="15"/>
      <c r="K1" s="15"/>
      <c r="L1" s="15"/>
      <c r="M1" s="15"/>
      <c r="N1" s="15"/>
      <c r="O1" s="15"/>
      <c r="P1" s="15"/>
      <c r="Q1" s="15"/>
      <c r="R1" s="15"/>
      <c r="S1" s="15"/>
      <c r="T1" s="15"/>
      <c r="U1" s="15"/>
      <c r="V1" s="15"/>
    </row>
    <row r="2" spans="1:22" x14ac:dyDescent="0.25">
      <c r="A2" s="102"/>
      <c r="B2" s="98"/>
      <c r="C2" s="98"/>
      <c r="D2" s="98"/>
      <c r="E2" s="98"/>
      <c r="F2" s="15"/>
      <c r="G2" s="15"/>
      <c r="H2" s="15"/>
      <c r="I2" s="15"/>
      <c r="J2" s="15"/>
      <c r="K2" s="15"/>
      <c r="L2" s="15"/>
      <c r="M2" s="15"/>
      <c r="N2" s="15"/>
      <c r="O2" s="15"/>
      <c r="P2" s="15"/>
      <c r="Q2" s="15"/>
      <c r="R2" s="15"/>
      <c r="S2" s="15"/>
      <c r="T2" s="15"/>
      <c r="U2" s="15"/>
      <c r="V2" s="15"/>
    </row>
    <row r="3" spans="1:22" ht="18.75" customHeight="1" x14ac:dyDescent="0.25">
      <c r="A3" s="102"/>
      <c r="B3" s="587" t="s">
        <v>388</v>
      </c>
      <c r="C3" s="588" t="s">
        <v>111</v>
      </c>
      <c r="D3" s="490" t="s">
        <v>389</v>
      </c>
      <c r="E3" s="98"/>
      <c r="F3" s="15"/>
      <c r="G3" s="15"/>
      <c r="H3" s="15"/>
      <c r="I3" s="15"/>
      <c r="J3" s="15"/>
      <c r="K3" s="15"/>
      <c r="L3" s="15"/>
      <c r="M3" s="15"/>
      <c r="N3" s="15"/>
      <c r="O3" s="15"/>
      <c r="P3" s="15"/>
      <c r="Q3" s="15"/>
      <c r="R3" s="15"/>
      <c r="S3" s="15"/>
      <c r="T3" s="15"/>
      <c r="U3" s="15"/>
      <c r="V3" s="15"/>
    </row>
    <row r="4" spans="1:22" ht="18.75" x14ac:dyDescent="0.35">
      <c r="A4" s="102"/>
      <c r="B4" s="258" t="s">
        <v>390</v>
      </c>
      <c r="C4" s="259" t="s">
        <v>391</v>
      </c>
      <c r="D4" s="492" t="s">
        <v>392</v>
      </c>
      <c r="E4" s="98"/>
      <c r="F4" s="15"/>
      <c r="G4" s="15"/>
      <c r="H4" s="15"/>
      <c r="I4" s="15"/>
      <c r="J4" s="15"/>
      <c r="K4" s="15"/>
      <c r="L4" s="15"/>
      <c r="M4" s="15"/>
      <c r="N4" s="15"/>
      <c r="O4" s="15"/>
      <c r="P4" s="15"/>
      <c r="Q4" s="15"/>
      <c r="R4" s="15"/>
      <c r="S4" s="15"/>
      <c r="T4" s="15"/>
      <c r="U4" s="15"/>
      <c r="V4" s="15"/>
    </row>
    <row r="5" spans="1:22" ht="68.099999999999994" customHeight="1" x14ac:dyDescent="0.25">
      <c r="A5" s="102"/>
      <c r="B5" s="589" t="s">
        <v>393</v>
      </c>
      <c r="C5" s="106" t="s">
        <v>394</v>
      </c>
      <c r="D5" s="602" t="s">
        <v>395</v>
      </c>
      <c r="E5" s="98"/>
      <c r="F5" s="15"/>
      <c r="G5" s="15"/>
      <c r="H5" s="15"/>
      <c r="I5" s="15"/>
      <c r="J5" s="15"/>
      <c r="K5" s="15"/>
      <c r="L5" s="15"/>
      <c r="M5" s="15"/>
      <c r="N5" s="15"/>
      <c r="O5" s="15"/>
      <c r="P5" s="15"/>
      <c r="Q5" s="15"/>
      <c r="R5" s="15"/>
      <c r="S5" s="15"/>
      <c r="T5" s="15"/>
      <c r="U5" s="15"/>
      <c r="V5" s="15"/>
    </row>
    <row r="6" spans="1:22" ht="21" customHeight="1" x14ac:dyDescent="0.35">
      <c r="A6" s="102"/>
      <c r="B6" s="250" t="s">
        <v>396</v>
      </c>
      <c r="C6" s="261" t="s">
        <v>397</v>
      </c>
      <c r="D6" s="165" t="s">
        <v>398</v>
      </c>
      <c r="E6" s="98"/>
      <c r="F6" s="15"/>
      <c r="G6" s="15"/>
      <c r="H6" s="15"/>
      <c r="I6" s="15"/>
      <c r="J6" s="15"/>
      <c r="K6" s="15"/>
      <c r="L6" s="15"/>
      <c r="M6" s="15"/>
      <c r="N6" s="15"/>
      <c r="O6" s="15"/>
      <c r="P6" s="15"/>
      <c r="Q6" s="15"/>
      <c r="R6" s="15"/>
      <c r="S6" s="15"/>
      <c r="T6" s="15"/>
      <c r="U6" s="15"/>
      <c r="V6" s="15"/>
    </row>
    <row r="7" spans="1:22" ht="22.5" customHeight="1" x14ac:dyDescent="0.35">
      <c r="A7" s="102"/>
      <c r="B7" s="119"/>
      <c r="C7" s="98" t="s">
        <v>399</v>
      </c>
      <c r="D7" s="165" t="s">
        <v>398</v>
      </c>
      <c r="E7" s="98"/>
      <c r="F7" s="15"/>
      <c r="G7" s="15"/>
      <c r="H7" s="15"/>
      <c r="I7" s="15"/>
      <c r="J7" s="15"/>
      <c r="K7" s="15"/>
      <c r="L7" s="15"/>
      <c r="M7" s="15"/>
      <c r="N7" s="15"/>
      <c r="O7" s="15"/>
      <c r="P7" s="15"/>
      <c r="Q7" s="15"/>
      <c r="R7" s="15"/>
      <c r="S7" s="15"/>
      <c r="T7" s="15"/>
      <c r="U7" s="15"/>
      <c r="V7" s="15"/>
    </row>
    <row r="8" spans="1:22" ht="21.75" customHeight="1" x14ac:dyDescent="0.35">
      <c r="A8" s="102"/>
      <c r="B8" s="250" t="s">
        <v>400</v>
      </c>
      <c r="C8" s="261" t="s">
        <v>401</v>
      </c>
      <c r="D8" s="165" t="s">
        <v>398</v>
      </c>
      <c r="E8" s="98"/>
      <c r="F8" s="15"/>
      <c r="G8" s="15"/>
      <c r="H8" s="15"/>
      <c r="I8" s="15"/>
      <c r="J8" s="15"/>
      <c r="K8" s="15"/>
      <c r="L8" s="15"/>
      <c r="M8" s="15"/>
      <c r="N8" s="15"/>
      <c r="O8" s="15"/>
      <c r="P8" s="15"/>
      <c r="Q8" s="15"/>
      <c r="R8" s="15"/>
      <c r="S8" s="15"/>
      <c r="T8" s="15"/>
      <c r="U8" s="15"/>
      <c r="V8" s="15"/>
    </row>
    <row r="9" spans="1:22" ht="21" customHeight="1" x14ac:dyDescent="0.35">
      <c r="A9" s="102"/>
      <c r="B9" s="119"/>
      <c r="C9" s="98" t="s">
        <v>402</v>
      </c>
      <c r="D9" s="260" t="s">
        <v>398</v>
      </c>
      <c r="E9" s="98"/>
      <c r="F9" s="15"/>
      <c r="G9" s="15"/>
      <c r="H9" s="15"/>
      <c r="I9" s="15"/>
      <c r="J9" s="15"/>
      <c r="K9" s="15"/>
      <c r="L9" s="15"/>
      <c r="M9" s="15"/>
      <c r="N9" s="15"/>
      <c r="O9" s="15"/>
      <c r="P9" s="15"/>
      <c r="Q9" s="15"/>
      <c r="R9" s="15"/>
      <c r="S9" s="15"/>
      <c r="T9" s="15"/>
      <c r="U9" s="15"/>
      <c r="V9" s="15"/>
    </row>
    <row r="10" spans="1:22" ht="21" customHeight="1" x14ac:dyDescent="0.35">
      <c r="A10" s="102"/>
      <c r="B10" s="170"/>
      <c r="C10" s="262" t="s">
        <v>403</v>
      </c>
      <c r="D10" s="263" t="s">
        <v>404</v>
      </c>
      <c r="E10" s="98"/>
      <c r="F10" s="17"/>
      <c r="G10" s="15"/>
      <c r="H10" s="15"/>
      <c r="I10" s="15"/>
      <c r="J10" s="15"/>
      <c r="K10" s="15"/>
      <c r="L10" s="15"/>
      <c r="M10" s="15"/>
      <c r="N10" s="15"/>
      <c r="O10" s="15"/>
      <c r="P10" s="15"/>
      <c r="Q10" s="15"/>
      <c r="R10" s="15"/>
      <c r="S10" s="15"/>
      <c r="T10" s="15"/>
      <c r="U10" s="15"/>
      <c r="V10" s="15"/>
    </row>
    <row r="11" spans="1:22" ht="21" customHeight="1" x14ac:dyDescent="0.35">
      <c r="A11" s="102"/>
      <c r="B11" s="258" t="s">
        <v>405</v>
      </c>
      <c r="C11" s="259" t="s">
        <v>406</v>
      </c>
      <c r="D11" s="260" t="s">
        <v>407</v>
      </c>
      <c r="E11" s="98"/>
      <c r="F11" s="15"/>
      <c r="G11" s="15"/>
      <c r="H11" s="15"/>
      <c r="I11" s="15"/>
      <c r="J11" s="15"/>
      <c r="K11" s="15"/>
      <c r="L11" s="15"/>
      <c r="M11" s="15"/>
      <c r="N11" s="15"/>
      <c r="O11" s="15"/>
      <c r="P11" s="15"/>
      <c r="Q11" s="15"/>
      <c r="R11" s="15"/>
      <c r="S11" s="15"/>
      <c r="T11" s="15"/>
      <c r="U11" s="15"/>
      <c r="V11" s="15"/>
    </row>
    <row r="12" spans="1:22" ht="21" customHeight="1" x14ac:dyDescent="0.35">
      <c r="A12" s="102"/>
      <c r="B12" s="119" t="s">
        <v>408</v>
      </c>
      <c r="C12" s="98" t="s">
        <v>409</v>
      </c>
      <c r="D12" s="260" t="s">
        <v>410</v>
      </c>
      <c r="E12" s="98"/>
      <c r="F12" s="15"/>
      <c r="G12" s="15"/>
      <c r="H12" s="15"/>
      <c r="I12" s="15"/>
      <c r="J12" s="15"/>
      <c r="K12" s="15"/>
      <c r="L12" s="15"/>
      <c r="M12" s="15"/>
      <c r="N12" s="15"/>
      <c r="O12" s="15"/>
      <c r="P12" s="15"/>
      <c r="Q12" s="15"/>
      <c r="R12" s="15"/>
      <c r="S12" s="15"/>
      <c r="T12" s="15"/>
      <c r="U12" s="15"/>
      <c r="V12" s="15"/>
    </row>
    <row r="13" spans="1:22" ht="21" customHeight="1" x14ac:dyDescent="0.35">
      <c r="A13" s="102"/>
      <c r="B13" s="119"/>
      <c r="C13" s="98" t="s">
        <v>411</v>
      </c>
      <c r="D13" s="264" t="s">
        <v>407</v>
      </c>
      <c r="E13" s="98"/>
      <c r="F13" s="15"/>
      <c r="G13" s="15"/>
      <c r="H13" s="15"/>
      <c r="I13" s="15"/>
      <c r="J13" s="15"/>
      <c r="K13" s="15"/>
      <c r="L13" s="15"/>
      <c r="M13" s="15"/>
      <c r="N13" s="15"/>
      <c r="O13" s="15"/>
      <c r="P13" s="15"/>
      <c r="Q13" s="15"/>
      <c r="R13" s="15"/>
      <c r="S13" s="15"/>
      <c r="T13" s="15"/>
      <c r="U13" s="15"/>
      <c r="V13" s="15"/>
    </row>
    <row r="14" spans="1:22" ht="22.5" customHeight="1" x14ac:dyDescent="0.35">
      <c r="A14" s="102"/>
      <c r="B14" s="250" t="s">
        <v>412</v>
      </c>
      <c r="C14" s="261" t="s">
        <v>413</v>
      </c>
      <c r="D14" s="165" t="s">
        <v>392</v>
      </c>
      <c r="E14" s="98"/>
      <c r="F14" s="15"/>
      <c r="G14" s="15"/>
      <c r="H14" s="15"/>
      <c r="I14" s="15"/>
      <c r="J14" s="15"/>
      <c r="K14" s="15"/>
      <c r="L14" s="15"/>
      <c r="M14" s="15"/>
      <c r="N14" s="15"/>
      <c r="O14" s="15"/>
      <c r="P14" s="15"/>
      <c r="Q14" s="15"/>
      <c r="R14" s="15"/>
      <c r="S14" s="15"/>
      <c r="T14" s="15"/>
      <c r="U14" s="15"/>
      <c r="V14" s="15"/>
    </row>
    <row r="15" spans="1:22" ht="23.25" customHeight="1" x14ac:dyDescent="0.35">
      <c r="A15" s="102"/>
      <c r="B15" s="250" t="s">
        <v>414</v>
      </c>
      <c r="C15" s="261" t="s">
        <v>415</v>
      </c>
      <c r="D15" s="165" t="s">
        <v>398</v>
      </c>
      <c r="E15" s="98"/>
      <c r="F15" s="15"/>
      <c r="G15" s="15"/>
      <c r="H15" s="15"/>
      <c r="I15" s="15"/>
      <c r="J15" s="15"/>
      <c r="K15" s="15"/>
      <c r="L15" s="15"/>
      <c r="M15" s="15"/>
      <c r="N15" s="15"/>
      <c r="O15" s="15"/>
      <c r="P15" s="15"/>
      <c r="Q15" s="15"/>
      <c r="R15" s="15"/>
      <c r="S15" s="15"/>
      <c r="T15" s="15"/>
      <c r="U15" s="15"/>
      <c r="V15" s="15"/>
    </row>
    <row r="16" spans="1:22" ht="24" customHeight="1" x14ac:dyDescent="0.35">
      <c r="A16" s="102"/>
      <c r="B16" s="119"/>
      <c r="C16" s="98" t="s">
        <v>416</v>
      </c>
      <c r="D16" s="260" t="s">
        <v>398</v>
      </c>
      <c r="E16" s="98"/>
      <c r="F16" s="15"/>
      <c r="G16" s="15"/>
      <c r="H16" s="15"/>
      <c r="I16" s="15"/>
      <c r="J16" s="15"/>
      <c r="K16" s="15"/>
      <c r="L16" s="15"/>
      <c r="M16" s="15"/>
      <c r="N16" s="15"/>
      <c r="O16" s="15"/>
      <c r="P16" s="15"/>
      <c r="Q16" s="15"/>
      <c r="R16" s="15"/>
      <c r="S16" s="15"/>
      <c r="T16" s="15"/>
      <c r="U16" s="15"/>
      <c r="V16" s="15"/>
    </row>
    <row r="17" spans="1:22" ht="21.75" customHeight="1" x14ac:dyDescent="0.35">
      <c r="A17" s="102"/>
      <c r="B17" s="170"/>
      <c r="C17" s="262" t="s">
        <v>417</v>
      </c>
      <c r="D17" s="263" t="s">
        <v>404</v>
      </c>
      <c r="E17" s="98"/>
      <c r="F17" s="15"/>
      <c r="G17" s="15"/>
      <c r="H17" s="15"/>
      <c r="I17" s="15"/>
      <c r="J17" s="15"/>
      <c r="K17" s="15"/>
      <c r="L17" s="15"/>
      <c r="M17" s="15"/>
      <c r="N17" s="15"/>
      <c r="O17" s="15"/>
      <c r="P17" s="15"/>
      <c r="Q17" s="15"/>
      <c r="R17" s="15"/>
      <c r="S17" s="15"/>
      <c r="T17" s="15"/>
      <c r="U17" s="15"/>
      <c r="V17" s="15"/>
    </row>
    <row r="18" spans="1:22" ht="21.75" customHeight="1" x14ac:dyDescent="0.35">
      <c r="A18" s="102"/>
      <c r="B18" s="258" t="s">
        <v>418</v>
      </c>
      <c r="C18" s="259" t="s">
        <v>419</v>
      </c>
      <c r="D18" s="260" t="s">
        <v>407</v>
      </c>
      <c r="E18" s="98"/>
      <c r="F18" s="15"/>
      <c r="G18" s="15"/>
      <c r="H18" s="15"/>
      <c r="I18" s="15"/>
      <c r="J18" s="15"/>
      <c r="K18" s="15"/>
      <c r="L18" s="15"/>
      <c r="M18" s="15"/>
      <c r="N18" s="15"/>
      <c r="O18" s="15"/>
      <c r="P18" s="15"/>
      <c r="Q18" s="15"/>
      <c r="R18" s="15"/>
      <c r="S18" s="15"/>
      <c r="T18" s="15"/>
      <c r="U18" s="15"/>
      <c r="V18" s="15"/>
    </row>
    <row r="19" spans="1:22" ht="15.75" customHeight="1" x14ac:dyDescent="0.25">
      <c r="A19" s="102"/>
      <c r="B19" s="98"/>
      <c r="C19" s="98"/>
      <c r="D19" s="98"/>
      <c r="E19" s="98"/>
      <c r="F19" s="15"/>
      <c r="G19" s="15"/>
      <c r="H19" s="15"/>
      <c r="I19" s="15"/>
      <c r="J19" s="15"/>
      <c r="K19" s="15"/>
      <c r="L19" s="15"/>
      <c r="M19" s="15"/>
      <c r="N19" s="15"/>
      <c r="O19" s="15"/>
      <c r="P19" s="15"/>
      <c r="Q19" s="15"/>
      <c r="R19" s="15"/>
      <c r="S19" s="15"/>
      <c r="T19" s="15"/>
      <c r="U19" s="15"/>
      <c r="V19" s="15"/>
    </row>
    <row r="20" spans="1:22" ht="15.75" customHeight="1" x14ac:dyDescent="0.25">
      <c r="A20" s="102"/>
      <c r="B20" s="98" t="s">
        <v>21</v>
      </c>
      <c r="C20" s="98"/>
      <c r="D20" s="98"/>
      <c r="E20" s="98"/>
      <c r="F20" s="15"/>
      <c r="G20" s="15"/>
      <c r="H20" s="15"/>
      <c r="I20" s="15"/>
      <c r="J20" s="15"/>
      <c r="K20" s="15"/>
      <c r="L20" s="15"/>
      <c r="M20" s="15"/>
      <c r="N20" s="15"/>
      <c r="O20" s="15"/>
      <c r="P20" s="15"/>
      <c r="Q20" s="15"/>
      <c r="R20" s="15"/>
      <c r="S20" s="15"/>
      <c r="T20" s="15"/>
      <c r="U20" s="15"/>
      <c r="V20" s="15"/>
    </row>
    <row r="21" spans="1:22" x14ac:dyDescent="0.25">
      <c r="A21" s="102"/>
      <c r="B21" s="98" t="s">
        <v>1130</v>
      </c>
      <c r="C21" s="113"/>
      <c r="D21" s="113"/>
      <c r="E21" s="98"/>
      <c r="F21" s="15"/>
      <c r="G21" s="15"/>
      <c r="H21" s="15"/>
      <c r="I21" s="15"/>
      <c r="J21" s="15"/>
      <c r="K21" s="15"/>
      <c r="L21" s="15"/>
      <c r="M21" s="15"/>
      <c r="N21" s="15"/>
      <c r="O21" s="15"/>
      <c r="P21" s="15"/>
      <c r="Q21" s="15"/>
      <c r="R21" s="15"/>
      <c r="S21" s="15"/>
      <c r="T21" s="15"/>
      <c r="U21" s="15"/>
      <c r="V21" s="15"/>
    </row>
    <row r="22" spans="1:22" x14ac:dyDescent="0.25">
      <c r="A22" s="102"/>
      <c r="B22" s="98" t="s">
        <v>1129</v>
      </c>
      <c r="C22" s="113"/>
      <c r="D22" s="113"/>
      <c r="E22" s="98"/>
      <c r="F22" s="15"/>
      <c r="G22" s="15"/>
      <c r="H22" s="15"/>
      <c r="I22" s="15"/>
      <c r="J22" s="15"/>
      <c r="K22" s="15"/>
      <c r="L22" s="15"/>
      <c r="M22" s="15"/>
      <c r="N22" s="15"/>
      <c r="O22" s="15"/>
      <c r="P22" s="15"/>
      <c r="Q22" s="15"/>
      <c r="R22" s="15"/>
      <c r="S22" s="15"/>
      <c r="T22" s="15"/>
      <c r="U22" s="15"/>
      <c r="V22" s="15"/>
    </row>
    <row r="23" spans="1:22" x14ac:dyDescent="0.25">
      <c r="A23" s="102"/>
      <c r="B23" s="958" t="s">
        <v>420</v>
      </c>
      <c r="C23" s="959"/>
      <c r="D23" s="960"/>
      <c r="E23" s="98"/>
      <c r="F23" s="15"/>
      <c r="G23" s="15"/>
      <c r="H23" s="15"/>
      <c r="I23" s="15"/>
      <c r="J23" s="15"/>
      <c r="K23" s="15"/>
      <c r="L23" s="15"/>
      <c r="M23" s="15"/>
      <c r="N23" s="15"/>
      <c r="O23" s="15"/>
      <c r="P23" s="15"/>
      <c r="Q23" s="15"/>
      <c r="R23" s="15"/>
      <c r="S23" s="15"/>
      <c r="T23" s="15"/>
      <c r="U23" s="15"/>
      <c r="V23" s="15"/>
    </row>
    <row r="24" spans="1:22" x14ac:dyDescent="0.25">
      <c r="B24" s="98" t="s">
        <v>1128</v>
      </c>
      <c r="C24" s="15"/>
      <c r="D24" s="15"/>
      <c r="E24" s="15"/>
      <c r="F24" s="15"/>
      <c r="G24" s="15"/>
      <c r="H24" s="15"/>
      <c r="I24" s="15"/>
      <c r="J24" s="15"/>
      <c r="K24" s="15"/>
      <c r="L24" s="15"/>
      <c r="M24" s="15"/>
      <c r="N24" s="15"/>
      <c r="O24" s="15"/>
      <c r="P24" s="15"/>
      <c r="Q24" s="15"/>
      <c r="R24" s="15"/>
      <c r="S24" s="15"/>
      <c r="T24" s="15"/>
      <c r="U24" s="15"/>
      <c r="V24" s="15"/>
    </row>
    <row r="25" spans="1:22" x14ac:dyDescent="0.25">
      <c r="B25" s="15"/>
      <c r="C25" s="15"/>
      <c r="D25" s="15"/>
      <c r="E25" s="15"/>
      <c r="F25" s="15"/>
      <c r="G25" s="15"/>
      <c r="H25" s="15"/>
      <c r="I25" s="15"/>
      <c r="J25" s="15"/>
      <c r="K25" s="15"/>
      <c r="L25" s="15"/>
      <c r="M25" s="15"/>
      <c r="N25" s="15"/>
      <c r="O25" s="15"/>
      <c r="P25" s="15"/>
      <c r="Q25" s="15"/>
      <c r="R25" s="15"/>
      <c r="S25" s="15"/>
      <c r="T25" s="15"/>
      <c r="U25" s="15"/>
      <c r="V25" s="15"/>
    </row>
    <row r="26" spans="1:22" x14ac:dyDescent="0.25">
      <c r="B26" s="15"/>
      <c r="C26" s="15"/>
      <c r="D26" s="15"/>
      <c r="E26" s="15"/>
      <c r="F26" s="15"/>
      <c r="G26" s="15"/>
      <c r="H26" s="15"/>
      <c r="I26" s="15"/>
      <c r="J26" s="15"/>
      <c r="K26" s="15"/>
      <c r="L26" s="15"/>
      <c r="M26" s="15"/>
      <c r="N26" s="15"/>
      <c r="O26" s="15"/>
      <c r="P26" s="15"/>
      <c r="Q26" s="15"/>
      <c r="R26" s="15"/>
      <c r="S26" s="15"/>
      <c r="T26" s="15"/>
      <c r="U26" s="15"/>
      <c r="V26" s="15"/>
    </row>
    <row r="27" spans="1:22" x14ac:dyDescent="0.25">
      <c r="E27" s="15"/>
      <c r="F27" s="15"/>
      <c r="G27" s="15"/>
      <c r="H27" s="15"/>
      <c r="I27" s="15"/>
      <c r="J27" s="15"/>
      <c r="K27" s="15"/>
      <c r="L27" s="15"/>
      <c r="M27" s="15"/>
      <c r="N27" s="15"/>
      <c r="O27" s="15"/>
      <c r="P27" s="15"/>
      <c r="Q27" s="15"/>
      <c r="R27" s="15"/>
      <c r="S27" s="15"/>
      <c r="T27" s="15"/>
      <c r="U27" s="15"/>
      <c r="V27" s="15"/>
    </row>
  </sheetData>
  <customSheetViews>
    <customSheetView guid="{0130A164-47D8-42ED-BFB0-B8B31D263DDE}" scale="81" topLeftCell="A4">
      <selection activeCell="D30" sqref="D30"/>
      <pageMargins left="0" right="0" top="0" bottom="0" header="0" footer="0"/>
      <pageSetup orientation="portrait" r:id="rId1"/>
    </customSheetView>
  </customSheetViews>
  <mergeCells count="1">
    <mergeCell ref="B23:D23"/>
  </mergeCell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F17"/>
  <sheetViews>
    <sheetView showGridLines="0" workbookViewId="0"/>
  </sheetViews>
  <sheetFormatPr baseColWidth="10" defaultColWidth="9.42578125" defaultRowHeight="15" x14ac:dyDescent="0.25"/>
  <cols>
    <col min="1" max="1" width="17.42578125" style="6" customWidth="1"/>
    <col min="2" max="2" width="26.42578125" style="6" customWidth="1"/>
    <col min="3" max="3" width="50" style="6" customWidth="1"/>
    <col min="4" max="16384" width="9.42578125" style="6"/>
  </cols>
  <sheetData>
    <row r="1" spans="1:6" x14ac:dyDescent="0.25">
      <c r="A1" s="102" t="str">
        <f ca="1">MID(CELL("filename",A1),FIND("]",CELL("filename",A1))+1,256)</f>
        <v>Table A6.2–5</v>
      </c>
      <c r="B1" s="151" t="s">
        <v>421</v>
      </c>
      <c r="C1" s="113"/>
      <c r="D1" s="98"/>
      <c r="E1" s="98"/>
      <c r="F1" s="15"/>
    </row>
    <row r="2" spans="1:6" x14ac:dyDescent="0.25">
      <c r="A2" s="102"/>
      <c r="B2" s="113"/>
      <c r="C2" s="113"/>
      <c r="D2" s="98"/>
      <c r="E2" s="98"/>
      <c r="F2" s="15"/>
    </row>
    <row r="3" spans="1:6" ht="19.5" customHeight="1" x14ac:dyDescent="0.25">
      <c r="A3" s="102"/>
      <c r="B3" s="212" t="s">
        <v>422</v>
      </c>
      <c r="C3" s="144" t="s">
        <v>111</v>
      </c>
      <c r="D3" s="98"/>
      <c r="E3" s="98"/>
      <c r="F3" s="15"/>
    </row>
    <row r="4" spans="1:6" ht="16.5" x14ac:dyDescent="0.25">
      <c r="A4" s="102"/>
      <c r="B4" s="371" t="s">
        <v>423</v>
      </c>
      <c r="C4" s="256" t="s">
        <v>424</v>
      </c>
      <c r="D4" s="98"/>
      <c r="E4" s="98"/>
      <c r="F4" s="15"/>
    </row>
    <row r="5" spans="1:6" ht="10.5" customHeight="1" x14ac:dyDescent="0.25">
      <c r="A5" s="102"/>
      <c r="B5" s="219"/>
      <c r="C5" s="257"/>
      <c r="D5" s="98"/>
      <c r="E5" s="98"/>
      <c r="F5" s="15"/>
    </row>
    <row r="6" spans="1:6" x14ac:dyDescent="0.25">
      <c r="A6" s="102"/>
      <c r="B6" s="98" t="s">
        <v>222</v>
      </c>
      <c r="C6" s="113"/>
      <c r="D6" s="98"/>
      <c r="E6" s="98"/>
      <c r="F6" s="15"/>
    </row>
    <row r="7" spans="1:6" x14ac:dyDescent="0.25">
      <c r="A7" s="102"/>
      <c r="B7" s="98" t="s">
        <v>1131</v>
      </c>
      <c r="C7" s="113"/>
      <c r="D7" s="98"/>
      <c r="E7" s="98"/>
      <c r="F7" s="15"/>
    </row>
    <row r="8" spans="1:6" x14ac:dyDescent="0.25">
      <c r="A8" s="102"/>
      <c r="B8" s="98"/>
      <c r="C8" s="98"/>
      <c r="D8" s="98"/>
      <c r="E8" s="98"/>
      <c r="F8" s="15"/>
    </row>
    <row r="9" spans="1:6" x14ac:dyDescent="0.25">
      <c r="B9" s="15"/>
      <c r="C9" s="15"/>
      <c r="D9" s="15"/>
      <c r="E9" s="15"/>
      <c r="F9" s="15"/>
    </row>
    <row r="10" spans="1:6" x14ac:dyDescent="0.25">
      <c r="B10" s="15"/>
      <c r="C10" s="15"/>
      <c r="D10" s="15"/>
      <c r="E10" s="15"/>
      <c r="F10" s="15"/>
    </row>
    <row r="11" spans="1:6" x14ac:dyDescent="0.25">
      <c r="B11" s="15"/>
      <c r="C11" s="15"/>
      <c r="D11" s="15"/>
      <c r="E11" s="15"/>
      <c r="F11" s="15"/>
    </row>
    <row r="12" spans="1:6" x14ac:dyDescent="0.25">
      <c r="B12" s="15"/>
      <c r="C12" s="15"/>
      <c r="D12" s="15"/>
      <c r="E12" s="15"/>
      <c r="F12" s="15"/>
    </row>
    <row r="13" spans="1:6" x14ac:dyDescent="0.25">
      <c r="B13" s="15"/>
      <c r="C13" s="15"/>
      <c r="D13" s="15"/>
      <c r="E13" s="15"/>
      <c r="F13" s="15"/>
    </row>
    <row r="14" spans="1:6" x14ac:dyDescent="0.25">
      <c r="B14" s="15"/>
      <c r="C14" s="15"/>
      <c r="D14" s="15"/>
      <c r="E14" s="15"/>
      <c r="F14" s="15"/>
    </row>
    <row r="15" spans="1:6" x14ac:dyDescent="0.25">
      <c r="B15" s="15"/>
      <c r="C15" s="15"/>
      <c r="D15" s="15"/>
      <c r="E15" s="15"/>
      <c r="F15" s="15"/>
    </row>
    <row r="16" spans="1:6" x14ac:dyDescent="0.25">
      <c r="B16" s="15"/>
      <c r="C16" s="15"/>
      <c r="D16" s="15"/>
      <c r="E16" s="15"/>
      <c r="F16" s="15"/>
    </row>
    <row r="17" spans="2:6" x14ac:dyDescent="0.25">
      <c r="B17" s="15"/>
      <c r="C17" s="15"/>
      <c r="D17" s="15"/>
      <c r="E17" s="15"/>
      <c r="F17" s="15"/>
    </row>
  </sheetData>
  <customSheetViews>
    <customSheetView guid="{0130A164-47D8-42ED-BFB0-B8B31D263DDE}">
      <selection activeCell="B3" sqref="B3:C7"/>
      <pageMargins left="0" right="0" top="0" bottom="0" header="0" footer="0"/>
      <pageSetup orientation="portrait" verticalDpi="0" r:id="rId1"/>
    </customSheetView>
  </customSheetViews>
  <pageMargins left="0.7" right="0.7" top="0.75" bottom="0.75" header="0.3" footer="0.3"/>
  <pageSetup orientation="portrait"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E19"/>
  <sheetViews>
    <sheetView showGridLines="0" zoomScaleNormal="100" workbookViewId="0"/>
  </sheetViews>
  <sheetFormatPr baseColWidth="10" defaultColWidth="9.42578125" defaultRowHeight="15" x14ac:dyDescent="0.25"/>
  <cols>
    <col min="1" max="1" width="18.42578125" style="6" customWidth="1"/>
    <col min="2" max="2" width="50" style="6" customWidth="1"/>
    <col min="3" max="3" width="27.42578125" style="6" customWidth="1"/>
    <col min="4" max="4" width="28.5703125" style="6" customWidth="1"/>
    <col min="5" max="5" width="12.5703125" style="6" customWidth="1"/>
    <col min="6" max="16384" width="9.42578125" style="6"/>
  </cols>
  <sheetData>
    <row r="1" spans="1:5" ht="16.5" x14ac:dyDescent="0.3">
      <c r="A1" s="102" t="str">
        <f ca="1">MID(CELL("filename",A1),FIND("]",CELL("filename",A1))+1,256)</f>
        <v>Table A6.2–6</v>
      </c>
      <c r="B1" s="151" t="s">
        <v>425</v>
      </c>
      <c r="C1" s="113"/>
      <c r="D1" s="113"/>
      <c r="E1" s="98"/>
    </row>
    <row r="2" spans="1:5" x14ac:dyDescent="0.25">
      <c r="A2" s="102"/>
      <c r="B2" s="113"/>
      <c r="C2" s="113"/>
      <c r="D2" s="113"/>
      <c r="E2" s="98"/>
    </row>
    <row r="3" spans="1:5" x14ac:dyDescent="0.25">
      <c r="A3" s="102"/>
      <c r="B3" s="212" t="s">
        <v>426</v>
      </c>
      <c r="C3" s="143" t="s">
        <v>111</v>
      </c>
      <c r="D3" s="144" t="s">
        <v>427</v>
      </c>
      <c r="E3" s="98"/>
    </row>
    <row r="4" spans="1:5" ht="18.75" x14ac:dyDescent="0.25">
      <c r="A4" s="102"/>
      <c r="B4" s="370" t="s">
        <v>428</v>
      </c>
      <c r="C4" s="251" t="s">
        <v>429</v>
      </c>
      <c r="D4" s="252" t="s">
        <v>430</v>
      </c>
      <c r="E4" s="98"/>
    </row>
    <row r="5" spans="1:5" ht="18.75" x14ac:dyDescent="0.25">
      <c r="A5" s="102"/>
      <c r="B5" s="216" t="s">
        <v>431</v>
      </c>
      <c r="C5" s="238" t="s">
        <v>1174</v>
      </c>
      <c r="D5" s="217" t="s">
        <v>432</v>
      </c>
      <c r="E5" s="98"/>
    </row>
    <row r="6" spans="1:5" ht="18.75" x14ac:dyDescent="0.25">
      <c r="A6" s="102"/>
      <c r="B6" s="216" t="s">
        <v>1175</v>
      </c>
      <c r="C6" s="238" t="s">
        <v>1176</v>
      </c>
      <c r="D6" s="217" t="s">
        <v>432</v>
      </c>
      <c r="E6" s="98"/>
    </row>
    <row r="7" spans="1:5" ht="18.75" x14ac:dyDescent="0.25">
      <c r="A7" s="102"/>
      <c r="B7" s="216" t="s">
        <v>433</v>
      </c>
      <c r="C7" s="238" t="s">
        <v>1168</v>
      </c>
      <c r="D7" s="217" t="s">
        <v>1177</v>
      </c>
      <c r="E7" s="98"/>
    </row>
    <row r="8" spans="1:5" ht="18.75" x14ac:dyDescent="0.25">
      <c r="A8" s="102"/>
      <c r="B8" s="371" t="s">
        <v>434</v>
      </c>
      <c r="C8" s="253" t="s">
        <v>1169</v>
      </c>
      <c r="D8" s="218" t="s">
        <v>435</v>
      </c>
      <c r="E8" s="98"/>
    </row>
    <row r="9" spans="1:5" x14ac:dyDescent="0.25">
      <c r="A9" s="102"/>
      <c r="B9" s="102"/>
      <c r="C9" s="102"/>
      <c r="D9" s="102"/>
      <c r="E9" s="98"/>
    </row>
    <row r="10" spans="1:5" x14ac:dyDescent="0.25">
      <c r="A10" s="102"/>
      <c r="B10" s="98" t="s">
        <v>30</v>
      </c>
      <c r="C10" s="98"/>
      <c r="D10" s="98"/>
      <c r="E10" s="98"/>
    </row>
    <row r="11" spans="1:5" x14ac:dyDescent="0.25">
      <c r="A11" s="102"/>
      <c r="B11" s="98" t="s">
        <v>1178</v>
      </c>
      <c r="C11" s="98"/>
      <c r="D11" s="98"/>
      <c r="E11" s="98"/>
    </row>
    <row r="12" spans="1:5" x14ac:dyDescent="0.25">
      <c r="A12" s="102"/>
      <c r="B12" s="957" t="s">
        <v>1179</v>
      </c>
      <c r="C12" s="957"/>
      <c r="D12" s="957"/>
      <c r="E12" s="98"/>
    </row>
    <row r="13" spans="1:5" x14ac:dyDescent="0.25">
      <c r="A13" s="102"/>
      <c r="B13" s="957"/>
      <c r="C13" s="957"/>
      <c r="D13" s="957"/>
      <c r="E13" s="98"/>
    </row>
    <row r="14" spans="1:5" x14ac:dyDescent="0.25">
      <c r="A14" s="102"/>
      <c r="B14" s="98" t="s">
        <v>1172</v>
      </c>
      <c r="C14" s="98"/>
      <c r="D14" s="98"/>
      <c r="E14" s="98"/>
    </row>
    <row r="15" spans="1:5" x14ac:dyDescent="0.25">
      <c r="A15" s="102"/>
      <c r="B15" s="621"/>
      <c r="C15" s="98"/>
      <c r="D15" s="98"/>
      <c r="E15" s="98"/>
    </row>
    <row r="16" spans="1:5" x14ac:dyDescent="0.25">
      <c r="B16" s="15"/>
      <c r="C16" s="15"/>
      <c r="D16" s="15"/>
      <c r="E16" s="15"/>
    </row>
    <row r="18" spans="2:2" x14ac:dyDescent="0.25">
      <c r="B18" s="254"/>
    </row>
    <row r="19" spans="2:2" x14ac:dyDescent="0.25">
      <c r="B19" s="255"/>
    </row>
  </sheetData>
  <customSheetViews>
    <customSheetView guid="{0130A164-47D8-42ED-BFB0-B8B31D263DDE}">
      <selection activeCell="C20" sqref="C20"/>
      <pageMargins left="0" right="0" top="0" bottom="0" header="0" footer="0"/>
      <pageSetup orientation="portrait" r:id="rId1"/>
    </customSheetView>
  </customSheetViews>
  <mergeCells count="1">
    <mergeCell ref="B12:D13"/>
  </mergeCell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D13"/>
  <sheetViews>
    <sheetView showGridLines="0" topLeftCell="A2" workbookViewId="0">
      <selection activeCell="A2" sqref="A2"/>
    </sheetView>
  </sheetViews>
  <sheetFormatPr baseColWidth="10" defaultColWidth="9.42578125" defaultRowHeight="15" x14ac:dyDescent="0.25"/>
  <cols>
    <col min="1" max="1" width="16.42578125" customWidth="1"/>
    <col min="2" max="2" width="65.7109375" style="6" customWidth="1"/>
    <col min="3" max="3" width="19.42578125" style="6" customWidth="1"/>
    <col min="4" max="4" width="9.42578125" style="6" customWidth="1"/>
  </cols>
  <sheetData>
    <row r="1" spans="1:4" hidden="1" x14ac:dyDescent="0.25"/>
    <row r="2" spans="1:4" s="6" customFormat="1" x14ac:dyDescent="0.25">
      <c r="A2" s="102" t="str">
        <f ca="1">MID(CELL("filename",A1),FIND("]",CELL("filename",A1))+1,256)</f>
        <v>Table A6.2–7</v>
      </c>
      <c r="B2" s="151" t="s">
        <v>436</v>
      </c>
      <c r="C2" s="102"/>
      <c r="D2" s="102"/>
    </row>
    <row r="3" spans="1:4" s="6" customFormat="1" x14ac:dyDescent="0.25">
      <c r="A3" s="102"/>
      <c r="B3" s="102"/>
      <c r="C3" s="102"/>
      <c r="D3" s="102"/>
    </row>
    <row r="4" spans="1:4" s="6" customFormat="1" ht="32.25" x14ac:dyDescent="0.25">
      <c r="A4" s="102"/>
      <c r="B4" s="248" t="s">
        <v>426</v>
      </c>
      <c r="C4" s="249" t="s">
        <v>437</v>
      </c>
      <c r="D4" s="102"/>
    </row>
    <row r="5" spans="1:4" s="6" customFormat="1" x14ac:dyDescent="0.25">
      <c r="A5" s="102"/>
      <c r="B5" s="250" t="s">
        <v>438</v>
      </c>
      <c r="C5" s="378" t="s">
        <v>1180</v>
      </c>
      <c r="D5" s="102"/>
    </row>
    <row r="6" spans="1:4" s="6" customFormat="1" x14ac:dyDescent="0.25">
      <c r="A6" s="102"/>
      <c r="B6" s="119" t="s">
        <v>439</v>
      </c>
      <c r="C6" s="379" t="s">
        <v>1181</v>
      </c>
      <c r="D6" s="102"/>
    </row>
    <row r="7" spans="1:4" s="6" customFormat="1" x14ac:dyDescent="0.25">
      <c r="A7" s="102"/>
      <c r="B7" s="119" t="s">
        <v>440</v>
      </c>
      <c r="C7" s="379" t="s">
        <v>441</v>
      </c>
      <c r="D7" s="102"/>
    </row>
    <row r="8" spans="1:4" s="6" customFormat="1" x14ac:dyDescent="0.25">
      <c r="A8" s="102"/>
      <c r="B8" s="119" t="s">
        <v>442</v>
      </c>
      <c r="C8" s="379" t="s">
        <v>1182</v>
      </c>
      <c r="D8" s="102"/>
    </row>
    <row r="9" spans="1:4" s="6" customFormat="1" x14ac:dyDescent="0.25">
      <c r="A9" s="102"/>
      <c r="B9" s="170" t="s">
        <v>443</v>
      </c>
      <c r="C9" s="380" t="s">
        <v>1183</v>
      </c>
      <c r="D9" s="102"/>
    </row>
    <row r="10" spans="1:4" s="6" customFormat="1" x14ac:dyDescent="0.25">
      <c r="A10" s="102"/>
      <c r="B10" s="98"/>
      <c r="C10" s="223"/>
      <c r="D10" s="102"/>
    </row>
    <row r="11" spans="1:4" s="6" customFormat="1" x14ac:dyDescent="0.25">
      <c r="A11" s="102"/>
      <c r="B11" s="98" t="s">
        <v>222</v>
      </c>
      <c r="C11" s="98"/>
      <c r="D11" s="102"/>
    </row>
    <row r="12" spans="1:4" s="6" customFormat="1" x14ac:dyDescent="0.25">
      <c r="A12" s="102"/>
      <c r="B12" s="98" t="s">
        <v>1184</v>
      </c>
      <c r="C12" s="98"/>
      <c r="D12" s="102"/>
    </row>
    <row r="13" spans="1:4" x14ac:dyDescent="0.25">
      <c r="A13" s="141"/>
      <c r="B13" s="102"/>
      <c r="C13" s="102"/>
      <c r="D13" s="102"/>
    </row>
  </sheetData>
  <customSheetViews>
    <customSheetView guid="{0130A164-47D8-42ED-BFB0-B8B31D263DDE}">
      <selection activeCell="D12" sqref="D12"/>
      <pageMargins left="0" right="0" top="0" bottom="0" header="0" footer="0"/>
      <pageSetup orientation="portrait" r:id="rId1"/>
    </customSheetView>
  </customSheetView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G20"/>
  <sheetViews>
    <sheetView showGridLines="0" zoomScaleNormal="100" workbookViewId="0"/>
  </sheetViews>
  <sheetFormatPr baseColWidth="10" defaultColWidth="9.42578125" defaultRowHeight="15" x14ac:dyDescent="0.25"/>
  <cols>
    <col min="1" max="1" width="16.42578125" style="6" customWidth="1"/>
    <col min="2" max="2" width="31" style="6" customWidth="1"/>
    <col min="3" max="3" width="16.42578125" style="6" customWidth="1"/>
    <col min="4" max="4" width="25.5703125" style="6" customWidth="1"/>
    <col min="5" max="5" width="25.42578125" style="6" customWidth="1"/>
    <col min="6" max="16384" width="9.42578125" style="6"/>
  </cols>
  <sheetData>
    <row r="1" spans="1:7" customFormat="1" x14ac:dyDescent="0.25">
      <c r="A1" s="141" t="str">
        <f ca="1">MID(CELL("filename",A1),FIND("]",CELL("filename",A1))+1,256)</f>
        <v>Table A6.2–8</v>
      </c>
      <c r="B1" s="151" t="s">
        <v>444</v>
      </c>
      <c r="C1" s="142"/>
      <c r="D1" s="142"/>
      <c r="E1" s="142"/>
      <c r="F1" s="142"/>
      <c r="G1" s="35"/>
    </row>
    <row r="2" spans="1:7" x14ac:dyDescent="0.25">
      <c r="A2" s="102"/>
      <c r="B2" s="98"/>
      <c r="C2" s="98"/>
      <c r="D2" s="98"/>
      <c r="E2" s="98"/>
      <c r="F2" s="98"/>
      <c r="G2" s="15"/>
    </row>
    <row r="3" spans="1:7" ht="36" customHeight="1" x14ac:dyDescent="0.25">
      <c r="A3" s="102"/>
      <c r="B3" s="961" t="s">
        <v>445</v>
      </c>
      <c r="C3" s="963" t="s">
        <v>446</v>
      </c>
      <c r="D3" s="964"/>
      <c r="E3" s="965"/>
      <c r="F3" s="98"/>
      <c r="G3" s="15"/>
    </row>
    <row r="4" spans="1:7" ht="34.5" customHeight="1" x14ac:dyDescent="0.25">
      <c r="A4" s="102"/>
      <c r="B4" s="962"/>
      <c r="C4" s="493" t="s">
        <v>52</v>
      </c>
      <c r="D4" s="240" t="s">
        <v>447</v>
      </c>
      <c r="E4" s="241" t="s">
        <v>448</v>
      </c>
      <c r="F4" s="98"/>
      <c r="G4" s="15"/>
    </row>
    <row r="5" spans="1:7" x14ac:dyDescent="0.25">
      <c r="A5" s="102"/>
      <c r="B5" s="370" t="s">
        <v>449</v>
      </c>
      <c r="C5" s="242" t="s">
        <v>450</v>
      </c>
      <c r="D5" s="242" t="s">
        <v>451</v>
      </c>
      <c r="E5" s="243" t="s">
        <v>452</v>
      </c>
      <c r="F5" s="98"/>
      <c r="G5" s="15"/>
    </row>
    <row r="6" spans="1:7" x14ac:dyDescent="0.25">
      <c r="A6" s="102"/>
      <c r="B6" s="216" t="s">
        <v>453</v>
      </c>
      <c r="C6" s="244" t="s">
        <v>450</v>
      </c>
      <c r="D6" s="244" t="s">
        <v>452</v>
      </c>
      <c r="E6" s="245" t="s">
        <v>454</v>
      </c>
      <c r="F6" s="98"/>
      <c r="G6" s="15"/>
    </row>
    <row r="7" spans="1:7" x14ac:dyDescent="0.25">
      <c r="A7" s="102"/>
      <c r="B7" s="216" t="s">
        <v>455</v>
      </c>
      <c r="C7" s="244" t="s">
        <v>134</v>
      </c>
      <c r="D7" s="244" t="s">
        <v>452</v>
      </c>
      <c r="E7" s="245" t="s">
        <v>456</v>
      </c>
      <c r="F7" s="98"/>
      <c r="G7" s="15"/>
    </row>
    <row r="8" spans="1:7" x14ac:dyDescent="0.25">
      <c r="A8" s="102"/>
      <c r="B8" s="371" t="s">
        <v>457</v>
      </c>
      <c r="C8" s="246" t="s">
        <v>134</v>
      </c>
      <c r="D8" s="246" t="s">
        <v>458</v>
      </c>
      <c r="E8" s="247" t="s">
        <v>454</v>
      </c>
      <c r="F8" s="98"/>
      <c r="G8" s="15"/>
    </row>
    <row r="9" spans="1:7" x14ac:dyDescent="0.25">
      <c r="A9" s="102"/>
      <c r="B9" s="219"/>
      <c r="C9" s="244"/>
      <c r="D9" s="244"/>
      <c r="E9" s="244"/>
      <c r="F9" s="98"/>
      <c r="G9" s="15"/>
    </row>
    <row r="10" spans="1:7" x14ac:dyDescent="0.25">
      <c r="A10" s="102"/>
      <c r="B10" s="98" t="s">
        <v>159</v>
      </c>
      <c r="C10" s="98"/>
      <c r="D10" s="98"/>
      <c r="E10" s="98"/>
      <c r="F10" s="98"/>
      <c r="G10" s="15"/>
    </row>
    <row r="11" spans="1:7" x14ac:dyDescent="0.25">
      <c r="A11" s="102"/>
      <c r="B11" s="98" t="s">
        <v>1132</v>
      </c>
      <c r="C11" s="98"/>
      <c r="D11" s="98"/>
      <c r="E11" s="98"/>
      <c r="F11" s="98"/>
      <c r="G11" s="15"/>
    </row>
    <row r="12" spans="1:7" x14ac:dyDescent="0.25">
      <c r="A12" s="102"/>
      <c r="B12" s="98"/>
      <c r="C12" s="98"/>
      <c r="D12" s="98"/>
      <c r="E12" s="98"/>
      <c r="F12" s="98"/>
      <c r="G12" s="15"/>
    </row>
    <row r="13" spans="1:7" x14ac:dyDescent="0.25">
      <c r="B13" s="15"/>
      <c r="C13" s="15"/>
      <c r="D13" s="15"/>
      <c r="E13" s="15"/>
      <c r="F13" s="15"/>
      <c r="G13" s="15"/>
    </row>
    <row r="14" spans="1:7" x14ac:dyDescent="0.25">
      <c r="B14" s="15"/>
      <c r="C14" s="15"/>
      <c r="D14" s="15"/>
      <c r="E14" s="15"/>
      <c r="F14" s="15"/>
      <c r="G14" s="15"/>
    </row>
    <row r="15" spans="1:7" x14ac:dyDescent="0.25">
      <c r="B15" s="15"/>
      <c r="C15" s="15"/>
      <c r="D15" s="15"/>
      <c r="E15" s="15"/>
      <c r="F15" s="15"/>
      <c r="G15" s="15"/>
    </row>
    <row r="16" spans="1:7" x14ac:dyDescent="0.25">
      <c r="B16" s="15"/>
      <c r="C16" s="15"/>
      <c r="D16" s="15"/>
      <c r="E16" s="15"/>
      <c r="F16" s="15"/>
      <c r="G16" s="15"/>
    </row>
    <row r="17" spans="2:7" x14ac:dyDescent="0.25">
      <c r="B17" s="15"/>
      <c r="C17" s="15"/>
      <c r="D17" s="15"/>
      <c r="E17" s="15"/>
      <c r="F17" s="15"/>
      <c r="G17" s="15"/>
    </row>
    <row r="18" spans="2:7" x14ac:dyDescent="0.25">
      <c r="B18" s="15"/>
      <c r="C18" s="15"/>
      <c r="D18" s="15"/>
      <c r="E18" s="15"/>
      <c r="F18" s="15"/>
      <c r="G18" s="15"/>
    </row>
    <row r="19" spans="2:7" x14ac:dyDescent="0.25">
      <c r="B19" s="15"/>
      <c r="C19" s="15"/>
      <c r="D19" s="15"/>
      <c r="E19" s="15"/>
      <c r="F19" s="15"/>
      <c r="G19" s="15"/>
    </row>
    <row r="20" spans="2:7" x14ac:dyDescent="0.25">
      <c r="B20" s="15"/>
      <c r="C20" s="15"/>
      <c r="D20" s="15"/>
      <c r="E20" s="15"/>
      <c r="F20" s="15"/>
      <c r="G20" s="15"/>
    </row>
  </sheetData>
  <customSheetViews>
    <customSheetView guid="{0130A164-47D8-42ED-BFB0-B8B31D263DDE}">
      <selection activeCell="E15" sqref="E15"/>
      <pageMargins left="0" right="0" top="0" bottom="0" header="0" footer="0"/>
      <pageSetup orientation="portrait" verticalDpi="0" r:id="rId1"/>
    </customSheetView>
  </customSheetViews>
  <mergeCells count="2">
    <mergeCell ref="B3:B4"/>
    <mergeCell ref="C3:E3"/>
  </mergeCells>
  <pageMargins left="0.7" right="0.7" top="0.75" bottom="0.75" header="0.3" footer="0.3"/>
  <pageSetup orientation="portrait" verticalDpi="0" r:id="rId2"/>
  <ignoredErrors>
    <ignoredError sqref="C5:C8 D5:D8 E5:E8" numberStoredAsText="1"/>
  </ignoredError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G30"/>
  <sheetViews>
    <sheetView showGridLines="0" zoomScaleNormal="100" workbookViewId="0"/>
  </sheetViews>
  <sheetFormatPr baseColWidth="10" defaultColWidth="9.42578125" defaultRowHeight="15" x14ac:dyDescent="0.25"/>
  <cols>
    <col min="1" max="1" width="17.5703125" style="15" customWidth="1"/>
    <col min="2" max="2" width="42.42578125" style="15" customWidth="1"/>
    <col min="3" max="3" width="20.42578125" style="15" customWidth="1"/>
    <col min="4" max="4" width="35.42578125" style="15" customWidth="1"/>
    <col min="5" max="16384" width="9.42578125" style="15"/>
  </cols>
  <sheetData>
    <row r="1" spans="1:6" ht="16.5" x14ac:dyDescent="0.3">
      <c r="A1" s="98" t="str">
        <f ca="1">MID(CELL("filename",A1),FIND("]",CELL("filename",A1))+1,256)</f>
        <v>Table A6.2–9</v>
      </c>
      <c r="B1" s="113" t="s">
        <v>459</v>
      </c>
      <c r="C1" s="113"/>
      <c r="D1" s="113"/>
      <c r="E1" s="113"/>
      <c r="F1" s="16"/>
    </row>
    <row r="2" spans="1:6" ht="16.5" thickBot="1" x14ac:dyDescent="0.3">
      <c r="A2" s="98"/>
      <c r="B2" s="113"/>
      <c r="C2" s="113"/>
      <c r="D2" s="113"/>
      <c r="E2" s="113"/>
      <c r="F2" s="16"/>
    </row>
    <row r="3" spans="1:6" ht="35.85" customHeight="1" thickBot="1" x14ac:dyDescent="0.3">
      <c r="A3" s="98"/>
      <c r="B3" s="659" t="s">
        <v>460</v>
      </c>
      <c r="C3" s="660" t="s">
        <v>461</v>
      </c>
      <c r="D3" s="661" t="s">
        <v>462</v>
      </c>
      <c r="E3" s="113"/>
      <c r="F3" s="16"/>
    </row>
    <row r="4" spans="1:6" ht="16.5" thickBot="1" x14ac:dyDescent="0.3">
      <c r="A4" s="98"/>
      <c r="B4" s="966" t="s">
        <v>463</v>
      </c>
      <c r="C4" s="967"/>
      <c r="D4" s="968"/>
      <c r="E4" s="113"/>
      <c r="F4" s="16"/>
    </row>
    <row r="5" spans="1:6" ht="16.5" x14ac:dyDescent="0.25">
      <c r="A5" s="98"/>
      <c r="B5" s="662" t="s">
        <v>464</v>
      </c>
      <c r="C5" s="663" t="s">
        <v>465</v>
      </c>
      <c r="D5" s="664" t="s">
        <v>466</v>
      </c>
      <c r="E5" s="113"/>
      <c r="F5" s="16"/>
    </row>
    <row r="6" spans="1:6" ht="16.5" x14ac:dyDescent="0.25">
      <c r="A6" s="98"/>
      <c r="B6" s="373" t="s">
        <v>467</v>
      </c>
      <c r="C6" s="238" t="s">
        <v>465</v>
      </c>
      <c r="D6" s="548" t="s">
        <v>468</v>
      </c>
      <c r="E6" s="113"/>
      <c r="F6" s="16"/>
    </row>
    <row r="7" spans="1:6" ht="17.25" thickBot="1" x14ac:dyDescent="0.3">
      <c r="A7" s="98"/>
      <c r="B7" s="373" t="s">
        <v>469</v>
      </c>
      <c r="C7" s="628" t="s">
        <v>465</v>
      </c>
      <c r="D7" s="629" t="s">
        <v>470</v>
      </c>
      <c r="E7" s="113"/>
      <c r="F7" s="16"/>
    </row>
    <row r="8" spans="1:6" ht="16.5" thickBot="1" x14ac:dyDescent="0.3">
      <c r="A8" s="98"/>
      <c r="B8" s="966" t="s">
        <v>471</v>
      </c>
      <c r="C8" s="967"/>
      <c r="D8" s="968"/>
      <c r="E8" s="113"/>
      <c r="F8" s="16"/>
    </row>
    <row r="9" spans="1:6" ht="17.100000000000001" customHeight="1" x14ac:dyDescent="0.25">
      <c r="A9" s="98"/>
      <c r="B9" s="373" t="s">
        <v>472</v>
      </c>
      <c r="C9" s="663" t="s">
        <v>465</v>
      </c>
      <c r="D9" s="664" t="s">
        <v>473</v>
      </c>
      <c r="E9" s="113"/>
      <c r="F9" s="16"/>
    </row>
    <row r="10" spans="1:6" ht="17.100000000000001" customHeight="1" x14ac:dyDescent="0.25">
      <c r="A10" s="98"/>
      <c r="B10" s="373" t="s">
        <v>474</v>
      </c>
      <c r="C10" s="238" t="s">
        <v>475</v>
      </c>
      <c r="D10" s="548" t="s">
        <v>476</v>
      </c>
      <c r="E10" s="113"/>
      <c r="F10" s="16"/>
    </row>
    <row r="11" spans="1:6" ht="17.100000000000001" customHeight="1" x14ac:dyDescent="0.25">
      <c r="A11" s="98"/>
      <c r="B11" s="373" t="s">
        <v>477</v>
      </c>
      <c r="C11" s="238" t="s">
        <v>478</v>
      </c>
      <c r="D11" s="548" t="s">
        <v>479</v>
      </c>
      <c r="E11" s="113"/>
      <c r="F11" s="16"/>
    </row>
    <row r="12" spans="1:6" ht="17.100000000000001" customHeight="1" thickBot="1" x14ac:dyDescent="0.3">
      <c r="A12" s="98"/>
      <c r="B12" s="665" t="s">
        <v>480</v>
      </c>
      <c r="C12" s="628" t="s">
        <v>481</v>
      </c>
      <c r="D12" s="629" t="s">
        <v>482</v>
      </c>
      <c r="E12" s="113"/>
      <c r="F12" s="16"/>
    </row>
    <row r="13" spans="1:6" ht="12.6" customHeight="1" x14ac:dyDescent="0.25">
      <c r="A13" s="98"/>
      <c r="B13" s="219"/>
      <c r="C13" s="238"/>
      <c r="D13" s="238"/>
      <c r="E13" s="113"/>
      <c r="F13" s="16"/>
    </row>
    <row r="14" spans="1:6" s="531" customFormat="1" ht="12.75" x14ac:dyDescent="0.2">
      <c r="A14" s="410"/>
      <c r="B14" s="410" t="s">
        <v>21</v>
      </c>
      <c r="C14" s="37"/>
      <c r="D14" s="37"/>
      <c r="E14" s="37"/>
      <c r="F14" s="525"/>
    </row>
    <row r="15" spans="1:6" s="531" customFormat="1" ht="17.100000000000001" customHeight="1" x14ac:dyDescent="0.2">
      <c r="A15" s="410"/>
      <c r="B15" s="410" t="s">
        <v>1135</v>
      </c>
      <c r="C15" s="37"/>
      <c r="D15" s="37"/>
      <c r="E15" s="37"/>
      <c r="F15" s="525"/>
    </row>
    <row r="16" spans="1:6" s="531" customFormat="1" ht="17.100000000000001" customHeight="1" x14ac:dyDescent="0.2">
      <c r="A16" s="410"/>
      <c r="B16" s="410" t="s">
        <v>1134</v>
      </c>
      <c r="C16" s="37"/>
      <c r="D16" s="37"/>
      <c r="E16" s="37"/>
      <c r="F16" s="525"/>
    </row>
    <row r="17" spans="1:7" s="531" customFormat="1" ht="17.100000000000001" customHeight="1" x14ac:dyDescent="0.2">
      <c r="A17" s="410"/>
      <c r="B17" s="410" t="s">
        <v>483</v>
      </c>
      <c r="C17" s="37"/>
      <c r="D17" s="37"/>
      <c r="E17" s="37"/>
      <c r="F17" s="525"/>
    </row>
    <row r="18" spans="1:7" s="531" customFormat="1" ht="35.1" customHeight="1" x14ac:dyDescent="0.2">
      <c r="A18" s="410"/>
      <c r="B18" s="969" t="s">
        <v>484</v>
      </c>
      <c r="C18" s="969"/>
      <c r="D18" s="969"/>
      <c r="E18" s="526"/>
      <c r="F18" s="527"/>
      <c r="G18" s="527"/>
    </row>
    <row r="19" spans="1:7" s="531" customFormat="1" ht="17.100000000000001" customHeight="1" x14ac:dyDescent="0.2">
      <c r="A19" s="410"/>
      <c r="B19" s="410" t="s">
        <v>485</v>
      </c>
      <c r="C19" s="37"/>
      <c r="D19" s="37"/>
      <c r="E19" s="37"/>
      <c r="F19" s="525"/>
    </row>
    <row r="20" spans="1:7" s="531" customFormat="1" ht="17.100000000000001" customHeight="1" x14ac:dyDescent="0.2">
      <c r="A20" s="410"/>
      <c r="B20" s="410" t="s">
        <v>486</v>
      </c>
      <c r="C20" s="37"/>
      <c r="D20" s="37"/>
      <c r="E20" s="37"/>
      <c r="F20" s="525"/>
    </row>
    <row r="21" spans="1:7" s="531" customFormat="1" ht="17.100000000000001" customHeight="1" x14ac:dyDescent="0.2">
      <c r="A21" s="410"/>
      <c r="B21" s="410" t="s">
        <v>1133</v>
      </c>
      <c r="C21" s="37"/>
      <c r="D21" s="37"/>
      <c r="E21" s="37"/>
      <c r="F21" s="525"/>
    </row>
    <row r="22" spans="1:7" s="531" customFormat="1" ht="17.100000000000001" customHeight="1" x14ac:dyDescent="0.2">
      <c r="A22" s="410"/>
      <c r="B22" s="410" t="s">
        <v>487</v>
      </c>
      <c r="C22" s="37"/>
      <c r="D22" s="37"/>
      <c r="E22" s="37"/>
      <c r="F22" s="525"/>
    </row>
    <row r="23" spans="1:7" ht="25.5" customHeight="1" x14ac:dyDescent="0.25">
      <c r="A23" s="98"/>
      <c r="B23" s="98"/>
      <c r="C23" s="98"/>
      <c r="D23" s="98"/>
      <c r="E23" s="98"/>
    </row>
    <row r="24" spans="1:7" x14ac:dyDescent="0.25">
      <c r="A24" s="98"/>
      <c r="B24" s="98"/>
      <c r="C24" s="98"/>
      <c r="D24" s="98"/>
      <c r="E24" s="98"/>
    </row>
    <row r="26" spans="1:7" x14ac:dyDescent="0.25">
      <c r="A26" s="35"/>
      <c r="B26" s="35"/>
      <c r="C26" s="35"/>
      <c r="D26" s="35"/>
    </row>
    <row r="27" spans="1:7" x14ac:dyDescent="0.25">
      <c r="A27" s="35"/>
      <c r="B27" s="35"/>
      <c r="C27" s="35"/>
      <c r="D27" s="35"/>
    </row>
    <row r="28" spans="1:7" x14ac:dyDescent="0.25">
      <c r="A28" s="35"/>
      <c r="B28" s="35"/>
      <c r="C28" s="35"/>
      <c r="D28" s="35"/>
    </row>
    <row r="29" spans="1:7" x14ac:dyDescent="0.25">
      <c r="A29" s="35"/>
      <c r="B29" s="35"/>
      <c r="C29" s="35"/>
      <c r="D29" s="35"/>
    </row>
    <row r="30" spans="1:7" x14ac:dyDescent="0.25">
      <c r="A30" s="35"/>
      <c r="B30" s="35"/>
      <c r="C30" s="35"/>
      <c r="D30" s="35"/>
    </row>
  </sheetData>
  <customSheetViews>
    <customSheetView guid="{0130A164-47D8-42ED-BFB0-B8B31D263DDE}">
      <selection activeCell="E22" sqref="E22"/>
      <pageMargins left="0" right="0" top="0" bottom="0" header="0" footer="0"/>
      <pageSetup orientation="portrait" r:id="rId1"/>
    </customSheetView>
  </customSheetViews>
  <mergeCells count="3">
    <mergeCell ref="B4:D4"/>
    <mergeCell ref="B8:D8"/>
    <mergeCell ref="B18:D18"/>
  </mergeCell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H33"/>
  <sheetViews>
    <sheetView showGridLines="0" zoomScale="90" zoomScaleNormal="90" workbookViewId="0"/>
  </sheetViews>
  <sheetFormatPr baseColWidth="10" defaultColWidth="9.42578125" defaultRowHeight="15" x14ac:dyDescent="0.25"/>
  <cols>
    <col min="1" max="1" width="17.42578125" style="6" customWidth="1"/>
    <col min="2" max="2" width="33.5703125" style="6" customWidth="1"/>
    <col min="3" max="3" width="15.5703125" style="6" customWidth="1"/>
    <col min="4" max="4" width="16.42578125" style="6" customWidth="1"/>
    <col min="5" max="5" width="34.5703125" style="6" customWidth="1"/>
    <col min="6" max="6" width="28.5703125" style="6" customWidth="1"/>
    <col min="7" max="16384" width="9.42578125" style="6"/>
  </cols>
  <sheetData>
    <row r="1" spans="1:8" ht="16.5" x14ac:dyDescent="0.3">
      <c r="A1" s="102" t="str">
        <f ca="1">MID(CELL("filename",A1),FIND("]",CELL("filename",A1))+1,256)</f>
        <v>Table A6.2–10</v>
      </c>
      <c r="B1" s="151" t="s">
        <v>488</v>
      </c>
      <c r="C1" s="113"/>
      <c r="D1" s="113"/>
      <c r="E1" s="98"/>
      <c r="F1" s="98"/>
      <c r="G1" s="98"/>
    </row>
    <row r="2" spans="1:8" ht="15.75" thickBot="1" x14ac:dyDescent="0.3">
      <c r="A2" s="102"/>
      <c r="B2" s="98"/>
      <c r="C2" s="98"/>
      <c r="D2" s="98"/>
      <c r="E2" s="98"/>
      <c r="F2" s="98"/>
      <c r="G2" s="98"/>
    </row>
    <row r="3" spans="1:8" ht="21.6" customHeight="1" thickBot="1" x14ac:dyDescent="0.3">
      <c r="A3" s="102"/>
      <c r="B3" s="319" t="s">
        <v>489</v>
      </c>
      <c r="C3" s="374" t="s">
        <v>490</v>
      </c>
      <c r="D3" s="374" t="s">
        <v>491</v>
      </c>
      <c r="E3" s="318" t="s">
        <v>492</v>
      </c>
      <c r="F3" s="302" t="s">
        <v>493</v>
      </c>
      <c r="G3" s="98"/>
      <c r="H3" s="381"/>
    </row>
    <row r="4" spans="1:8" ht="20.85" customHeight="1" x14ac:dyDescent="0.25">
      <c r="A4" s="102"/>
      <c r="B4" s="970" t="s">
        <v>494</v>
      </c>
      <c r="C4" s="150" t="s">
        <v>495</v>
      </c>
      <c r="D4" s="375" t="s">
        <v>496</v>
      </c>
      <c r="E4" s="150">
        <v>90</v>
      </c>
      <c r="F4" s="549" t="s">
        <v>181</v>
      </c>
      <c r="G4" s="98"/>
    </row>
    <row r="5" spans="1:8" ht="20.85" customHeight="1" x14ac:dyDescent="0.25">
      <c r="A5" s="102"/>
      <c r="B5" s="971"/>
      <c r="C5" s="150" t="s">
        <v>495</v>
      </c>
      <c r="D5" s="375" t="s">
        <v>497</v>
      </c>
      <c r="E5" s="150">
        <v>90</v>
      </c>
      <c r="F5" s="549" t="s">
        <v>181</v>
      </c>
      <c r="G5" s="98"/>
    </row>
    <row r="6" spans="1:8" ht="20.85" customHeight="1" x14ac:dyDescent="0.25">
      <c r="A6" s="102"/>
      <c r="B6" s="971"/>
      <c r="C6" s="150" t="s">
        <v>495</v>
      </c>
      <c r="D6" s="375" t="s">
        <v>498</v>
      </c>
      <c r="E6" s="238" t="s">
        <v>499</v>
      </c>
      <c r="F6" s="549" t="s">
        <v>181</v>
      </c>
      <c r="G6" s="98"/>
    </row>
    <row r="7" spans="1:8" ht="20.85" customHeight="1" x14ac:dyDescent="0.25">
      <c r="A7" s="102"/>
      <c r="B7" s="373"/>
      <c r="C7" s="150" t="s">
        <v>500</v>
      </c>
      <c r="D7" s="375" t="s">
        <v>496</v>
      </c>
      <c r="E7" s="150">
        <v>60</v>
      </c>
      <c r="F7" s="550" t="s">
        <v>501</v>
      </c>
      <c r="G7" s="98"/>
    </row>
    <row r="8" spans="1:8" ht="20.85" customHeight="1" x14ac:dyDescent="0.25">
      <c r="A8" s="102"/>
      <c r="B8" s="373"/>
      <c r="C8" s="150" t="s">
        <v>500</v>
      </c>
      <c r="D8" s="375" t="s">
        <v>497</v>
      </c>
      <c r="E8" s="238" t="s">
        <v>502</v>
      </c>
      <c r="F8" s="550" t="s">
        <v>503</v>
      </c>
      <c r="G8" s="98"/>
    </row>
    <row r="9" spans="1:8" ht="20.85" customHeight="1" x14ac:dyDescent="0.25">
      <c r="A9" s="102"/>
      <c r="B9" s="373"/>
      <c r="C9" s="150" t="s">
        <v>500</v>
      </c>
      <c r="D9" s="375" t="s">
        <v>498</v>
      </c>
      <c r="E9" s="238" t="s">
        <v>504</v>
      </c>
      <c r="F9" s="550" t="s">
        <v>505</v>
      </c>
      <c r="G9" s="98"/>
    </row>
    <row r="10" spans="1:8" ht="41.1" customHeight="1" x14ac:dyDescent="0.25">
      <c r="A10" s="102"/>
      <c r="B10" s="373"/>
      <c r="C10" s="150" t="s">
        <v>506</v>
      </c>
      <c r="D10" s="375" t="s">
        <v>496</v>
      </c>
      <c r="E10" s="150">
        <v>10</v>
      </c>
      <c r="F10" s="549" t="s">
        <v>507</v>
      </c>
      <c r="G10" s="98"/>
    </row>
    <row r="11" spans="1:8" ht="41.1" customHeight="1" x14ac:dyDescent="0.25">
      <c r="A11" s="102"/>
      <c r="B11" s="373"/>
      <c r="C11" s="150" t="s">
        <v>506</v>
      </c>
      <c r="D11" s="375" t="s">
        <v>498</v>
      </c>
      <c r="E11" s="238" t="s">
        <v>508</v>
      </c>
      <c r="F11" s="549" t="s">
        <v>1185</v>
      </c>
      <c r="G11" s="98"/>
    </row>
    <row r="12" spans="1:8" ht="20.85" customHeight="1" x14ac:dyDescent="0.25">
      <c r="A12" s="102"/>
      <c r="B12" s="373"/>
      <c r="C12" s="150" t="s">
        <v>509</v>
      </c>
      <c r="D12" s="375" t="s">
        <v>496</v>
      </c>
      <c r="E12" s="238" t="s">
        <v>508</v>
      </c>
      <c r="F12" s="549" t="s">
        <v>181</v>
      </c>
      <c r="G12" s="98"/>
    </row>
    <row r="13" spans="1:8" ht="20.85" customHeight="1" x14ac:dyDescent="0.25">
      <c r="A13" s="102"/>
      <c r="B13" s="373"/>
      <c r="C13" s="150" t="s">
        <v>510</v>
      </c>
      <c r="D13" s="375" t="s">
        <v>496</v>
      </c>
      <c r="E13" s="238" t="s">
        <v>508</v>
      </c>
      <c r="F13" s="550" t="s">
        <v>511</v>
      </c>
      <c r="G13" s="98"/>
    </row>
    <row r="14" spans="1:8" ht="20.100000000000001" customHeight="1" x14ac:dyDescent="0.25">
      <c r="A14" s="102"/>
      <c r="B14" s="373"/>
      <c r="C14" s="150" t="s">
        <v>510</v>
      </c>
      <c r="D14" s="375" t="s">
        <v>498</v>
      </c>
      <c r="E14" s="238" t="s">
        <v>508</v>
      </c>
      <c r="F14" s="549" t="s">
        <v>181</v>
      </c>
      <c r="G14" s="98"/>
    </row>
    <row r="15" spans="1:8" ht="24.6" customHeight="1" thickBot="1" x14ac:dyDescent="0.3">
      <c r="A15" s="102"/>
      <c r="B15" s="665" t="s">
        <v>512</v>
      </c>
      <c r="C15" s="630" t="s">
        <v>513</v>
      </c>
      <c r="D15" s="631" t="s">
        <v>514</v>
      </c>
      <c r="E15" s="632" t="s">
        <v>515</v>
      </c>
      <c r="F15" s="633" t="s">
        <v>181</v>
      </c>
      <c r="G15" s="98"/>
    </row>
    <row r="16" spans="1:8" ht="10.35" customHeight="1" x14ac:dyDescent="0.25">
      <c r="A16" s="102"/>
      <c r="B16" s="219"/>
      <c r="C16" s="220"/>
      <c r="D16" s="237"/>
      <c r="E16" s="239"/>
      <c r="F16" s="220"/>
      <c r="G16" s="98"/>
    </row>
    <row r="17" spans="1:7" x14ac:dyDescent="0.25">
      <c r="A17" s="102"/>
      <c r="B17" s="98" t="s">
        <v>21</v>
      </c>
      <c r="C17" s="98"/>
      <c r="D17" s="98"/>
      <c r="E17" s="98"/>
      <c r="F17" s="98"/>
      <c r="G17" s="98"/>
    </row>
    <row r="18" spans="1:7" x14ac:dyDescent="0.25">
      <c r="A18" s="102"/>
      <c r="B18" s="98" t="s">
        <v>1</v>
      </c>
      <c r="C18" s="98"/>
      <c r="D18" s="98"/>
      <c r="E18" s="98"/>
      <c r="F18" s="98"/>
      <c r="G18" s="98"/>
    </row>
    <row r="19" spans="1:7" ht="21.75" customHeight="1" x14ac:dyDescent="0.25">
      <c r="A19" s="102"/>
      <c r="B19" s="98" t="s">
        <v>1131</v>
      </c>
      <c r="C19" s="98"/>
      <c r="D19" s="98"/>
      <c r="E19" s="98"/>
      <c r="F19" s="98"/>
      <c r="G19" s="98"/>
    </row>
    <row r="20" spans="1:7" ht="16.350000000000001" customHeight="1" x14ac:dyDescent="0.25">
      <c r="B20" s="952" t="s">
        <v>516</v>
      </c>
      <c r="C20" s="952"/>
      <c r="D20" s="952"/>
      <c r="E20" s="952"/>
      <c r="F20" s="952"/>
      <c r="G20" s="15"/>
    </row>
    <row r="21" spans="1:7" ht="39" customHeight="1" x14ac:dyDescent="0.25">
      <c r="B21" s="952"/>
      <c r="C21" s="952"/>
      <c r="D21" s="952"/>
      <c r="E21" s="952"/>
      <c r="F21" s="952"/>
      <c r="G21" s="15"/>
    </row>
    <row r="22" spans="1:7" ht="26.45" customHeight="1" x14ac:dyDescent="0.25">
      <c r="B22" s="15"/>
      <c r="C22" s="15"/>
      <c r="D22" s="15"/>
      <c r="E22" s="15"/>
      <c r="F22" s="15"/>
      <c r="G22" s="15"/>
    </row>
    <row r="23" spans="1:7" x14ac:dyDescent="0.25">
      <c r="B23" s="15"/>
      <c r="C23" s="15"/>
      <c r="D23" s="19"/>
      <c r="E23" s="19"/>
      <c r="F23" s="18"/>
      <c r="G23" s="15"/>
    </row>
    <row r="24" spans="1:7" x14ac:dyDescent="0.25">
      <c r="B24" s="15"/>
      <c r="C24" s="15"/>
      <c r="D24" s="19"/>
      <c r="E24" s="19"/>
      <c r="F24" s="36"/>
      <c r="G24" s="15"/>
    </row>
    <row r="25" spans="1:7" x14ac:dyDescent="0.25">
      <c r="B25" s="15"/>
      <c r="C25" s="15"/>
      <c r="D25" s="19"/>
      <c r="E25" s="19"/>
      <c r="F25" s="36"/>
      <c r="G25" s="37"/>
    </row>
    <row r="26" spans="1:7" x14ac:dyDescent="0.25">
      <c r="D26" s="9"/>
      <c r="E26" s="9"/>
      <c r="F26" s="10"/>
      <c r="G26" s="7"/>
    </row>
    <row r="27" spans="1:7" x14ac:dyDescent="0.25">
      <c r="D27" s="9"/>
      <c r="E27" s="9"/>
      <c r="F27" s="10"/>
      <c r="G27" s="7"/>
    </row>
    <row r="28" spans="1:7" x14ac:dyDescent="0.25">
      <c r="D28" s="9"/>
      <c r="E28" s="9"/>
      <c r="F28" s="10"/>
      <c r="G28" s="7"/>
    </row>
    <row r="29" spans="1:7" x14ac:dyDescent="0.25">
      <c r="D29" s="9"/>
      <c r="E29" s="9"/>
      <c r="F29" s="10"/>
      <c r="G29" s="7"/>
    </row>
    <row r="30" spans="1:7" x14ac:dyDescent="0.25">
      <c r="D30" s="9"/>
      <c r="E30" s="9"/>
      <c r="F30" s="10"/>
      <c r="G30" s="7"/>
    </row>
    <row r="31" spans="1:7" x14ac:dyDescent="0.25">
      <c r="E31" s="9"/>
      <c r="F31" s="8"/>
      <c r="G31" s="7"/>
    </row>
    <row r="32" spans="1:7" x14ac:dyDescent="0.25">
      <c r="F32" s="7"/>
      <c r="G32" s="7"/>
    </row>
    <row r="33" spans="6:6" x14ac:dyDescent="0.25">
      <c r="F33" s="7"/>
    </row>
  </sheetData>
  <customSheetViews>
    <customSheetView guid="{0130A164-47D8-42ED-BFB0-B8B31D263DDE}" scale="90">
      <selection activeCell="F26" sqref="F26"/>
      <pageMargins left="0" right="0" top="0" bottom="0" header="0" footer="0"/>
      <pageSetup orientation="portrait" r:id="rId1"/>
    </customSheetView>
  </customSheetViews>
  <mergeCells count="2">
    <mergeCell ref="B4:B6"/>
    <mergeCell ref="B20:F21"/>
  </mergeCells>
  <pageMargins left="0.7" right="0.7" top="0.75" bottom="0.75" header="0.3" footer="0.3"/>
  <pageSetup orientation="portrait" r:id="rId2"/>
  <ignoredErrors>
    <ignoredError sqref="E11:E14 E6 E8:E9"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I50"/>
  <sheetViews>
    <sheetView showGridLines="0" zoomScaleNormal="100" workbookViewId="0"/>
  </sheetViews>
  <sheetFormatPr baseColWidth="10" defaultColWidth="9.42578125" defaultRowHeight="15" x14ac:dyDescent="0.25"/>
  <cols>
    <col min="1" max="1" width="19.42578125" style="6" customWidth="1"/>
    <col min="2" max="2" width="62.5703125" style="6" customWidth="1"/>
    <col min="3" max="3" width="14.42578125" style="6" customWidth="1"/>
    <col min="4" max="4" width="30.5703125" style="6" customWidth="1"/>
    <col min="5" max="5" width="26" style="6" customWidth="1"/>
    <col min="6" max="6" width="18.7109375" style="48" customWidth="1"/>
    <col min="7" max="7" width="18.5703125" style="6" customWidth="1"/>
    <col min="8" max="8" width="17" style="6" customWidth="1"/>
    <col min="9" max="9" width="39.42578125" style="6" customWidth="1"/>
    <col min="10" max="10" width="13.42578125" style="6" customWidth="1"/>
    <col min="11" max="16384" width="9.42578125" style="6"/>
  </cols>
  <sheetData>
    <row r="1" spans="1:9" x14ac:dyDescent="0.25">
      <c r="A1" s="102" t="str">
        <f ca="1">MID(CELL("filename",A1),FIND("]",CELL("filename",A1))+1,256)</f>
        <v>Table A6.2–11</v>
      </c>
      <c r="B1" s="113" t="s">
        <v>517</v>
      </c>
      <c r="C1" s="98"/>
      <c r="D1" s="98"/>
      <c r="E1" s="98"/>
      <c r="F1" s="223"/>
      <c r="G1" s="98"/>
    </row>
    <row r="2" spans="1:9" ht="15.75" x14ac:dyDescent="0.25">
      <c r="A2" s="102"/>
      <c r="B2" s="98"/>
      <c r="C2" s="98"/>
      <c r="D2" s="98"/>
      <c r="E2" s="98"/>
      <c r="F2" s="223"/>
      <c r="G2" s="98"/>
      <c r="I2" s="45"/>
    </row>
    <row r="3" spans="1:9" ht="17.25" x14ac:dyDescent="0.25">
      <c r="A3" s="102"/>
      <c r="B3" s="312" t="s">
        <v>518</v>
      </c>
      <c r="C3" s="382" t="s">
        <v>519</v>
      </c>
      <c r="D3" s="382" t="s">
        <v>520</v>
      </c>
      <c r="E3" s="382" t="s">
        <v>521</v>
      </c>
      <c r="F3" s="224" t="s">
        <v>522</v>
      </c>
      <c r="G3" s="98"/>
      <c r="I3" s="46"/>
    </row>
    <row r="4" spans="1:9" ht="28.5" x14ac:dyDescent="0.25">
      <c r="A4" s="102"/>
      <c r="B4" s="383" t="s">
        <v>523</v>
      </c>
      <c r="C4" s="225" t="s">
        <v>524</v>
      </c>
      <c r="D4" s="861" t="s">
        <v>515</v>
      </c>
      <c r="E4" s="226" t="s">
        <v>524</v>
      </c>
      <c r="F4" s="227">
        <v>2</v>
      </c>
      <c r="G4" s="98"/>
    </row>
    <row r="5" spans="1:9" ht="17.25" x14ac:dyDescent="0.25">
      <c r="A5" s="102"/>
      <c r="B5" s="383" t="s">
        <v>525</v>
      </c>
      <c r="C5" s="225"/>
      <c r="D5" s="228"/>
      <c r="E5" s="229"/>
      <c r="F5" s="227"/>
      <c r="G5" s="98"/>
      <c r="I5" s="43"/>
    </row>
    <row r="6" spans="1:9" x14ac:dyDescent="0.25">
      <c r="A6" s="102"/>
      <c r="B6" s="230" t="s">
        <v>526</v>
      </c>
      <c r="C6" s="877">
        <v>100</v>
      </c>
      <c r="D6" s="231" t="s">
        <v>524</v>
      </c>
      <c r="E6" s="226" t="s">
        <v>524</v>
      </c>
      <c r="F6" s="231" t="s">
        <v>524</v>
      </c>
      <c r="G6" s="98"/>
    </row>
    <row r="7" spans="1:9" x14ac:dyDescent="0.25">
      <c r="A7" s="102"/>
      <c r="B7" s="230" t="s">
        <v>527</v>
      </c>
      <c r="C7" s="225">
        <v>10</v>
      </c>
      <c r="D7" s="228">
        <v>4.5</v>
      </c>
      <c r="E7" s="232">
        <v>100</v>
      </c>
      <c r="F7" s="227">
        <v>23</v>
      </c>
      <c r="G7" s="98"/>
    </row>
    <row r="8" spans="1:9" ht="17.25" x14ac:dyDescent="0.25">
      <c r="A8" s="102"/>
      <c r="B8" s="383" t="s">
        <v>528</v>
      </c>
      <c r="C8" s="225"/>
      <c r="D8" s="228"/>
      <c r="E8" s="229"/>
      <c r="F8" s="227"/>
      <c r="G8" s="98"/>
    </row>
    <row r="9" spans="1:9" x14ac:dyDescent="0.25">
      <c r="A9" s="102"/>
      <c r="B9" s="230" t="s">
        <v>529</v>
      </c>
      <c r="C9" s="231">
        <v>0.5</v>
      </c>
      <c r="D9" s="228">
        <v>10</v>
      </c>
      <c r="E9" s="232">
        <v>75</v>
      </c>
      <c r="F9" s="227">
        <v>13</v>
      </c>
      <c r="G9" s="98"/>
    </row>
    <row r="10" spans="1:9" x14ac:dyDescent="0.25">
      <c r="A10" s="102"/>
      <c r="B10" s="230" t="s">
        <v>530</v>
      </c>
      <c r="C10" s="231">
        <v>1</v>
      </c>
      <c r="D10" s="228">
        <v>4.7</v>
      </c>
      <c r="E10" s="232">
        <v>5</v>
      </c>
      <c r="F10" s="227">
        <v>17</v>
      </c>
      <c r="G10" s="98"/>
    </row>
    <row r="11" spans="1:9" x14ac:dyDescent="0.25">
      <c r="A11" s="102"/>
      <c r="B11" s="230" t="s">
        <v>531</v>
      </c>
      <c r="C11" s="231">
        <v>1</v>
      </c>
      <c r="D11" s="228">
        <v>4</v>
      </c>
      <c r="E11" s="232">
        <v>20</v>
      </c>
      <c r="F11" s="227">
        <v>17</v>
      </c>
      <c r="G11" s="98"/>
    </row>
    <row r="12" spans="1:9" ht="17.25" x14ac:dyDescent="0.25">
      <c r="A12" s="102"/>
      <c r="B12" s="383" t="s">
        <v>532</v>
      </c>
      <c r="C12" s="225"/>
      <c r="D12" s="228"/>
      <c r="E12" s="229"/>
      <c r="F12" s="227"/>
      <c r="G12" s="98"/>
    </row>
    <row r="13" spans="1:9" x14ac:dyDescent="0.25">
      <c r="A13" s="102"/>
      <c r="B13" s="230" t="s">
        <v>529</v>
      </c>
      <c r="C13" s="231" t="s">
        <v>524</v>
      </c>
      <c r="D13" s="228">
        <v>10</v>
      </c>
      <c r="E13" s="232">
        <v>75</v>
      </c>
      <c r="F13" s="227">
        <v>13</v>
      </c>
      <c r="G13" s="98"/>
    </row>
    <row r="14" spans="1:9" x14ac:dyDescent="0.25">
      <c r="A14" s="102"/>
      <c r="B14" s="230" t="s">
        <v>530</v>
      </c>
      <c r="C14" s="231" t="s">
        <v>524</v>
      </c>
      <c r="D14" s="228">
        <v>4.7</v>
      </c>
      <c r="E14" s="232">
        <v>5</v>
      </c>
      <c r="F14" s="227">
        <v>17</v>
      </c>
      <c r="G14" s="98"/>
    </row>
    <row r="15" spans="1:9" x14ac:dyDescent="0.25">
      <c r="A15" s="102"/>
      <c r="B15" s="230" t="s">
        <v>531</v>
      </c>
      <c r="C15" s="231" t="s">
        <v>524</v>
      </c>
      <c r="D15" s="228">
        <v>4</v>
      </c>
      <c r="E15" s="232">
        <v>20</v>
      </c>
      <c r="F15" s="227">
        <v>17</v>
      </c>
      <c r="G15" s="98"/>
    </row>
    <row r="16" spans="1:9" ht="17.25" x14ac:dyDescent="0.25">
      <c r="A16" s="102"/>
      <c r="B16" s="383" t="s">
        <v>533</v>
      </c>
      <c r="C16" s="225"/>
      <c r="D16" s="228"/>
      <c r="E16" s="229"/>
      <c r="F16" s="227"/>
      <c r="G16" s="98"/>
    </row>
    <row r="17" spans="1:9" x14ac:dyDescent="0.25">
      <c r="A17" s="102"/>
      <c r="B17" s="230" t="s">
        <v>534</v>
      </c>
      <c r="C17" s="225">
        <v>1</v>
      </c>
      <c r="D17" s="228">
        <v>15</v>
      </c>
      <c r="E17" s="232">
        <v>30</v>
      </c>
      <c r="F17" s="227">
        <v>13</v>
      </c>
      <c r="G17" s="98"/>
      <c r="I17" s="6" t="s">
        <v>535</v>
      </c>
    </row>
    <row r="18" spans="1:9" x14ac:dyDescent="0.25">
      <c r="A18" s="102"/>
      <c r="B18" s="230" t="s">
        <v>536</v>
      </c>
      <c r="C18" s="225">
        <v>1</v>
      </c>
      <c r="D18" s="228">
        <v>10</v>
      </c>
      <c r="E18" s="232">
        <v>30</v>
      </c>
      <c r="F18" s="227">
        <v>17</v>
      </c>
      <c r="G18" s="98"/>
    </row>
    <row r="19" spans="1:9" x14ac:dyDescent="0.25">
      <c r="A19" s="102"/>
      <c r="B19" s="230" t="s">
        <v>537</v>
      </c>
      <c r="C19" s="225">
        <v>1</v>
      </c>
      <c r="D19" s="228">
        <v>10</v>
      </c>
      <c r="E19" s="232">
        <v>30</v>
      </c>
      <c r="F19" s="227">
        <v>17</v>
      </c>
      <c r="G19" s="98"/>
    </row>
    <row r="20" spans="1:9" x14ac:dyDescent="0.25">
      <c r="A20" s="102"/>
      <c r="B20" s="230" t="s">
        <v>538</v>
      </c>
      <c r="C20" s="225">
        <v>0.6</v>
      </c>
      <c r="D20" s="228">
        <v>0.5</v>
      </c>
      <c r="E20" s="232">
        <v>30</v>
      </c>
      <c r="F20" s="227">
        <v>15</v>
      </c>
      <c r="G20" s="98"/>
    </row>
    <row r="21" spans="1:9" x14ac:dyDescent="0.25">
      <c r="A21" s="102"/>
      <c r="B21" s="230" t="s">
        <v>539</v>
      </c>
      <c r="C21" s="233">
        <v>1</v>
      </c>
      <c r="D21" s="234">
        <v>10.8</v>
      </c>
      <c r="E21" s="235">
        <v>30</v>
      </c>
      <c r="F21" s="236">
        <v>15</v>
      </c>
      <c r="G21" s="98"/>
    </row>
    <row r="22" spans="1:9" ht="17.25" x14ac:dyDescent="0.25">
      <c r="A22" s="102"/>
      <c r="B22" s="383" t="s">
        <v>540</v>
      </c>
      <c r="C22" s="236"/>
      <c r="D22" s="236"/>
      <c r="E22" s="229"/>
      <c r="F22" s="236"/>
      <c r="G22" s="98"/>
    </row>
    <row r="23" spans="1:9" x14ac:dyDescent="0.25">
      <c r="A23" s="102"/>
      <c r="B23" s="230" t="s">
        <v>534</v>
      </c>
      <c r="C23" s="231" t="s">
        <v>524</v>
      </c>
      <c r="D23" s="228">
        <v>15</v>
      </c>
      <c r="E23" s="232">
        <v>30</v>
      </c>
      <c r="F23" s="227">
        <v>13</v>
      </c>
      <c r="G23" s="98"/>
    </row>
    <row r="24" spans="1:9" x14ac:dyDescent="0.25">
      <c r="A24" s="102"/>
      <c r="B24" s="230" t="s">
        <v>536</v>
      </c>
      <c r="C24" s="231" t="s">
        <v>524</v>
      </c>
      <c r="D24" s="228">
        <v>10</v>
      </c>
      <c r="E24" s="232">
        <v>30</v>
      </c>
      <c r="F24" s="227">
        <v>17</v>
      </c>
      <c r="G24" s="98"/>
    </row>
    <row r="25" spans="1:9" x14ac:dyDescent="0.25">
      <c r="A25" s="102"/>
      <c r="B25" s="230" t="s">
        <v>541</v>
      </c>
      <c r="C25" s="231" t="s">
        <v>524</v>
      </c>
      <c r="D25" s="228">
        <v>10</v>
      </c>
      <c r="E25" s="232">
        <v>30</v>
      </c>
      <c r="F25" s="227">
        <v>17</v>
      </c>
      <c r="G25" s="98"/>
    </row>
    <row r="26" spans="1:9" x14ac:dyDescent="0.25">
      <c r="A26" s="102"/>
      <c r="B26" s="230" t="s">
        <v>542</v>
      </c>
      <c r="C26" s="231" t="s">
        <v>524</v>
      </c>
      <c r="D26" s="228">
        <v>0.5</v>
      </c>
      <c r="E26" s="232">
        <v>30</v>
      </c>
      <c r="F26" s="227">
        <v>15</v>
      </c>
      <c r="G26" s="98"/>
    </row>
    <row r="27" spans="1:9" x14ac:dyDescent="0.25">
      <c r="A27" s="102"/>
      <c r="B27" s="230" t="s">
        <v>539</v>
      </c>
      <c r="C27" s="231" t="s">
        <v>524</v>
      </c>
      <c r="D27" s="234">
        <v>10.1</v>
      </c>
      <c r="E27" s="235">
        <v>30</v>
      </c>
      <c r="F27" s="236">
        <v>15</v>
      </c>
      <c r="G27" s="98"/>
    </row>
    <row r="28" spans="1:9" ht="28.5" x14ac:dyDescent="0.25">
      <c r="A28" s="102"/>
      <c r="B28" s="383" t="s">
        <v>543</v>
      </c>
      <c r="C28" s="225" t="s">
        <v>524</v>
      </c>
      <c r="D28" s="861" t="s">
        <v>515</v>
      </c>
      <c r="E28" s="226" t="s">
        <v>524</v>
      </c>
      <c r="F28" s="227">
        <v>2</v>
      </c>
      <c r="G28" s="98"/>
    </row>
    <row r="29" spans="1:9" ht="17.25" x14ac:dyDescent="0.25">
      <c r="A29" s="102"/>
      <c r="B29" s="972" t="s">
        <v>544</v>
      </c>
      <c r="C29" s="972"/>
      <c r="D29" s="972"/>
      <c r="E29" s="972"/>
      <c r="F29" s="972"/>
      <c r="G29" s="98"/>
    </row>
    <row r="30" spans="1:9" x14ac:dyDescent="0.25">
      <c r="A30" s="102"/>
      <c r="B30" s="230" t="s">
        <v>545</v>
      </c>
      <c r="C30" s="226" t="s">
        <v>524</v>
      </c>
      <c r="D30" s="228">
        <v>4</v>
      </c>
      <c r="E30" s="226">
        <v>5</v>
      </c>
      <c r="F30" s="227">
        <v>18</v>
      </c>
      <c r="G30" s="98"/>
    </row>
    <row r="31" spans="1:9" x14ac:dyDescent="0.25">
      <c r="A31" s="102"/>
      <c r="B31" s="230" t="s">
        <v>546</v>
      </c>
      <c r="C31" s="226" t="s">
        <v>524</v>
      </c>
      <c r="D31" s="228">
        <v>2</v>
      </c>
      <c r="E31" s="226">
        <v>5</v>
      </c>
      <c r="F31" s="227">
        <v>18</v>
      </c>
      <c r="G31" s="98"/>
    </row>
    <row r="32" spans="1:9" ht="32.25" x14ac:dyDescent="0.25">
      <c r="A32" s="102"/>
      <c r="B32" s="620" t="s">
        <v>1186</v>
      </c>
      <c r="C32" s="225" t="s">
        <v>524</v>
      </c>
      <c r="D32" s="861" t="s">
        <v>515</v>
      </c>
      <c r="E32" s="226" t="s">
        <v>524</v>
      </c>
      <c r="F32" s="227">
        <v>2</v>
      </c>
      <c r="G32" s="98"/>
    </row>
    <row r="33" spans="1:7" ht="28.5" x14ac:dyDescent="0.25">
      <c r="A33" s="102"/>
      <c r="B33" s="384" t="s">
        <v>547</v>
      </c>
      <c r="C33" s="225" t="s">
        <v>524</v>
      </c>
      <c r="D33" s="861" t="s">
        <v>515</v>
      </c>
      <c r="E33" s="226" t="s">
        <v>524</v>
      </c>
      <c r="F33" s="227">
        <v>2</v>
      </c>
      <c r="G33" s="98"/>
    </row>
    <row r="34" spans="1:7" x14ac:dyDescent="0.25">
      <c r="A34" s="102"/>
      <c r="B34" s="297"/>
      <c r="C34" s="294"/>
      <c r="D34" s="295"/>
      <c r="E34" s="294"/>
      <c r="F34" s="296"/>
      <c r="G34" s="98"/>
    </row>
    <row r="35" spans="1:7" x14ac:dyDescent="0.25">
      <c r="A35" s="102"/>
      <c r="B35" s="298" t="s">
        <v>21</v>
      </c>
      <c r="C35" s="98"/>
      <c r="D35" s="98"/>
      <c r="E35" s="98"/>
      <c r="F35" s="223"/>
      <c r="G35" s="98"/>
    </row>
    <row r="36" spans="1:7" x14ac:dyDescent="0.25">
      <c r="A36" s="102"/>
      <c r="B36" s="952" t="s">
        <v>1138</v>
      </c>
      <c r="C36" s="952"/>
      <c r="D36" s="952"/>
      <c r="E36" s="952"/>
      <c r="F36" s="952"/>
      <c r="G36" s="98"/>
    </row>
    <row r="37" spans="1:7" ht="16.5" customHeight="1" x14ac:dyDescent="0.25">
      <c r="A37" s="102"/>
      <c r="B37" s="219" t="s">
        <v>1137</v>
      </c>
      <c r="C37" s="219"/>
      <c r="D37" s="219"/>
      <c r="E37" s="219"/>
      <c r="F37" s="219"/>
      <c r="G37" s="98"/>
    </row>
    <row r="38" spans="1:7" ht="18" customHeight="1" x14ac:dyDescent="0.25">
      <c r="A38" s="102"/>
      <c r="B38" s="219" t="s">
        <v>1136</v>
      </c>
      <c r="C38" s="219"/>
      <c r="D38" s="219"/>
      <c r="E38" s="219"/>
      <c r="F38" s="219"/>
      <c r="G38" s="98"/>
    </row>
    <row r="39" spans="1:7" x14ac:dyDescent="0.25">
      <c r="A39" s="102"/>
      <c r="B39" s="237" t="s">
        <v>1128</v>
      </c>
      <c r="C39" s="237"/>
      <c r="D39" s="237"/>
      <c r="E39" s="237"/>
      <c r="F39" s="372"/>
      <c r="G39" s="98"/>
    </row>
    <row r="40" spans="1:7" x14ac:dyDescent="0.25">
      <c r="A40" s="102"/>
      <c r="B40" s="219" t="s">
        <v>1187</v>
      </c>
      <c r="C40" s="219"/>
      <c r="D40" s="219"/>
      <c r="E40" s="219"/>
      <c r="F40" s="293"/>
      <c r="G40" s="98"/>
    </row>
    <row r="41" spans="1:7" x14ac:dyDescent="0.25">
      <c r="A41" s="102"/>
      <c r="B41" s="98"/>
      <c r="C41" s="98"/>
      <c r="D41" s="98"/>
      <c r="E41" s="98"/>
      <c r="F41" s="223"/>
      <c r="G41" s="98"/>
    </row>
    <row r="42" spans="1:7" x14ac:dyDescent="0.25">
      <c r="B42" s="39"/>
      <c r="C42" s="15"/>
      <c r="D42" s="15"/>
      <c r="E42" s="15"/>
      <c r="F42" s="44"/>
      <c r="G42" s="15"/>
    </row>
    <row r="43" spans="1:7" x14ac:dyDescent="0.25">
      <c r="B43" s="39"/>
      <c r="C43" s="15"/>
      <c r="D43" s="15"/>
      <c r="E43" s="15"/>
      <c r="F43" s="44"/>
      <c r="G43" s="15"/>
    </row>
    <row r="44" spans="1:7" x14ac:dyDescent="0.25">
      <c r="B44" s="39"/>
      <c r="C44" s="15"/>
      <c r="D44" s="15"/>
      <c r="E44" s="15"/>
      <c r="F44" s="44"/>
      <c r="G44" s="15"/>
    </row>
    <row r="45" spans="1:7" x14ac:dyDescent="0.25">
      <c r="B45" s="47"/>
    </row>
    <row r="46" spans="1:7" x14ac:dyDescent="0.25">
      <c r="B46" s="47"/>
    </row>
    <row r="47" spans="1:7" x14ac:dyDescent="0.25">
      <c r="B47" s="49"/>
      <c r="F47" s="6"/>
    </row>
    <row r="48" spans="1:7" x14ac:dyDescent="0.25">
      <c r="B48" s="47"/>
      <c r="F48" s="6"/>
    </row>
    <row r="49" spans="2:6" x14ac:dyDescent="0.25">
      <c r="B49" s="49"/>
      <c r="F49" s="6"/>
    </row>
    <row r="50" spans="2:6" x14ac:dyDescent="0.25">
      <c r="B50" s="47"/>
      <c r="F50" s="6"/>
    </row>
  </sheetData>
  <customSheetViews>
    <customSheetView guid="{0130A164-47D8-42ED-BFB0-B8B31D263DDE}" scale="91">
      <selection activeCell="D39" sqref="D39"/>
      <pageMargins left="0" right="0" top="0" bottom="0" header="0" footer="0"/>
      <pageSetup orientation="portrait" r:id="rId1"/>
    </customSheetView>
  </customSheetViews>
  <mergeCells count="2">
    <mergeCell ref="B29:F29"/>
    <mergeCell ref="B36:F36"/>
  </mergeCell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G26"/>
  <sheetViews>
    <sheetView showGridLines="0" zoomScaleNormal="100" workbookViewId="0"/>
  </sheetViews>
  <sheetFormatPr baseColWidth="10" defaultColWidth="9.42578125" defaultRowHeight="15" x14ac:dyDescent="0.25"/>
  <cols>
    <col min="1" max="1" width="17.5703125" style="6" customWidth="1"/>
    <col min="2" max="2" width="67.42578125" style="6" customWidth="1"/>
    <col min="3" max="3" width="24.5703125" style="6" customWidth="1"/>
    <col min="4" max="4" width="33.42578125" style="6" customWidth="1"/>
    <col min="5" max="5" width="31.5703125" style="6" bestFit="1" customWidth="1"/>
    <col min="6" max="6" width="20.7109375" style="6" customWidth="1"/>
    <col min="7" max="16384" width="9.42578125" style="6"/>
  </cols>
  <sheetData>
    <row r="1" spans="1:7" x14ac:dyDescent="0.25">
      <c r="A1" s="102" t="str">
        <f ca="1">MID(CELL("filename",A1),FIND("]",CELL("filename",A1))+1,256)</f>
        <v>Table A6.2–12</v>
      </c>
      <c r="B1" s="113" t="s">
        <v>548</v>
      </c>
      <c r="C1" s="98"/>
      <c r="D1" s="98"/>
      <c r="E1" s="15"/>
    </row>
    <row r="2" spans="1:7" x14ac:dyDescent="0.25">
      <c r="A2" s="102"/>
      <c r="B2" s="98"/>
      <c r="C2" s="98"/>
      <c r="D2" s="98"/>
      <c r="E2" s="15"/>
    </row>
    <row r="3" spans="1:7" ht="13.5" customHeight="1" x14ac:dyDescent="0.25">
      <c r="A3" s="102"/>
      <c r="B3" s="98"/>
      <c r="C3" s="98"/>
      <c r="D3" s="98"/>
      <c r="E3" s="15"/>
    </row>
    <row r="4" spans="1:7" x14ac:dyDescent="0.25">
      <c r="B4" s="15"/>
      <c r="C4" s="15"/>
      <c r="D4" s="15"/>
      <c r="E4" s="15"/>
      <c r="F4" s="15"/>
      <c r="G4" s="15"/>
    </row>
    <row r="5" spans="1:7" ht="17.25" x14ac:dyDescent="0.25">
      <c r="B5" s="312" t="s">
        <v>518</v>
      </c>
      <c r="C5" s="382" t="s">
        <v>549</v>
      </c>
      <c r="D5" s="382" t="s">
        <v>550</v>
      </c>
      <c r="E5" s="382" t="s">
        <v>551</v>
      </c>
      <c r="F5" s="224" t="s">
        <v>522</v>
      </c>
      <c r="G5" s="385"/>
    </row>
    <row r="6" spans="1:7" x14ac:dyDescent="0.25">
      <c r="B6" s="973" t="s">
        <v>552</v>
      </c>
      <c r="C6" s="974"/>
      <c r="D6" s="974"/>
      <c r="E6" s="974"/>
      <c r="F6" s="975"/>
      <c r="G6" s="15"/>
    </row>
    <row r="7" spans="1:7" x14ac:dyDescent="0.25">
      <c r="B7" s="230" t="s">
        <v>553</v>
      </c>
      <c r="C7" s="231">
        <v>0.35</v>
      </c>
      <c r="D7" s="228">
        <v>15</v>
      </c>
      <c r="E7" s="232">
        <v>100</v>
      </c>
      <c r="F7" s="227">
        <v>12</v>
      </c>
      <c r="G7" s="15"/>
    </row>
    <row r="8" spans="1:7" x14ac:dyDescent="0.25">
      <c r="B8" s="230" t="s">
        <v>554</v>
      </c>
      <c r="C8" s="231">
        <v>0.6</v>
      </c>
      <c r="D8" s="228">
        <v>5.5</v>
      </c>
      <c r="E8" s="232">
        <v>100</v>
      </c>
      <c r="F8" s="227">
        <v>15</v>
      </c>
      <c r="G8" s="15"/>
    </row>
    <row r="9" spans="1:7" x14ac:dyDescent="0.25">
      <c r="B9" s="973" t="s">
        <v>555</v>
      </c>
      <c r="C9" s="974"/>
      <c r="D9" s="974"/>
      <c r="E9" s="974"/>
      <c r="F9" s="975"/>
      <c r="G9" s="15"/>
    </row>
    <row r="10" spans="1:7" x14ac:dyDescent="0.25">
      <c r="B10" s="563" t="s">
        <v>556</v>
      </c>
      <c r="C10" s="603">
        <v>45</v>
      </c>
      <c r="D10" s="604" t="s">
        <v>557</v>
      </c>
      <c r="E10" s="605" t="s">
        <v>558</v>
      </c>
      <c r="F10" s="606">
        <v>15</v>
      </c>
    </row>
    <row r="11" spans="1:7" x14ac:dyDescent="0.25">
      <c r="B11" s="973" t="s">
        <v>559</v>
      </c>
      <c r="C11" s="974"/>
      <c r="D11" s="974"/>
      <c r="E11" s="974"/>
      <c r="F11" s="975"/>
      <c r="G11" s="15"/>
    </row>
    <row r="12" spans="1:7" x14ac:dyDescent="0.25">
      <c r="B12" s="230" t="s">
        <v>560</v>
      </c>
      <c r="C12" s="225">
        <v>1.75</v>
      </c>
      <c r="D12" s="228">
        <v>16</v>
      </c>
      <c r="E12" s="232">
        <v>100</v>
      </c>
      <c r="F12" s="227">
        <v>15</v>
      </c>
      <c r="G12" s="15"/>
    </row>
    <row r="13" spans="1:7" x14ac:dyDescent="0.25">
      <c r="B13" s="230" t="s">
        <v>561</v>
      </c>
      <c r="C13" s="225">
        <v>1.75</v>
      </c>
      <c r="D13" s="228">
        <v>22.5</v>
      </c>
      <c r="E13" s="232">
        <v>100</v>
      </c>
      <c r="F13" s="227">
        <v>15</v>
      </c>
      <c r="G13" s="15"/>
    </row>
    <row r="14" spans="1:7" x14ac:dyDescent="0.25">
      <c r="B14" s="383" t="s">
        <v>562</v>
      </c>
      <c r="C14" s="225" t="s">
        <v>524</v>
      </c>
      <c r="D14" s="861" t="s">
        <v>515</v>
      </c>
      <c r="E14" s="226" t="s">
        <v>524</v>
      </c>
      <c r="F14" s="227">
        <v>2</v>
      </c>
      <c r="G14" s="15"/>
    </row>
    <row r="15" spans="1:7" x14ac:dyDescent="0.25">
      <c r="B15" s="15"/>
      <c r="C15" s="15"/>
      <c r="D15" s="15"/>
      <c r="E15" s="15"/>
      <c r="F15" s="15"/>
      <c r="G15" s="15"/>
    </row>
    <row r="16" spans="1:7" x14ac:dyDescent="0.25">
      <c r="B16" s="353" t="s">
        <v>21</v>
      </c>
      <c r="C16" s="98"/>
      <c r="D16" s="98"/>
      <c r="E16" s="98"/>
      <c r="F16" s="223"/>
      <c r="G16" s="15"/>
    </row>
    <row r="17" spans="2:7" x14ac:dyDescent="0.25">
      <c r="B17" s="952" t="s">
        <v>1139</v>
      </c>
      <c r="C17" s="952"/>
      <c r="D17" s="952"/>
      <c r="E17" s="952"/>
      <c r="F17" s="952"/>
      <c r="G17" s="15"/>
    </row>
    <row r="18" spans="2:7" x14ac:dyDescent="0.25">
      <c r="B18" s="952" t="s">
        <v>1140</v>
      </c>
      <c r="C18" s="952"/>
      <c r="D18" s="952"/>
      <c r="E18" s="952"/>
      <c r="F18" s="952"/>
      <c r="G18" s="15"/>
    </row>
    <row r="19" spans="2:7" x14ac:dyDescent="0.25">
      <c r="B19" s="952" t="s">
        <v>1141</v>
      </c>
      <c r="C19" s="952"/>
      <c r="D19" s="952"/>
      <c r="E19" s="952"/>
      <c r="F19" s="952"/>
      <c r="G19" s="15"/>
    </row>
    <row r="20" spans="2:7" x14ac:dyDescent="0.25">
      <c r="B20" s="98" t="s">
        <v>1142</v>
      </c>
      <c r="C20" s="15"/>
      <c r="D20" s="15"/>
      <c r="E20" s="15"/>
      <c r="F20" s="15"/>
      <c r="G20" s="15"/>
    </row>
    <row r="21" spans="2:7" x14ac:dyDescent="0.25">
      <c r="B21" s="15"/>
      <c r="C21" s="15"/>
      <c r="D21" s="15"/>
      <c r="E21" s="15"/>
      <c r="F21" s="15"/>
      <c r="G21" s="15"/>
    </row>
    <row r="22" spans="2:7" x14ac:dyDescent="0.25">
      <c r="B22" s="15"/>
      <c r="C22" s="15"/>
      <c r="D22" s="15"/>
      <c r="E22" s="15"/>
      <c r="F22" s="15"/>
      <c r="G22" s="15"/>
    </row>
    <row r="23" spans="2:7" x14ac:dyDescent="0.25">
      <c r="B23" s="15"/>
      <c r="C23" s="15"/>
      <c r="D23" s="15"/>
      <c r="E23" s="15"/>
      <c r="F23" s="15"/>
      <c r="G23" s="15"/>
    </row>
    <row r="24" spans="2:7" x14ac:dyDescent="0.25">
      <c r="B24" s="15"/>
      <c r="C24" s="15"/>
      <c r="D24" s="15"/>
      <c r="E24" s="15"/>
      <c r="F24" s="15"/>
      <c r="G24" s="15"/>
    </row>
    <row r="25" spans="2:7" x14ac:dyDescent="0.25">
      <c r="B25" s="15"/>
      <c r="C25" s="15"/>
      <c r="D25" s="15"/>
      <c r="E25" s="15"/>
      <c r="F25" s="15"/>
      <c r="G25" s="15"/>
    </row>
    <row r="26" spans="2:7" x14ac:dyDescent="0.25">
      <c r="B26" s="15"/>
      <c r="C26" s="15"/>
      <c r="D26" s="15"/>
      <c r="E26" s="15"/>
      <c r="F26" s="15"/>
      <c r="G26" s="15"/>
    </row>
  </sheetData>
  <customSheetViews>
    <customSheetView guid="{0130A164-47D8-42ED-BFB0-B8B31D263DDE}" scale="118">
      <selection activeCell="B18" sqref="B18:F18"/>
      <pageMargins left="0" right="0" top="0" bottom="0" header="0" footer="0"/>
      <pageSetup orientation="portrait" r:id="rId1"/>
    </customSheetView>
  </customSheetViews>
  <mergeCells count="6">
    <mergeCell ref="B18:F18"/>
    <mergeCell ref="B19:F19"/>
    <mergeCell ref="B17:F17"/>
    <mergeCell ref="B6:F6"/>
    <mergeCell ref="B9:F9"/>
    <mergeCell ref="B11:F11"/>
  </mergeCell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G17"/>
  <sheetViews>
    <sheetView showGridLines="0" zoomScaleNormal="100" workbookViewId="0"/>
  </sheetViews>
  <sheetFormatPr baseColWidth="10" defaultColWidth="9.42578125" defaultRowHeight="15" x14ac:dyDescent="0.25"/>
  <cols>
    <col min="1" max="1" width="16.5703125" style="6" customWidth="1"/>
    <col min="2" max="2" width="16.42578125" style="6" customWidth="1"/>
    <col min="3" max="3" width="28" style="6" customWidth="1"/>
    <col min="4" max="4" width="31" style="6" customWidth="1"/>
    <col min="5" max="16384" width="9.42578125" style="6"/>
  </cols>
  <sheetData>
    <row r="1" spans="1:7" ht="16.5" x14ac:dyDescent="0.3">
      <c r="A1" s="102" t="str">
        <f ca="1">MID(CELL("filename",A1),FIND("]",CELL("filename",A1))+1,256)</f>
        <v>Table A6.3–1</v>
      </c>
      <c r="B1" s="113" t="s">
        <v>564</v>
      </c>
      <c r="C1" s="113"/>
      <c r="D1" s="113"/>
      <c r="E1" s="98"/>
      <c r="F1" s="98"/>
      <c r="G1" s="15"/>
    </row>
    <row r="2" spans="1:7" ht="10.5" customHeight="1" x14ac:dyDescent="0.25">
      <c r="A2" s="102"/>
      <c r="B2" s="113"/>
      <c r="C2" s="113"/>
      <c r="D2" s="113"/>
      <c r="E2" s="98"/>
      <c r="F2" s="98"/>
      <c r="G2" s="15"/>
    </row>
    <row r="3" spans="1:7" ht="17.25" customHeight="1" x14ac:dyDescent="0.25">
      <c r="A3" s="102"/>
      <c r="B3" s="221" t="s">
        <v>460</v>
      </c>
      <c r="C3" s="143" t="s">
        <v>489</v>
      </c>
      <c r="D3" s="144" t="s">
        <v>565</v>
      </c>
      <c r="E3" s="98"/>
      <c r="F3" s="98"/>
      <c r="G3" s="15"/>
    </row>
    <row r="4" spans="1:7" ht="17.25" customHeight="1" x14ac:dyDescent="0.25">
      <c r="A4" s="102"/>
      <c r="B4" s="941" t="s">
        <v>566</v>
      </c>
      <c r="C4" s="220" t="s">
        <v>567</v>
      </c>
      <c r="D4" s="217">
        <v>100</v>
      </c>
      <c r="E4" s="98"/>
      <c r="F4" s="98"/>
      <c r="G4" s="15"/>
    </row>
    <row r="5" spans="1:7" ht="18.75" customHeight="1" x14ac:dyDescent="0.25">
      <c r="A5" s="102"/>
      <c r="B5" s="942"/>
      <c r="C5" s="222" t="s">
        <v>568</v>
      </c>
      <c r="D5" s="218">
        <v>100</v>
      </c>
      <c r="E5" s="98"/>
      <c r="F5" s="98"/>
      <c r="G5" s="15"/>
    </row>
    <row r="6" spans="1:7" ht="15" customHeight="1" x14ac:dyDescent="0.25">
      <c r="A6" s="102"/>
      <c r="B6" s="98"/>
      <c r="C6" s="113"/>
      <c r="D6" s="113"/>
      <c r="E6" s="98"/>
      <c r="F6" s="98"/>
      <c r="G6" s="15"/>
    </row>
    <row r="7" spans="1:7" ht="27.75" customHeight="1" x14ac:dyDescent="0.25">
      <c r="A7" s="102"/>
      <c r="B7" s="957" t="s">
        <v>1143</v>
      </c>
      <c r="C7" s="957"/>
      <c r="D7" s="113"/>
      <c r="E7" s="98"/>
      <c r="F7" s="98"/>
      <c r="G7" s="15"/>
    </row>
    <row r="8" spans="1:7" x14ac:dyDescent="0.25">
      <c r="A8" s="102"/>
      <c r="B8" s="98"/>
      <c r="C8" s="98"/>
      <c r="D8" s="98"/>
      <c r="E8" s="98"/>
      <c r="F8" s="98"/>
      <c r="G8" s="15"/>
    </row>
    <row r="9" spans="1:7" x14ac:dyDescent="0.25">
      <c r="B9" s="15"/>
      <c r="C9" s="15"/>
      <c r="D9" s="15"/>
      <c r="E9" s="15"/>
      <c r="F9" s="15"/>
      <c r="G9" s="15"/>
    </row>
    <row r="10" spans="1:7" x14ac:dyDescent="0.25">
      <c r="B10" s="15"/>
      <c r="C10" s="15"/>
      <c r="D10" s="15"/>
      <c r="E10" s="15"/>
      <c r="F10" s="15"/>
      <c r="G10" s="15"/>
    </row>
    <row r="11" spans="1:7" x14ac:dyDescent="0.25">
      <c r="B11" s="15"/>
      <c r="C11" s="15"/>
      <c r="D11" s="15"/>
      <c r="E11" s="15"/>
      <c r="F11" s="15"/>
      <c r="G11" s="15"/>
    </row>
    <row r="12" spans="1:7" x14ac:dyDescent="0.25">
      <c r="B12" s="15"/>
      <c r="C12" s="15"/>
      <c r="D12" s="15"/>
      <c r="E12" s="15"/>
      <c r="F12" s="15"/>
      <c r="G12" s="15"/>
    </row>
    <row r="13" spans="1:7" x14ac:dyDescent="0.25">
      <c r="B13" s="15"/>
      <c r="C13" s="15"/>
      <c r="D13" s="15"/>
      <c r="E13" s="15"/>
      <c r="F13" s="15"/>
      <c r="G13" s="15"/>
    </row>
    <row r="14" spans="1:7" x14ac:dyDescent="0.25">
      <c r="B14" s="15"/>
      <c r="C14" s="15"/>
      <c r="D14" s="15"/>
      <c r="E14" s="15"/>
      <c r="F14" s="15"/>
      <c r="G14" s="15"/>
    </row>
    <row r="15" spans="1:7" x14ac:dyDescent="0.25">
      <c r="B15" s="15"/>
      <c r="C15" s="15"/>
      <c r="D15" s="15"/>
      <c r="E15" s="15"/>
      <c r="F15" s="15"/>
      <c r="G15" s="15"/>
    </row>
    <row r="16" spans="1:7" x14ac:dyDescent="0.25">
      <c r="B16" s="15"/>
      <c r="C16" s="15"/>
      <c r="D16" s="15"/>
      <c r="E16" s="15"/>
      <c r="F16" s="15"/>
      <c r="G16" s="15"/>
    </row>
    <row r="17" spans="2:7" x14ac:dyDescent="0.25">
      <c r="B17" s="15"/>
      <c r="C17" s="15"/>
      <c r="D17" s="15"/>
      <c r="E17" s="15"/>
      <c r="F17" s="15"/>
      <c r="G17" s="15"/>
    </row>
  </sheetData>
  <customSheetViews>
    <customSheetView guid="{0130A164-47D8-42ED-BFB0-B8B31D263DDE}">
      <selection activeCell="B3" sqref="B3:D7"/>
      <pageMargins left="0" right="0" top="0" bottom="0" header="0" footer="0"/>
      <pageSetup orientation="portrait" verticalDpi="0" r:id="rId1"/>
    </customSheetView>
  </customSheetViews>
  <mergeCells count="2">
    <mergeCell ref="B4:B5"/>
    <mergeCell ref="B7:C7"/>
  </mergeCell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O21"/>
  <sheetViews>
    <sheetView showGridLines="0" zoomScaleNormal="100" workbookViewId="0"/>
  </sheetViews>
  <sheetFormatPr baseColWidth="10" defaultColWidth="9.42578125" defaultRowHeight="15.75" x14ac:dyDescent="0.25"/>
  <cols>
    <col min="1" max="1" width="14.5703125" style="4" customWidth="1"/>
    <col min="2" max="2" width="62.42578125" style="4" customWidth="1"/>
    <col min="3" max="3" width="11.5703125" style="4" customWidth="1"/>
    <col min="4" max="4" width="19.5703125" style="4" customWidth="1"/>
    <col min="5" max="16384" width="9.42578125" style="4"/>
  </cols>
  <sheetData>
    <row r="1" spans="1:15" ht="16.5" x14ac:dyDescent="0.3">
      <c r="A1" s="58" t="str">
        <f ca="1">MID(CELL("filename",A1),FIND("]",CELL("filename",A1))+1,256)</f>
        <v>Table A6.1–3</v>
      </c>
      <c r="B1" s="64" t="s">
        <v>35</v>
      </c>
      <c r="C1" s="64"/>
      <c r="D1" s="64"/>
      <c r="E1" s="64"/>
      <c r="F1" s="14"/>
    </row>
    <row r="2" spans="1:15" ht="16.5" thickBot="1" x14ac:dyDescent="0.3">
      <c r="A2" s="64"/>
      <c r="B2" s="64"/>
      <c r="C2" s="64"/>
      <c r="D2" s="64"/>
      <c r="E2" s="64"/>
      <c r="F2" s="14"/>
    </row>
    <row r="3" spans="1:15" ht="18" thickBot="1" x14ac:dyDescent="0.3">
      <c r="A3" s="64"/>
      <c r="B3" s="888" t="s">
        <v>36</v>
      </c>
      <c r="C3" s="890" t="s">
        <v>37</v>
      </c>
      <c r="D3" s="891"/>
      <c r="E3" s="64"/>
      <c r="F3" s="38"/>
      <c r="G3" s="5"/>
      <c r="H3" s="5"/>
      <c r="I3" s="5"/>
      <c r="J3" s="5"/>
      <c r="K3" s="5"/>
      <c r="L3" s="5"/>
      <c r="M3" s="5"/>
      <c r="N3" s="5"/>
      <c r="O3" s="5"/>
    </row>
    <row r="4" spans="1:15" ht="17.25" thickBot="1" x14ac:dyDescent="0.3">
      <c r="A4" s="64"/>
      <c r="B4" s="889"/>
      <c r="C4" s="66" t="s">
        <v>38</v>
      </c>
      <c r="D4" s="67" t="s">
        <v>39</v>
      </c>
      <c r="E4" s="64"/>
      <c r="F4" s="14"/>
    </row>
    <row r="5" spans="1:15" x14ac:dyDescent="0.25">
      <c r="A5" s="64"/>
      <c r="B5" s="543" t="s">
        <v>40</v>
      </c>
      <c r="C5" s="68">
        <v>0.49</v>
      </c>
      <c r="D5" s="544">
        <v>4.9000000000000002E-2</v>
      </c>
      <c r="E5" s="64"/>
      <c r="F5" s="14"/>
    </row>
    <row r="6" spans="1:15" x14ac:dyDescent="0.25">
      <c r="A6" s="64"/>
      <c r="B6" s="543" t="s">
        <v>41</v>
      </c>
      <c r="C6" s="68">
        <v>3.6999999999999998E-2</v>
      </c>
      <c r="D6" s="544">
        <v>3.3000000000000002E-2</v>
      </c>
      <c r="E6" s="64"/>
      <c r="F6" s="14"/>
    </row>
    <row r="7" spans="1:15" ht="16.5" x14ac:dyDescent="0.25">
      <c r="A7" s="64"/>
      <c r="B7" s="543" t="s">
        <v>42</v>
      </c>
      <c r="C7" s="68" t="s">
        <v>43</v>
      </c>
      <c r="D7" s="544">
        <v>0.06</v>
      </c>
      <c r="E7" s="64"/>
      <c r="F7" s="14"/>
    </row>
    <row r="8" spans="1:15" ht="28.5" x14ac:dyDescent="0.25">
      <c r="A8" s="64"/>
      <c r="B8" s="543" t="s">
        <v>44</v>
      </c>
      <c r="C8" s="597">
        <v>0.49</v>
      </c>
      <c r="D8" s="598">
        <v>0.06</v>
      </c>
      <c r="E8" s="64"/>
      <c r="F8" s="14"/>
    </row>
    <row r="9" spans="1:15" x14ac:dyDescent="0.25">
      <c r="A9" s="64"/>
      <c r="B9" s="543" t="s">
        <v>45</v>
      </c>
      <c r="C9" s="107">
        <v>1.9</v>
      </c>
      <c r="D9" s="544">
        <v>0.05</v>
      </c>
      <c r="E9" s="64"/>
      <c r="F9" s="14"/>
    </row>
    <row r="10" spans="1:15" x14ac:dyDescent="0.25">
      <c r="A10" s="64"/>
      <c r="B10" s="543" t="s">
        <v>46</v>
      </c>
      <c r="C10" s="68">
        <v>3.6999999999999998E-2</v>
      </c>
      <c r="D10" s="544">
        <v>3.4000000000000002E-2</v>
      </c>
      <c r="E10" s="64"/>
      <c r="F10" s="14"/>
    </row>
    <row r="11" spans="1:15" x14ac:dyDescent="0.25">
      <c r="A11" s="64"/>
      <c r="B11" s="543" t="s">
        <v>47</v>
      </c>
      <c r="C11" s="68">
        <v>3.6999999999999998E-2</v>
      </c>
      <c r="D11" s="544">
        <v>3.3000000000000002E-2</v>
      </c>
      <c r="E11" s="64"/>
      <c r="F11" s="14"/>
    </row>
    <row r="12" spans="1:15" ht="21.75" customHeight="1" thickBot="1" x14ac:dyDescent="0.3">
      <c r="A12" s="64"/>
      <c r="B12" s="655" t="s">
        <v>48</v>
      </c>
      <c r="C12" s="545">
        <v>3.6999999999999998E-2</v>
      </c>
      <c r="D12" s="575">
        <v>3.5000000000000003E-2</v>
      </c>
      <c r="E12" s="64"/>
      <c r="F12" s="14"/>
    </row>
    <row r="13" spans="1:15" ht="19.5" customHeight="1" x14ac:dyDescent="0.25">
      <c r="A13" s="64"/>
      <c r="B13" s="69"/>
      <c r="C13" s="68"/>
      <c r="D13" s="68"/>
      <c r="E13" s="64"/>
      <c r="F13" s="14"/>
    </row>
    <row r="14" spans="1:15" x14ac:dyDescent="0.25">
      <c r="A14" s="64"/>
      <c r="B14" s="70" t="s">
        <v>21</v>
      </c>
      <c r="C14" s="71"/>
      <c r="D14" s="71"/>
      <c r="E14" s="64"/>
      <c r="F14" s="14"/>
    </row>
    <row r="15" spans="1:15" x14ac:dyDescent="0.25">
      <c r="A15" s="64"/>
      <c r="B15" s="70" t="s">
        <v>49</v>
      </c>
      <c r="C15" s="71"/>
      <c r="D15" s="71"/>
      <c r="E15" s="64"/>
      <c r="F15" s="14"/>
    </row>
    <row r="16" spans="1:15" x14ac:dyDescent="0.25">
      <c r="A16" s="64"/>
      <c r="B16" s="70" t="s">
        <v>1159</v>
      </c>
      <c r="C16" s="71"/>
      <c r="D16" s="71"/>
      <c r="E16" s="64"/>
      <c r="F16" s="14"/>
    </row>
    <row r="17" spans="1:6" x14ac:dyDescent="0.25">
      <c r="A17" s="64"/>
      <c r="B17" s="102"/>
      <c r="C17" s="64"/>
      <c r="D17" s="64"/>
      <c r="E17" s="64"/>
      <c r="F17" s="14"/>
    </row>
    <row r="18" spans="1:6" x14ac:dyDescent="0.25">
      <c r="A18" s="14"/>
      <c r="B18" s="14"/>
      <c r="C18" s="14"/>
      <c r="D18" s="14"/>
      <c r="E18" s="14"/>
      <c r="F18" s="14"/>
    </row>
    <row r="19" spans="1:6" x14ac:dyDescent="0.25">
      <c r="A19" s="14"/>
      <c r="B19" s="14"/>
      <c r="C19" s="14"/>
      <c r="D19" s="14"/>
      <c r="E19" s="14"/>
      <c r="F19" s="14"/>
    </row>
    <row r="20" spans="1:6" x14ac:dyDescent="0.25">
      <c r="A20" s="14"/>
      <c r="B20" s="14"/>
      <c r="C20" s="14"/>
      <c r="D20" s="14"/>
      <c r="E20" s="14"/>
      <c r="F20" s="14"/>
    </row>
    <row r="21" spans="1:6" x14ac:dyDescent="0.25">
      <c r="A21" s="14"/>
      <c r="B21" s="14"/>
      <c r="C21" s="14"/>
      <c r="D21" s="14"/>
      <c r="E21" s="14"/>
      <c r="F21" s="14"/>
    </row>
  </sheetData>
  <customSheetViews>
    <customSheetView guid="{0130A164-47D8-42ED-BFB0-B8B31D263DDE}" scale="84">
      <selection activeCell="C3" sqref="C3:D3"/>
      <pageMargins left="0" right="0" top="0" bottom="0" header="0" footer="0"/>
      <pageSetup orientation="portrait" r:id="rId1"/>
      <headerFooter alignWithMargins="0"/>
    </customSheetView>
  </customSheetViews>
  <mergeCells count="2">
    <mergeCell ref="B3:B4"/>
    <mergeCell ref="C3:D3"/>
  </mergeCells>
  <pageMargins left="0.75" right="0.75" top="1" bottom="1" header="0.5" footer="0.5"/>
  <pageSetup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F17"/>
  <sheetViews>
    <sheetView showGridLines="0" workbookViewId="0"/>
  </sheetViews>
  <sheetFormatPr baseColWidth="10" defaultColWidth="9.42578125" defaultRowHeight="15" x14ac:dyDescent="0.25"/>
  <cols>
    <col min="1" max="1" width="17.5703125" style="6" customWidth="1"/>
    <col min="2" max="2" width="26.7109375" style="6" customWidth="1"/>
    <col min="3" max="3" width="51.28515625" style="6" customWidth="1"/>
    <col min="4" max="16384" width="9.42578125" style="6"/>
  </cols>
  <sheetData>
    <row r="1" spans="1:6" customFormat="1" x14ac:dyDescent="0.25">
      <c r="A1" s="141" t="str">
        <f ca="1">MID(CELL("filename",A1),FIND("]",CELL("filename",A1))+1,256)</f>
        <v>Table A6.3–2</v>
      </c>
      <c r="B1" s="113" t="s">
        <v>569</v>
      </c>
      <c r="C1" s="176"/>
      <c r="D1" s="142"/>
      <c r="E1" s="142"/>
      <c r="F1" s="35"/>
    </row>
    <row r="2" spans="1:6" x14ac:dyDescent="0.25">
      <c r="A2" s="102"/>
      <c r="B2" s="113"/>
      <c r="C2" s="113"/>
      <c r="D2" s="98"/>
      <c r="E2" s="98"/>
      <c r="F2" s="15"/>
    </row>
    <row r="3" spans="1:6" ht="17.850000000000001" customHeight="1" x14ac:dyDescent="0.25">
      <c r="A3" s="102"/>
      <c r="B3" s="212" t="s">
        <v>422</v>
      </c>
      <c r="C3" s="144" t="s">
        <v>570</v>
      </c>
      <c r="D3" s="98"/>
      <c r="E3" s="98"/>
      <c r="F3" s="15"/>
    </row>
    <row r="4" spans="1:6" x14ac:dyDescent="0.25">
      <c r="A4" s="102"/>
      <c r="B4" s="370" t="s">
        <v>571</v>
      </c>
      <c r="C4" s="368" t="s">
        <v>572</v>
      </c>
      <c r="D4" s="98"/>
      <c r="E4" s="98"/>
      <c r="F4" s="15"/>
    </row>
    <row r="5" spans="1:6" ht="15.75" customHeight="1" x14ac:dyDescent="0.25">
      <c r="A5" s="102"/>
      <c r="B5" s="216" t="s">
        <v>573</v>
      </c>
      <c r="C5" s="217" t="s">
        <v>574</v>
      </c>
      <c r="D5" s="98"/>
      <c r="E5" s="98"/>
      <c r="F5" s="15"/>
    </row>
    <row r="6" spans="1:6" ht="15.75" customHeight="1" x14ac:dyDescent="0.25">
      <c r="A6" s="102"/>
      <c r="B6" s="216" t="s">
        <v>575</v>
      </c>
      <c r="C6" s="217" t="s">
        <v>576</v>
      </c>
      <c r="D6" s="98"/>
      <c r="E6" s="98"/>
      <c r="F6" s="15"/>
    </row>
    <row r="7" spans="1:6" ht="16.5" customHeight="1" x14ac:dyDescent="0.25">
      <c r="A7" s="102"/>
      <c r="B7" s="371" t="s">
        <v>577</v>
      </c>
      <c r="C7" s="218" t="s">
        <v>578</v>
      </c>
      <c r="D7" s="98"/>
      <c r="E7" s="98"/>
      <c r="F7" s="15"/>
    </row>
    <row r="8" spans="1:6" ht="41.25" customHeight="1" x14ac:dyDescent="0.25">
      <c r="A8" s="102"/>
      <c r="B8" s="219" t="s">
        <v>1144</v>
      </c>
      <c r="C8" s="220"/>
      <c r="D8" s="98"/>
      <c r="E8" s="98"/>
      <c r="F8" s="15"/>
    </row>
    <row r="9" spans="1:6" x14ac:dyDescent="0.25">
      <c r="A9" s="102"/>
      <c r="B9" s="98"/>
      <c r="C9" s="113"/>
      <c r="D9" s="98"/>
      <c r="E9" s="98"/>
      <c r="F9" s="15"/>
    </row>
    <row r="10" spans="1:6" x14ac:dyDescent="0.25">
      <c r="B10" s="15"/>
      <c r="C10" s="15"/>
      <c r="D10" s="15"/>
      <c r="E10" s="15"/>
      <c r="F10" s="15"/>
    </row>
    <row r="11" spans="1:6" x14ac:dyDescent="0.25">
      <c r="B11" s="15"/>
      <c r="C11" s="15"/>
      <c r="D11" s="15"/>
      <c r="E11" s="15"/>
      <c r="F11" s="15"/>
    </row>
    <row r="12" spans="1:6" x14ac:dyDescent="0.25">
      <c r="B12" s="15"/>
      <c r="C12" s="15"/>
      <c r="D12" s="15"/>
      <c r="E12" s="15"/>
      <c r="F12" s="15"/>
    </row>
    <row r="13" spans="1:6" x14ac:dyDescent="0.25">
      <c r="B13" s="15"/>
      <c r="C13" s="15"/>
      <c r="D13" s="15"/>
      <c r="E13" s="15"/>
      <c r="F13" s="15"/>
    </row>
    <row r="14" spans="1:6" x14ac:dyDescent="0.25">
      <c r="B14" s="15"/>
      <c r="C14" s="15"/>
      <c r="D14" s="15"/>
      <c r="E14" s="15"/>
      <c r="F14" s="15"/>
    </row>
    <row r="15" spans="1:6" x14ac:dyDescent="0.25">
      <c r="B15" s="15"/>
      <c r="C15" s="15"/>
      <c r="D15" s="15"/>
      <c r="E15" s="15"/>
      <c r="F15" s="15"/>
    </row>
    <row r="16" spans="1:6" x14ac:dyDescent="0.25">
      <c r="B16" s="15"/>
      <c r="C16" s="15"/>
      <c r="D16" s="15"/>
      <c r="E16" s="15"/>
      <c r="F16" s="15"/>
    </row>
    <row r="17" spans="2:6" x14ac:dyDescent="0.25">
      <c r="B17" s="15"/>
      <c r="C17" s="15"/>
      <c r="D17" s="15"/>
      <c r="E17" s="15"/>
      <c r="F17" s="15"/>
    </row>
  </sheetData>
  <customSheetViews>
    <customSheetView guid="{0130A164-47D8-42ED-BFB0-B8B31D263DDE}">
      <selection activeCell="F22" sqref="F22"/>
      <pageMargins left="0" right="0" top="0" bottom="0" header="0" footer="0"/>
      <pageSetup orientation="portrait" r:id="rId1"/>
    </customSheetView>
  </customSheetView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dimension ref="A1:G10"/>
  <sheetViews>
    <sheetView showGridLines="0" workbookViewId="0"/>
  </sheetViews>
  <sheetFormatPr baseColWidth="10" defaultColWidth="9.42578125" defaultRowHeight="15" x14ac:dyDescent="0.25"/>
  <cols>
    <col min="1" max="1" width="17" style="6" customWidth="1"/>
    <col min="2" max="2" width="28" style="6" customWidth="1"/>
    <col min="3" max="3" width="20.5703125" style="6" customWidth="1"/>
    <col min="4" max="4" width="34.5703125" style="6" customWidth="1"/>
    <col min="5" max="16384" width="9.42578125" style="6"/>
  </cols>
  <sheetData>
    <row r="1" spans="1:7" customFormat="1" x14ac:dyDescent="0.25">
      <c r="A1" s="141" t="str">
        <f ca="1">MID(CELL("filename",A1),FIND("]",CELL("filename",A1))+1,256)</f>
        <v>Table A6.3–3</v>
      </c>
      <c r="B1" s="113" t="s">
        <v>579</v>
      </c>
      <c r="C1" s="176"/>
      <c r="D1" s="176"/>
      <c r="E1" s="142"/>
      <c r="F1" s="142"/>
      <c r="G1" s="35"/>
    </row>
    <row r="2" spans="1:7" x14ac:dyDescent="0.25">
      <c r="A2" s="102"/>
      <c r="B2" s="113"/>
      <c r="C2" s="113"/>
      <c r="D2" s="113"/>
      <c r="E2" s="98"/>
      <c r="F2" s="98"/>
      <c r="G2" s="15"/>
    </row>
    <row r="3" spans="1:7" ht="18" customHeight="1" x14ac:dyDescent="0.25">
      <c r="A3" s="102"/>
      <c r="B3" s="212" t="s">
        <v>460</v>
      </c>
      <c r="C3" s="143" t="s">
        <v>580</v>
      </c>
      <c r="D3" s="144" t="s">
        <v>581</v>
      </c>
      <c r="E3" s="98"/>
      <c r="F3" s="98"/>
      <c r="G3" s="15"/>
    </row>
    <row r="4" spans="1:7" ht="28.35" customHeight="1" x14ac:dyDescent="0.25">
      <c r="A4" s="102"/>
      <c r="B4" s="213" t="s">
        <v>582</v>
      </c>
      <c r="C4" s="214">
        <v>0.32500000000000001</v>
      </c>
      <c r="D4" s="148" t="s">
        <v>583</v>
      </c>
      <c r="E4" s="98"/>
      <c r="F4" s="98"/>
      <c r="G4" s="15"/>
    </row>
    <row r="5" spans="1:7" ht="48.75" customHeight="1" x14ac:dyDescent="0.25">
      <c r="A5" s="102"/>
      <c r="B5" s="149" t="s">
        <v>1143</v>
      </c>
      <c r="C5" s="215"/>
      <c r="D5" s="150"/>
      <c r="E5" s="98"/>
      <c r="F5" s="98"/>
      <c r="G5" s="15"/>
    </row>
    <row r="6" spans="1:7" x14ac:dyDescent="0.25">
      <c r="A6" s="102"/>
      <c r="B6" s="98"/>
      <c r="C6" s="113"/>
      <c r="D6" s="113"/>
      <c r="E6" s="98"/>
      <c r="F6" s="98"/>
      <c r="G6" s="15"/>
    </row>
    <row r="7" spans="1:7" x14ac:dyDescent="0.25">
      <c r="B7" s="15"/>
      <c r="C7" s="15"/>
      <c r="D7" s="15"/>
      <c r="E7" s="15"/>
      <c r="F7" s="15"/>
      <c r="G7" s="15"/>
    </row>
    <row r="8" spans="1:7" x14ac:dyDescent="0.25">
      <c r="B8" s="15"/>
      <c r="C8" s="15"/>
      <c r="D8" s="15"/>
      <c r="E8" s="15"/>
      <c r="F8" s="15"/>
      <c r="G8" s="15"/>
    </row>
    <row r="9" spans="1:7" x14ac:dyDescent="0.25">
      <c r="B9" s="15"/>
      <c r="C9" s="15"/>
      <c r="D9" s="15"/>
      <c r="E9" s="15"/>
      <c r="F9" s="15"/>
      <c r="G9" s="15"/>
    </row>
    <row r="10" spans="1:7" x14ac:dyDescent="0.25">
      <c r="B10" s="15"/>
      <c r="C10" s="15"/>
      <c r="D10" s="15"/>
      <c r="E10" s="15"/>
      <c r="F10" s="15"/>
      <c r="G10" s="15"/>
    </row>
  </sheetData>
  <customSheetViews>
    <customSheetView guid="{0130A164-47D8-42ED-BFB0-B8B31D263DDE}">
      <selection activeCell="H38" sqref="H38"/>
      <pageMargins left="0" right="0" top="0" bottom="0" header="0" footer="0"/>
      <pageSetup orientation="portrait" r:id="rId1"/>
    </customSheetView>
  </customSheetView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AK43"/>
  <sheetViews>
    <sheetView showGridLines="0" zoomScaleNormal="100" workbookViewId="0"/>
  </sheetViews>
  <sheetFormatPr baseColWidth="10" defaultColWidth="10.42578125" defaultRowHeight="12.75" x14ac:dyDescent="0.2"/>
  <cols>
    <col min="1" max="1" width="16.5703125" style="1" customWidth="1"/>
    <col min="2" max="2" width="10.42578125" style="2"/>
    <col min="3" max="3" width="12.5703125" style="2" customWidth="1"/>
    <col min="4" max="4" width="17" style="2" customWidth="1"/>
    <col min="5" max="5" width="11" style="2" customWidth="1"/>
    <col min="6" max="6" width="13.42578125" style="2" customWidth="1"/>
    <col min="7" max="7" width="15.42578125" style="2" customWidth="1"/>
    <col min="8" max="8" width="13.42578125" style="2" customWidth="1"/>
    <col min="9" max="10" width="11.5703125" style="2" customWidth="1"/>
    <col min="11" max="37" width="10.42578125" style="2"/>
    <col min="38" max="16384" width="10.42578125" style="1"/>
  </cols>
  <sheetData>
    <row r="1" spans="1:22" ht="18.75" x14ac:dyDescent="0.35">
      <c r="A1" s="59" t="str">
        <f ca="1">MID(CELL("filename",A1),FIND("]",CELL("filename",A1))+1,256)</f>
        <v>Table A6.4–1</v>
      </c>
      <c r="B1" s="450" t="s">
        <v>1197</v>
      </c>
      <c r="C1" s="440"/>
      <c r="D1" s="440"/>
      <c r="E1" s="440"/>
      <c r="F1" s="440"/>
      <c r="G1" s="440"/>
      <c r="H1" s="440"/>
      <c r="I1" s="440"/>
      <c r="J1" s="440"/>
      <c r="K1" s="59"/>
    </row>
    <row r="2" spans="1:22" ht="15" thickBot="1" x14ac:dyDescent="0.25">
      <c r="A2" s="59"/>
      <c r="B2" s="440"/>
      <c r="C2" s="440"/>
      <c r="D2" s="440"/>
      <c r="E2" s="440"/>
      <c r="F2" s="440"/>
      <c r="G2" s="440"/>
      <c r="H2" s="440"/>
      <c r="I2" s="440"/>
      <c r="J2" s="440"/>
      <c r="K2" s="59"/>
    </row>
    <row r="3" spans="1:22" ht="19.5" thickBot="1" x14ac:dyDescent="0.4">
      <c r="A3" s="59"/>
      <c r="B3" s="976" t="s">
        <v>4</v>
      </c>
      <c r="C3" s="978" t="s">
        <v>1198</v>
      </c>
      <c r="D3" s="978"/>
      <c r="E3" s="978"/>
      <c r="F3" s="978"/>
      <c r="G3" s="978"/>
      <c r="H3" s="978"/>
      <c r="I3" s="978"/>
      <c r="J3" s="979"/>
      <c r="K3" s="59"/>
      <c r="L3" s="442"/>
      <c r="M3" s="442"/>
      <c r="N3" s="442"/>
      <c r="O3" s="442"/>
      <c r="P3" s="442"/>
      <c r="Q3" s="442"/>
      <c r="R3" s="442"/>
      <c r="S3" s="442"/>
    </row>
    <row r="4" spans="1:22" ht="33" thickBot="1" x14ac:dyDescent="0.3">
      <c r="B4" s="977"/>
      <c r="C4" s="817" t="s">
        <v>1199</v>
      </c>
      <c r="D4" s="818" t="s">
        <v>1200</v>
      </c>
      <c r="E4" s="819" t="s">
        <v>661</v>
      </c>
      <c r="F4" s="817" t="s">
        <v>660</v>
      </c>
      <c r="G4" s="817" t="s">
        <v>663</v>
      </c>
      <c r="H4" s="818" t="s">
        <v>1201</v>
      </c>
      <c r="I4" s="819" t="s">
        <v>1202</v>
      </c>
      <c r="J4" s="820" t="s">
        <v>666</v>
      </c>
      <c r="K4" s="59"/>
      <c r="L4" s="442"/>
      <c r="M4" s="442"/>
      <c r="N4" s="442"/>
      <c r="O4" s="442"/>
      <c r="P4" s="442"/>
      <c r="Q4" s="442"/>
      <c r="R4" s="442"/>
      <c r="S4" s="442"/>
    </row>
    <row r="5" spans="1:22" ht="15.75" x14ac:dyDescent="0.25">
      <c r="A5" s="59"/>
      <c r="B5" s="821">
        <v>1990</v>
      </c>
      <c r="C5" s="822">
        <v>115.41795316701952</v>
      </c>
      <c r="D5" s="822">
        <v>79.378642934754453</v>
      </c>
      <c r="E5" s="822">
        <v>108.03827884193853</v>
      </c>
      <c r="F5" s="822">
        <v>105.94330681250457</v>
      </c>
      <c r="G5" s="822">
        <v>82.502275467705346</v>
      </c>
      <c r="H5" s="822">
        <v>44.661131140088401</v>
      </c>
      <c r="I5" s="822">
        <v>41.406360325469592</v>
      </c>
      <c r="J5" s="823">
        <v>43.845317634092837</v>
      </c>
      <c r="K5" s="59"/>
      <c r="L5" s="442"/>
      <c r="M5" s="442"/>
      <c r="N5" s="442"/>
      <c r="O5" s="442"/>
      <c r="P5" s="442"/>
      <c r="Q5" s="442"/>
      <c r="R5" s="442"/>
      <c r="S5" s="442"/>
    </row>
    <row r="6" spans="1:22" ht="15.75" x14ac:dyDescent="0.25">
      <c r="A6" s="59"/>
      <c r="B6" s="821">
        <v>2005</v>
      </c>
      <c r="C6" s="822">
        <v>125.03514296987375</v>
      </c>
      <c r="D6" s="822">
        <v>77.185390143059522</v>
      </c>
      <c r="E6" s="822">
        <v>119.85807748387484</v>
      </c>
      <c r="F6" s="822">
        <v>114.38811590160338</v>
      </c>
      <c r="G6" s="822">
        <v>87.045593169166352</v>
      </c>
      <c r="H6" s="822">
        <v>52.777485897833166</v>
      </c>
      <c r="I6" s="822">
        <v>46.026269195536621</v>
      </c>
      <c r="J6" s="824">
        <v>43.616341156556061</v>
      </c>
      <c r="K6" s="59"/>
      <c r="L6" s="442"/>
      <c r="M6" s="442"/>
      <c r="N6" s="442"/>
      <c r="O6" s="442"/>
      <c r="P6" s="442"/>
      <c r="Q6" s="442"/>
      <c r="R6" s="442"/>
      <c r="S6" s="442"/>
    </row>
    <row r="7" spans="1:22" ht="15.75" x14ac:dyDescent="0.25">
      <c r="A7" s="59"/>
      <c r="B7" s="825">
        <v>2016</v>
      </c>
      <c r="C7" s="822">
        <v>137.45848950451349</v>
      </c>
      <c r="D7" s="822">
        <v>76.740269211916683</v>
      </c>
      <c r="E7" s="822">
        <v>127.95555094664951</v>
      </c>
      <c r="F7" s="822">
        <v>121.27002559661139</v>
      </c>
      <c r="G7" s="822">
        <v>91.590230029082448</v>
      </c>
      <c r="H7" s="822">
        <v>53.856467830506524</v>
      </c>
      <c r="I7" s="822">
        <v>48.841504690585339</v>
      </c>
      <c r="J7" s="824">
        <v>43.848823565263963</v>
      </c>
      <c r="K7" s="59"/>
      <c r="L7" s="442"/>
      <c r="M7" s="442"/>
      <c r="N7" s="442"/>
      <c r="O7" s="442"/>
      <c r="P7" s="442"/>
      <c r="Q7" s="442"/>
      <c r="R7" s="442"/>
      <c r="S7" s="442"/>
    </row>
    <row r="8" spans="1:22" ht="15.75" x14ac:dyDescent="0.25">
      <c r="A8" s="59"/>
      <c r="B8" s="825">
        <v>2017</v>
      </c>
      <c r="C8" s="822">
        <v>138.1411480970462</v>
      </c>
      <c r="D8" s="822">
        <v>76.714438373714287</v>
      </c>
      <c r="E8" s="822">
        <v>130.15771858300553</v>
      </c>
      <c r="F8" s="822">
        <v>120.85123771842541</v>
      </c>
      <c r="G8" s="822">
        <v>91.430464905397955</v>
      </c>
      <c r="H8" s="822">
        <v>53.702887980119748</v>
      </c>
      <c r="I8" s="822">
        <v>48.41028613355261</v>
      </c>
      <c r="J8" s="824">
        <v>43.836536387213094</v>
      </c>
      <c r="K8" s="59"/>
      <c r="L8" s="442"/>
      <c r="M8" s="442"/>
      <c r="N8" s="442"/>
      <c r="O8" s="442"/>
      <c r="P8" s="442"/>
      <c r="Q8" s="442"/>
      <c r="R8" s="442"/>
      <c r="S8" s="442"/>
    </row>
    <row r="9" spans="1:22" ht="15.75" x14ac:dyDescent="0.25">
      <c r="A9" s="59"/>
      <c r="B9" s="825">
        <v>2018</v>
      </c>
      <c r="C9" s="822">
        <v>139.55622436362913</v>
      </c>
      <c r="D9" s="822">
        <v>76.703718553602869</v>
      </c>
      <c r="E9" s="822">
        <v>125.50004379772474</v>
      </c>
      <c r="F9" s="822">
        <v>120.62878529228665</v>
      </c>
      <c r="G9" s="822">
        <v>91.379632788551163</v>
      </c>
      <c r="H9" s="822">
        <v>53.975292811884017</v>
      </c>
      <c r="I9" s="822">
        <v>48.717543089203119</v>
      </c>
      <c r="J9" s="824">
        <v>43.854846481006497</v>
      </c>
      <c r="K9" s="59"/>
      <c r="L9" s="442"/>
      <c r="M9" s="442"/>
      <c r="N9" s="442"/>
      <c r="O9" s="442"/>
      <c r="P9" s="442"/>
      <c r="Q9" s="442"/>
      <c r="R9" s="442"/>
      <c r="S9" s="442"/>
    </row>
    <row r="10" spans="1:22" ht="15.75" x14ac:dyDescent="0.25">
      <c r="A10" s="59"/>
      <c r="B10" s="825">
        <v>2019</v>
      </c>
      <c r="C10" s="822">
        <v>142.14040774018881</v>
      </c>
      <c r="D10" s="822">
        <v>76.705801736470661</v>
      </c>
      <c r="E10" s="822">
        <v>124.16250105279639</v>
      </c>
      <c r="F10" s="822">
        <v>120.42927068483348</v>
      </c>
      <c r="G10" s="822">
        <v>91.240839831537983</v>
      </c>
      <c r="H10" s="822">
        <v>54.24310724146914</v>
      </c>
      <c r="I10" s="822">
        <v>49.33296955642669</v>
      </c>
      <c r="J10" s="824">
        <v>43.848872079153992</v>
      </c>
      <c r="K10" s="59"/>
      <c r="L10" s="442"/>
      <c r="M10" s="442"/>
      <c r="N10" s="442"/>
      <c r="O10" s="442"/>
      <c r="P10" s="442"/>
      <c r="Q10" s="442"/>
      <c r="R10" s="442"/>
      <c r="S10" s="442"/>
    </row>
    <row r="11" spans="1:22" ht="15.75" x14ac:dyDescent="0.25">
      <c r="A11" s="59"/>
      <c r="B11" s="825">
        <v>2020</v>
      </c>
      <c r="C11" s="822">
        <v>142.88450674362414</v>
      </c>
      <c r="D11" s="822">
        <v>76.700438408384557</v>
      </c>
      <c r="E11" s="822">
        <v>124.23197917426</v>
      </c>
      <c r="F11" s="822">
        <v>120.49368015798105</v>
      </c>
      <c r="G11" s="822">
        <v>91.259793596187791</v>
      </c>
      <c r="H11" s="822">
        <v>54.199979910338513</v>
      </c>
      <c r="I11" s="822">
        <v>49.576283138620397</v>
      </c>
      <c r="J11" s="824">
        <v>43.92602242728568</v>
      </c>
      <c r="K11" s="59"/>
      <c r="L11" s="442"/>
      <c r="M11" s="442"/>
      <c r="N11" s="442"/>
      <c r="O11" s="442"/>
      <c r="P11" s="442"/>
      <c r="Q11" s="442"/>
      <c r="R11" s="442"/>
      <c r="S11" s="442"/>
    </row>
    <row r="12" spans="1:22" ht="15.75" x14ac:dyDescent="0.25">
      <c r="B12" s="825">
        <v>2021</v>
      </c>
      <c r="C12" s="822">
        <v>145.2613830244153</v>
      </c>
      <c r="D12" s="822">
        <v>76.710724428474904</v>
      </c>
      <c r="E12" s="822">
        <v>127.55621055791232</v>
      </c>
      <c r="F12" s="822">
        <v>119.98635263000578</v>
      </c>
      <c r="G12" s="822">
        <v>90.876449021671647</v>
      </c>
      <c r="H12" s="822">
        <v>54.232205627770121</v>
      </c>
      <c r="I12" s="822">
        <v>49.684140974446095</v>
      </c>
      <c r="J12" s="824">
        <v>43.888969147659566</v>
      </c>
      <c r="M12" s="4"/>
      <c r="N12" s="4"/>
      <c r="O12" s="4"/>
      <c r="P12" s="4"/>
      <c r="Q12" s="4"/>
      <c r="R12" s="4"/>
      <c r="S12" s="4"/>
      <c r="T12" s="4"/>
      <c r="U12" s="4"/>
      <c r="V12" s="4"/>
    </row>
    <row r="13" spans="1:22" ht="16.5" thickBot="1" x14ac:dyDescent="0.3">
      <c r="B13" s="826">
        <v>2022</v>
      </c>
      <c r="C13" s="827">
        <v>145.76886131574545</v>
      </c>
      <c r="D13" s="827">
        <v>76.721789592809316</v>
      </c>
      <c r="E13" s="827">
        <v>123.20716659977056</v>
      </c>
      <c r="F13" s="827">
        <v>120.71480184193132</v>
      </c>
      <c r="G13" s="827">
        <v>91.382726884232895</v>
      </c>
      <c r="H13" s="827">
        <v>54.640180468593883</v>
      </c>
      <c r="I13" s="827">
        <v>49.898964594869156</v>
      </c>
      <c r="J13" s="828">
        <v>43.936017551514418</v>
      </c>
      <c r="M13" s="4"/>
      <c r="N13" s="451"/>
      <c r="O13" s="451"/>
      <c r="P13" s="451"/>
      <c r="Q13" s="451"/>
      <c r="R13" s="451"/>
      <c r="S13" s="451"/>
      <c r="T13" s="451"/>
      <c r="U13" s="451"/>
      <c r="V13" s="4"/>
    </row>
    <row r="14" spans="1:22" ht="15" x14ac:dyDescent="0.25">
      <c r="B14" s="829" t="s">
        <v>21</v>
      </c>
      <c r="C14" s="829"/>
      <c r="D14" s="829"/>
      <c r="E14" s="829"/>
      <c r="F14" s="829"/>
      <c r="G14" s="829"/>
      <c r="H14" s="829"/>
      <c r="I14" s="829"/>
      <c r="J14" s="829"/>
      <c r="M14" s="5"/>
      <c r="N14" s="446"/>
      <c r="O14" s="446"/>
      <c r="P14" s="446"/>
      <c r="Q14" s="446"/>
      <c r="R14" s="446"/>
      <c r="S14" s="446"/>
      <c r="T14" s="446"/>
      <c r="U14" s="446"/>
      <c r="V14" s="447"/>
    </row>
    <row r="15" spans="1:22" ht="28.5" customHeight="1" x14ac:dyDescent="0.25">
      <c r="B15" s="980" t="s">
        <v>1203</v>
      </c>
      <c r="C15" s="980"/>
      <c r="D15" s="980"/>
      <c r="E15" s="980"/>
      <c r="F15" s="980"/>
      <c r="G15" s="980"/>
      <c r="H15" s="980"/>
      <c r="I15" s="980"/>
      <c r="J15" s="980"/>
      <c r="M15" s="5"/>
      <c r="N15" s="446"/>
      <c r="O15" s="446"/>
      <c r="P15" s="446"/>
      <c r="Q15" s="446"/>
      <c r="R15" s="446"/>
      <c r="S15" s="446"/>
      <c r="T15" s="446"/>
      <c r="U15" s="446"/>
      <c r="V15" s="447"/>
    </row>
    <row r="16" spans="1:22" ht="15.75" x14ac:dyDescent="0.25">
      <c r="B16" s="981" t="s">
        <v>1204</v>
      </c>
      <c r="C16" s="981"/>
      <c r="D16" s="981"/>
      <c r="E16" s="981"/>
      <c r="F16" s="981"/>
      <c r="G16" s="981"/>
      <c r="H16" s="981"/>
      <c r="I16" s="981"/>
      <c r="J16" s="981"/>
      <c r="M16" s="5"/>
      <c r="N16" s="446"/>
      <c r="O16" s="446"/>
      <c r="P16" s="446"/>
      <c r="Q16" s="446"/>
      <c r="R16" s="446"/>
      <c r="S16" s="446"/>
      <c r="T16" s="446"/>
      <c r="U16" s="446"/>
      <c r="V16" s="447"/>
    </row>
    <row r="17" spans="13:22" ht="15" x14ac:dyDescent="0.25">
      <c r="M17" s="5"/>
      <c r="N17" s="446"/>
      <c r="O17" s="446"/>
      <c r="P17" s="446"/>
      <c r="Q17" s="446"/>
      <c r="R17" s="446"/>
      <c r="S17" s="446"/>
      <c r="T17" s="446"/>
      <c r="U17" s="446"/>
      <c r="V17" s="447"/>
    </row>
    <row r="18" spans="13:22" ht="15" x14ac:dyDescent="0.25">
      <c r="M18" s="5"/>
      <c r="N18" s="446"/>
      <c r="O18" s="446"/>
      <c r="P18" s="446"/>
      <c r="Q18" s="446"/>
      <c r="R18" s="446"/>
      <c r="S18" s="446"/>
      <c r="T18" s="446"/>
      <c r="U18" s="446"/>
      <c r="V18" s="447"/>
    </row>
    <row r="19" spans="13:22" ht="15" x14ac:dyDescent="0.25">
      <c r="M19" s="5"/>
      <c r="N19" s="446"/>
      <c r="O19" s="446"/>
      <c r="P19" s="446"/>
      <c r="Q19" s="446"/>
      <c r="R19" s="446"/>
      <c r="S19" s="446"/>
      <c r="T19" s="446"/>
      <c r="U19" s="446"/>
      <c r="V19" s="447"/>
    </row>
    <row r="20" spans="13:22" ht="15" x14ac:dyDescent="0.25">
      <c r="M20" s="5"/>
      <c r="N20" s="446"/>
      <c r="O20" s="446"/>
      <c r="P20" s="446"/>
      <c r="Q20" s="446"/>
      <c r="R20" s="446"/>
      <c r="S20" s="446"/>
      <c r="T20" s="446"/>
      <c r="U20" s="446"/>
      <c r="V20" s="447"/>
    </row>
    <row r="21" spans="13:22" ht="15" x14ac:dyDescent="0.25">
      <c r="M21" s="5"/>
      <c r="N21" s="446"/>
      <c r="O21" s="446"/>
      <c r="P21" s="446"/>
      <c r="Q21" s="446"/>
      <c r="R21" s="446"/>
      <c r="S21" s="446"/>
      <c r="T21" s="446"/>
      <c r="U21" s="446"/>
      <c r="V21" s="447"/>
    </row>
    <row r="22" spans="13:22" s="2" customFormat="1" ht="15" x14ac:dyDescent="0.25">
      <c r="M22" s="5"/>
      <c r="N22" s="446"/>
      <c r="O22" s="446"/>
      <c r="P22" s="446"/>
      <c r="Q22" s="446"/>
      <c r="R22" s="446"/>
      <c r="S22" s="446"/>
      <c r="T22" s="446"/>
      <c r="U22" s="446"/>
      <c r="V22" s="447"/>
    </row>
    <row r="23" spans="13:22" s="2" customFormat="1" ht="15" x14ac:dyDescent="0.25">
      <c r="M23" s="5"/>
      <c r="N23" s="446"/>
      <c r="O23" s="446"/>
      <c r="P23" s="446"/>
      <c r="Q23" s="446"/>
      <c r="R23" s="446"/>
      <c r="S23" s="446"/>
      <c r="T23" s="446"/>
      <c r="U23" s="446"/>
      <c r="V23" s="447"/>
    </row>
    <row r="24" spans="13:22" s="2" customFormat="1" ht="15" x14ac:dyDescent="0.25">
      <c r="M24" s="5"/>
      <c r="N24" s="446"/>
      <c r="O24" s="446"/>
      <c r="P24" s="446"/>
      <c r="Q24" s="446"/>
      <c r="R24" s="446"/>
      <c r="S24" s="446"/>
      <c r="T24" s="446"/>
      <c r="U24" s="446"/>
      <c r="V24" s="447"/>
    </row>
    <row r="25" spans="13:22" s="2" customFormat="1" ht="15" x14ac:dyDescent="0.25">
      <c r="M25" s="5"/>
      <c r="N25" s="446"/>
      <c r="O25" s="446"/>
      <c r="P25" s="446"/>
      <c r="Q25" s="446"/>
      <c r="R25" s="446"/>
      <c r="S25" s="446"/>
      <c r="T25" s="446"/>
      <c r="U25" s="446"/>
      <c r="V25" s="447"/>
    </row>
    <row r="26" spans="13:22" s="2" customFormat="1" ht="15" x14ac:dyDescent="0.25">
      <c r="M26" s="5"/>
      <c r="N26" s="446"/>
      <c r="O26" s="446"/>
      <c r="P26" s="446"/>
      <c r="Q26" s="446"/>
      <c r="R26" s="446"/>
      <c r="S26" s="446"/>
      <c r="T26" s="446"/>
      <c r="U26" s="446"/>
      <c r="V26" s="447"/>
    </row>
    <row r="27" spans="13:22" s="2" customFormat="1" ht="15" x14ac:dyDescent="0.25">
      <c r="M27" s="5"/>
      <c r="N27" s="446"/>
      <c r="O27" s="446"/>
      <c r="P27" s="446"/>
      <c r="Q27" s="446"/>
      <c r="R27" s="446"/>
      <c r="S27" s="446"/>
      <c r="T27" s="446"/>
      <c r="U27" s="446"/>
      <c r="V27" s="447"/>
    </row>
    <row r="28" spans="13:22" s="2" customFormat="1" ht="15" x14ac:dyDescent="0.25">
      <c r="M28" s="5"/>
      <c r="N28" s="446"/>
      <c r="O28" s="446"/>
      <c r="P28" s="446"/>
      <c r="Q28" s="446"/>
      <c r="R28" s="446"/>
      <c r="S28" s="446"/>
      <c r="T28" s="446"/>
      <c r="U28" s="446"/>
      <c r="V28" s="447"/>
    </row>
    <row r="29" spans="13:22" s="2" customFormat="1" ht="15" x14ac:dyDescent="0.25">
      <c r="M29" s="5"/>
      <c r="N29" s="446"/>
      <c r="O29" s="446"/>
      <c r="P29" s="446"/>
      <c r="Q29" s="446"/>
      <c r="R29" s="446"/>
      <c r="S29" s="446"/>
      <c r="T29" s="446"/>
      <c r="U29" s="446"/>
      <c r="V29" s="447"/>
    </row>
    <row r="30" spans="13:22" s="2" customFormat="1" ht="15" x14ac:dyDescent="0.25">
      <c r="M30" s="5"/>
      <c r="N30" s="446"/>
      <c r="O30" s="446"/>
      <c r="P30" s="446"/>
      <c r="Q30" s="446"/>
      <c r="R30" s="446"/>
      <c r="S30" s="446"/>
      <c r="T30" s="446"/>
      <c r="U30" s="446"/>
      <c r="V30" s="447"/>
    </row>
    <row r="31" spans="13:22" s="2" customFormat="1" ht="15" x14ac:dyDescent="0.25">
      <c r="M31" s="5"/>
      <c r="N31" s="446"/>
      <c r="O31" s="446"/>
      <c r="P31" s="446"/>
      <c r="Q31" s="446"/>
      <c r="R31" s="446"/>
      <c r="S31" s="446"/>
      <c r="T31" s="446"/>
      <c r="U31" s="446"/>
      <c r="V31" s="447"/>
    </row>
    <row r="32" spans="13:22" s="2" customFormat="1" ht="15" x14ac:dyDescent="0.25">
      <c r="M32" s="5"/>
      <c r="N32" s="446"/>
      <c r="O32" s="446"/>
      <c r="P32" s="446"/>
      <c r="Q32" s="446"/>
      <c r="R32" s="446"/>
      <c r="S32" s="446"/>
      <c r="T32" s="446"/>
      <c r="U32" s="446"/>
      <c r="V32" s="447"/>
    </row>
    <row r="33" spans="13:22" s="2" customFormat="1" ht="15" x14ac:dyDescent="0.25">
      <c r="M33" s="5"/>
      <c r="N33" s="446"/>
      <c r="O33" s="446"/>
      <c r="P33" s="446"/>
      <c r="Q33" s="446"/>
      <c r="R33" s="446"/>
      <c r="S33" s="446"/>
      <c r="T33" s="446"/>
      <c r="U33" s="446"/>
      <c r="V33" s="447"/>
    </row>
    <row r="34" spans="13:22" s="2" customFormat="1" ht="15" x14ac:dyDescent="0.25">
      <c r="M34" s="5"/>
      <c r="N34" s="446"/>
      <c r="O34" s="446"/>
      <c r="P34" s="446"/>
      <c r="Q34" s="446"/>
      <c r="R34" s="446"/>
      <c r="S34" s="446"/>
      <c r="T34" s="446"/>
      <c r="U34" s="446"/>
      <c r="V34" s="447"/>
    </row>
    <row r="35" spans="13:22" s="2" customFormat="1" ht="15" x14ac:dyDescent="0.25">
      <c r="M35" s="5"/>
      <c r="N35" s="446"/>
      <c r="O35" s="446"/>
      <c r="P35" s="446"/>
      <c r="Q35" s="446"/>
      <c r="R35" s="446"/>
      <c r="S35" s="446"/>
      <c r="T35" s="446"/>
      <c r="U35" s="446"/>
      <c r="V35" s="447"/>
    </row>
    <row r="36" spans="13:22" s="2" customFormat="1" ht="15" x14ac:dyDescent="0.25">
      <c r="M36" s="5"/>
      <c r="N36" s="446"/>
      <c r="O36" s="446"/>
      <c r="P36" s="446"/>
      <c r="Q36" s="446"/>
      <c r="R36" s="446"/>
      <c r="S36" s="446"/>
      <c r="T36" s="446"/>
      <c r="U36" s="446"/>
      <c r="V36" s="447"/>
    </row>
    <row r="37" spans="13:22" s="2" customFormat="1" ht="15" x14ac:dyDescent="0.25">
      <c r="M37" s="5"/>
      <c r="N37" s="446"/>
      <c r="O37" s="446"/>
      <c r="P37" s="446"/>
      <c r="Q37" s="446"/>
      <c r="R37" s="446"/>
      <c r="S37" s="446"/>
      <c r="T37" s="446"/>
      <c r="U37" s="446"/>
      <c r="V37" s="447"/>
    </row>
    <row r="38" spans="13:22" s="2" customFormat="1" ht="15" x14ac:dyDescent="0.25">
      <c r="M38" s="5"/>
      <c r="N38" s="446"/>
      <c r="O38" s="446"/>
      <c r="P38" s="446"/>
      <c r="Q38" s="446"/>
      <c r="R38" s="446"/>
      <c r="S38" s="446"/>
      <c r="T38" s="446"/>
      <c r="U38" s="446"/>
      <c r="V38" s="447"/>
    </row>
    <row r="39" spans="13:22" s="2" customFormat="1" ht="15" x14ac:dyDescent="0.25">
      <c r="M39" s="5"/>
      <c r="N39" s="446"/>
      <c r="O39" s="446"/>
      <c r="P39" s="446"/>
      <c r="Q39" s="446"/>
      <c r="R39" s="446"/>
      <c r="S39" s="446"/>
      <c r="T39" s="446"/>
      <c r="U39" s="446"/>
      <c r="V39" s="447"/>
    </row>
    <row r="40" spans="13:22" s="2" customFormat="1" x14ac:dyDescent="0.2"/>
    <row r="41" spans="13:22" s="2" customFormat="1" x14ac:dyDescent="0.2"/>
    <row r="42" spans="13:22" s="2" customFormat="1" x14ac:dyDescent="0.2"/>
    <row r="43" spans="13:22" s="2" customFormat="1" x14ac:dyDescent="0.2"/>
  </sheetData>
  <customSheetViews>
    <customSheetView guid="{0130A164-47D8-42ED-BFB0-B8B31D263DDE}" scale="106">
      <selection activeCell="A9" sqref="A9"/>
      <pageMargins left="0" right="0" top="0" bottom="0" header="0" footer="0"/>
      <pageSetup orientation="portrait" r:id="rId1"/>
      <headerFooter alignWithMargins="0"/>
    </customSheetView>
  </customSheetViews>
  <mergeCells count="4">
    <mergeCell ref="B3:B4"/>
    <mergeCell ref="C3:J3"/>
    <mergeCell ref="B15:J15"/>
    <mergeCell ref="B16:J16"/>
  </mergeCells>
  <pageMargins left="0.75" right="0.75" top="1" bottom="1" header="0.5" footer="0.5"/>
  <pageSetup orientation="portrait"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G34"/>
  <sheetViews>
    <sheetView showGridLines="0" zoomScaleNormal="100" workbookViewId="0"/>
  </sheetViews>
  <sheetFormatPr baseColWidth="10" defaultColWidth="9.42578125" defaultRowHeight="15" x14ac:dyDescent="0.25"/>
  <cols>
    <col min="1" max="1" width="16.5703125" style="15" customWidth="1"/>
    <col min="2" max="2" width="26.42578125" style="15" customWidth="1"/>
    <col min="3" max="3" width="35.42578125" style="15" customWidth="1"/>
    <col min="4" max="4" width="9.42578125" style="15"/>
    <col min="5" max="5" width="8.7109375" style="15" customWidth="1"/>
    <col min="6" max="6" width="9.42578125" style="15"/>
    <col min="7" max="7" width="9.85546875" style="15" customWidth="1"/>
    <col min="8" max="16384" width="9.42578125" style="15"/>
  </cols>
  <sheetData>
    <row r="1" spans="1:7" x14ac:dyDescent="0.25">
      <c r="A1" s="98" t="str">
        <f ca="1">MID(CELL("filename",A1),FIND("]",CELL("filename",A1))+1,256)</f>
        <v>Table A6.4–2</v>
      </c>
      <c r="B1" s="386" t="s">
        <v>584</v>
      </c>
      <c r="C1" s="113"/>
      <c r="D1" s="113"/>
      <c r="E1" s="113"/>
    </row>
    <row r="2" spans="1:7" x14ac:dyDescent="0.25">
      <c r="A2" s="98"/>
      <c r="B2" s="113"/>
      <c r="C2" s="113"/>
      <c r="D2" s="113"/>
      <c r="E2" s="113"/>
      <c r="G2" s="35"/>
    </row>
    <row r="3" spans="1:7" ht="18" customHeight="1" x14ac:dyDescent="0.25">
      <c r="A3" s="98"/>
      <c r="B3" s="387" t="s">
        <v>585</v>
      </c>
      <c r="C3" s="206" t="s">
        <v>586</v>
      </c>
      <c r="D3" s="113"/>
      <c r="E3" s="113"/>
      <c r="F3" s="982"/>
      <c r="G3" s="35"/>
    </row>
    <row r="4" spans="1:7" ht="15.75" customHeight="1" x14ac:dyDescent="0.3">
      <c r="A4" s="98"/>
      <c r="B4" s="207"/>
      <c r="C4" s="607" t="s">
        <v>587</v>
      </c>
      <c r="D4" s="113"/>
      <c r="E4" s="113"/>
      <c r="F4" s="982"/>
      <c r="G4" s="35"/>
    </row>
    <row r="5" spans="1:7" x14ac:dyDescent="0.25">
      <c r="A5" s="98"/>
      <c r="B5" s="983" t="s">
        <v>588</v>
      </c>
      <c r="C5" s="984"/>
      <c r="D5" s="113"/>
      <c r="E5" s="113"/>
      <c r="F5" s="982"/>
      <c r="G5" s="35"/>
    </row>
    <row r="6" spans="1:7" x14ac:dyDescent="0.25">
      <c r="A6" s="98"/>
      <c r="B6" s="208" t="s">
        <v>589</v>
      </c>
      <c r="C6" s="209">
        <v>1.5</v>
      </c>
      <c r="D6" s="113"/>
      <c r="E6" s="113"/>
      <c r="F6" s="982"/>
      <c r="G6" s="35"/>
    </row>
    <row r="7" spans="1:7" x14ac:dyDescent="0.25">
      <c r="A7" s="98"/>
      <c r="B7" s="208" t="s">
        <v>590</v>
      </c>
      <c r="C7" s="209">
        <v>1.5</v>
      </c>
      <c r="D7" s="113"/>
      <c r="E7" s="113"/>
      <c r="F7" s="982"/>
      <c r="G7" s="35"/>
    </row>
    <row r="8" spans="1:7" x14ac:dyDescent="0.25">
      <c r="A8" s="98"/>
      <c r="B8" s="208" t="s">
        <v>591</v>
      </c>
      <c r="C8" s="209">
        <v>1.5</v>
      </c>
      <c r="D8" s="113"/>
      <c r="E8" s="113"/>
      <c r="F8" s="982"/>
    </row>
    <row r="9" spans="1:7" x14ac:dyDescent="0.25">
      <c r="A9" s="98"/>
      <c r="B9" s="208" t="s">
        <v>592</v>
      </c>
      <c r="C9" s="209">
        <v>1.5</v>
      </c>
      <c r="D9" s="113"/>
      <c r="E9" s="113"/>
      <c r="F9" s="982"/>
    </row>
    <row r="10" spans="1:7" x14ac:dyDescent="0.25">
      <c r="A10" s="98"/>
      <c r="B10" s="208" t="s">
        <v>593</v>
      </c>
      <c r="C10" s="209">
        <v>1.5</v>
      </c>
      <c r="D10" s="113"/>
      <c r="E10" s="113"/>
      <c r="F10" s="982"/>
    </row>
    <row r="11" spans="1:7" x14ac:dyDescent="0.25">
      <c r="A11" s="98"/>
      <c r="B11" s="985" t="s">
        <v>594</v>
      </c>
      <c r="C11" s="986"/>
      <c r="D11" s="113"/>
      <c r="E11" s="113"/>
      <c r="F11" s="982"/>
    </row>
    <row r="12" spans="1:7" x14ac:dyDescent="0.25">
      <c r="A12" s="98"/>
      <c r="B12" s="208" t="s">
        <v>595</v>
      </c>
      <c r="C12" s="209">
        <v>8</v>
      </c>
      <c r="D12" s="113"/>
      <c r="E12" s="113"/>
      <c r="F12" s="982"/>
    </row>
    <row r="13" spans="1:7" x14ac:dyDescent="0.25">
      <c r="A13" s="98"/>
      <c r="B13" s="208" t="s">
        <v>596</v>
      </c>
      <c r="C13" s="209">
        <v>8</v>
      </c>
      <c r="D13" s="113"/>
      <c r="E13" s="113"/>
      <c r="F13" s="982"/>
    </row>
    <row r="14" spans="1:7" x14ac:dyDescent="0.25">
      <c r="A14" s="98"/>
      <c r="B14" s="208" t="s">
        <v>597</v>
      </c>
      <c r="C14" s="209">
        <v>5</v>
      </c>
      <c r="D14" s="113"/>
      <c r="E14" s="113"/>
      <c r="F14" s="982"/>
    </row>
    <row r="15" spans="1:7" x14ac:dyDescent="0.25">
      <c r="A15" s="98"/>
      <c r="B15" s="208" t="s">
        <v>598</v>
      </c>
      <c r="C15" s="209">
        <v>18</v>
      </c>
      <c r="D15" s="113"/>
      <c r="E15" s="113"/>
      <c r="F15" s="982"/>
    </row>
    <row r="16" spans="1:7" x14ac:dyDescent="0.25">
      <c r="A16" s="98"/>
      <c r="B16" s="208" t="s">
        <v>599</v>
      </c>
      <c r="C16" s="209">
        <v>55</v>
      </c>
      <c r="D16" s="113"/>
      <c r="E16" s="113"/>
      <c r="F16" s="982"/>
    </row>
    <row r="17" spans="1:6" x14ac:dyDescent="0.25">
      <c r="A17" s="98"/>
      <c r="B17" s="208" t="s">
        <v>600</v>
      </c>
      <c r="C17" s="209">
        <v>8</v>
      </c>
      <c r="D17" s="113"/>
      <c r="E17" s="113"/>
      <c r="F17" s="982"/>
    </row>
    <row r="18" spans="1:6" x14ac:dyDescent="0.25">
      <c r="A18" s="98"/>
      <c r="B18" s="208" t="s">
        <v>601</v>
      </c>
      <c r="C18" s="209">
        <v>20</v>
      </c>
      <c r="D18" s="113"/>
      <c r="E18" s="113"/>
      <c r="F18" s="982"/>
    </row>
    <row r="19" spans="1:6" x14ac:dyDescent="0.25">
      <c r="A19" s="98"/>
      <c r="B19" s="208" t="s">
        <v>602</v>
      </c>
      <c r="C19" s="209">
        <v>1.5</v>
      </c>
      <c r="D19" s="113"/>
      <c r="E19" s="113"/>
      <c r="F19" s="982"/>
    </row>
    <row r="20" spans="1:6" x14ac:dyDescent="0.25">
      <c r="A20" s="98"/>
      <c r="B20" s="208" t="s">
        <v>603</v>
      </c>
      <c r="C20" s="209" t="s">
        <v>181</v>
      </c>
      <c r="D20" s="113"/>
      <c r="E20" s="113"/>
      <c r="F20" s="982"/>
    </row>
    <row r="21" spans="1:6" x14ac:dyDescent="0.25">
      <c r="A21" s="98"/>
      <c r="B21" s="208" t="s">
        <v>604</v>
      </c>
      <c r="C21" s="209" t="s">
        <v>181</v>
      </c>
      <c r="D21" s="113"/>
      <c r="E21" s="113"/>
      <c r="F21" s="982"/>
    </row>
    <row r="22" spans="1:6" x14ac:dyDescent="0.25">
      <c r="A22" s="98"/>
      <c r="B22" s="208" t="s">
        <v>605</v>
      </c>
      <c r="C22" s="210" t="s">
        <v>181</v>
      </c>
      <c r="D22" s="113"/>
      <c r="E22" s="113"/>
      <c r="F22" s="982"/>
    </row>
    <row r="23" spans="1:6" x14ac:dyDescent="0.25">
      <c r="A23" s="98"/>
      <c r="B23" s="208" t="s">
        <v>606</v>
      </c>
      <c r="C23" s="210">
        <v>10</v>
      </c>
      <c r="D23" s="113"/>
      <c r="E23" s="113"/>
      <c r="F23" s="982"/>
    </row>
    <row r="24" spans="1:6" x14ac:dyDescent="0.25">
      <c r="A24" s="98"/>
      <c r="B24" s="985" t="s">
        <v>607</v>
      </c>
      <c r="C24" s="986"/>
      <c r="D24" s="113"/>
      <c r="E24" s="113"/>
      <c r="F24" s="982"/>
    </row>
    <row r="25" spans="1:6" x14ac:dyDescent="0.25">
      <c r="A25" s="98"/>
      <c r="B25" s="208" t="s">
        <v>608</v>
      </c>
      <c r="C25" s="209" t="s">
        <v>181</v>
      </c>
      <c r="D25" s="113"/>
      <c r="E25" s="113"/>
      <c r="F25" s="982"/>
    </row>
    <row r="26" spans="1:6" x14ac:dyDescent="0.25">
      <c r="A26" s="98"/>
      <c r="B26" s="208" t="s">
        <v>609</v>
      </c>
      <c r="C26" s="209" t="s">
        <v>181</v>
      </c>
      <c r="D26" s="113"/>
      <c r="E26" s="113"/>
      <c r="F26" s="982"/>
    </row>
    <row r="27" spans="1:6" x14ac:dyDescent="0.25">
      <c r="A27" s="98"/>
      <c r="B27" s="388" t="s">
        <v>610</v>
      </c>
      <c r="C27" s="389" t="s">
        <v>181</v>
      </c>
      <c r="D27" s="113"/>
      <c r="E27" s="113"/>
      <c r="F27" s="982"/>
    </row>
    <row r="28" spans="1:6" x14ac:dyDescent="0.25">
      <c r="A28" s="98"/>
      <c r="B28" s="390"/>
      <c r="C28" s="197"/>
      <c r="D28" s="113"/>
      <c r="E28" s="113"/>
      <c r="F28" s="982"/>
    </row>
    <row r="29" spans="1:6" x14ac:dyDescent="0.25">
      <c r="A29" s="98"/>
      <c r="B29" s="191" t="s">
        <v>21</v>
      </c>
      <c r="C29" s="192"/>
      <c r="D29" s="113"/>
      <c r="E29" s="113"/>
      <c r="F29" s="982"/>
    </row>
    <row r="30" spans="1:6" x14ac:dyDescent="0.25">
      <c r="A30" s="98"/>
      <c r="B30" s="191" t="s">
        <v>1</v>
      </c>
      <c r="C30" s="192"/>
      <c r="D30" s="113"/>
      <c r="E30" s="113"/>
      <c r="F30" s="982"/>
    </row>
    <row r="31" spans="1:6" ht="21" customHeight="1" x14ac:dyDescent="0.25">
      <c r="A31" s="98"/>
      <c r="B31" s="191" t="s">
        <v>1145</v>
      </c>
      <c r="C31" s="192"/>
      <c r="D31" s="113"/>
      <c r="E31" s="113"/>
    </row>
    <row r="32" spans="1:6" ht="16.5" customHeight="1" x14ac:dyDescent="0.25">
      <c r="A32" s="98"/>
      <c r="B32" s="182"/>
      <c r="C32" s="183"/>
      <c r="D32" s="113"/>
      <c r="E32" s="113"/>
    </row>
    <row r="33" spans="1:5" x14ac:dyDescent="0.25">
      <c r="A33" s="98"/>
      <c r="B33" s="142"/>
      <c r="C33" s="142"/>
      <c r="D33" s="98"/>
      <c r="E33" s="98"/>
    </row>
    <row r="34" spans="1:5" x14ac:dyDescent="0.25">
      <c r="B34" s="31"/>
      <c r="C34" s="31"/>
    </row>
  </sheetData>
  <customSheetViews>
    <customSheetView guid="{0130A164-47D8-42ED-BFB0-B8B31D263DDE}" topLeftCell="A3">
      <selection activeCell="G9" sqref="G9"/>
      <pageMargins left="0" right="0" top="0" bottom="0" header="0" footer="0"/>
      <pageSetup orientation="portrait" r:id="rId1"/>
    </customSheetView>
  </customSheetViews>
  <mergeCells count="4">
    <mergeCell ref="F3:F30"/>
    <mergeCell ref="B5:C5"/>
    <mergeCell ref="B11:C11"/>
    <mergeCell ref="B24:C24"/>
  </mergeCells>
  <pageMargins left="0.7" right="0.7" top="0.75" bottom="0.75" header="0.3" footer="0.3"/>
  <pageSetup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F20"/>
  <sheetViews>
    <sheetView showGridLines="0" zoomScaleNormal="100" workbookViewId="0"/>
  </sheetViews>
  <sheetFormatPr baseColWidth="10" defaultColWidth="9.42578125" defaultRowHeight="15" x14ac:dyDescent="0.25"/>
  <cols>
    <col min="1" max="1" width="16.5703125" style="6" customWidth="1"/>
    <col min="2" max="2" width="23.42578125" style="6" customWidth="1"/>
    <col min="3" max="3" width="56" style="6" customWidth="1"/>
    <col min="4" max="4" width="13" style="6" customWidth="1"/>
    <col min="5" max="16384" width="9.42578125" style="6"/>
  </cols>
  <sheetData>
    <row r="1" spans="1:6" s="33" customFormat="1" ht="16.5" x14ac:dyDescent="0.3">
      <c r="A1" s="141" t="str">
        <f ca="1">MID(CELL("filename",A1),FIND("]",CELL("filename",A1))+1,256)</f>
        <v>Table A6.4–3</v>
      </c>
      <c r="B1" s="202" t="s">
        <v>611</v>
      </c>
      <c r="C1" s="176"/>
      <c r="D1" s="176"/>
      <c r="E1" s="31"/>
      <c r="F1" s="31"/>
    </row>
    <row r="2" spans="1:6" s="33" customFormat="1" ht="15.75" thickBot="1" x14ac:dyDescent="0.3">
      <c r="A2" s="141"/>
      <c r="B2" s="176"/>
      <c r="C2" s="176"/>
      <c r="D2" s="176"/>
      <c r="E2" s="31"/>
      <c r="F2" s="31"/>
    </row>
    <row r="3" spans="1:6" s="33" customFormat="1" ht="25.5" customHeight="1" thickBot="1" x14ac:dyDescent="0.3">
      <c r="A3" s="141"/>
      <c r="B3" s="776" t="s">
        <v>612</v>
      </c>
      <c r="C3" s="187" t="s">
        <v>1188</v>
      </c>
      <c r="D3" s="176"/>
      <c r="E3" s="31"/>
      <c r="F3" s="31"/>
    </row>
    <row r="4" spans="1:6" s="33" customFormat="1" ht="16.5" x14ac:dyDescent="0.25">
      <c r="A4" s="141"/>
      <c r="B4" s="551" t="s">
        <v>613</v>
      </c>
      <c r="C4" s="439">
        <v>0.24</v>
      </c>
      <c r="D4" s="176"/>
      <c r="E4" s="31"/>
      <c r="F4" s="31"/>
    </row>
    <row r="5" spans="1:6" s="33" customFormat="1" ht="16.5" x14ac:dyDescent="0.25">
      <c r="A5" s="141"/>
      <c r="B5" s="551" t="s">
        <v>614</v>
      </c>
      <c r="C5" s="439">
        <v>0.19</v>
      </c>
      <c r="D5" s="176"/>
      <c r="E5" s="31"/>
      <c r="F5" s="31"/>
    </row>
    <row r="6" spans="1:6" s="33" customFormat="1" x14ac:dyDescent="0.25">
      <c r="A6" s="141"/>
      <c r="B6" s="551" t="s">
        <v>595</v>
      </c>
      <c r="C6" s="439">
        <v>0.19</v>
      </c>
      <c r="D6" s="176"/>
      <c r="E6" s="31"/>
      <c r="F6" s="31"/>
    </row>
    <row r="7" spans="1:6" s="33" customFormat="1" x14ac:dyDescent="0.25">
      <c r="A7" s="141"/>
      <c r="B7" s="552" t="s">
        <v>597</v>
      </c>
      <c r="C7" s="438">
        <v>0.18</v>
      </c>
      <c r="D7" s="176"/>
      <c r="E7" s="31"/>
      <c r="F7" s="31"/>
    </row>
    <row r="8" spans="1:6" s="33" customFormat="1" x14ac:dyDescent="0.25">
      <c r="A8" s="141"/>
      <c r="B8" s="552" t="s">
        <v>598</v>
      </c>
      <c r="C8" s="438">
        <v>0.3</v>
      </c>
      <c r="D8" s="176"/>
      <c r="E8" s="31"/>
      <c r="F8" s="31"/>
    </row>
    <row r="9" spans="1:6" s="33" customFormat="1" x14ac:dyDescent="0.25">
      <c r="A9" s="141"/>
      <c r="B9" s="552" t="s">
        <v>615</v>
      </c>
      <c r="C9" s="438">
        <v>0.48</v>
      </c>
      <c r="D9" s="176"/>
      <c r="E9" s="31"/>
      <c r="F9" s="31"/>
    </row>
    <row r="10" spans="1:6" s="33" customFormat="1" x14ac:dyDescent="0.25">
      <c r="A10" s="141"/>
      <c r="B10" s="552" t="s">
        <v>609</v>
      </c>
      <c r="C10" s="438">
        <v>0.39</v>
      </c>
      <c r="D10" s="176"/>
      <c r="E10" s="31"/>
      <c r="F10" s="31"/>
    </row>
    <row r="11" spans="1:6" s="33" customFormat="1" x14ac:dyDescent="0.25">
      <c r="A11" s="141"/>
      <c r="B11" s="552" t="s">
        <v>616</v>
      </c>
      <c r="C11" s="438">
        <v>0.36</v>
      </c>
      <c r="D11" s="176"/>
      <c r="E11" s="31"/>
      <c r="F11" s="31"/>
    </row>
    <row r="12" spans="1:6" s="33" customFormat="1" ht="15.75" thickBot="1" x14ac:dyDescent="0.3">
      <c r="A12" s="141"/>
      <c r="B12" s="666" t="s">
        <v>610</v>
      </c>
      <c r="C12" s="634">
        <v>0.36</v>
      </c>
      <c r="D12" s="176"/>
      <c r="E12" s="31"/>
      <c r="F12" s="31"/>
    </row>
    <row r="13" spans="1:6" ht="21" customHeight="1" x14ac:dyDescent="0.25">
      <c r="A13" s="102"/>
      <c r="B13" s="203" t="s">
        <v>21</v>
      </c>
      <c r="C13" s="204"/>
      <c r="D13" s="205"/>
      <c r="E13" s="15"/>
      <c r="F13" s="15"/>
    </row>
    <row r="14" spans="1:6" x14ac:dyDescent="0.25">
      <c r="A14" s="102"/>
      <c r="B14" s="203" t="s">
        <v>617</v>
      </c>
      <c r="C14" s="204"/>
      <c r="D14" s="205"/>
      <c r="E14" s="15"/>
      <c r="F14" s="15"/>
    </row>
    <row r="15" spans="1:6" x14ac:dyDescent="0.25">
      <c r="A15" s="102"/>
      <c r="B15" s="409" t="s">
        <v>618</v>
      </c>
      <c r="C15" s="204"/>
      <c r="D15" s="205"/>
      <c r="E15" s="15"/>
      <c r="F15" s="15"/>
    </row>
    <row r="16" spans="1:6" x14ac:dyDescent="0.25">
      <c r="A16" s="102"/>
      <c r="B16" s="409" t="s">
        <v>619</v>
      </c>
      <c r="C16" s="204"/>
      <c r="D16" s="205"/>
      <c r="E16" s="15"/>
      <c r="F16" s="15"/>
    </row>
    <row r="17" spans="1:6" ht="33.75" customHeight="1" x14ac:dyDescent="0.25">
      <c r="A17" s="102"/>
      <c r="B17" s="987" t="s">
        <v>1189</v>
      </c>
      <c r="C17" s="987"/>
      <c r="D17" s="987"/>
      <c r="E17" s="15"/>
      <c r="F17" s="15"/>
    </row>
    <row r="18" spans="1:6" x14ac:dyDescent="0.25">
      <c r="A18" s="102"/>
      <c r="B18" s="98"/>
      <c r="C18" s="98"/>
      <c r="D18" s="98"/>
      <c r="E18" s="15"/>
      <c r="F18" s="15"/>
    </row>
    <row r="19" spans="1:6" x14ac:dyDescent="0.25">
      <c r="B19" s="15"/>
      <c r="C19" s="15"/>
      <c r="D19" s="15"/>
      <c r="E19" s="15"/>
      <c r="F19" s="15"/>
    </row>
    <row r="20" spans="1:6" x14ac:dyDescent="0.25">
      <c r="B20" s="15"/>
      <c r="C20" s="15"/>
      <c r="D20" s="15"/>
      <c r="E20" s="15"/>
      <c r="F20" s="15"/>
    </row>
  </sheetData>
  <customSheetViews>
    <customSheetView guid="{0130A164-47D8-42ED-BFB0-B8B31D263DDE}">
      <selection activeCell="J16" sqref="J16"/>
      <pageMargins left="0" right="0" top="0" bottom="0" header="0" footer="0"/>
      <pageSetup orientation="portrait" r:id="rId1"/>
    </customSheetView>
  </customSheetViews>
  <mergeCells count="1">
    <mergeCell ref="B17:D17"/>
  </mergeCell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I20"/>
  <sheetViews>
    <sheetView showGridLines="0" zoomScaleNormal="100" workbookViewId="0"/>
  </sheetViews>
  <sheetFormatPr baseColWidth="10" defaultColWidth="9.42578125" defaultRowHeight="15" x14ac:dyDescent="0.25"/>
  <cols>
    <col min="1" max="1" width="17" style="6" customWidth="1"/>
    <col min="2" max="2" width="20" style="6" customWidth="1"/>
    <col min="3" max="3" width="19.42578125" style="6" customWidth="1"/>
    <col min="4" max="4" width="26" style="6" customWidth="1"/>
    <col min="5" max="5" width="29.42578125" style="6" customWidth="1"/>
    <col min="6" max="6" width="20.5703125" style="6" customWidth="1"/>
    <col min="7" max="16384" width="9.42578125" style="6"/>
  </cols>
  <sheetData>
    <row r="1" spans="1:9" s="33" customFormat="1" x14ac:dyDescent="0.25">
      <c r="A1" s="141" t="str">
        <f ca="1">MID(CELL("filename",A1),FIND("]",CELL("filename",A1))+1,256)</f>
        <v>Table A6.4–4</v>
      </c>
      <c r="B1" s="201" t="s">
        <v>620</v>
      </c>
      <c r="C1" s="176"/>
      <c r="D1" s="176"/>
      <c r="E1" s="176"/>
      <c r="F1" s="176"/>
      <c r="G1" s="142"/>
      <c r="H1" s="31"/>
      <c r="I1" s="31"/>
    </row>
    <row r="2" spans="1:9" s="33" customFormat="1" ht="15.75" thickBot="1" x14ac:dyDescent="0.3">
      <c r="A2" s="141"/>
      <c r="B2" s="176"/>
      <c r="C2" s="176"/>
      <c r="D2" s="176"/>
      <c r="E2" s="176"/>
      <c r="F2" s="176"/>
      <c r="G2" s="142"/>
      <c r="H2" s="31"/>
      <c r="I2" s="31"/>
    </row>
    <row r="3" spans="1:9" s="33" customFormat="1" ht="32.25" customHeight="1" thickBot="1" x14ac:dyDescent="0.35">
      <c r="A3" s="141"/>
      <c r="B3" s="199" t="s">
        <v>621</v>
      </c>
      <c r="C3" s="200" t="s">
        <v>622</v>
      </c>
      <c r="D3" s="178" t="s">
        <v>623</v>
      </c>
      <c r="E3" s="178" t="s">
        <v>624</v>
      </c>
      <c r="F3" s="179" t="s">
        <v>625</v>
      </c>
      <c r="G3" s="142"/>
      <c r="H3" s="31"/>
      <c r="I3" s="31"/>
    </row>
    <row r="4" spans="1:9" s="33" customFormat="1" ht="15" customHeight="1" x14ac:dyDescent="0.25">
      <c r="A4" s="141"/>
      <c r="B4" s="552" t="s">
        <v>626</v>
      </c>
      <c r="C4" s="180">
        <v>0.2</v>
      </c>
      <c r="D4" s="180">
        <v>0.02</v>
      </c>
      <c r="E4" s="180">
        <v>0.01</v>
      </c>
      <c r="F4" s="438">
        <v>0.01</v>
      </c>
      <c r="G4" s="142"/>
      <c r="H4" s="31"/>
      <c r="I4" s="31"/>
    </row>
    <row r="5" spans="1:9" s="33" customFormat="1" x14ac:dyDescent="0.25">
      <c r="A5" s="141"/>
      <c r="B5" s="552" t="s">
        <v>607</v>
      </c>
      <c r="C5" s="180">
        <v>0.2</v>
      </c>
      <c r="D5" s="180">
        <v>1.4999999999999999E-2</v>
      </c>
      <c r="E5" s="180">
        <v>1.4999999999999999E-2</v>
      </c>
      <c r="F5" s="438">
        <v>1.4999999999999999E-2</v>
      </c>
      <c r="G5" s="142"/>
      <c r="H5" s="31"/>
      <c r="I5" s="31"/>
    </row>
    <row r="6" spans="1:9" s="33" customFormat="1" x14ac:dyDescent="0.25">
      <c r="A6" s="141"/>
      <c r="B6" s="552" t="s">
        <v>598</v>
      </c>
      <c r="C6" s="180" t="s">
        <v>627</v>
      </c>
      <c r="D6" s="180">
        <v>0.01</v>
      </c>
      <c r="E6" s="180">
        <v>0.01</v>
      </c>
      <c r="F6" s="438">
        <v>0.01</v>
      </c>
      <c r="G6" s="142"/>
      <c r="H6" s="31"/>
      <c r="I6" s="31"/>
    </row>
    <row r="7" spans="1:9" s="33" customFormat="1" x14ac:dyDescent="0.25">
      <c r="A7" s="141"/>
      <c r="B7" s="552" t="s">
        <v>597</v>
      </c>
      <c r="C7" s="180" t="s">
        <v>627</v>
      </c>
      <c r="D7" s="180">
        <v>0.01</v>
      </c>
      <c r="E7" s="180">
        <v>0.01</v>
      </c>
      <c r="F7" s="438" t="s">
        <v>627</v>
      </c>
      <c r="G7" s="142"/>
      <c r="H7" s="31"/>
      <c r="I7" s="31"/>
    </row>
    <row r="8" spans="1:9" s="33" customFormat="1" x14ac:dyDescent="0.25">
      <c r="A8" s="141"/>
      <c r="B8" s="552" t="s">
        <v>595</v>
      </c>
      <c r="C8" s="180">
        <v>0.2</v>
      </c>
      <c r="D8" s="180">
        <v>0.01</v>
      </c>
      <c r="E8" s="180">
        <v>0.01</v>
      </c>
      <c r="F8" s="438">
        <v>0.01</v>
      </c>
      <c r="G8" s="142"/>
      <c r="H8" s="31"/>
      <c r="I8" s="31"/>
    </row>
    <row r="9" spans="1:9" s="33" customFormat="1" ht="15.75" thickBot="1" x14ac:dyDescent="0.3">
      <c r="A9" s="141"/>
      <c r="B9" s="666" t="s">
        <v>596</v>
      </c>
      <c r="C9" s="635">
        <v>0.2</v>
      </c>
      <c r="D9" s="635">
        <v>0.01</v>
      </c>
      <c r="E9" s="635">
        <v>0.01</v>
      </c>
      <c r="F9" s="634">
        <v>0.01</v>
      </c>
      <c r="G9" s="142"/>
      <c r="H9" s="31"/>
      <c r="I9" s="31"/>
    </row>
    <row r="10" spans="1:9" s="33" customFormat="1" ht="11.85" customHeight="1" x14ac:dyDescent="0.25">
      <c r="A10" s="141"/>
      <c r="B10" s="184"/>
      <c r="C10" s="180"/>
      <c r="D10" s="180"/>
      <c r="E10" s="180"/>
      <c r="F10" s="180"/>
      <c r="G10" s="142"/>
      <c r="H10" s="31"/>
      <c r="I10" s="31"/>
    </row>
    <row r="11" spans="1:9" s="33" customFormat="1" ht="16.5" customHeight="1" x14ac:dyDescent="0.25">
      <c r="A11" s="141"/>
      <c r="B11" s="182" t="s">
        <v>21</v>
      </c>
      <c r="C11" s="183"/>
      <c r="D11" s="183"/>
      <c r="E11" s="183"/>
      <c r="F11" s="183"/>
      <c r="G11" s="142"/>
      <c r="H11" s="31"/>
      <c r="I11" s="31"/>
    </row>
    <row r="12" spans="1:9" s="33" customFormat="1" ht="16.5" customHeight="1" x14ac:dyDescent="0.25">
      <c r="A12" s="141"/>
      <c r="B12" s="182" t="s">
        <v>0</v>
      </c>
      <c r="C12" s="183"/>
      <c r="D12" s="183"/>
      <c r="E12" s="183"/>
      <c r="F12" s="183"/>
      <c r="G12" s="142"/>
      <c r="H12" s="31"/>
      <c r="I12" s="31"/>
    </row>
    <row r="13" spans="1:9" ht="20.25" customHeight="1" x14ac:dyDescent="0.25">
      <c r="A13" s="102"/>
      <c r="B13" s="191" t="s">
        <v>628</v>
      </c>
      <c r="C13" s="192"/>
      <c r="D13" s="192"/>
      <c r="E13" s="192"/>
      <c r="F13" s="192"/>
      <c r="G13" s="98"/>
      <c r="H13" s="15"/>
      <c r="I13" s="15"/>
    </row>
    <row r="14" spans="1:9" ht="42" customHeight="1" x14ac:dyDescent="0.25">
      <c r="A14" s="102"/>
      <c r="B14" s="988" t="s">
        <v>1146</v>
      </c>
      <c r="C14" s="988"/>
      <c r="D14" s="988"/>
      <c r="E14" s="988"/>
      <c r="F14" s="988"/>
      <c r="G14" s="98"/>
      <c r="H14" s="15"/>
      <c r="I14" s="15"/>
    </row>
    <row r="15" spans="1:9" x14ac:dyDescent="0.25">
      <c r="A15" s="102"/>
      <c r="B15" s="98"/>
      <c r="C15" s="98"/>
      <c r="D15" s="98"/>
      <c r="E15" s="98"/>
      <c r="F15" s="98"/>
      <c r="G15" s="98"/>
      <c r="H15" s="15"/>
      <c r="I15" s="15"/>
    </row>
    <row r="16" spans="1:9" x14ac:dyDescent="0.25">
      <c r="A16" s="102"/>
      <c r="B16" s="98"/>
      <c r="C16" s="98"/>
      <c r="D16" s="98"/>
      <c r="E16" s="98"/>
      <c r="F16" s="98"/>
      <c r="G16" s="98"/>
      <c r="H16" s="15"/>
      <c r="I16" s="15"/>
    </row>
    <row r="17" spans="2:9" x14ac:dyDescent="0.25">
      <c r="B17" s="15"/>
      <c r="C17" s="15"/>
      <c r="D17" s="15"/>
      <c r="E17" s="15"/>
      <c r="F17" s="15"/>
      <c r="G17" s="15"/>
      <c r="H17" s="15"/>
      <c r="I17" s="15"/>
    </row>
    <row r="18" spans="2:9" x14ac:dyDescent="0.25">
      <c r="B18" s="15"/>
      <c r="C18" s="15"/>
      <c r="D18" s="15"/>
      <c r="E18" s="15"/>
      <c r="F18" s="15"/>
      <c r="G18" s="15"/>
      <c r="H18" s="15"/>
      <c r="I18" s="15"/>
    </row>
    <row r="19" spans="2:9" x14ac:dyDescent="0.25">
      <c r="B19" s="15"/>
      <c r="C19" s="15"/>
      <c r="D19" s="15"/>
      <c r="E19" s="15"/>
      <c r="F19" s="15"/>
      <c r="G19" s="15"/>
      <c r="H19" s="15"/>
      <c r="I19" s="15"/>
    </row>
    <row r="20" spans="2:9" x14ac:dyDescent="0.25">
      <c r="B20" s="15"/>
      <c r="C20" s="15"/>
      <c r="D20" s="15"/>
      <c r="E20" s="15"/>
      <c r="F20" s="15"/>
      <c r="G20" s="15"/>
      <c r="H20" s="15"/>
      <c r="I20" s="15"/>
    </row>
  </sheetData>
  <customSheetViews>
    <customSheetView guid="{0130A164-47D8-42ED-BFB0-B8B31D263DDE}">
      <selection activeCell="J16" sqref="J16"/>
      <pageMargins left="0" right="0" top="0" bottom="0" header="0" footer="0"/>
      <pageSetup orientation="portrait" r:id="rId1"/>
    </customSheetView>
  </customSheetViews>
  <mergeCells count="1">
    <mergeCell ref="B14:F14"/>
  </mergeCell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I20"/>
  <sheetViews>
    <sheetView showGridLines="0" zoomScaleNormal="100" workbookViewId="0"/>
  </sheetViews>
  <sheetFormatPr baseColWidth="10" defaultColWidth="9.42578125" defaultRowHeight="15" x14ac:dyDescent="0.25"/>
  <cols>
    <col min="1" max="1" width="17" style="6" customWidth="1"/>
    <col min="2" max="2" width="30.7109375" style="6" customWidth="1"/>
    <col min="3" max="3" width="31.42578125" style="6" customWidth="1"/>
    <col min="4" max="4" width="25.42578125" style="6" customWidth="1"/>
    <col min="5" max="5" width="25.5703125" style="6" customWidth="1"/>
    <col min="6" max="6" width="18.42578125" style="6" customWidth="1"/>
    <col min="7" max="10" width="9.42578125" style="6"/>
    <col min="11" max="11" width="21.5703125" style="6" bestFit="1" customWidth="1"/>
    <col min="12" max="12" width="27" style="6" bestFit="1" customWidth="1"/>
    <col min="13" max="14" width="12" style="6" customWidth="1"/>
    <col min="15" max="16384" width="9.42578125" style="6"/>
  </cols>
  <sheetData>
    <row r="1" spans="1:9" x14ac:dyDescent="0.25">
      <c r="A1" s="102" t="str">
        <f ca="1">MID(CELL("filename",A1),FIND("]",CELL("filename",A1))+1,256)</f>
        <v>Table A6.4–5</v>
      </c>
      <c r="B1" s="190" t="s">
        <v>629</v>
      </c>
      <c r="C1" s="113"/>
      <c r="D1" s="113"/>
      <c r="E1" s="113"/>
      <c r="F1" s="113"/>
      <c r="G1" s="15"/>
      <c r="H1" s="15"/>
      <c r="I1" s="15"/>
    </row>
    <row r="2" spans="1:9" ht="15.75" thickBot="1" x14ac:dyDescent="0.3">
      <c r="A2" s="102"/>
      <c r="B2" s="113"/>
      <c r="C2" s="113"/>
      <c r="D2" s="113"/>
      <c r="E2" s="113"/>
      <c r="F2" s="113"/>
      <c r="G2" s="15"/>
      <c r="H2" s="15"/>
      <c r="I2" s="15"/>
    </row>
    <row r="3" spans="1:9" ht="34.5" customHeight="1" thickBot="1" x14ac:dyDescent="0.3">
      <c r="A3" s="102"/>
      <c r="B3" s="530" t="s">
        <v>630</v>
      </c>
      <c r="C3" s="528" t="s">
        <v>631</v>
      </c>
      <c r="D3" s="528" t="s">
        <v>632</v>
      </c>
      <c r="E3" s="529" t="s">
        <v>633</v>
      </c>
      <c r="F3" s="98"/>
      <c r="G3" s="15"/>
      <c r="H3" s="15"/>
      <c r="I3" s="15"/>
    </row>
    <row r="4" spans="1:9" x14ac:dyDescent="0.25">
      <c r="A4" s="102"/>
      <c r="B4" s="989" t="s">
        <v>634</v>
      </c>
      <c r="C4" s="667" t="s">
        <v>635</v>
      </c>
      <c r="D4" s="668" t="s">
        <v>636</v>
      </c>
      <c r="E4" s="669">
        <v>0.2</v>
      </c>
      <c r="F4" s="98"/>
      <c r="G4" s="15"/>
      <c r="H4" s="15"/>
      <c r="I4" s="15"/>
    </row>
    <row r="5" spans="1:9" x14ac:dyDescent="0.25">
      <c r="A5" s="102"/>
      <c r="B5" s="990"/>
      <c r="C5" s="188" t="s">
        <v>635</v>
      </c>
      <c r="D5" s="358" t="s">
        <v>637</v>
      </c>
      <c r="E5" s="439">
        <v>0.13</v>
      </c>
      <c r="F5" s="98"/>
      <c r="G5" s="15"/>
      <c r="H5" s="15"/>
      <c r="I5" s="15"/>
    </row>
    <row r="6" spans="1:9" x14ac:dyDescent="0.25">
      <c r="A6" s="102"/>
      <c r="B6" s="990"/>
      <c r="C6" s="188" t="s">
        <v>638</v>
      </c>
      <c r="D6" s="358" t="s">
        <v>636</v>
      </c>
      <c r="E6" s="439">
        <v>0.2</v>
      </c>
      <c r="F6" s="98"/>
      <c r="G6" s="15"/>
      <c r="H6" s="15"/>
      <c r="I6" s="15"/>
    </row>
    <row r="7" spans="1:9" x14ac:dyDescent="0.25">
      <c r="A7" s="102"/>
      <c r="B7" s="990"/>
      <c r="C7" s="188" t="s">
        <v>638</v>
      </c>
      <c r="D7" s="358" t="s">
        <v>637</v>
      </c>
      <c r="E7" s="439">
        <v>0.13</v>
      </c>
      <c r="F7" s="98"/>
      <c r="G7" s="15"/>
      <c r="H7" s="15"/>
      <c r="I7" s="15"/>
    </row>
    <row r="8" spans="1:9" ht="15.75" thickBot="1" x14ac:dyDescent="0.3">
      <c r="A8" s="102"/>
      <c r="B8" s="990"/>
      <c r="C8" s="188" t="s">
        <v>639</v>
      </c>
      <c r="D8" s="358" t="s">
        <v>181</v>
      </c>
      <c r="E8" s="439">
        <v>0.2</v>
      </c>
      <c r="F8" s="98"/>
      <c r="G8" s="15"/>
      <c r="H8" s="15"/>
      <c r="I8" s="15"/>
    </row>
    <row r="9" spans="1:9" x14ac:dyDescent="0.25">
      <c r="A9" s="102"/>
      <c r="B9" s="989" t="s">
        <v>640</v>
      </c>
      <c r="C9" s="667" t="s">
        <v>641</v>
      </c>
      <c r="D9" s="668" t="s">
        <v>181</v>
      </c>
      <c r="E9" s="669">
        <v>0.01</v>
      </c>
      <c r="F9" s="98"/>
      <c r="G9" s="15"/>
      <c r="H9" s="15"/>
      <c r="I9" s="15"/>
    </row>
    <row r="10" spans="1:9" x14ac:dyDescent="0.25">
      <c r="A10" s="102"/>
      <c r="B10" s="990"/>
      <c r="C10" s="188" t="s">
        <v>642</v>
      </c>
      <c r="D10" s="358" t="s">
        <v>181</v>
      </c>
      <c r="E10" s="439">
        <v>0.01</v>
      </c>
      <c r="F10" s="98"/>
      <c r="G10" s="15"/>
      <c r="H10" s="15"/>
      <c r="I10" s="15"/>
    </row>
    <row r="11" spans="1:9" ht="15.75" thickBot="1" x14ac:dyDescent="0.3">
      <c r="A11" s="102"/>
      <c r="B11" s="991"/>
      <c r="C11" s="636" t="s">
        <v>643</v>
      </c>
      <c r="D11" s="637" t="s">
        <v>181</v>
      </c>
      <c r="E11" s="638">
        <v>0.02</v>
      </c>
      <c r="F11" s="98"/>
      <c r="G11" s="15"/>
      <c r="H11" s="15"/>
      <c r="I11" s="15"/>
    </row>
    <row r="12" spans="1:9" ht="15.75" thickBot="1" x14ac:dyDescent="0.3">
      <c r="A12" s="102"/>
      <c r="B12" s="992" t="s">
        <v>644</v>
      </c>
      <c r="C12" s="993"/>
      <c r="D12" s="358" t="s">
        <v>181</v>
      </c>
      <c r="E12" s="439">
        <v>5.0000000000000001E-3</v>
      </c>
      <c r="F12" s="98"/>
      <c r="G12" s="15"/>
      <c r="H12" s="15"/>
      <c r="I12" s="15"/>
    </row>
    <row r="13" spans="1:9" x14ac:dyDescent="0.25">
      <c r="A13" s="102"/>
      <c r="B13" s="989" t="s">
        <v>645</v>
      </c>
      <c r="C13" s="670"/>
      <c r="D13" s="668" t="s">
        <v>181</v>
      </c>
      <c r="E13" s="669">
        <v>0.01</v>
      </c>
      <c r="F13" s="197"/>
      <c r="G13" s="15"/>
      <c r="H13" s="15"/>
      <c r="I13" s="15"/>
    </row>
    <row r="14" spans="1:9" ht="15.75" thickBot="1" x14ac:dyDescent="0.3">
      <c r="A14" s="102"/>
      <c r="B14" s="991"/>
      <c r="C14" s="639"/>
      <c r="D14" s="637" t="s">
        <v>181</v>
      </c>
      <c r="E14" s="638">
        <v>0.01</v>
      </c>
      <c r="F14" s="197"/>
      <c r="G14" s="15"/>
      <c r="H14" s="15"/>
      <c r="I14" s="15"/>
    </row>
    <row r="15" spans="1:9" x14ac:dyDescent="0.25">
      <c r="A15" s="102"/>
      <c r="B15" s="193"/>
      <c r="C15" s="198"/>
      <c r="D15" s="188"/>
      <c r="E15" s="197"/>
      <c r="F15" s="197"/>
      <c r="G15" s="15"/>
      <c r="H15" s="15"/>
      <c r="I15" s="15"/>
    </row>
    <row r="16" spans="1:9" x14ac:dyDescent="0.25">
      <c r="A16" s="102"/>
      <c r="B16" s="191" t="s">
        <v>21</v>
      </c>
      <c r="C16" s="192"/>
      <c r="D16" s="192"/>
      <c r="E16" s="192"/>
      <c r="F16" s="192"/>
      <c r="G16" s="15"/>
      <c r="H16" s="15"/>
      <c r="I16" s="15"/>
    </row>
    <row r="17" spans="1:9" x14ac:dyDescent="0.25">
      <c r="A17" s="102"/>
      <c r="B17" s="191" t="s">
        <v>1</v>
      </c>
      <c r="C17" s="192"/>
      <c r="D17" s="192"/>
      <c r="E17" s="192"/>
      <c r="F17" s="192"/>
      <c r="G17" s="15"/>
      <c r="H17" s="15"/>
      <c r="I17" s="15"/>
    </row>
    <row r="18" spans="1:9" ht="42.75" customHeight="1" x14ac:dyDescent="0.25">
      <c r="A18" s="102"/>
      <c r="B18" s="994" t="s">
        <v>1147</v>
      </c>
      <c r="C18" s="994"/>
      <c r="D18" s="994"/>
      <c r="E18" s="994"/>
      <c r="F18" s="293"/>
      <c r="G18" s="15"/>
      <c r="H18" s="15"/>
      <c r="I18" s="15"/>
    </row>
    <row r="19" spans="1:9" x14ac:dyDescent="0.25">
      <c r="A19" s="102"/>
      <c r="B19" s="191"/>
      <c r="C19" s="98"/>
      <c r="D19" s="98"/>
      <c r="E19" s="98"/>
      <c r="F19" s="98"/>
      <c r="G19" s="15"/>
      <c r="H19" s="15"/>
      <c r="I19" s="15"/>
    </row>
    <row r="20" spans="1:9" x14ac:dyDescent="0.25">
      <c r="A20" s="102"/>
      <c r="B20" s="98"/>
      <c r="C20" s="98"/>
      <c r="D20" s="98"/>
      <c r="E20" s="98"/>
      <c r="F20" s="98"/>
      <c r="G20" s="15"/>
      <c r="H20" s="15"/>
      <c r="I20" s="15"/>
    </row>
  </sheetData>
  <customSheetViews>
    <customSheetView guid="{0130A164-47D8-42ED-BFB0-B8B31D263DDE}">
      <selection activeCell="J16" sqref="J16"/>
      <pageMargins left="0" right="0" top="0" bottom="0" header="0" footer="0"/>
      <pageSetup orientation="portrait" r:id="rId1"/>
    </customSheetView>
  </customSheetViews>
  <mergeCells count="5">
    <mergeCell ref="B4:B8"/>
    <mergeCell ref="B9:B11"/>
    <mergeCell ref="B12:C12"/>
    <mergeCell ref="B13:B14"/>
    <mergeCell ref="B18:E18"/>
  </mergeCell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AM33"/>
  <sheetViews>
    <sheetView showGridLines="0" zoomScaleNormal="100" workbookViewId="0"/>
  </sheetViews>
  <sheetFormatPr baseColWidth="10" defaultColWidth="10.42578125" defaultRowHeight="12.75" x14ac:dyDescent="0.2"/>
  <cols>
    <col min="1" max="1" width="16.5703125" style="1" customWidth="1"/>
    <col min="2" max="2" width="10.42578125" style="2"/>
    <col min="3" max="3" width="14.42578125" style="2" customWidth="1"/>
    <col min="4" max="4" width="15.5703125" style="2" customWidth="1"/>
    <col min="5" max="5" width="14.42578125" style="2" customWidth="1"/>
    <col min="6" max="6" width="12.5703125" style="2" customWidth="1"/>
    <col min="7" max="7" width="14.42578125" style="2" customWidth="1"/>
    <col min="8" max="8" width="15" style="2" customWidth="1"/>
    <col min="9" max="9" width="11.5703125" style="2" customWidth="1"/>
    <col min="10" max="10" width="17" style="2" customWidth="1"/>
    <col min="11" max="39" width="10.42578125" style="2"/>
    <col min="40" max="16384" width="10.42578125" style="1"/>
  </cols>
  <sheetData>
    <row r="1" spans="1:21" ht="18.75" x14ac:dyDescent="0.2">
      <c r="A1" s="59" t="str">
        <f ca="1">MID(CELL("filename",A1),FIND("]",CELL("filename",A1))+1,256)</f>
        <v>Table A6.4–6</v>
      </c>
      <c r="B1" s="56" t="s">
        <v>1205</v>
      </c>
      <c r="C1" s="440"/>
      <c r="D1" s="440"/>
      <c r="E1" s="440"/>
      <c r="F1" s="440"/>
      <c r="G1" s="440"/>
      <c r="H1" s="440"/>
      <c r="I1" s="440"/>
      <c r="J1" s="440"/>
      <c r="K1" s="59"/>
      <c r="L1" s="59"/>
      <c r="M1" s="59"/>
      <c r="N1" s="59"/>
    </row>
    <row r="2" spans="1:21" ht="15.75" thickBot="1" x14ac:dyDescent="0.3">
      <c r="A2" s="59"/>
      <c r="B2" s="441"/>
      <c r="C2" s="440"/>
      <c r="D2" s="440"/>
      <c r="E2" s="440"/>
      <c r="F2" s="440"/>
      <c r="G2" s="440"/>
      <c r="H2" s="440"/>
      <c r="I2" s="440"/>
      <c r="J2" s="440"/>
      <c r="K2" s="59"/>
      <c r="L2" s="59"/>
      <c r="M2" s="59"/>
      <c r="N2" s="59"/>
    </row>
    <row r="3" spans="1:21" ht="19.5" thickBot="1" x14ac:dyDescent="0.4">
      <c r="B3" s="976" t="s">
        <v>4</v>
      </c>
      <c r="C3" s="978" t="s">
        <v>1206</v>
      </c>
      <c r="D3" s="978"/>
      <c r="E3" s="978"/>
      <c r="F3" s="978"/>
      <c r="G3" s="978"/>
      <c r="H3" s="978"/>
      <c r="I3" s="978"/>
      <c r="J3" s="979"/>
      <c r="K3" s="17"/>
    </row>
    <row r="4" spans="1:21" x14ac:dyDescent="0.2">
      <c r="B4" s="995"/>
      <c r="C4" s="996" t="s">
        <v>1199</v>
      </c>
      <c r="D4" s="996" t="s">
        <v>1207</v>
      </c>
      <c r="E4" s="998" t="s">
        <v>661</v>
      </c>
      <c r="F4" s="1000" t="s">
        <v>660</v>
      </c>
      <c r="G4" s="996" t="s">
        <v>663</v>
      </c>
      <c r="H4" s="996" t="s">
        <v>1201</v>
      </c>
      <c r="I4" s="998" t="s">
        <v>1202</v>
      </c>
      <c r="J4" s="1002" t="s">
        <v>1208</v>
      </c>
      <c r="K4" s="17"/>
    </row>
    <row r="5" spans="1:21" ht="16.5" thickBot="1" x14ac:dyDescent="0.3">
      <c r="B5" s="977"/>
      <c r="C5" s="997"/>
      <c r="D5" s="997"/>
      <c r="E5" s="999"/>
      <c r="F5" s="1001"/>
      <c r="G5" s="997"/>
      <c r="H5" s="997"/>
      <c r="I5" s="999"/>
      <c r="J5" s="1003"/>
      <c r="K5" s="17"/>
      <c r="L5" s="4"/>
      <c r="M5" s="443"/>
      <c r="N5" s="443"/>
      <c r="O5" s="443"/>
      <c r="P5" s="443"/>
      <c r="Q5" s="443"/>
      <c r="R5" s="443"/>
      <c r="S5" s="443"/>
      <c r="T5" s="443"/>
    </row>
    <row r="6" spans="1:21" ht="15" x14ac:dyDescent="0.25">
      <c r="B6" s="830">
        <v>1990</v>
      </c>
      <c r="C6" s="831">
        <v>12.62553457325666</v>
      </c>
      <c r="D6" s="831">
        <v>8.264089494693371</v>
      </c>
      <c r="E6" s="832">
        <v>4.465846828000319</v>
      </c>
      <c r="F6" s="822">
        <v>4.1119982090599976</v>
      </c>
      <c r="G6" s="832">
        <v>3.2099804500443723</v>
      </c>
      <c r="H6" s="832">
        <v>1.9181757740895951</v>
      </c>
      <c r="I6" s="832">
        <v>1.7675172204651368</v>
      </c>
      <c r="J6" s="833">
        <v>2.1518136922040618</v>
      </c>
      <c r="K6" s="17"/>
      <c r="L6" s="5"/>
      <c r="M6" s="446"/>
      <c r="N6" s="446"/>
      <c r="O6" s="446"/>
      <c r="P6" s="446"/>
      <c r="Q6" s="446"/>
      <c r="R6" s="446"/>
      <c r="S6" s="446"/>
      <c r="T6" s="446"/>
      <c r="U6" s="447"/>
    </row>
    <row r="7" spans="1:21" ht="15" x14ac:dyDescent="0.25">
      <c r="B7" s="834">
        <v>2005</v>
      </c>
      <c r="C7" s="835">
        <v>26.320152512422311</v>
      </c>
      <c r="D7" s="835">
        <v>12.018224362347237</v>
      </c>
      <c r="E7" s="832">
        <v>4.6257661631818658</v>
      </c>
      <c r="F7" s="822">
        <v>4.3128587910175034</v>
      </c>
      <c r="G7" s="832">
        <v>3.1140551433073735</v>
      </c>
      <c r="H7" s="832">
        <v>2.0905055567460233</v>
      </c>
      <c r="I7" s="832">
        <v>1.9300318571927859</v>
      </c>
      <c r="J7" s="833">
        <v>2.415678471014691</v>
      </c>
      <c r="K7" s="17"/>
      <c r="L7" s="5"/>
      <c r="M7" s="446"/>
      <c r="N7" s="446"/>
      <c r="O7" s="446"/>
      <c r="P7" s="446"/>
      <c r="Q7" s="446"/>
      <c r="R7" s="446"/>
      <c r="S7" s="446"/>
      <c r="T7" s="446"/>
      <c r="U7" s="447"/>
    </row>
    <row r="8" spans="1:21" ht="15" x14ac:dyDescent="0.25">
      <c r="B8" s="836">
        <v>2016</v>
      </c>
      <c r="C8" s="835">
        <v>37.356893769148535</v>
      </c>
      <c r="D8" s="835">
        <v>16.830199691459509</v>
      </c>
      <c r="E8" s="832">
        <v>4.912277263053153</v>
      </c>
      <c r="F8" s="822">
        <v>4.5396217666132967</v>
      </c>
      <c r="G8" s="832">
        <v>3.2069110050018623</v>
      </c>
      <c r="H8" s="832">
        <v>2.1558172445263706</v>
      </c>
      <c r="I8" s="832">
        <v>1.9975891796513054</v>
      </c>
      <c r="J8" s="833">
        <v>2.922042327843263</v>
      </c>
      <c r="K8" s="17"/>
      <c r="L8" s="5"/>
      <c r="M8" s="446"/>
      <c r="N8" s="446"/>
      <c r="O8" s="446"/>
      <c r="P8" s="446"/>
      <c r="Q8" s="446"/>
      <c r="R8" s="446"/>
      <c r="S8" s="446"/>
      <c r="T8" s="446"/>
      <c r="U8" s="447"/>
    </row>
    <row r="9" spans="1:21" ht="15" x14ac:dyDescent="0.25">
      <c r="B9" s="836">
        <v>2017</v>
      </c>
      <c r="C9" s="835">
        <v>37.52640705849322</v>
      </c>
      <c r="D9" s="835">
        <v>16.824212495576759</v>
      </c>
      <c r="E9" s="832">
        <v>4.9796372974126717</v>
      </c>
      <c r="F9" s="822">
        <v>4.5121116973887148</v>
      </c>
      <c r="G9" s="832">
        <v>3.2173970315039235</v>
      </c>
      <c r="H9" s="832">
        <v>2.146013911881635</v>
      </c>
      <c r="I9" s="832">
        <v>1.9882503098369464</v>
      </c>
      <c r="J9" s="833">
        <v>2.8812282367594411</v>
      </c>
      <c r="K9" s="17"/>
      <c r="L9" s="5"/>
      <c r="M9" s="446"/>
      <c r="N9" s="446"/>
      <c r="O9" s="446"/>
      <c r="P9" s="446"/>
      <c r="Q9" s="446"/>
      <c r="R9" s="446"/>
      <c r="S9" s="446"/>
      <c r="T9" s="446"/>
      <c r="U9" s="447"/>
    </row>
    <row r="10" spans="1:21" ht="15" x14ac:dyDescent="0.25">
      <c r="B10" s="836">
        <v>2018</v>
      </c>
      <c r="C10" s="835">
        <v>37.913176635895219</v>
      </c>
      <c r="D10" s="835">
        <v>16.776018548265036</v>
      </c>
      <c r="E10" s="832">
        <v>4.797032355601984</v>
      </c>
      <c r="F10" s="822">
        <v>4.4999247558870934</v>
      </c>
      <c r="G10" s="832">
        <v>3.2125101998489911</v>
      </c>
      <c r="H10" s="832">
        <v>2.1524402555941733</v>
      </c>
      <c r="I10" s="832">
        <v>1.993533401836417</v>
      </c>
      <c r="J10" s="833">
        <v>2.8769868830496748</v>
      </c>
      <c r="K10" s="17"/>
      <c r="L10" s="5"/>
      <c r="M10" s="446"/>
      <c r="N10" s="446"/>
      <c r="O10" s="446"/>
      <c r="P10" s="446"/>
      <c r="Q10" s="446"/>
      <c r="R10" s="446"/>
      <c r="S10" s="446"/>
      <c r="T10" s="446"/>
      <c r="U10" s="447"/>
    </row>
    <row r="11" spans="1:21" ht="15" x14ac:dyDescent="0.25">
      <c r="B11" s="836">
        <v>2019</v>
      </c>
      <c r="C11" s="835">
        <v>38.592930321746223</v>
      </c>
      <c r="D11" s="835">
        <v>16.735568495335105</v>
      </c>
      <c r="E11" s="832">
        <v>4.7440689895013088</v>
      </c>
      <c r="F11" s="822">
        <v>4.4884729563696295</v>
      </c>
      <c r="G11" s="832">
        <v>3.1921068726742519</v>
      </c>
      <c r="H11" s="832">
        <v>2.1621099168496216</v>
      </c>
      <c r="I11" s="832">
        <v>2.0028086834325496</v>
      </c>
      <c r="J11" s="833">
        <v>2.9085881093686079</v>
      </c>
      <c r="K11" s="17"/>
      <c r="L11" s="5"/>
      <c r="M11" s="446"/>
      <c r="N11" s="446"/>
      <c r="O11" s="446"/>
      <c r="P11" s="446"/>
      <c r="Q11" s="446"/>
      <c r="R11" s="446"/>
      <c r="S11" s="446"/>
      <c r="T11" s="446"/>
      <c r="U11" s="447"/>
    </row>
    <row r="12" spans="1:21" ht="15" x14ac:dyDescent="0.25">
      <c r="B12" s="836">
        <v>2020</v>
      </c>
      <c r="C12" s="835">
        <v>38.825450130263881</v>
      </c>
      <c r="D12" s="835">
        <v>16.697970633449607</v>
      </c>
      <c r="E12" s="832">
        <v>4.7485459821944742</v>
      </c>
      <c r="F12" s="822">
        <v>4.483946453336535</v>
      </c>
      <c r="G12" s="832">
        <v>3.1887167449729961</v>
      </c>
      <c r="H12" s="832">
        <v>2.1622752363283335</v>
      </c>
      <c r="I12" s="832">
        <v>2.0073296561457648</v>
      </c>
      <c r="J12" s="833">
        <v>2.8727854377013471</v>
      </c>
      <c r="K12" s="17"/>
      <c r="L12" s="5"/>
      <c r="M12" s="446"/>
      <c r="N12" s="446"/>
      <c r="O12" s="446"/>
      <c r="P12" s="446"/>
      <c r="Q12" s="446"/>
      <c r="R12" s="446"/>
      <c r="S12" s="446"/>
      <c r="T12" s="446"/>
      <c r="U12" s="447"/>
    </row>
    <row r="13" spans="1:21" ht="15" x14ac:dyDescent="0.25">
      <c r="B13" s="836">
        <v>2021</v>
      </c>
      <c r="C13" s="835">
        <v>39.460825424704709</v>
      </c>
      <c r="D13" s="835">
        <v>16.713387593063622</v>
      </c>
      <c r="E13" s="832">
        <v>4.8520833351397181</v>
      </c>
      <c r="F13" s="822">
        <v>4.4536427424790963</v>
      </c>
      <c r="G13" s="832">
        <v>3.153773897391897</v>
      </c>
      <c r="H13" s="832">
        <v>2.1611636235291374</v>
      </c>
      <c r="I13" s="832">
        <v>2.0097511843291289</v>
      </c>
      <c r="J13" s="833">
        <v>2.8682963752837534</v>
      </c>
      <c r="K13" s="17"/>
      <c r="L13" s="5"/>
      <c r="M13" s="446"/>
      <c r="N13" s="446"/>
      <c r="O13" s="446"/>
      <c r="P13" s="446"/>
      <c r="Q13" s="446"/>
      <c r="R13" s="446"/>
      <c r="S13" s="446"/>
      <c r="T13" s="446"/>
      <c r="U13" s="447"/>
    </row>
    <row r="14" spans="1:21" ht="15.75" thickBot="1" x14ac:dyDescent="0.3">
      <c r="B14" s="837">
        <v>2022</v>
      </c>
      <c r="C14" s="838">
        <v>39.574175879949813</v>
      </c>
      <c r="D14" s="838">
        <v>16.710990755305009</v>
      </c>
      <c r="E14" s="839">
        <v>4.6926612004525943</v>
      </c>
      <c r="F14" s="827">
        <v>4.4860834404599608</v>
      </c>
      <c r="G14" s="839">
        <v>3.162578110800716</v>
      </c>
      <c r="H14" s="839">
        <v>2.1674843483827533</v>
      </c>
      <c r="I14" s="839">
        <v>2.0204551782899043</v>
      </c>
      <c r="J14" s="840">
        <v>2.8789375639489108</v>
      </c>
      <c r="K14" s="17"/>
      <c r="L14" s="5"/>
      <c r="M14" s="446"/>
      <c r="N14" s="446"/>
      <c r="O14" s="446"/>
      <c r="P14" s="446"/>
      <c r="Q14" s="446"/>
      <c r="R14" s="446"/>
      <c r="S14" s="446"/>
      <c r="T14" s="446"/>
      <c r="U14" s="447"/>
    </row>
    <row r="15" spans="1:21" ht="15" x14ac:dyDescent="0.25">
      <c r="B15" s="829" t="s">
        <v>21</v>
      </c>
      <c r="C15" s="194"/>
      <c r="D15" s="194"/>
      <c r="E15" s="194"/>
      <c r="F15" s="194"/>
      <c r="G15" s="194"/>
      <c r="H15" s="194"/>
      <c r="I15" s="194"/>
      <c r="J15" s="194"/>
      <c r="K15" s="98"/>
      <c r="L15" s="5"/>
      <c r="M15" s="446"/>
      <c r="N15" s="446"/>
      <c r="O15" s="446"/>
      <c r="P15" s="446"/>
      <c r="Q15" s="446"/>
      <c r="R15" s="446"/>
      <c r="S15" s="446"/>
      <c r="T15" s="446"/>
      <c r="U15" s="447"/>
    </row>
    <row r="16" spans="1:21" ht="15" x14ac:dyDescent="0.25">
      <c r="B16" s="841" t="s">
        <v>1209</v>
      </c>
      <c r="C16" s="842"/>
      <c r="D16" s="842"/>
      <c r="E16" s="842"/>
      <c r="F16" s="842"/>
      <c r="G16" s="842"/>
      <c r="H16" s="842"/>
      <c r="I16" s="842"/>
      <c r="J16" s="842"/>
      <c r="K16" s="175"/>
      <c r="L16" s="5"/>
      <c r="M16" s="446"/>
      <c r="N16" s="446"/>
      <c r="O16" s="446"/>
      <c r="P16" s="446"/>
      <c r="Q16" s="446"/>
      <c r="R16" s="446"/>
      <c r="S16" s="446"/>
      <c r="T16" s="446"/>
      <c r="U16" s="447"/>
    </row>
    <row r="17" spans="2:21" ht="15.75" x14ac:dyDescent="0.25">
      <c r="B17" s="531" t="s">
        <v>1210</v>
      </c>
      <c r="C17" s="98"/>
      <c r="D17" s="98"/>
      <c r="E17" s="98"/>
      <c r="F17" s="98"/>
      <c r="G17" s="98"/>
      <c r="H17" s="98"/>
      <c r="I17" s="98"/>
      <c r="J17" s="98"/>
      <c r="K17" s="98"/>
      <c r="L17" s="5"/>
      <c r="M17" s="446"/>
      <c r="N17" s="446"/>
      <c r="O17" s="446"/>
      <c r="P17" s="446"/>
      <c r="Q17" s="446"/>
      <c r="R17" s="446"/>
      <c r="S17" s="446"/>
      <c r="T17" s="446"/>
      <c r="U17" s="447"/>
    </row>
    <row r="18" spans="2:21" ht="15" x14ac:dyDescent="0.25">
      <c r="B18" s="17"/>
      <c r="C18" s="17"/>
      <c r="D18" s="17"/>
      <c r="E18" s="17"/>
      <c r="F18" s="17"/>
      <c r="G18" s="17"/>
      <c r="H18" s="17"/>
      <c r="I18" s="17"/>
      <c r="J18" s="17"/>
      <c r="K18" s="17"/>
      <c r="L18" s="5"/>
      <c r="M18" s="446"/>
      <c r="N18" s="446"/>
      <c r="O18" s="446"/>
      <c r="P18" s="446"/>
      <c r="Q18" s="446"/>
      <c r="R18" s="446"/>
      <c r="S18" s="446"/>
      <c r="T18" s="446"/>
      <c r="U18" s="447"/>
    </row>
    <row r="19" spans="2:21" ht="15" x14ac:dyDescent="0.25">
      <c r="B19" s="444"/>
      <c r="C19" s="445"/>
      <c r="D19" s="445"/>
      <c r="E19" s="445"/>
      <c r="F19" s="445"/>
      <c r="G19" s="445"/>
      <c r="H19" s="445"/>
      <c r="I19" s="445"/>
      <c r="J19" s="445"/>
      <c r="L19" s="5"/>
      <c r="M19" s="446"/>
      <c r="N19" s="446"/>
      <c r="O19" s="446"/>
      <c r="P19" s="446"/>
      <c r="Q19" s="446"/>
      <c r="R19" s="446"/>
      <c r="S19" s="446"/>
      <c r="T19" s="446"/>
      <c r="U19" s="447"/>
    </row>
    <row r="20" spans="2:21" ht="15" x14ac:dyDescent="0.25">
      <c r="B20" s="444"/>
      <c r="C20" s="445"/>
      <c r="D20" s="445"/>
      <c r="E20" s="445"/>
      <c r="F20" s="445"/>
      <c r="G20" s="445"/>
      <c r="H20" s="445"/>
      <c r="I20" s="445"/>
      <c r="J20" s="445"/>
      <c r="L20" s="5"/>
      <c r="M20" s="446"/>
      <c r="N20" s="446"/>
      <c r="O20" s="446"/>
      <c r="P20" s="446"/>
      <c r="Q20" s="446"/>
      <c r="R20" s="446"/>
      <c r="S20" s="446"/>
      <c r="T20" s="446"/>
      <c r="U20" s="447"/>
    </row>
    <row r="21" spans="2:21" ht="15" x14ac:dyDescent="0.25">
      <c r="B21" s="444"/>
      <c r="C21" s="445"/>
      <c r="D21" s="445"/>
      <c r="E21" s="445"/>
      <c r="F21" s="445"/>
      <c r="G21" s="445"/>
      <c r="H21" s="445"/>
      <c r="I21" s="445"/>
      <c r="J21" s="445"/>
      <c r="L21" s="5"/>
      <c r="M21" s="446"/>
      <c r="N21" s="446"/>
      <c r="O21" s="446"/>
      <c r="P21" s="446"/>
      <c r="Q21" s="446"/>
      <c r="R21" s="446"/>
      <c r="S21" s="446"/>
      <c r="T21" s="446"/>
      <c r="U21" s="447"/>
    </row>
    <row r="22" spans="2:21" ht="15" x14ac:dyDescent="0.25">
      <c r="B22" s="444"/>
      <c r="C22" s="445"/>
      <c r="D22" s="445"/>
      <c r="E22" s="445"/>
      <c r="F22" s="445"/>
      <c r="G22" s="445"/>
      <c r="H22" s="445"/>
      <c r="I22" s="445"/>
      <c r="J22" s="445"/>
      <c r="L22" s="5"/>
      <c r="M22" s="446"/>
      <c r="N22" s="446"/>
      <c r="O22" s="446"/>
      <c r="P22" s="446"/>
      <c r="Q22" s="446"/>
      <c r="R22" s="446"/>
      <c r="S22" s="446"/>
      <c r="T22" s="446"/>
      <c r="U22" s="447"/>
    </row>
    <row r="23" spans="2:21" ht="15" x14ac:dyDescent="0.25">
      <c r="B23" s="444"/>
      <c r="C23" s="445"/>
      <c r="D23" s="445"/>
      <c r="E23" s="445"/>
      <c r="F23" s="445"/>
      <c r="G23" s="445"/>
      <c r="H23" s="445"/>
      <c r="I23" s="445"/>
      <c r="J23" s="445"/>
      <c r="L23" s="5"/>
      <c r="M23" s="446"/>
      <c r="N23" s="446"/>
      <c r="O23" s="446"/>
      <c r="P23" s="446"/>
      <c r="Q23" s="446"/>
      <c r="R23" s="446"/>
      <c r="S23" s="446"/>
      <c r="T23" s="446"/>
      <c r="U23" s="447"/>
    </row>
    <row r="24" spans="2:21" ht="15" x14ac:dyDescent="0.25">
      <c r="B24" s="444"/>
      <c r="C24" s="445"/>
      <c r="D24" s="445"/>
      <c r="E24" s="445"/>
      <c r="F24" s="445"/>
      <c r="G24" s="445"/>
      <c r="H24" s="445"/>
      <c r="I24" s="445"/>
      <c r="J24" s="445"/>
      <c r="L24" s="5"/>
      <c r="M24" s="446"/>
      <c r="N24" s="446"/>
      <c r="O24" s="446"/>
      <c r="P24" s="446"/>
      <c r="Q24" s="446"/>
      <c r="R24" s="446"/>
      <c r="S24" s="446"/>
      <c r="T24" s="446"/>
      <c r="U24" s="447"/>
    </row>
    <row r="25" spans="2:21" ht="15" x14ac:dyDescent="0.25">
      <c r="B25" s="444"/>
      <c r="C25" s="445"/>
      <c r="D25" s="445"/>
      <c r="E25" s="445"/>
      <c r="F25" s="445"/>
      <c r="G25" s="445"/>
      <c r="H25" s="445"/>
      <c r="I25" s="445"/>
      <c r="J25" s="445"/>
      <c r="L25" s="5"/>
      <c r="M25" s="446"/>
      <c r="N25" s="446"/>
      <c r="O25" s="446"/>
      <c r="P25" s="446"/>
      <c r="Q25" s="446"/>
      <c r="R25" s="446"/>
      <c r="S25" s="446"/>
      <c r="T25" s="446"/>
      <c r="U25" s="447"/>
    </row>
    <row r="26" spans="2:21" ht="15" x14ac:dyDescent="0.25">
      <c r="B26" s="444"/>
      <c r="C26" s="445"/>
      <c r="D26" s="445"/>
      <c r="E26" s="445"/>
      <c r="F26" s="445"/>
      <c r="G26" s="445"/>
      <c r="H26" s="445"/>
      <c r="I26" s="445"/>
      <c r="J26" s="445"/>
      <c r="L26" s="5"/>
      <c r="M26" s="446"/>
      <c r="N26" s="446"/>
      <c r="O26" s="446"/>
      <c r="P26" s="446"/>
      <c r="Q26" s="446"/>
      <c r="R26" s="446"/>
      <c r="S26" s="446"/>
      <c r="T26" s="446"/>
      <c r="U26" s="447"/>
    </row>
    <row r="27" spans="2:21" ht="15" x14ac:dyDescent="0.25">
      <c r="B27" s="444"/>
      <c r="C27" s="448"/>
      <c r="D27" s="448"/>
      <c r="E27" s="448"/>
      <c r="F27" s="448"/>
      <c r="G27" s="448"/>
      <c r="H27" s="448"/>
      <c r="I27" s="448"/>
      <c r="J27" s="448"/>
      <c r="L27" s="5"/>
      <c r="M27" s="446"/>
      <c r="N27" s="446"/>
      <c r="O27" s="446"/>
      <c r="P27" s="446"/>
      <c r="Q27" s="446"/>
      <c r="R27" s="446"/>
      <c r="S27" s="446"/>
      <c r="T27" s="446"/>
      <c r="U27" s="447"/>
    </row>
    <row r="28" spans="2:21" ht="15" x14ac:dyDescent="0.25">
      <c r="B28" s="444"/>
      <c r="C28" s="448"/>
      <c r="D28" s="448"/>
      <c r="E28" s="448"/>
      <c r="F28" s="448"/>
      <c r="G28" s="448"/>
      <c r="H28" s="448"/>
      <c r="I28" s="448"/>
      <c r="J28" s="448"/>
      <c r="L28" s="5"/>
      <c r="M28" s="446"/>
      <c r="N28" s="446"/>
      <c r="O28" s="446"/>
      <c r="P28" s="446"/>
      <c r="Q28" s="446"/>
      <c r="R28" s="446"/>
      <c r="S28" s="446"/>
      <c r="T28" s="446"/>
      <c r="U28" s="447"/>
    </row>
    <row r="29" spans="2:21" ht="15" x14ac:dyDescent="0.25">
      <c r="B29" s="444"/>
      <c r="C29" s="448"/>
      <c r="D29" s="448"/>
      <c r="E29" s="448"/>
      <c r="F29" s="448"/>
      <c r="G29" s="448"/>
      <c r="H29" s="448"/>
      <c r="I29" s="448"/>
      <c r="J29" s="448"/>
      <c r="L29" s="5"/>
      <c r="M29" s="446"/>
      <c r="N29" s="446"/>
      <c r="O29" s="446"/>
      <c r="P29" s="446"/>
      <c r="Q29" s="446"/>
      <c r="R29" s="446"/>
      <c r="S29" s="446"/>
      <c r="T29" s="446"/>
      <c r="U29" s="447"/>
    </row>
    <row r="30" spans="2:21" ht="15" x14ac:dyDescent="0.25">
      <c r="B30" s="444"/>
      <c r="C30" s="448"/>
      <c r="D30" s="448"/>
      <c r="E30" s="448"/>
      <c r="F30" s="448"/>
      <c r="G30" s="448"/>
      <c r="H30" s="448"/>
      <c r="I30" s="448"/>
      <c r="J30" s="448"/>
      <c r="L30" s="5"/>
      <c r="M30" s="446"/>
      <c r="N30" s="446"/>
      <c r="O30" s="446"/>
      <c r="P30" s="446"/>
      <c r="Q30" s="446"/>
      <c r="R30" s="446"/>
      <c r="S30" s="446"/>
      <c r="T30" s="446"/>
      <c r="U30" s="447"/>
    </row>
    <row r="31" spans="2:21" ht="15" x14ac:dyDescent="0.25">
      <c r="B31" s="444"/>
      <c r="C31" s="448"/>
      <c r="D31" s="448"/>
      <c r="E31" s="448"/>
      <c r="F31" s="448"/>
      <c r="G31" s="448"/>
      <c r="H31" s="448"/>
      <c r="I31" s="448"/>
      <c r="J31" s="448"/>
      <c r="L31" s="5"/>
      <c r="M31" s="446"/>
      <c r="N31" s="446"/>
      <c r="O31" s="446"/>
      <c r="P31" s="446"/>
      <c r="Q31" s="446"/>
      <c r="R31" s="446"/>
      <c r="S31" s="446"/>
      <c r="T31" s="446"/>
      <c r="U31" s="447"/>
    </row>
    <row r="32" spans="2:21" x14ac:dyDescent="0.2">
      <c r="B32" s="444"/>
      <c r="C32" s="448"/>
      <c r="D32" s="448"/>
      <c r="E32" s="448"/>
      <c r="F32" s="448"/>
      <c r="G32" s="448"/>
      <c r="H32" s="448"/>
      <c r="I32" s="448"/>
      <c r="J32" s="448"/>
    </row>
    <row r="33" spans="2:10" x14ac:dyDescent="0.2">
      <c r="B33" s="444"/>
      <c r="C33" s="448"/>
      <c r="D33" s="448"/>
      <c r="E33" s="448"/>
      <c r="F33" s="448"/>
      <c r="G33" s="448"/>
      <c r="H33" s="448"/>
      <c r="I33" s="448"/>
      <c r="J33" s="448"/>
    </row>
  </sheetData>
  <customSheetViews>
    <customSheetView guid="{0130A164-47D8-42ED-BFB0-B8B31D263DDE}" scale="115">
      <selection activeCell="J16" sqref="J16"/>
      <pageMargins left="0" right="0" top="0" bottom="0" header="0" footer="0"/>
      <pageSetup orientation="portrait" r:id="rId1"/>
      <headerFooter alignWithMargins="0"/>
    </customSheetView>
  </customSheetViews>
  <mergeCells count="10">
    <mergeCell ref="B3:B5"/>
    <mergeCell ref="C3:J3"/>
    <mergeCell ref="C4:C5"/>
    <mergeCell ref="D4:D5"/>
    <mergeCell ref="E4:E5"/>
    <mergeCell ref="F4:F5"/>
    <mergeCell ref="G4:G5"/>
    <mergeCell ref="H4:H5"/>
    <mergeCell ref="I4:I5"/>
    <mergeCell ref="J4:J5"/>
  </mergeCells>
  <pageMargins left="0.75" right="0.75" top="1" bottom="1" header="0.5" footer="0.5"/>
  <pageSetup orientation="portrait" r:id="rId2"/>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AM51"/>
  <sheetViews>
    <sheetView showGridLines="0" zoomScaleNormal="100" workbookViewId="0"/>
  </sheetViews>
  <sheetFormatPr baseColWidth="10" defaultColWidth="10.42578125" defaultRowHeight="12.75" x14ac:dyDescent="0.2"/>
  <cols>
    <col min="1" max="1" width="17.42578125" style="1108" customWidth="1"/>
    <col min="2" max="5" width="10.42578125" style="1104"/>
    <col min="6" max="6" width="15.42578125" style="1104" customWidth="1"/>
    <col min="7" max="7" width="11.42578125" style="1104" customWidth="1"/>
    <col min="8" max="36" width="10.42578125" style="1104"/>
    <col min="37" max="16384" width="10.42578125" style="1108"/>
  </cols>
  <sheetData>
    <row r="1" spans="1:39" s="1092" customFormat="1" ht="18.75" x14ac:dyDescent="0.2">
      <c r="A1" s="98" t="str">
        <f ca="1">MID(CELL("filename",A1),FIND("]",CELL("filename",A1))+1,256)</f>
        <v>Table A6.4–7</v>
      </c>
      <c r="B1" s="314" t="s">
        <v>1211</v>
      </c>
      <c r="C1" s="194"/>
      <c r="D1" s="194"/>
      <c r="E1" s="194"/>
      <c r="F1" s="194"/>
      <c r="G1" s="194"/>
      <c r="H1" s="98"/>
      <c r="I1" s="98"/>
      <c r="J1" s="98"/>
      <c r="K1" s="98"/>
      <c r="L1" s="98"/>
      <c r="M1" s="17"/>
      <c r="N1" s="17"/>
      <c r="O1" s="1091"/>
      <c r="P1" s="1091"/>
      <c r="Q1" s="1091"/>
      <c r="R1" s="1091"/>
      <c r="S1" s="1091"/>
      <c r="T1" s="1091"/>
      <c r="U1" s="1091"/>
      <c r="V1" s="1091"/>
      <c r="W1" s="1091"/>
      <c r="X1" s="1091"/>
      <c r="Y1" s="1091"/>
      <c r="Z1" s="1091"/>
      <c r="AA1" s="1091"/>
      <c r="AB1" s="1091"/>
      <c r="AC1" s="1091"/>
      <c r="AD1" s="1091"/>
      <c r="AE1" s="1091"/>
      <c r="AF1" s="1091"/>
      <c r="AG1" s="1091"/>
      <c r="AH1" s="1091"/>
      <c r="AI1" s="1091"/>
      <c r="AJ1" s="1091"/>
    </row>
    <row r="2" spans="1:39" s="1092" customFormat="1" ht="16.5" customHeight="1" thickBot="1" x14ac:dyDescent="0.3">
      <c r="A2" s="98"/>
      <c r="B2" s="195"/>
      <c r="C2" s="194"/>
      <c r="D2" s="194"/>
      <c r="E2" s="194"/>
      <c r="F2" s="194"/>
      <c r="G2" s="194"/>
      <c r="H2" s="98"/>
      <c r="I2" s="98"/>
      <c r="J2" s="98"/>
      <c r="K2" s="98"/>
      <c r="L2" s="98"/>
      <c r="M2" s="17"/>
      <c r="N2" s="17"/>
      <c r="O2" s="1091"/>
      <c r="P2" s="1091"/>
      <c r="Q2" s="1091"/>
      <c r="R2" s="1091"/>
      <c r="S2" s="1091"/>
      <c r="T2" s="1091"/>
      <c r="U2" s="1091"/>
      <c r="V2" s="1091"/>
      <c r="W2" s="1091"/>
      <c r="X2" s="1091"/>
      <c r="Y2" s="1091"/>
      <c r="Z2" s="1091"/>
      <c r="AA2" s="1091"/>
      <c r="AB2" s="1091"/>
      <c r="AC2" s="1091"/>
      <c r="AD2" s="1091"/>
      <c r="AE2" s="1091"/>
      <c r="AF2" s="1091"/>
      <c r="AG2" s="1091"/>
      <c r="AH2" s="1091"/>
      <c r="AI2" s="1091"/>
      <c r="AJ2" s="1091"/>
    </row>
    <row r="3" spans="1:39" s="1093" customFormat="1" ht="16.5" thickBot="1" x14ac:dyDescent="0.3">
      <c r="B3" s="1006" t="s">
        <v>4</v>
      </c>
      <c r="C3" s="1004" t="s">
        <v>1213</v>
      </c>
      <c r="D3" s="1004"/>
      <c r="E3" s="1004"/>
      <c r="F3" s="1004"/>
      <c r="G3" s="1005"/>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s="1093" customFormat="1" ht="13.15" customHeight="1" x14ac:dyDescent="0.2">
      <c r="B4" s="1007"/>
      <c r="C4" s="1009" t="s">
        <v>589</v>
      </c>
      <c r="D4" s="1009" t="s">
        <v>590</v>
      </c>
      <c r="E4" s="1009" t="s">
        <v>1214</v>
      </c>
      <c r="F4" s="1009" t="s">
        <v>1215</v>
      </c>
      <c r="G4" s="1094" t="s">
        <v>1216</v>
      </c>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s="1093" customFormat="1" ht="15.4" customHeight="1" thickBot="1" x14ac:dyDescent="0.3">
      <c r="B5" s="1008"/>
      <c r="C5" s="1010"/>
      <c r="D5" s="1010"/>
      <c r="E5" s="1010"/>
      <c r="F5" s="1010"/>
      <c r="G5" s="1095"/>
      <c r="H5" s="1096"/>
      <c r="I5" s="1096"/>
      <c r="J5" s="1096"/>
      <c r="K5" s="13"/>
      <c r="L5" s="14"/>
      <c r="M5" s="1096"/>
      <c r="N5" s="1096"/>
      <c r="O5" s="1096"/>
      <c r="P5" s="1096"/>
      <c r="Q5" s="1096"/>
      <c r="R5" s="1096"/>
      <c r="S5" s="1096"/>
      <c r="T5" s="1096"/>
      <c r="U5" s="13"/>
      <c r="V5" s="13"/>
      <c r="W5" s="13"/>
      <c r="X5" s="13"/>
      <c r="Y5" s="13"/>
      <c r="Z5" s="13"/>
      <c r="AA5" s="13"/>
      <c r="AB5" s="13"/>
      <c r="AC5" s="13"/>
      <c r="AD5" s="13"/>
      <c r="AE5" s="13"/>
      <c r="AF5" s="13"/>
      <c r="AG5" s="13"/>
      <c r="AH5" s="13"/>
      <c r="AI5" s="13"/>
      <c r="AJ5" s="13"/>
      <c r="AK5" s="13"/>
      <c r="AL5" s="13"/>
      <c r="AM5" s="13"/>
    </row>
    <row r="6" spans="1:39" s="1093" customFormat="1" ht="15" x14ac:dyDescent="0.25">
      <c r="B6" s="843">
        <v>1990</v>
      </c>
      <c r="C6" s="844">
        <v>7.0379358160200143</v>
      </c>
      <c r="D6" s="844">
        <v>7.2793086538267904</v>
      </c>
      <c r="E6" s="845">
        <v>2.175335258927475</v>
      </c>
      <c r="F6" s="846">
        <v>4.5336563301933053</v>
      </c>
      <c r="G6" s="847">
        <v>8.2884631083509142</v>
      </c>
      <c r="H6" s="1097"/>
      <c r="I6" s="1097"/>
      <c r="J6" s="1097"/>
      <c r="K6" s="13"/>
      <c r="L6" s="38"/>
      <c r="M6" s="1098"/>
      <c r="N6" s="1098"/>
      <c r="O6" s="1098"/>
      <c r="P6" s="1098"/>
      <c r="Q6" s="1098"/>
      <c r="R6" s="1098"/>
      <c r="S6" s="1098"/>
      <c r="T6" s="1098"/>
      <c r="U6" s="1099"/>
      <c r="V6" s="13"/>
      <c r="W6" s="13"/>
      <c r="X6" s="13"/>
      <c r="Y6" s="13"/>
      <c r="Z6" s="13"/>
      <c r="AA6" s="13"/>
      <c r="AB6" s="13"/>
      <c r="AC6" s="13"/>
      <c r="AD6" s="13"/>
      <c r="AE6" s="13"/>
      <c r="AF6" s="13"/>
      <c r="AG6" s="13"/>
      <c r="AH6" s="13"/>
      <c r="AI6" s="13"/>
      <c r="AJ6" s="13"/>
      <c r="AK6" s="13"/>
      <c r="AL6" s="13"/>
      <c r="AM6" s="13"/>
    </row>
    <row r="7" spans="1:39" s="1093" customFormat="1" ht="15" x14ac:dyDescent="0.25">
      <c r="B7" s="848">
        <v>2005</v>
      </c>
      <c r="C7" s="845">
        <v>6.9988547971517079</v>
      </c>
      <c r="D7" s="845">
        <v>7.0823485557915076</v>
      </c>
      <c r="E7" s="845">
        <v>2.1649548860732257</v>
      </c>
      <c r="F7" s="846">
        <v>4.435855532953588</v>
      </c>
      <c r="G7" s="847">
        <v>8.5327446656859198</v>
      </c>
      <c r="H7" s="1097"/>
      <c r="I7" s="1097"/>
      <c r="J7" s="1097"/>
      <c r="K7" s="13"/>
      <c r="L7" s="38"/>
      <c r="M7" s="1098"/>
      <c r="N7" s="1098"/>
      <c r="O7" s="1098"/>
      <c r="P7" s="1098"/>
      <c r="Q7" s="1098"/>
      <c r="R7" s="1098"/>
      <c r="S7" s="1098"/>
      <c r="T7" s="1098"/>
      <c r="U7" s="1099"/>
      <c r="V7" s="13"/>
      <c r="W7" s="13"/>
      <c r="X7" s="13"/>
      <c r="Y7" s="13"/>
      <c r="Z7" s="13"/>
      <c r="AA7" s="13"/>
      <c r="AB7" s="13"/>
      <c r="AC7" s="13"/>
      <c r="AD7" s="13"/>
      <c r="AE7" s="13"/>
      <c r="AF7" s="13"/>
      <c r="AG7" s="13"/>
      <c r="AH7" s="13"/>
      <c r="AI7" s="13"/>
      <c r="AJ7" s="13"/>
      <c r="AK7" s="13"/>
      <c r="AL7" s="13"/>
      <c r="AM7" s="13"/>
    </row>
    <row r="8" spans="1:39" s="1093" customFormat="1" ht="15" x14ac:dyDescent="0.25">
      <c r="B8" s="849">
        <v>2016</v>
      </c>
      <c r="C8" s="845">
        <v>6.9898912577610668</v>
      </c>
      <c r="D8" s="845">
        <v>6.9901841250961354</v>
      </c>
      <c r="E8" s="845">
        <v>2.1247195757481352</v>
      </c>
      <c r="F8" s="846">
        <v>4.3209723568307199</v>
      </c>
      <c r="G8" s="847">
        <v>9.0671163283761302</v>
      </c>
      <c r="H8" s="1097"/>
      <c r="I8" s="1097"/>
      <c r="J8" s="1097"/>
      <c r="K8" s="13"/>
      <c r="L8" s="38"/>
      <c r="M8" s="1098"/>
      <c r="N8" s="1098"/>
      <c r="O8" s="1098"/>
      <c r="P8" s="1098"/>
      <c r="Q8" s="1098"/>
      <c r="R8" s="1098"/>
      <c r="S8" s="1098"/>
      <c r="T8" s="1098"/>
      <c r="U8" s="1099"/>
      <c r="V8" s="13"/>
      <c r="W8" s="13"/>
      <c r="X8" s="13"/>
      <c r="Y8" s="13"/>
      <c r="Z8" s="13"/>
      <c r="AA8" s="13"/>
      <c r="AB8" s="13"/>
      <c r="AC8" s="13"/>
      <c r="AD8" s="13"/>
      <c r="AE8" s="13"/>
      <c r="AF8" s="13"/>
      <c r="AG8" s="13"/>
      <c r="AH8" s="13"/>
      <c r="AI8" s="13"/>
      <c r="AJ8" s="13"/>
      <c r="AK8" s="13"/>
      <c r="AL8" s="13"/>
      <c r="AM8" s="13"/>
    </row>
    <row r="9" spans="1:39" s="1093" customFormat="1" ht="15" x14ac:dyDescent="0.25">
      <c r="B9" s="849">
        <v>2017</v>
      </c>
      <c r="C9" s="845">
        <v>6.9819160305645624</v>
      </c>
      <c r="D9" s="845">
        <v>6.9938123754879564</v>
      </c>
      <c r="E9" s="845">
        <v>2.1322413340338215</v>
      </c>
      <c r="F9" s="846">
        <v>4.2948053359322103</v>
      </c>
      <c r="G9" s="847">
        <v>9.0943149744889933</v>
      </c>
      <c r="H9" s="1097"/>
      <c r="I9" s="1097"/>
      <c r="J9" s="1097"/>
      <c r="K9" s="13"/>
      <c r="L9" s="38"/>
      <c r="M9" s="1098"/>
      <c r="N9" s="1098"/>
      <c r="O9" s="1098"/>
      <c r="P9" s="1098"/>
      <c r="Q9" s="1098"/>
      <c r="R9" s="1098"/>
      <c r="S9" s="1098"/>
      <c r="T9" s="1098"/>
      <c r="U9" s="1099"/>
      <c r="V9" s="13"/>
      <c r="W9" s="13"/>
      <c r="X9" s="13"/>
      <c r="Y9" s="13"/>
      <c r="Z9" s="13"/>
      <c r="AA9" s="13"/>
      <c r="AB9" s="13"/>
      <c r="AC9" s="13"/>
      <c r="AD9" s="13"/>
      <c r="AE9" s="13"/>
      <c r="AF9" s="13"/>
      <c r="AG9" s="13"/>
      <c r="AH9" s="13"/>
      <c r="AI9" s="13"/>
      <c r="AJ9" s="13"/>
      <c r="AK9" s="13"/>
      <c r="AL9" s="13"/>
      <c r="AM9" s="13"/>
    </row>
    <row r="10" spans="1:39" s="1093" customFormat="1" ht="15" x14ac:dyDescent="0.25">
      <c r="B10" s="849">
        <v>2018</v>
      </c>
      <c r="C10" s="845">
        <v>6.9914441812238755</v>
      </c>
      <c r="D10" s="845">
        <v>6.9928241118194094</v>
      </c>
      <c r="E10" s="845">
        <v>2.1447259588585763</v>
      </c>
      <c r="F10" s="846">
        <v>4.2701713178203251</v>
      </c>
      <c r="G10" s="847">
        <v>9.1116239148189582</v>
      </c>
      <c r="H10" s="1097"/>
      <c r="I10" s="1097"/>
      <c r="J10" s="1097"/>
      <c r="K10" s="13"/>
      <c r="L10" s="38"/>
      <c r="M10" s="1098"/>
      <c r="N10" s="1098"/>
      <c r="O10" s="1098"/>
      <c r="P10" s="1098"/>
      <c r="Q10" s="1098"/>
      <c r="R10" s="1098"/>
      <c r="S10" s="1098"/>
      <c r="T10" s="1098"/>
      <c r="U10" s="1099"/>
      <c r="V10" s="13"/>
      <c r="W10" s="13"/>
      <c r="X10" s="13"/>
      <c r="Y10" s="13"/>
      <c r="Z10" s="13"/>
      <c r="AA10" s="13"/>
      <c r="AB10" s="13"/>
      <c r="AC10" s="13"/>
      <c r="AD10" s="13"/>
      <c r="AE10" s="13"/>
      <c r="AF10" s="13"/>
      <c r="AG10" s="13"/>
      <c r="AH10" s="13"/>
      <c r="AI10" s="13"/>
      <c r="AJ10" s="13"/>
      <c r="AK10" s="13"/>
      <c r="AL10" s="13"/>
      <c r="AM10" s="13"/>
    </row>
    <row r="11" spans="1:39" s="1093" customFormat="1" ht="15" x14ac:dyDescent="0.25">
      <c r="B11" s="849">
        <v>2019</v>
      </c>
      <c r="C11" s="845">
        <v>6.9844313195044325</v>
      </c>
      <c r="D11" s="845">
        <v>6.9956713795653611</v>
      </c>
      <c r="E11" s="845">
        <v>2.1547992218881893</v>
      </c>
      <c r="F11" s="846">
        <v>4.2943658587982032</v>
      </c>
      <c r="G11" s="847">
        <v>9.2247323203267779</v>
      </c>
      <c r="H11" s="1097"/>
      <c r="I11" s="1097"/>
      <c r="J11" s="1097"/>
      <c r="K11" s="13"/>
      <c r="L11" s="38"/>
      <c r="M11" s="1098"/>
      <c r="N11" s="1098"/>
      <c r="O11" s="1098"/>
      <c r="P11" s="1098"/>
      <c r="Q11" s="1098"/>
      <c r="R11" s="1098"/>
      <c r="S11" s="1098"/>
      <c r="T11" s="1098"/>
      <c r="U11" s="1099"/>
      <c r="V11" s="13"/>
      <c r="W11" s="13"/>
      <c r="X11" s="13"/>
      <c r="Y11" s="13"/>
      <c r="Z11" s="13"/>
      <c r="AA11" s="13"/>
      <c r="AB11" s="13"/>
      <c r="AC11" s="13"/>
      <c r="AD11" s="13"/>
      <c r="AE11" s="13"/>
      <c r="AF11" s="13"/>
      <c r="AG11" s="13"/>
      <c r="AH11" s="13"/>
      <c r="AI11" s="13"/>
      <c r="AJ11" s="13"/>
      <c r="AK11" s="13"/>
      <c r="AL11" s="13"/>
      <c r="AM11" s="13"/>
    </row>
    <row r="12" spans="1:39" s="1093" customFormat="1" ht="15" x14ac:dyDescent="0.25">
      <c r="B12" s="849">
        <v>2020</v>
      </c>
      <c r="C12" s="845">
        <v>7.0076995529489121</v>
      </c>
      <c r="D12" s="845">
        <v>6.9965165545183963</v>
      </c>
      <c r="E12" s="845">
        <v>2.1663021309136181</v>
      </c>
      <c r="F12" s="846">
        <v>4.269839977363235</v>
      </c>
      <c r="G12" s="847">
        <v>9.2742666586437643</v>
      </c>
      <c r="H12" s="1097"/>
      <c r="I12" s="1097"/>
      <c r="J12" s="1097"/>
      <c r="K12" s="13"/>
      <c r="L12" s="38"/>
      <c r="M12" s="1098"/>
      <c r="N12" s="1098"/>
      <c r="O12" s="1098"/>
      <c r="P12" s="1098"/>
      <c r="Q12" s="1098"/>
      <c r="R12" s="1098"/>
      <c r="S12" s="1098"/>
      <c r="T12" s="1098"/>
      <c r="U12" s="1099"/>
      <c r="V12" s="13"/>
      <c r="W12" s="13"/>
      <c r="X12" s="13"/>
      <c r="Y12" s="13"/>
      <c r="Z12" s="13"/>
      <c r="AA12" s="13"/>
      <c r="AB12" s="13"/>
      <c r="AC12" s="13"/>
      <c r="AD12" s="13"/>
      <c r="AE12" s="13"/>
      <c r="AF12" s="13"/>
      <c r="AG12" s="13"/>
      <c r="AH12" s="13"/>
      <c r="AI12" s="13"/>
      <c r="AJ12" s="13"/>
      <c r="AK12" s="13"/>
      <c r="AL12" s="13"/>
      <c r="AM12" s="13"/>
    </row>
    <row r="13" spans="1:39" s="1093" customFormat="1" ht="15" x14ac:dyDescent="0.25">
      <c r="B13" s="849">
        <v>2021</v>
      </c>
      <c r="C13" s="845">
        <v>7.0059442962681127</v>
      </c>
      <c r="D13" s="845">
        <v>7.0011463244265357</v>
      </c>
      <c r="E13" s="845">
        <v>2.1331463078968804</v>
      </c>
      <c r="F13" s="846">
        <v>4.2666617688172108</v>
      </c>
      <c r="G13" s="847">
        <v>9.3765442376210384</v>
      </c>
      <c r="H13" s="1097"/>
      <c r="I13" s="1097"/>
      <c r="J13" s="1097"/>
      <c r="K13" s="13"/>
      <c r="L13" s="38"/>
      <c r="M13" s="1098"/>
      <c r="N13" s="1098"/>
      <c r="O13" s="1098"/>
      <c r="P13" s="1098"/>
      <c r="Q13" s="1098"/>
      <c r="R13" s="1098"/>
      <c r="S13" s="1098"/>
      <c r="T13" s="1098"/>
      <c r="U13" s="1099"/>
      <c r="V13" s="13"/>
      <c r="W13" s="13"/>
      <c r="X13" s="13"/>
      <c r="Y13" s="13"/>
      <c r="Z13" s="13"/>
      <c r="AA13" s="13"/>
      <c r="AB13" s="13"/>
      <c r="AC13" s="13"/>
      <c r="AD13" s="13"/>
      <c r="AE13" s="13"/>
      <c r="AF13" s="13"/>
      <c r="AG13" s="13"/>
      <c r="AH13" s="13"/>
      <c r="AI13" s="13"/>
      <c r="AJ13" s="13"/>
      <c r="AK13" s="13"/>
      <c r="AL13" s="13"/>
      <c r="AM13" s="13"/>
    </row>
    <row r="14" spans="1:39" s="1093" customFormat="1" ht="15.75" thickBot="1" x14ac:dyDescent="0.3">
      <c r="B14" s="850">
        <v>2022</v>
      </c>
      <c r="C14" s="851">
        <v>7.0053181920451557</v>
      </c>
      <c r="D14" s="851">
        <v>6.9998255671034793</v>
      </c>
      <c r="E14" s="851">
        <v>2.1515775345516626</v>
      </c>
      <c r="F14" s="851">
        <v>4.2312623488199996</v>
      </c>
      <c r="G14" s="852">
        <v>9.4029901154421101</v>
      </c>
      <c r="H14" s="1097"/>
      <c r="I14" s="1097"/>
      <c r="J14" s="1097"/>
      <c r="K14" s="13"/>
      <c r="L14" s="38"/>
      <c r="M14" s="1098"/>
      <c r="N14" s="1098"/>
      <c r="O14" s="1098"/>
      <c r="P14" s="1098"/>
      <c r="Q14" s="1098"/>
      <c r="R14" s="1098"/>
      <c r="S14" s="1098"/>
      <c r="T14" s="1098"/>
      <c r="U14" s="1099"/>
      <c r="V14" s="13"/>
      <c r="W14" s="13"/>
      <c r="X14" s="13"/>
      <c r="Y14" s="13"/>
      <c r="Z14" s="13"/>
      <c r="AA14" s="13"/>
      <c r="AB14" s="13"/>
      <c r="AC14" s="13"/>
      <c r="AD14" s="13"/>
      <c r="AE14" s="13"/>
      <c r="AF14" s="13"/>
      <c r="AG14" s="13"/>
      <c r="AH14" s="13"/>
      <c r="AI14" s="13"/>
      <c r="AJ14" s="13"/>
      <c r="AK14" s="13"/>
      <c r="AL14" s="13"/>
      <c r="AM14" s="13"/>
    </row>
    <row r="15" spans="1:39" s="1093" customFormat="1" ht="15" x14ac:dyDescent="0.25">
      <c r="B15" s="1100"/>
      <c r="C15" s="1097"/>
      <c r="D15" s="1097"/>
      <c r="E15" s="1097"/>
      <c r="F15" s="1097"/>
      <c r="G15" s="1097"/>
      <c r="H15" s="1097"/>
      <c r="I15" s="1097"/>
      <c r="J15" s="1097"/>
      <c r="K15" s="13"/>
      <c r="L15" s="38"/>
      <c r="M15" s="1098"/>
      <c r="N15" s="1098"/>
      <c r="O15" s="1098"/>
      <c r="P15" s="1098"/>
      <c r="Q15" s="1098"/>
      <c r="R15" s="1098"/>
      <c r="S15" s="1098"/>
      <c r="T15" s="1098"/>
      <c r="U15" s="1099"/>
      <c r="V15" s="13"/>
      <c r="W15" s="13"/>
      <c r="X15" s="13"/>
      <c r="Y15" s="13"/>
      <c r="Z15" s="13"/>
      <c r="AA15" s="13"/>
      <c r="AB15" s="13"/>
      <c r="AC15" s="13"/>
      <c r="AD15" s="13"/>
      <c r="AE15" s="13"/>
      <c r="AF15" s="13"/>
      <c r="AG15" s="13"/>
      <c r="AH15" s="13"/>
      <c r="AI15" s="13"/>
      <c r="AJ15" s="13"/>
      <c r="AK15" s="13"/>
      <c r="AL15" s="13"/>
      <c r="AM15" s="13"/>
    </row>
    <row r="16" spans="1:39" s="1093" customFormat="1" ht="15" x14ac:dyDescent="0.25">
      <c r="B16" s="1100"/>
      <c r="C16" s="1097"/>
      <c r="D16" s="1097"/>
      <c r="E16" s="1097"/>
      <c r="F16" s="1097"/>
      <c r="G16" s="1097"/>
      <c r="H16" s="1097"/>
      <c r="I16" s="1097"/>
      <c r="J16" s="1097"/>
      <c r="K16" s="13"/>
      <c r="L16" s="38"/>
      <c r="M16" s="1098"/>
      <c r="N16" s="1098"/>
      <c r="O16" s="1098"/>
      <c r="P16" s="1098"/>
      <c r="Q16" s="1098"/>
      <c r="R16" s="1098"/>
      <c r="S16" s="1098"/>
      <c r="T16" s="1098"/>
      <c r="U16" s="1099"/>
      <c r="V16" s="13"/>
      <c r="W16" s="13"/>
      <c r="X16" s="13"/>
      <c r="Y16" s="13"/>
      <c r="Z16" s="13"/>
      <c r="AA16" s="13"/>
      <c r="AB16" s="13"/>
      <c r="AC16" s="13"/>
      <c r="AD16" s="13"/>
      <c r="AE16" s="13"/>
      <c r="AF16" s="13"/>
      <c r="AG16" s="13"/>
      <c r="AH16" s="13"/>
      <c r="AI16" s="13"/>
      <c r="AJ16" s="13"/>
      <c r="AK16" s="13"/>
      <c r="AL16" s="13"/>
      <c r="AM16" s="13"/>
    </row>
    <row r="17" spans="2:39" s="1093" customFormat="1" ht="15" x14ac:dyDescent="0.25">
      <c r="B17" s="1100"/>
      <c r="C17" s="1097"/>
      <c r="D17" s="1097"/>
      <c r="E17" s="1097"/>
      <c r="F17" s="1097"/>
      <c r="G17" s="1097"/>
      <c r="H17" s="1097"/>
      <c r="I17" s="1097"/>
      <c r="J17" s="1097"/>
      <c r="K17" s="13"/>
      <c r="L17" s="38"/>
      <c r="M17" s="1098"/>
      <c r="N17" s="1098"/>
      <c r="O17" s="1098"/>
      <c r="P17" s="1098"/>
      <c r="Q17" s="1098"/>
      <c r="R17" s="1098"/>
      <c r="S17" s="1098"/>
      <c r="T17" s="1098"/>
      <c r="U17" s="1099"/>
      <c r="V17" s="13"/>
      <c r="W17" s="13"/>
      <c r="X17" s="13"/>
      <c r="Y17" s="13"/>
      <c r="Z17" s="13"/>
      <c r="AA17" s="13"/>
      <c r="AB17" s="13"/>
      <c r="AC17" s="13"/>
      <c r="AD17" s="13"/>
      <c r="AE17" s="13"/>
      <c r="AF17" s="13"/>
      <c r="AG17" s="13"/>
      <c r="AH17" s="13"/>
      <c r="AI17" s="13"/>
      <c r="AJ17" s="13"/>
      <c r="AK17" s="13"/>
      <c r="AL17" s="13"/>
      <c r="AM17" s="13"/>
    </row>
    <row r="18" spans="2:39" s="1093" customFormat="1" ht="15" x14ac:dyDescent="0.25">
      <c r="B18" s="1100"/>
      <c r="C18" s="1097"/>
      <c r="D18" s="1097"/>
      <c r="E18" s="1097"/>
      <c r="F18" s="1097"/>
      <c r="G18" s="1097"/>
      <c r="H18" s="1097"/>
      <c r="I18" s="1097"/>
      <c r="J18" s="1097"/>
      <c r="K18" s="13"/>
      <c r="L18" s="38"/>
      <c r="M18" s="1098"/>
      <c r="N18" s="1098"/>
      <c r="O18" s="1098"/>
      <c r="P18" s="1098"/>
      <c r="Q18" s="1098"/>
      <c r="R18" s="1098"/>
      <c r="S18" s="1098"/>
      <c r="T18" s="1098"/>
      <c r="U18" s="1099"/>
      <c r="V18" s="13"/>
      <c r="W18" s="13"/>
      <c r="X18" s="13"/>
      <c r="Y18" s="13"/>
      <c r="Z18" s="13"/>
      <c r="AA18" s="13"/>
      <c r="AB18" s="13"/>
      <c r="AC18" s="13"/>
      <c r="AD18" s="13"/>
      <c r="AE18" s="13"/>
      <c r="AF18" s="13"/>
      <c r="AG18" s="13"/>
      <c r="AH18" s="13"/>
      <c r="AI18" s="13"/>
      <c r="AJ18" s="13"/>
      <c r="AK18" s="13"/>
      <c r="AL18" s="13"/>
      <c r="AM18" s="13"/>
    </row>
    <row r="19" spans="2:39" s="1093" customFormat="1" ht="15" x14ac:dyDescent="0.25">
      <c r="B19" s="1100"/>
      <c r="C19" s="1097"/>
      <c r="D19" s="1097"/>
      <c r="E19" s="1097"/>
      <c r="F19" s="1097"/>
      <c r="G19" s="1097"/>
      <c r="H19" s="1097"/>
      <c r="I19" s="1097"/>
      <c r="J19" s="1097"/>
      <c r="K19" s="13"/>
      <c r="L19" s="38"/>
      <c r="M19" s="1098"/>
      <c r="N19" s="1098"/>
      <c r="O19" s="1098"/>
      <c r="P19" s="1098"/>
      <c r="Q19" s="1098"/>
      <c r="R19" s="1098"/>
      <c r="S19" s="1098"/>
      <c r="T19" s="1098"/>
      <c r="U19" s="1099"/>
      <c r="V19" s="13"/>
      <c r="W19" s="13"/>
      <c r="X19" s="13"/>
      <c r="Y19" s="13"/>
      <c r="Z19" s="13"/>
      <c r="AA19" s="13"/>
      <c r="AB19" s="13"/>
      <c r="AC19" s="13"/>
      <c r="AD19" s="13"/>
      <c r="AE19" s="13"/>
      <c r="AF19" s="13"/>
      <c r="AG19" s="13"/>
      <c r="AH19" s="13"/>
      <c r="AI19" s="13"/>
      <c r="AJ19" s="13"/>
      <c r="AK19" s="13"/>
      <c r="AL19" s="13"/>
      <c r="AM19" s="13"/>
    </row>
    <row r="20" spans="2:39" s="1093" customFormat="1" ht="15" x14ac:dyDescent="0.25">
      <c r="B20" s="1100"/>
      <c r="C20" s="1097"/>
      <c r="D20" s="1097"/>
      <c r="E20" s="1097"/>
      <c r="F20" s="1097"/>
      <c r="G20" s="1097"/>
      <c r="H20" s="1097"/>
      <c r="I20" s="1097"/>
      <c r="J20" s="1097"/>
      <c r="K20" s="13"/>
      <c r="L20" s="38"/>
      <c r="M20" s="1098"/>
      <c r="N20" s="1098"/>
      <c r="O20" s="1098"/>
      <c r="P20" s="1098"/>
      <c r="Q20" s="1098"/>
      <c r="R20" s="1098"/>
      <c r="S20" s="1098"/>
      <c r="T20" s="1098"/>
      <c r="U20" s="1099"/>
      <c r="V20" s="13"/>
      <c r="W20" s="13"/>
      <c r="X20" s="13"/>
      <c r="Y20" s="13"/>
      <c r="Z20" s="13"/>
      <c r="AA20" s="13"/>
      <c r="AB20" s="13"/>
      <c r="AC20" s="13"/>
      <c r="AD20" s="13"/>
      <c r="AE20" s="13"/>
      <c r="AF20" s="13"/>
      <c r="AG20" s="13"/>
      <c r="AH20" s="13"/>
      <c r="AI20" s="13"/>
      <c r="AJ20" s="13"/>
      <c r="AK20" s="13"/>
      <c r="AL20" s="13"/>
      <c r="AM20" s="13"/>
    </row>
    <row r="21" spans="2:39" s="1093" customFormat="1" ht="15" x14ac:dyDescent="0.25">
      <c r="B21" s="1100"/>
      <c r="C21" s="1097"/>
      <c r="D21" s="1097"/>
      <c r="E21" s="1097"/>
      <c r="F21" s="1097"/>
      <c r="G21" s="1097"/>
      <c r="H21" s="1097"/>
      <c r="I21" s="1097"/>
      <c r="J21" s="1097"/>
      <c r="K21" s="13"/>
      <c r="L21" s="38"/>
      <c r="M21" s="1098"/>
      <c r="N21" s="1098"/>
      <c r="O21" s="1098"/>
      <c r="P21" s="1098"/>
      <c r="Q21" s="1098"/>
      <c r="R21" s="1098"/>
      <c r="S21" s="1098"/>
      <c r="T21" s="1098"/>
      <c r="U21" s="1099"/>
      <c r="V21" s="13"/>
      <c r="W21" s="13"/>
      <c r="X21" s="13"/>
      <c r="Y21" s="13"/>
      <c r="Z21" s="13"/>
      <c r="AA21" s="13"/>
      <c r="AB21" s="13"/>
      <c r="AC21" s="13"/>
      <c r="AD21" s="13"/>
      <c r="AE21" s="13"/>
      <c r="AF21" s="13"/>
      <c r="AG21" s="13"/>
      <c r="AH21" s="13"/>
      <c r="AI21" s="13"/>
      <c r="AJ21" s="13"/>
      <c r="AK21" s="13"/>
      <c r="AL21" s="13"/>
      <c r="AM21" s="13"/>
    </row>
    <row r="22" spans="2:39" s="1093" customFormat="1" ht="15" x14ac:dyDescent="0.25">
      <c r="B22" s="1100"/>
      <c r="C22" s="1097"/>
      <c r="D22" s="1097"/>
      <c r="E22" s="1097"/>
      <c r="F22" s="1097"/>
      <c r="G22" s="1097"/>
      <c r="H22" s="1097"/>
      <c r="I22" s="1097"/>
      <c r="J22" s="1097"/>
      <c r="K22" s="13"/>
      <c r="L22" s="38"/>
      <c r="M22" s="1098"/>
      <c r="N22" s="1098"/>
      <c r="O22" s="1098"/>
      <c r="P22" s="1098"/>
      <c r="Q22" s="1098"/>
      <c r="R22" s="1098"/>
      <c r="S22" s="1098"/>
      <c r="T22" s="1098"/>
      <c r="U22" s="1099"/>
      <c r="V22" s="13"/>
      <c r="W22" s="13"/>
      <c r="X22" s="13"/>
      <c r="Y22" s="13"/>
      <c r="Z22" s="13"/>
      <c r="AA22" s="13"/>
      <c r="AB22" s="13"/>
      <c r="AC22" s="13"/>
      <c r="AD22" s="13"/>
      <c r="AE22" s="13"/>
      <c r="AF22" s="13"/>
      <c r="AG22" s="13"/>
      <c r="AH22" s="13"/>
      <c r="AI22" s="13"/>
      <c r="AJ22" s="13"/>
      <c r="AK22" s="13"/>
      <c r="AL22" s="13"/>
      <c r="AM22" s="13"/>
    </row>
    <row r="23" spans="2:39" s="1093" customFormat="1" ht="15" x14ac:dyDescent="0.25">
      <c r="B23" s="1100"/>
      <c r="C23" s="1097"/>
      <c r="D23" s="1097"/>
      <c r="E23" s="1097"/>
      <c r="F23" s="1097"/>
      <c r="G23" s="1097"/>
      <c r="H23" s="1097"/>
      <c r="I23" s="1097"/>
      <c r="J23" s="1097"/>
      <c r="K23" s="13"/>
      <c r="L23" s="38"/>
      <c r="M23" s="1098"/>
      <c r="N23" s="1098"/>
      <c r="O23" s="1098"/>
      <c r="P23" s="1098"/>
      <c r="Q23" s="1098"/>
      <c r="R23" s="1098"/>
      <c r="S23" s="1098"/>
      <c r="T23" s="1098"/>
      <c r="U23" s="1099"/>
      <c r="V23" s="13"/>
      <c r="W23" s="13"/>
      <c r="X23" s="13"/>
      <c r="Y23" s="13"/>
      <c r="Z23" s="13"/>
      <c r="AA23" s="13"/>
      <c r="AB23" s="13"/>
      <c r="AC23" s="13"/>
      <c r="AD23" s="13"/>
      <c r="AE23" s="13"/>
      <c r="AF23" s="13"/>
      <c r="AG23" s="13"/>
      <c r="AH23" s="13"/>
      <c r="AI23" s="13"/>
      <c r="AJ23" s="13"/>
      <c r="AK23" s="13"/>
      <c r="AL23" s="13"/>
      <c r="AM23" s="13"/>
    </row>
    <row r="24" spans="2:39" s="1093" customFormat="1" ht="15" x14ac:dyDescent="0.25">
      <c r="B24" s="1100"/>
      <c r="C24" s="1097"/>
      <c r="D24" s="1097"/>
      <c r="E24" s="1097"/>
      <c r="F24" s="1097"/>
      <c r="G24" s="1097"/>
      <c r="H24" s="1097"/>
      <c r="I24" s="1097"/>
      <c r="J24" s="1097"/>
      <c r="K24" s="13"/>
      <c r="L24" s="38"/>
      <c r="M24" s="1098"/>
      <c r="N24" s="1098"/>
      <c r="O24" s="1098"/>
      <c r="P24" s="1098"/>
      <c r="Q24" s="1098"/>
      <c r="R24" s="1098"/>
      <c r="S24" s="1098"/>
      <c r="T24" s="1098"/>
      <c r="U24" s="1099"/>
      <c r="V24" s="13"/>
      <c r="W24" s="13"/>
      <c r="X24" s="13"/>
      <c r="Y24" s="13"/>
      <c r="Z24" s="13"/>
      <c r="AA24" s="13"/>
      <c r="AB24" s="13"/>
      <c r="AC24" s="13"/>
      <c r="AD24" s="13"/>
      <c r="AE24" s="13"/>
      <c r="AF24" s="13"/>
      <c r="AG24" s="13"/>
      <c r="AH24" s="13"/>
      <c r="AI24" s="13"/>
      <c r="AJ24" s="13"/>
      <c r="AK24" s="13"/>
      <c r="AL24" s="13"/>
      <c r="AM24" s="13"/>
    </row>
    <row r="25" spans="2:39" s="1093" customFormat="1" ht="15" x14ac:dyDescent="0.25">
      <c r="B25" s="1100"/>
      <c r="C25" s="1097"/>
      <c r="D25" s="1097"/>
      <c r="E25" s="1097"/>
      <c r="F25" s="1097"/>
      <c r="G25" s="1097"/>
      <c r="H25" s="1097"/>
      <c r="I25" s="1097"/>
      <c r="J25" s="1097"/>
      <c r="K25" s="13"/>
      <c r="L25" s="38"/>
      <c r="M25" s="1098"/>
      <c r="N25" s="1098"/>
      <c r="O25" s="1098"/>
      <c r="P25" s="1098"/>
      <c r="Q25" s="1098"/>
      <c r="R25" s="1098"/>
      <c r="S25" s="1098"/>
      <c r="T25" s="1098"/>
      <c r="U25" s="1099"/>
      <c r="V25" s="13"/>
      <c r="W25" s="13"/>
      <c r="X25" s="13"/>
      <c r="Y25" s="13"/>
      <c r="Z25" s="13"/>
      <c r="AA25" s="13"/>
      <c r="AB25" s="13"/>
      <c r="AC25" s="13"/>
      <c r="AD25" s="13"/>
      <c r="AE25" s="13"/>
      <c r="AF25" s="13"/>
      <c r="AG25" s="13"/>
      <c r="AH25" s="13"/>
      <c r="AI25" s="13"/>
      <c r="AJ25" s="13"/>
      <c r="AK25" s="13"/>
      <c r="AL25" s="13"/>
      <c r="AM25" s="13"/>
    </row>
    <row r="26" spans="2:39" s="1093" customFormat="1" ht="15" x14ac:dyDescent="0.25">
      <c r="B26" s="1100"/>
      <c r="C26" s="1097"/>
      <c r="D26" s="1097"/>
      <c r="E26" s="1097"/>
      <c r="F26" s="1097"/>
      <c r="G26" s="1097"/>
      <c r="H26" s="1097"/>
      <c r="I26" s="1097"/>
      <c r="J26" s="1097"/>
      <c r="K26" s="13"/>
      <c r="L26" s="38"/>
      <c r="M26" s="1098"/>
      <c r="N26" s="1098"/>
      <c r="O26" s="1098"/>
      <c r="P26" s="1098"/>
      <c r="Q26" s="1098"/>
      <c r="R26" s="1098"/>
      <c r="S26" s="1098"/>
      <c r="T26" s="1098"/>
      <c r="U26" s="1099"/>
      <c r="V26" s="13"/>
      <c r="W26" s="13"/>
      <c r="X26" s="13"/>
      <c r="Y26" s="13"/>
      <c r="Z26" s="13"/>
      <c r="AA26" s="13"/>
      <c r="AB26" s="13"/>
      <c r="AC26" s="13"/>
      <c r="AD26" s="13"/>
      <c r="AE26" s="13"/>
      <c r="AF26" s="13"/>
      <c r="AG26" s="13"/>
      <c r="AH26" s="13"/>
      <c r="AI26" s="13"/>
      <c r="AJ26" s="13"/>
      <c r="AK26" s="13"/>
      <c r="AL26" s="13"/>
      <c r="AM26" s="13"/>
    </row>
    <row r="27" spans="2:39" s="1093" customFormat="1" ht="15" x14ac:dyDescent="0.25">
      <c r="B27" s="1100"/>
      <c r="C27" s="1101"/>
      <c r="D27" s="1101"/>
      <c r="E27" s="1101"/>
      <c r="F27" s="1101"/>
      <c r="G27" s="1101"/>
      <c r="H27" s="1101"/>
      <c r="I27" s="1101"/>
      <c r="J27" s="1101"/>
      <c r="K27" s="13"/>
      <c r="L27" s="38"/>
      <c r="M27" s="1098"/>
      <c r="N27" s="1098"/>
      <c r="O27" s="1098"/>
      <c r="P27" s="1098"/>
      <c r="Q27" s="1098"/>
      <c r="R27" s="1098"/>
      <c r="S27" s="1098"/>
      <c r="T27" s="1098"/>
      <c r="U27" s="1099"/>
      <c r="V27" s="13"/>
      <c r="W27" s="13"/>
      <c r="X27" s="13"/>
      <c r="Y27" s="13"/>
      <c r="Z27" s="13"/>
      <c r="AA27" s="13"/>
      <c r="AB27" s="13"/>
      <c r="AC27" s="13"/>
      <c r="AD27" s="13"/>
      <c r="AE27" s="13"/>
      <c r="AF27" s="13"/>
      <c r="AG27" s="13"/>
      <c r="AH27" s="13"/>
      <c r="AI27" s="13"/>
      <c r="AJ27" s="13"/>
      <c r="AK27" s="13"/>
      <c r="AL27" s="13"/>
      <c r="AM27" s="13"/>
    </row>
    <row r="28" spans="2:39" s="1093" customFormat="1" ht="15" x14ac:dyDescent="0.25">
      <c r="B28" s="1100"/>
      <c r="C28" s="1101"/>
      <c r="D28" s="1101"/>
      <c r="E28" s="1101"/>
      <c r="F28" s="1101"/>
      <c r="G28" s="1101"/>
      <c r="H28" s="1101"/>
      <c r="I28" s="1101"/>
      <c r="J28" s="1101"/>
      <c r="K28" s="13"/>
      <c r="L28" s="38"/>
      <c r="M28" s="1098"/>
      <c r="N28" s="1098"/>
      <c r="O28" s="1098"/>
      <c r="P28" s="1098"/>
      <c r="Q28" s="1098"/>
      <c r="R28" s="1098"/>
      <c r="S28" s="1098"/>
      <c r="T28" s="1098"/>
      <c r="U28" s="1099"/>
      <c r="V28" s="13"/>
      <c r="W28" s="13"/>
      <c r="X28" s="13"/>
      <c r="Y28" s="13"/>
      <c r="Z28" s="13"/>
      <c r="AA28" s="13"/>
      <c r="AB28" s="13"/>
      <c r="AC28" s="13"/>
      <c r="AD28" s="13"/>
      <c r="AE28" s="13"/>
      <c r="AF28" s="13"/>
      <c r="AG28" s="13"/>
      <c r="AH28" s="13"/>
      <c r="AI28" s="13"/>
      <c r="AJ28" s="13"/>
      <c r="AK28" s="13"/>
      <c r="AL28" s="13"/>
      <c r="AM28" s="13"/>
    </row>
    <row r="29" spans="2:39" ht="15" x14ac:dyDescent="0.25">
      <c r="B29" s="1102"/>
      <c r="C29" s="1103"/>
      <c r="D29" s="1103"/>
      <c r="E29" s="1103"/>
      <c r="F29" s="1103"/>
      <c r="G29" s="1103"/>
      <c r="I29" s="1105"/>
      <c r="J29" s="1106"/>
      <c r="K29" s="1106"/>
      <c r="L29" s="1106"/>
      <c r="M29" s="1106"/>
      <c r="N29" s="1106"/>
      <c r="O29" s="1106"/>
      <c r="P29" s="1106"/>
      <c r="Q29" s="1106"/>
      <c r="R29" s="1107"/>
    </row>
    <row r="30" spans="2:39" ht="15" x14ac:dyDescent="0.25">
      <c r="B30" s="1102"/>
      <c r="C30" s="1103"/>
      <c r="D30" s="1103"/>
      <c r="E30" s="1103"/>
      <c r="F30" s="1103"/>
      <c r="G30" s="1103"/>
      <c r="I30" s="1105"/>
      <c r="J30" s="1106"/>
      <c r="K30" s="1106"/>
      <c r="L30" s="1106"/>
      <c r="M30" s="1106"/>
      <c r="N30" s="1106"/>
      <c r="O30" s="1106"/>
      <c r="P30" s="1106"/>
      <c r="Q30" s="1106"/>
      <c r="R30" s="1107"/>
    </row>
    <row r="31" spans="2:39" ht="15" x14ac:dyDescent="0.25">
      <c r="B31" s="1102"/>
      <c r="C31" s="1103"/>
      <c r="D31" s="1103"/>
      <c r="E31" s="1103"/>
      <c r="F31" s="1103"/>
      <c r="G31" s="1103"/>
      <c r="I31" s="1105"/>
      <c r="J31" s="1106"/>
      <c r="K31" s="1106"/>
      <c r="L31" s="1106"/>
      <c r="M31" s="1106"/>
      <c r="N31" s="1106"/>
      <c r="O31" s="1106"/>
      <c r="P31" s="1106"/>
      <c r="Q31" s="1106"/>
      <c r="R31" s="1107"/>
    </row>
    <row r="32" spans="2:39" ht="15" x14ac:dyDescent="0.25">
      <c r="B32" s="1102"/>
      <c r="C32" s="1103"/>
      <c r="D32" s="1103"/>
      <c r="E32" s="1103"/>
      <c r="F32" s="1103"/>
      <c r="G32" s="1103"/>
      <c r="I32" s="1105"/>
      <c r="J32" s="1106"/>
      <c r="K32" s="1106"/>
      <c r="L32" s="1106"/>
      <c r="M32" s="1106"/>
      <c r="N32" s="1106"/>
      <c r="O32" s="1106"/>
      <c r="P32" s="1106"/>
      <c r="Q32" s="1106"/>
      <c r="R32" s="1107"/>
    </row>
    <row r="33" spans="2:18" ht="15" x14ac:dyDescent="0.25">
      <c r="B33" s="1102"/>
      <c r="C33" s="1103"/>
      <c r="D33" s="1103"/>
      <c r="E33" s="1103"/>
      <c r="F33" s="1103"/>
      <c r="G33" s="1103"/>
      <c r="I33" s="1105"/>
      <c r="J33" s="1106"/>
      <c r="K33" s="1106"/>
      <c r="L33" s="1106"/>
      <c r="M33" s="1106"/>
      <c r="N33" s="1106"/>
      <c r="O33" s="1106"/>
      <c r="P33" s="1106"/>
      <c r="Q33" s="1106"/>
      <c r="R33" s="1107"/>
    </row>
    <row r="34" spans="2:18" ht="15" x14ac:dyDescent="0.25">
      <c r="B34" s="1102"/>
      <c r="C34" s="1103"/>
      <c r="D34" s="1103"/>
      <c r="E34" s="1103"/>
      <c r="F34" s="1103"/>
      <c r="G34" s="1103"/>
      <c r="I34" s="1105"/>
      <c r="J34" s="1106"/>
      <c r="K34" s="1106"/>
      <c r="L34" s="1106"/>
      <c r="M34" s="1106"/>
      <c r="N34" s="1106"/>
      <c r="O34" s="1106"/>
      <c r="P34" s="1106"/>
      <c r="Q34" s="1106"/>
      <c r="R34" s="1107"/>
    </row>
    <row r="35" spans="2:18" ht="15" x14ac:dyDescent="0.25">
      <c r="B35" s="1102"/>
      <c r="C35" s="1103"/>
      <c r="D35" s="1103"/>
      <c r="E35" s="1103"/>
      <c r="F35" s="1103"/>
      <c r="G35" s="1103"/>
      <c r="I35" s="1105"/>
      <c r="J35" s="1106"/>
      <c r="K35" s="1106"/>
      <c r="L35" s="1106"/>
      <c r="M35" s="1106"/>
      <c r="N35" s="1106"/>
      <c r="O35" s="1106"/>
      <c r="P35" s="1106"/>
      <c r="Q35" s="1106"/>
      <c r="R35" s="1107"/>
    </row>
    <row r="36" spans="2:18" ht="15" x14ac:dyDescent="0.25">
      <c r="B36" s="1102"/>
      <c r="C36" s="1103"/>
      <c r="D36" s="1103"/>
      <c r="E36" s="1103"/>
      <c r="F36" s="1103"/>
      <c r="G36" s="1103"/>
      <c r="I36" s="1105"/>
      <c r="J36" s="1106"/>
      <c r="K36" s="1106"/>
      <c r="L36" s="1106"/>
      <c r="M36" s="1106"/>
      <c r="N36" s="1106"/>
      <c r="O36" s="1106"/>
      <c r="P36" s="1106"/>
      <c r="Q36" s="1106"/>
      <c r="R36" s="1107"/>
    </row>
    <row r="37" spans="2:18" ht="15" x14ac:dyDescent="0.25">
      <c r="B37" s="1102"/>
      <c r="C37" s="1103"/>
      <c r="D37" s="1103"/>
      <c r="E37" s="1103"/>
      <c r="F37" s="1103"/>
      <c r="G37" s="1103"/>
      <c r="I37" s="1105"/>
      <c r="J37" s="1106"/>
      <c r="K37" s="1106"/>
      <c r="L37" s="1106"/>
      <c r="M37" s="1106"/>
      <c r="N37" s="1106"/>
      <c r="O37" s="1106"/>
      <c r="P37" s="1106"/>
      <c r="Q37" s="1106"/>
      <c r="R37" s="1107"/>
    </row>
    <row r="38" spans="2:18" ht="15" x14ac:dyDescent="0.25">
      <c r="B38" s="1102"/>
      <c r="C38" s="1103"/>
      <c r="D38" s="1103"/>
      <c r="E38" s="1103"/>
      <c r="F38" s="1103"/>
      <c r="G38" s="1103"/>
      <c r="I38" s="1105"/>
      <c r="J38" s="1106"/>
      <c r="K38" s="1106"/>
      <c r="L38" s="1106"/>
      <c r="M38" s="1106"/>
      <c r="N38" s="1106"/>
      <c r="O38" s="1106"/>
      <c r="P38" s="1106"/>
      <c r="Q38" s="1106"/>
      <c r="R38" s="1107"/>
    </row>
    <row r="39" spans="2:18" ht="15" x14ac:dyDescent="0.25">
      <c r="B39" s="1102"/>
      <c r="C39" s="1103"/>
      <c r="D39" s="1103"/>
      <c r="E39" s="1103"/>
      <c r="F39" s="1103"/>
      <c r="G39" s="1103"/>
      <c r="I39" s="1105"/>
      <c r="J39" s="1106"/>
      <c r="K39" s="1106"/>
      <c r="L39" s="1106"/>
      <c r="M39" s="1106"/>
      <c r="N39" s="1106"/>
      <c r="O39" s="1106"/>
      <c r="P39" s="1106"/>
      <c r="Q39" s="1106"/>
      <c r="R39" s="1107"/>
    </row>
    <row r="40" spans="2:18" ht="15" x14ac:dyDescent="0.25">
      <c r="B40" s="1102"/>
      <c r="C40" s="1103"/>
      <c r="D40" s="1103"/>
      <c r="E40" s="1103"/>
      <c r="F40" s="1103"/>
      <c r="G40" s="1103"/>
      <c r="I40" s="1105"/>
      <c r="J40" s="1106"/>
      <c r="K40" s="1106"/>
      <c r="L40" s="1106"/>
      <c r="M40" s="1106"/>
      <c r="N40" s="1106"/>
      <c r="O40" s="1106"/>
      <c r="P40" s="1106"/>
      <c r="Q40" s="1106"/>
      <c r="R40" s="1107"/>
    </row>
    <row r="41" spans="2:18" ht="15" x14ac:dyDescent="0.25">
      <c r="B41" s="1102"/>
      <c r="C41" s="1103"/>
      <c r="D41" s="1103"/>
      <c r="E41" s="1103"/>
      <c r="F41" s="1103"/>
      <c r="G41" s="1103"/>
      <c r="I41" s="1105"/>
      <c r="J41" s="1106"/>
      <c r="K41" s="1106"/>
      <c r="L41" s="1106"/>
      <c r="M41" s="1106"/>
      <c r="N41" s="1106"/>
      <c r="O41" s="1106"/>
      <c r="P41" s="1106"/>
      <c r="Q41" s="1106"/>
      <c r="R41" s="1107"/>
    </row>
    <row r="42" spans="2:18" ht="15" x14ac:dyDescent="0.25">
      <c r="B42" s="1102"/>
      <c r="C42" s="1103"/>
      <c r="D42" s="1103"/>
      <c r="E42" s="1103"/>
      <c r="F42" s="1103"/>
      <c r="G42" s="1103"/>
      <c r="I42" s="1105"/>
      <c r="J42" s="1106"/>
      <c r="K42" s="1106"/>
      <c r="L42" s="1106"/>
      <c r="M42" s="1106"/>
      <c r="N42" s="1106"/>
      <c r="O42" s="1106"/>
      <c r="P42" s="1106"/>
      <c r="Q42" s="1106"/>
      <c r="R42" s="1107"/>
    </row>
    <row r="43" spans="2:18" ht="15" x14ac:dyDescent="0.25">
      <c r="B43" s="1102"/>
      <c r="C43" s="1103"/>
      <c r="D43" s="1103"/>
      <c r="E43" s="1103"/>
      <c r="F43" s="1103"/>
      <c r="G43" s="1103"/>
      <c r="I43" s="1105"/>
      <c r="J43" s="1106"/>
      <c r="K43" s="1106"/>
      <c r="L43" s="1106"/>
      <c r="M43" s="1106"/>
      <c r="N43" s="1106"/>
      <c r="O43" s="1106"/>
      <c r="P43" s="1106"/>
      <c r="Q43" s="1106"/>
      <c r="R43" s="1107"/>
    </row>
    <row r="44" spans="2:18" ht="15" x14ac:dyDescent="0.25">
      <c r="B44" s="1102"/>
      <c r="C44" s="1103"/>
      <c r="D44" s="1103"/>
      <c r="E44" s="1103"/>
      <c r="F44" s="1103"/>
      <c r="G44" s="1103"/>
      <c r="I44" s="1105"/>
      <c r="J44" s="1106"/>
      <c r="K44" s="1106"/>
      <c r="L44" s="1106"/>
      <c r="M44" s="1106"/>
      <c r="N44" s="1106"/>
      <c r="O44" s="1106"/>
      <c r="P44" s="1106"/>
      <c r="Q44" s="1106"/>
      <c r="R44" s="1107"/>
    </row>
    <row r="45" spans="2:18" ht="15" x14ac:dyDescent="0.25">
      <c r="B45" s="1102"/>
      <c r="C45" s="1109"/>
      <c r="D45" s="1109"/>
      <c r="E45" s="1109"/>
      <c r="F45" s="1109"/>
      <c r="G45" s="1109"/>
      <c r="I45" s="1105"/>
      <c r="J45" s="1106"/>
      <c r="K45" s="1106"/>
      <c r="L45" s="1106"/>
      <c r="M45" s="1106"/>
      <c r="N45" s="1106"/>
      <c r="O45" s="1106"/>
      <c r="P45" s="1106"/>
      <c r="Q45" s="1106"/>
      <c r="R45" s="1107"/>
    </row>
    <row r="46" spans="2:18" ht="15" x14ac:dyDescent="0.25">
      <c r="B46" s="1102"/>
      <c r="C46" s="1109"/>
      <c r="D46" s="1109"/>
      <c r="E46" s="1109"/>
      <c r="F46" s="1109"/>
      <c r="G46" s="1109"/>
      <c r="I46" s="1105"/>
      <c r="J46" s="1106"/>
      <c r="K46" s="1106"/>
      <c r="L46" s="1106"/>
      <c r="M46" s="1106"/>
      <c r="N46" s="1106"/>
      <c r="O46" s="1106"/>
      <c r="P46" s="1106"/>
      <c r="Q46" s="1106"/>
      <c r="R46" s="1107"/>
    </row>
    <row r="47" spans="2:18" ht="15" x14ac:dyDescent="0.25">
      <c r="B47" s="1102"/>
      <c r="C47" s="1109"/>
      <c r="D47" s="1109"/>
      <c r="E47" s="1109"/>
      <c r="F47" s="1109"/>
      <c r="G47" s="1109"/>
      <c r="I47" s="1105"/>
      <c r="J47" s="1106"/>
      <c r="K47" s="1106"/>
      <c r="L47" s="1106"/>
      <c r="M47" s="1106"/>
      <c r="N47" s="1106"/>
      <c r="O47" s="1106"/>
      <c r="P47" s="1106"/>
      <c r="Q47" s="1106"/>
      <c r="R47" s="1107"/>
    </row>
    <row r="48" spans="2:18" ht="15" x14ac:dyDescent="0.25">
      <c r="B48" s="1102"/>
      <c r="C48" s="1109"/>
      <c r="D48" s="1109"/>
      <c r="E48" s="1109"/>
      <c r="F48" s="1109"/>
      <c r="G48" s="1109"/>
      <c r="I48" s="1105"/>
      <c r="J48" s="1106"/>
      <c r="K48" s="1106"/>
      <c r="L48" s="1106"/>
      <c r="M48" s="1106"/>
      <c r="N48" s="1106"/>
      <c r="O48" s="1106"/>
      <c r="P48" s="1106"/>
      <c r="Q48" s="1106"/>
      <c r="R48" s="1107"/>
    </row>
    <row r="49" spans="2:18" ht="15" x14ac:dyDescent="0.25">
      <c r="B49" s="1102"/>
      <c r="C49" s="1109"/>
      <c r="D49" s="1109"/>
      <c r="E49" s="1109"/>
      <c r="F49" s="1109"/>
      <c r="G49" s="1109"/>
      <c r="I49" s="1105"/>
      <c r="J49" s="1106"/>
      <c r="K49" s="1106"/>
      <c r="L49" s="1106"/>
      <c r="M49" s="1106"/>
      <c r="N49" s="1106"/>
      <c r="O49" s="1106"/>
      <c r="P49" s="1106"/>
      <c r="Q49" s="1106"/>
      <c r="R49" s="1107"/>
    </row>
    <row r="50" spans="2:18" x14ac:dyDescent="0.2">
      <c r="B50" s="1102"/>
      <c r="C50" s="1109"/>
      <c r="D50" s="1109"/>
      <c r="E50" s="1109"/>
      <c r="F50" s="1109"/>
      <c r="G50" s="1109"/>
    </row>
    <row r="51" spans="2:18" x14ac:dyDescent="0.2">
      <c r="B51" s="1102"/>
      <c r="C51" s="1109"/>
      <c r="D51" s="1109"/>
      <c r="E51" s="1109"/>
      <c r="F51" s="1109"/>
      <c r="G51" s="1109"/>
    </row>
  </sheetData>
  <customSheetViews>
    <customSheetView guid="{0130A164-47D8-42ED-BFB0-B8B31D263DDE}" scale="115">
      <selection activeCell="J16" sqref="J16"/>
      <pageMargins left="0" right="0" top="0" bottom="0" header="0" footer="0"/>
      <pageSetup orientation="portrait" r:id="rId1"/>
      <headerFooter alignWithMargins="0"/>
    </customSheetView>
  </customSheetViews>
  <mergeCells count="7">
    <mergeCell ref="C3:G3"/>
    <mergeCell ref="B3:B5"/>
    <mergeCell ref="C4:C5"/>
    <mergeCell ref="D4:D5"/>
    <mergeCell ref="E4:E5"/>
    <mergeCell ref="F4:F5"/>
    <mergeCell ref="G4:G5"/>
  </mergeCells>
  <pageMargins left="0.75" right="0.75" top="1" bottom="1" header="0.5" footer="0.5"/>
  <pageSetup orientation="portrait" r:id="rId2"/>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AM28"/>
  <sheetViews>
    <sheetView showGridLines="0" zoomScaleNormal="100" workbookViewId="0"/>
  </sheetViews>
  <sheetFormatPr baseColWidth="10" defaultColWidth="10.42578125" defaultRowHeight="15.75" x14ac:dyDescent="0.25"/>
  <cols>
    <col min="1" max="1" width="17.42578125" style="14" customWidth="1"/>
    <col min="2" max="2" width="22.5703125" style="14" customWidth="1"/>
    <col min="3" max="3" width="32" style="14" customWidth="1"/>
    <col min="4" max="16384" width="10.42578125" style="14"/>
  </cols>
  <sheetData>
    <row r="1" spans="1:39" ht="18.75" x14ac:dyDescent="0.35">
      <c r="A1" s="58" t="str">
        <f ca="1">MID(CELL("filename",A1),FIND("]",CELL("filename",A1))+1,256)</f>
        <v>Table A6.4–8</v>
      </c>
      <c r="B1" s="313" t="s">
        <v>1212</v>
      </c>
      <c r="C1" s="194"/>
      <c r="D1" s="64"/>
      <c r="E1" s="64"/>
      <c r="F1" s="64"/>
      <c r="G1" s="64"/>
      <c r="H1" s="64"/>
    </row>
    <row r="2" spans="1:39" ht="16.5" thickBot="1" x14ac:dyDescent="0.3">
      <c r="A2" s="64"/>
      <c r="B2" s="195"/>
      <c r="C2" s="194"/>
      <c r="D2" s="64"/>
      <c r="E2" s="64"/>
      <c r="F2" s="64"/>
      <c r="G2" s="64"/>
      <c r="H2" s="64"/>
    </row>
    <row r="3" spans="1:39" s="1093" customFormat="1" ht="52.5" thickBot="1" x14ac:dyDescent="0.25">
      <c r="B3" s="853" t="s">
        <v>1217</v>
      </c>
      <c r="C3" s="854" t="s">
        <v>1218</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s="1093" customFormat="1" ht="15" x14ac:dyDescent="0.25">
      <c r="B4" s="1011" t="s">
        <v>1219</v>
      </c>
      <c r="C4" s="1012"/>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s="1093" customFormat="1" x14ac:dyDescent="0.25">
      <c r="B5" s="855" t="s">
        <v>595</v>
      </c>
      <c r="C5" s="856">
        <v>0.33281842539396911</v>
      </c>
      <c r="D5" s="1096"/>
      <c r="E5" s="1096"/>
      <c r="F5" s="1096"/>
      <c r="G5" s="1096"/>
      <c r="H5" s="1096"/>
      <c r="I5" s="1096"/>
      <c r="J5" s="1096"/>
      <c r="K5" s="13"/>
      <c r="L5" s="14"/>
      <c r="M5" s="1096"/>
      <c r="N5" s="1096"/>
      <c r="O5" s="1096"/>
      <c r="P5" s="1096"/>
      <c r="Q5" s="1096"/>
      <c r="R5" s="1096"/>
      <c r="S5" s="1096"/>
      <c r="T5" s="1096"/>
      <c r="U5" s="13"/>
      <c r="V5" s="13"/>
      <c r="W5" s="13"/>
      <c r="X5" s="13"/>
      <c r="Y5" s="13"/>
      <c r="Z5" s="13"/>
      <c r="AA5" s="13"/>
      <c r="AB5" s="13"/>
      <c r="AC5" s="13"/>
      <c r="AD5" s="13"/>
      <c r="AE5" s="13"/>
      <c r="AF5" s="13"/>
      <c r="AG5" s="13"/>
      <c r="AH5" s="13"/>
      <c r="AI5" s="13"/>
      <c r="AJ5" s="13"/>
      <c r="AK5" s="13"/>
      <c r="AL5" s="13"/>
      <c r="AM5" s="13"/>
    </row>
    <row r="6" spans="1:39" s="1093" customFormat="1" ht="15" x14ac:dyDescent="0.25">
      <c r="B6" s="855" t="s">
        <v>596</v>
      </c>
      <c r="C6" s="856">
        <v>0.21697551286975761</v>
      </c>
      <c r="D6" s="1097"/>
      <c r="E6" s="1097"/>
      <c r="F6" s="1097"/>
      <c r="G6" s="1097"/>
      <c r="H6" s="1097"/>
      <c r="I6" s="1097"/>
      <c r="J6" s="1097"/>
      <c r="K6" s="13"/>
      <c r="L6" s="38"/>
      <c r="M6" s="1098"/>
      <c r="N6" s="1098"/>
      <c r="O6" s="1098"/>
      <c r="P6" s="1098"/>
      <c r="Q6" s="1098"/>
      <c r="R6" s="1098"/>
      <c r="S6" s="1098"/>
      <c r="T6" s="1098"/>
      <c r="U6" s="1099"/>
      <c r="V6" s="13"/>
      <c r="W6" s="13"/>
      <c r="X6" s="13"/>
      <c r="Y6" s="13"/>
      <c r="Z6" s="13"/>
      <c r="AA6" s="13"/>
      <c r="AB6" s="13"/>
      <c r="AC6" s="13"/>
      <c r="AD6" s="13"/>
      <c r="AE6" s="13"/>
      <c r="AF6" s="13"/>
      <c r="AG6" s="13"/>
      <c r="AH6" s="13"/>
      <c r="AI6" s="13"/>
      <c r="AJ6" s="13"/>
      <c r="AK6" s="13"/>
      <c r="AL6" s="13"/>
      <c r="AM6" s="13"/>
    </row>
    <row r="7" spans="1:39" s="1093" customFormat="1" ht="15" x14ac:dyDescent="0.25">
      <c r="B7" s="855" t="s">
        <v>597</v>
      </c>
      <c r="C7" s="856">
        <v>0.31588034399999998</v>
      </c>
      <c r="D7" s="1097"/>
      <c r="E7" s="1097"/>
      <c r="F7" s="1097"/>
      <c r="G7" s="1097"/>
      <c r="H7" s="1097"/>
      <c r="I7" s="1097"/>
      <c r="J7" s="1097"/>
      <c r="K7" s="13"/>
      <c r="L7" s="38"/>
      <c r="M7" s="1098"/>
      <c r="N7" s="1098"/>
      <c r="O7" s="1098"/>
      <c r="P7" s="1098"/>
      <c r="Q7" s="1098"/>
      <c r="R7" s="1098"/>
      <c r="S7" s="1098"/>
      <c r="T7" s="1098"/>
      <c r="U7" s="1099"/>
      <c r="V7" s="13"/>
      <c r="W7" s="13"/>
      <c r="X7" s="13"/>
      <c r="Y7" s="13"/>
      <c r="Z7" s="13"/>
      <c r="AA7" s="13"/>
      <c r="AB7" s="13"/>
      <c r="AC7" s="13"/>
      <c r="AD7" s="13"/>
      <c r="AE7" s="13"/>
      <c r="AF7" s="13"/>
      <c r="AG7" s="13"/>
      <c r="AH7" s="13"/>
      <c r="AI7" s="13"/>
      <c r="AJ7" s="13"/>
      <c r="AK7" s="13"/>
      <c r="AL7" s="13"/>
      <c r="AM7" s="13"/>
    </row>
    <row r="8" spans="1:39" s="1093" customFormat="1" ht="15" x14ac:dyDescent="0.25">
      <c r="B8" s="855" t="s">
        <v>598</v>
      </c>
      <c r="C8" s="857">
        <v>2.6032192940747714</v>
      </c>
      <c r="D8" s="1097"/>
      <c r="E8" s="1097"/>
      <c r="F8" s="1097"/>
      <c r="G8" s="1097"/>
      <c r="H8" s="1097"/>
      <c r="I8" s="1097"/>
      <c r="J8" s="1097"/>
      <c r="K8" s="13"/>
      <c r="L8" s="38"/>
      <c r="M8" s="1098"/>
      <c r="N8" s="1098"/>
      <c r="O8" s="1098"/>
      <c r="P8" s="1098"/>
      <c r="Q8" s="1098"/>
      <c r="R8" s="1098"/>
      <c r="S8" s="1098"/>
      <c r="T8" s="1098"/>
      <c r="U8" s="1099"/>
      <c r="V8" s="13"/>
      <c r="W8" s="13"/>
      <c r="X8" s="13"/>
      <c r="Y8" s="13"/>
      <c r="Z8" s="13"/>
      <c r="AA8" s="13"/>
      <c r="AB8" s="13"/>
      <c r="AC8" s="13"/>
      <c r="AD8" s="13"/>
      <c r="AE8" s="13"/>
      <c r="AF8" s="13"/>
      <c r="AG8" s="13"/>
      <c r="AH8" s="13"/>
      <c r="AI8" s="13"/>
      <c r="AJ8" s="13"/>
      <c r="AK8" s="13"/>
      <c r="AL8" s="13"/>
      <c r="AM8" s="13"/>
    </row>
    <row r="9" spans="1:39" s="1093" customFormat="1" ht="15" x14ac:dyDescent="0.25">
      <c r="B9" s="855" t="s">
        <v>599</v>
      </c>
      <c r="C9" s="857">
        <v>2.1364647772490288</v>
      </c>
      <c r="D9" s="1097"/>
      <c r="E9" s="1097"/>
      <c r="F9" s="1097"/>
      <c r="G9" s="1097"/>
      <c r="H9" s="1097"/>
      <c r="I9" s="1097"/>
      <c r="J9" s="1097"/>
      <c r="K9" s="13"/>
      <c r="L9" s="38"/>
      <c r="M9" s="1098"/>
      <c r="N9" s="1098"/>
      <c r="O9" s="1098"/>
      <c r="P9" s="1098"/>
      <c r="Q9" s="1098"/>
      <c r="R9" s="1098"/>
      <c r="S9" s="1098"/>
      <c r="T9" s="1098"/>
      <c r="U9" s="1099"/>
      <c r="V9" s="13"/>
      <c r="W9" s="13"/>
      <c r="X9" s="13"/>
      <c r="Y9" s="13"/>
      <c r="Z9" s="13"/>
      <c r="AA9" s="13"/>
      <c r="AB9" s="13"/>
      <c r="AC9" s="13"/>
      <c r="AD9" s="13"/>
      <c r="AE9" s="13"/>
      <c r="AF9" s="13"/>
      <c r="AG9" s="13"/>
      <c r="AH9" s="13"/>
      <c r="AI9" s="13"/>
      <c r="AJ9" s="13"/>
      <c r="AK9" s="13"/>
      <c r="AL9" s="13"/>
      <c r="AM9" s="13"/>
    </row>
    <row r="10" spans="1:39" s="1093" customFormat="1" ht="15" x14ac:dyDescent="0.25">
      <c r="B10" s="855" t="s">
        <v>1220</v>
      </c>
      <c r="C10" s="858">
        <v>0.22</v>
      </c>
      <c r="D10" s="1097"/>
      <c r="E10" s="1097"/>
      <c r="F10" s="1097"/>
      <c r="G10" s="1097"/>
      <c r="H10" s="1097"/>
      <c r="I10" s="1097"/>
      <c r="J10" s="1097"/>
      <c r="K10" s="13"/>
      <c r="L10" s="38"/>
      <c r="M10" s="1098"/>
      <c r="N10" s="1098"/>
      <c r="O10" s="1098"/>
      <c r="P10" s="1098"/>
      <c r="Q10" s="1098"/>
      <c r="R10" s="1098"/>
      <c r="S10" s="1098"/>
      <c r="T10" s="1098"/>
      <c r="U10" s="1099"/>
      <c r="V10" s="13"/>
      <c r="W10" s="13"/>
      <c r="X10" s="13"/>
      <c r="Y10" s="13"/>
      <c r="Z10" s="13"/>
      <c r="AA10" s="13"/>
      <c r="AB10" s="13"/>
      <c r="AC10" s="13"/>
      <c r="AD10" s="13"/>
      <c r="AE10" s="13"/>
      <c r="AF10" s="13"/>
      <c r="AG10" s="13"/>
      <c r="AH10" s="13"/>
      <c r="AI10" s="13"/>
      <c r="AJ10" s="13"/>
      <c r="AK10" s="13"/>
      <c r="AL10" s="13"/>
      <c r="AM10" s="13"/>
    </row>
    <row r="11" spans="1:39" s="1093" customFormat="1" ht="17.25" x14ac:dyDescent="0.25">
      <c r="B11" s="855" t="s">
        <v>1221</v>
      </c>
      <c r="C11" s="856">
        <v>0.56344320000000003</v>
      </c>
      <c r="D11" s="1097"/>
      <c r="E11" s="1097"/>
      <c r="F11" s="1097"/>
      <c r="G11" s="1097"/>
      <c r="H11" s="1097"/>
      <c r="I11" s="1097"/>
      <c r="J11" s="1097"/>
      <c r="K11" s="13"/>
      <c r="L11" s="38"/>
      <c r="M11" s="1098"/>
      <c r="N11" s="1098"/>
      <c r="O11" s="1098"/>
      <c r="P11" s="1098"/>
      <c r="Q11" s="1098"/>
      <c r="R11" s="1098"/>
      <c r="S11" s="1098"/>
      <c r="T11" s="1098"/>
      <c r="U11" s="1099"/>
      <c r="V11" s="13"/>
      <c r="W11" s="13"/>
      <c r="X11" s="13"/>
      <c r="Y11" s="13"/>
      <c r="Z11" s="13"/>
      <c r="AA11" s="13"/>
      <c r="AB11" s="13"/>
      <c r="AC11" s="13"/>
      <c r="AD11" s="13"/>
      <c r="AE11" s="13"/>
      <c r="AF11" s="13"/>
      <c r="AG11" s="13"/>
      <c r="AH11" s="13"/>
      <c r="AI11" s="13"/>
      <c r="AJ11" s="13"/>
      <c r="AK11" s="13"/>
      <c r="AL11" s="13"/>
      <c r="AM11" s="13"/>
    </row>
    <row r="12" spans="1:39" s="1093" customFormat="1" ht="15" x14ac:dyDescent="0.25">
      <c r="B12" s="855" t="s">
        <v>1222</v>
      </c>
      <c r="C12" s="858">
        <v>0.68</v>
      </c>
      <c r="D12" s="1097"/>
      <c r="E12" s="1097"/>
      <c r="F12" s="1097"/>
      <c r="G12" s="1097"/>
      <c r="H12" s="1097"/>
      <c r="I12" s="1097"/>
      <c r="J12" s="1097"/>
      <c r="K12" s="13"/>
      <c r="L12" s="38"/>
      <c r="M12" s="1098"/>
      <c r="N12" s="1098"/>
      <c r="O12" s="1098"/>
      <c r="P12" s="1098"/>
      <c r="Q12" s="1098"/>
      <c r="R12" s="1098"/>
      <c r="S12" s="1098"/>
      <c r="T12" s="1098"/>
      <c r="U12" s="1099"/>
      <c r="V12" s="13"/>
      <c r="W12" s="13"/>
      <c r="X12" s="13"/>
      <c r="Y12" s="13"/>
      <c r="Z12" s="13"/>
      <c r="AA12" s="13"/>
      <c r="AB12" s="13"/>
      <c r="AC12" s="13"/>
      <c r="AD12" s="13"/>
      <c r="AE12" s="13"/>
      <c r="AF12" s="13"/>
      <c r="AG12" s="13"/>
      <c r="AH12" s="13"/>
      <c r="AI12" s="13"/>
      <c r="AJ12" s="13"/>
      <c r="AK12" s="13"/>
      <c r="AL12" s="13"/>
      <c r="AM12" s="13"/>
    </row>
    <row r="13" spans="1:39" s="1093" customFormat="1" ht="15" x14ac:dyDescent="0.25">
      <c r="B13" s="855" t="s">
        <v>604</v>
      </c>
      <c r="C13" s="858">
        <v>0.68</v>
      </c>
      <c r="D13" s="1097"/>
      <c r="E13" s="1097"/>
      <c r="F13" s="1097"/>
      <c r="G13" s="1097"/>
      <c r="H13" s="1097"/>
      <c r="I13" s="1097"/>
      <c r="J13" s="1097"/>
      <c r="K13" s="13"/>
      <c r="L13" s="38"/>
      <c r="M13" s="1098"/>
      <c r="N13" s="1098"/>
      <c r="O13" s="1098"/>
      <c r="P13" s="1098"/>
      <c r="Q13" s="1098"/>
      <c r="R13" s="1098"/>
      <c r="S13" s="1098"/>
      <c r="T13" s="1098"/>
      <c r="U13" s="1099"/>
      <c r="V13" s="13"/>
      <c r="W13" s="13"/>
      <c r="X13" s="13"/>
      <c r="Y13" s="13"/>
      <c r="Z13" s="13"/>
      <c r="AA13" s="13"/>
      <c r="AB13" s="13"/>
      <c r="AC13" s="13"/>
      <c r="AD13" s="13"/>
      <c r="AE13" s="13"/>
      <c r="AF13" s="13"/>
      <c r="AG13" s="13"/>
      <c r="AH13" s="13"/>
      <c r="AI13" s="13"/>
      <c r="AJ13" s="13"/>
      <c r="AK13" s="13"/>
      <c r="AL13" s="13"/>
      <c r="AM13" s="13"/>
    </row>
    <row r="14" spans="1:39" s="1093" customFormat="1" ht="15" x14ac:dyDescent="0.25">
      <c r="B14" s="855" t="s">
        <v>605</v>
      </c>
      <c r="C14" s="858">
        <v>0.08</v>
      </c>
      <c r="D14" s="1097"/>
      <c r="E14" s="1097"/>
      <c r="F14" s="1097"/>
      <c r="G14" s="1097"/>
      <c r="H14" s="1097"/>
      <c r="I14" s="1097"/>
      <c r="J14" s="1097"/>
      <c r="K14" s="13"/>
      <c r="L14" s="38"/>
      <c r="M14" s="1098"/>
      <c r="N14" s="1098"/>
      <c r="O14" s="1098"/>
      <c r="P14" s="1098"/>
      <c r="Q14" s="1098"/>
      <c r="R14" s="1098"/>
      <c r="S14" s="1098"/>
      <c r="T14" s="1098"/>
      <c r="U14" s="1099"/>
      <c r="V14" s="13"/>
      <c r="W14" s="13"/>
      <c r="X14" s="13"/>
      <c r="Y14" s="13"/>
      <c r="Z14" s="13"/>
      <c r="AA14" s="13"/>
      <c r="AB14" s="13"/>
      <c r="AC14" s="13"/>
      <c r="AD14" s="13"/>
      <c r="AE14" s="13"/>
      <c r="AF14" s="13"/>
      <c r="AG14" s="13"/>
      <c r="AH14" s="13"/>
      <c r="AI14" s="13"/>
      <c r="AJ14" s="13"/>
      <c r="AK14" s="13"/>
      <c r="AL14" s="13"/>
      <c r="AM14" s="13"/>
    </row>
    <row r="15" spans="1:39" s="1093" customFormat="1" ht="15" x14ac:dyDescent="0.25">
      <c r="B15" s="855" t="s">
        <v>1223</v>
      </c>
      <c r="C15" s="858">
        <v>0.76</v>
      </c>
      <c r="D15" s="1097"/>
      <c r="E15" s="1097"/>
      <c r="F15" s="1097"/>
      <c r="G15" s="1097"/>
      <c r="H15" s="1097"/>
      <c r="I15" s="1097"/>
      <c r="J15" s="1097"/>
      <c r="K15" s="13"/>
      <c r="L15" s="38"/>
      <c r="M15" s="1098"/>
      <c r="N15" s="1098"/>
      <c r="O15" s="1098"/>
      <c r="P15" s="1098"/>
      <c r="Q15" s="1098"/>
      <c r="R15" s="1098"/>
      <c r="S15" s="1098"/>
      <c r="T15" s="1098"/>
      <c r="U15" s="1099"/>
      <c r="V15" s="13"/>
      <c r="W15" s="13"/>
      <c r="X15" s="13"/>
      <c r="Y15" s="13"/>
      <c r="Z15" s="13"/>
      <c r="AA15" s="13"/>
      <c r="AB15" s="13"/>
      <c r="AC15" s="13"/>
      <c r="AD15" s="13"/>
      <c r="AE15" s="13"/>
      <c r="AF15" s="13"/>
      <c r="AG15" s="13"/>
      <c r="AH15" s="13"/>
      <c r="AI15" s="13"/>
      <c r="AJ15" s="13"/>
      <c r="AK15" s="13"/>
      <c r="AL15" s="13"/>
      <c r="AM15" s="13"/>
    </row>
    <row r="16" spans="1:39" s="1093" customFormat="1" ht="15" x14ac:dyDescent="0.25">
      <c r="B16" s="1011" t="s">
        <v>607</v>
      </c>
      <c r="C16" s="1012"/>
      <c r="D16" s="1097"/>
      <c r="E16" s="1097"/>
      <c r="F16" s="1097"/>
      <c r="G16" s="1097"/>
      <c r="H16" s="1097"/>
      <c r="I16" s="1097"/>
      <c r="J16" s="1097"/>
      <c r="K16" s="13"/>
      <c r="L16" s="38"/>
      <c r="M16" s="1098"/>
      <c r="N16" s="1098"/>
      <c r="O16" s="1098"/>
      <c r="P16" s="1098"/>
      <c r="Q16" s="1098"/>
      <c r="R16" s="1098"/>
      <c r="S16" s="1098"/>
      <c r="T16" s="1098"/>
      <c r="U16" s="1099"/>
      <c r="V16" s="13"/>
      <c r="W16" s="13"/>
      <c r="X16" s="13"/>
      <c r="Y16" s="13"/>
      <c r="Z16" s="13"/>
      <c r="AA16" s="13"/>
      <c r="AB16" s="13"/>
      <c r="AC16" s="13"/>
      <c r="AD16" s="13"/>
      <c r="AE16" s="13"/>
      <c r="AF16" s="13"/>
      <c r="AG16" s="13"/>
      <c r="AH16" s="13"/>
      <c r="AI16" s="13"/>
      <c r="AJ16" s="13"/>
      <c r="AK16" s="13"/>
      <c r="AL16" s="13"/>
      <c r="AM16" s="13"/>
    </row>
    <row r="17" spans="2:39" s="1093" customFormat="1" ht="15" x14ac:dyDescent="0.25">
      <c r="B17" s="855" t="s">
        <v>608</v>
      </c>
      <c r="C17" s="856">
        <v>2.7786539193536727E-2</v>
      </c>
      <c r="D17" s="1097"/>
      <c r="E17" s="1097"/>
      <c r="F17" s="1097"/>
      <c r="G17" s="1097"/>
      <c r="H17" s="1097"/>
      <c r="I17" s="1097"/>
      <c r="J17" s="1097"/>
      <c r="K17" s="13"/>
      <c r="L17" s="38"/>
      <c r="M17" s="1098"/>
      <c r="N17" s="1098"/>
      <c r="O17" s="1098"/>
      <c r="P17" s="1098"/>
      <c r="Q17" s="1098"/>
      <c r="R17" s="1098"/>
      <c r="S17" s="1098"/>
      <c r="T17" s="1098"/>
      <c r="U17" s="1099"/>
      <c r="V17" s="13"/>
      <c r="W17" s="13"/>
      <c r="X17" s="13"/>
      <c r="Y17" s="13"/>
      <c r="Z17" s="13"/>
      <c r="AA17" s="13"/>
      <c r="AB17" s="13"/>
      <c r="AC17" s="13"/>
      <c r="AD17" s="13"/>
      <c r="AE17" s="13"/>
      <c r="AF17" s="13"/>
      <c r="AG17" s="13"/>
      <c r="AH17" s="13"/>
      <c r="AI17" s="13"/>
      <c r="AJ17" s="13"/>
      <c r="AK17" s="13"/>
      <c r="AL17" s="13"/>
      <c r="AM17" s="13"/>
    </row>
    <row r="18" spans="2:39" s="1093" customFormat="1" ht="15" x14ac:dyDescent="0.25">
      <c r="B18" s="855" t="s">
        <v>609</v>
      </c>
      <c r="C18" s="856">
        <v>0.11162567723846684</v>
      </c>
      <c r="D18" s="1097"/>
      <c r="E18" s="1097"/>
      <c r="F18" s="1097"/>
      <c r="G18" s="1097"/>
      <c r="H18" s="1097"/>
      <c r="I18" s="1097"/>
      <c r="J18" s="1097"/>
      <c r="K18" s="13"/>
      <c r="L18" s="38"/>
      <c r="M18" s="1098"/>
      <c r="N18" s="1098"/>
      <c r="O18" s="1098"/>
      <c r="P18" s="1098"/>
      <c r="Q18" s="1098"/>
      <c r="R18" s="1098"/>
      <c r="S18" s="1098"/>
      <c r="T18" s="1098"/>
      <c r="U18" s="1099"/>
      <c r="V18" s="13"/>
      <c r="W18" s="13"/>
      <c r="X18" s="13"/>
      <c r="Y18" s="13"/>
      <c r="Z18" s="13"/>
      <c r="AA18" s="13"/>
      <c r="AB18" s="13"/>
      <c r="AC18" s="13"/>
      <c r="AD18" s="13"/>
      <c r="AE18" s="13"/>
      <c r="AF18" s="13"/>
      <c r="AG18" s="13"/>
      <c r="AH18" s="13"/>
      <c r="AI18" s="13"/>
      <c r="AJ18" s="13"/>
      <c r="AK18" s="13"/>
      <c r="AL18" s="13"/>
      <c r="AM18" s="13"/>
    </row>
    <row r="19" spans="2:39" s="1093" customFormat="1" thickBot="1" x14ac:dyDescent="0.3">
      <c r="B19" s="859" t="s">
        <v>610</v>
      </c>
      <c r="C19" s="860">
        <v>0.10208061071673985</v>
      </c>
      <c r="D19" s="1097"/>
      <c r="E19" s="1097"/>
      <c r="F19" s="1097"/>
      <c r="G19" s="1097"/>
      <c r="H19" s="1097"/>
      <c r="I19" s="1097"/>
      <c r="J19" s="1097"/>
      <c r="K19" s="13"/>
      <c r="L19" s="38"/>
      <c r="M19" s="1098"/>
      <c r="N19" s="1098"/>
      <c r="O19" s="1098"/>
      <c r="P19" s="1098"/>
      <c r="Q19" s="1098"/>
      <c r="R19" s="1098"/>
      <c r="S19" s="1098"/>
      <c r="T19" s="1098"/>
      <c r="U19" s="1099"/>
      <c r="V19" s="13"/>
      <c r="W19" s="13"/>
      <c r="X19" s="13"/>
      <c r="Y19" s="13"/>
      <c r="Z19" s="13"/>
      <c r="AA19" s="13"/>
      <c r="AB19" s="13"/>
      <c r="AC19" s="13"/>
      <c r="AD19" s="13"/>
      <c r="AE19" s="13"/>
      <c r="AF19" s="13"/>
      <c r="AG19" s="13"/>
      <c r="AH19" s="13"/>
      <c r="AI19" s="13"/>
      <c r="AJ19" s="13"/>
      <c r="AK19" s="13"/>
      <c r="AL19" s="13"/>
      <c r="AM19" s="13"/>
    </row>
    <row r="20" spans="2:39" s="1093" customFormat="1" ht="15" x14ac:dyDescent="0.25">
      <c r="B20" s="829" t="s">
        <v>222</v>
      </c>
      <c r="C20" s="829"/>
      <c r="D20" s="1097"/>
      <c r="E20" s="1097"/>
      <c r="F20" s="1097"/>
      <c r="G20" s="1097"/>
      <c r="H20" s="1097"/>
      <c r="I20" s="1097"/>
      <c r="J20" s="1097"/>
      <c r="K20" s="13"/>
      <c r="L20" s="38"/>
      <c r="M20" s="1098"/>
      <c r="N20" s="1098"/>
      <c r="O20" s="1098"/>
      <c r="P20" s="1098"/>
      <c r="Q20" s="1098"/>
      <c r="R20" s="1098"/>
      <c r="S20" s="1098"/>
      <c r="T20" s="1098"/>
      <c r="U20" s="1099"/>
      <c r="V20" s="13"/>
      <c r="W20" s="13"/>
      <c r="X20" s="13"/>
      <c r="Y20" s="13"/>
      <c r="Z20" s="13"/>
      <c r="AA20" s="13"/>
      <c r="AB20" s="13"/>
      <c r="AC20" s="13"/>
      <c r="AD20" s="13"/>
      <c r="AE20" s="13"/>
      <c r="AF20" s="13"/>
      <c r="AG20" s="13"/>
      <c r="AH20" s="13"/>
      <c r="AI20" s="13"/>
      <c r="AJ20" s="13"/>
      <c r="AK20" s="13"/>
      <c r="AL20" s="13"/>
      <c r="AM20" s="13"/>
    </row>
    <row r="21" spans="2:39" s="1093" customFormat="1" ht="15" x14ac:dyDescent="0.25">
      <c r="B21" s="1013" t="s">
        <v>1224</v>
      </c>
      <c r="C21" s="1013"/>
      <c r="D21" s="1097"/>
      <c r="E21" s="1097"/>
      <c r="F21" s="1097"/>
      <c r="G21" s="1097"/>
      <c r="H21" s="1097"/>
      <c r="I21" s="1097"/>
      <c r="J21" s="1097"/>
      <c r="K21" s="13"/>
      <c r="L21" s="38"/>
      <c r="M21" s="1098"/>
      <c r="N21" s="1098"/>
      <c r="O21" s="1098"/>
      <c r="P21" s="1098"/>
      <c r="Q21" s="1098"/>
      <c r="R21" s="1098"/>
      <c r="S21" s="1098"/>
      <c r="T21" s="1098"/>
      <c r="U21" s="1099"/>
      <c r="V21" s="13"/>
      <c r="W21" s="13"/>
      <c r="X21" s="13"/>
      <c r="Y21" s="13"/>
      <c r="Z21" s="13"/>
      <c r="AA21" s="13"/>
      <c r="AB21" s="13"/>
      <c r="AC21" s="13"/>
      <c r="AD21" s="13"/>
      <c r="AE21" s="13"/>
      <c r="AF21" s="13"/>
      <c r="AG21" s="13"/>
      <c r="AH21" s="13"/>
      <c r="AI21" s="13"/>
      <c r="AJ21" s="13"/>
      <c r="AK21" s="13"/>
      <c r="AL21" s="13"/>
      <c r="AM21" s="13"/>
    </row>
    <row r="22" spans="2:39" s="1093" customFormat="1" ht="15" x14ac:dyDescent="0.25">
      <c r="B22" s="1100"/>
      <c r="C22" s="1097"/>
      <c r="D22" s="1097"/>
      <c r="E22" s="1097"/>
      <c r="F22" s="1097"/>
      <c r="G22" s="1097"/>
      <c r="H22" s="1097"/>
      <c r="I22" s="1097"/>
      <c r="J22" s="1097"/>
      <c r="K22" s="13"/>
      <c r="L22" s="38"/>
      <c r="M22" s="1098"/>
      <c r="N22" s="1098"/>
      <c r="O22" s="1098"/>
      <c r="P22" s="1098"/>
      <c r="Q22" s="1098"/>
      <c r="R22" s="1098"/>
      <c r="S22" s="1098"/>
      <c r="T22" s="1098"/>
      <c r="U22" s="1099"/>
      <c r="V22" s="13"/>
      <c r="W22" s="13"/>
      <c r="X22" s="13"/>
      <c r="Y22" s="13"/>
      <c r="Z22" s="13"/>
      <c r="AA22" s="13"/>
      <c r="AB22" s="13"/>
      <c r="AC22" s="13"/>
      <c r="AD22" s="13"/>
      <c r="AE22" s="13"/>
      <c r="AF22" s="13"/>
      <c r="AG22" s="13"/>
      <c r="AH22" s="13"/>
      <c r="AI22" s="13"/>
      <c r="AJ22" s="13"/>
      <c r="AK22" s="13"/>
      <c r="AL22" s="13"/>
      <c r="AM22" s="13"/>
    </row>
    <row r="23" spans="2:39" s="1093" customFormat="1" ht="15" x14ac:dyDescent="0.25">
      <c r="B23" s="1100"/>
      <c r="C23" s="1097"/>
      <c r="D23" s="1097"/>
      <c r="E23" s="1097"/>
      <c r="F23" s="1097"/>
      <c r="G23" s="1097"/>
      <c r="H23" s="1097"/>
      <c r="I23" s="1097"/>
      <c r="J23" s="1097"/>
      <c r="K23" s="13"/>
      <c r="L23" s="38"/>
      <c r="M23" s="1098"/>
      <c r="N23" s="1098"/>
      <c r="O23" s="1098"/>
      <c r="P23" s="1098"/>
      <c r="Q23" s="1098"/>
      <c r="R23" s="1098"/>
      <c r="S23" s="1098"/>
      <c r="T23" s="1098"/>
      <c r="U23" s="1099"/>
      <c r="V23" s="13"/>
      <c r="W23" s="13"/>
      <c r="X23" s="13"/>
      <c r="Y23" s="13"/>
      <c r="Z23" s="13"/>
      <c r="AA23" s="13"/>
      <c r="AB23" s="13"/>
      <c r="AC23" s="13"/>
      <c r="AD23" s="13"/>
      <c r="AE23" s="13"/>
      <c r="AF23" s="13"/>
      <c r="AG23" s="13"/>
      <c r="AH23" s="13"/>
      <c r="AI23" s="13"/>
      <c r="AJ23" s="13"/>
      <c r="AK23" s="13"/>
      <c r="AL23" s="13"/>
      <c r="AM23" s="13"/>
    </row>
    <row r="24" spans="2:39" s="1093" customFormat="1" ht="15" x14ac:dyDescent="0.25">
      <c r="B24" s="1100"/>
      <c r="C24" s="1097"/>
      <c r="D24" s="1097"/>
      <c r="E24" s="1097"/>
      <c r="F24" s="1097"/>
      <c r="G24" s="1097"/>
      <c r="H24" s="1097"/>
      <c r="I24" s="1097"/>
      <c r="J24" s="1097"/>
      <c r="K24" s="13"/>
      <c r="L24" s="38"/>
      <c r="M24" s="1098"/>
      <c r="N24" s="1098"/>
      <c r="O24" s="1098"/>
      <c r="P24" s="1098"/>
      <c r="Q24" s="1098"/>
      <c r="R24" s="1098"/>
      <c r="S24" s="1098"/>
      <c r="T24" s="1098"/>
      <c r="U24" s="1099"/>
      <c r="V24" s="13"/>
      <c r="W24" s="13"/>
      <c r="X24" s="13"/>
      <c r="Y24" s="13"/>
      <c r="Z24" s="13"/>
      <c r="AA24" s="13"/>
      <c r="AB24" s="13"/>
      <c r="AC24" s="13"/>
      <c r="AD24" s="13"/>
      <c r="AE24" s="13"/>
      <c r="AF24" s="13"/>
      <c r="AG24" s="13"/>
      <c r="AH24" s="13"/>
      <c r="AI24" s="13"/>
      <c r="AJ24" s="13"/>
      <c r="AK24" s="13"/>
      <c r="AL24" s="13"/>
      <c r="AM24" s="13"/>
    </row>
    <row r="25" spans="2:39" s="1093" customFormat="1" ht="15" x14ac:dyDescent="0.25">
      <c r="B25" s="1100"/>
      <c r="C25" s="1097"/>
      <c r="D25" s="1097"/>
      <c r="E25" s="1097"/>
      <c r="F25" s="1097"/>
      <c r="G25" s="1097"/>
      <c r="H25" s="1097"/>
      <c r="I25" s="1097"/>
      <c r="J25" s="1097"/>
      <c r="K25" s="13"/>
      <c r="L25" s="38"/>
      <c r="M25" s="1098"/>
      <c r="N25" s="1098"/>
      <c r="O25" s="1098"/>
      <c r="P25" s="1098"/>
      <c r="Q25" s="1098"/>
      <c r="R25" s="1098"/>
      <c r="S25" s="1098"/>
      <c r="T25" s="1098"/>
      <c r="U25" s="1099"/>
      <c r="V25" s="13"/>
      <c r="W25" s="13"/>
      <c r="X25" s="13"/>
      <c r="Y25" s="13"/>
      <c r="Z25" s="13"/>
      <c r="AA25" s="13"/>
      <c r="AB25" s="13"/>
      <c r="AC25" s="13"/>
      <c r="AD25" s="13"/>
      <c r="AE25" s="13"/>
      <c r="AF25" s="13"/>
      <c r="AG25" s="13"/>
      <c r="AH25" s="13"/>
      <c r="AI25" s="13"/>
      <c r="AJ25" s="13"/>
      <c r="AK25" s="13"/>
      <c r="AL25" s="13"/>
      <c r="AM25" s="13"/>
    </row>
    <row r="26" spans="2:39" s="1093" customFormat="1" ht="15" x14ac:dyDescent="0.25">
      <c r="B26" s="1100"/>
      <c r="C26" s="1097"/>
      <c r="D26" s="1097"/>
      <c r="E26" s="1097"/>
      <c r="F26" s="1097"/>
      <c r="G26" s="1097"/>
      <c r="H26" s="1097"/>
      <c r="I26" s="1097"/>
      <c r="J26" s="1097"/>
      <c r="K26" s="13"/>
      <c r="L26" s="38"/>
      <c r="M26" s="1098"/>
      <c r="N26" s="1098"/>
      <c r="O26" s="1098"/>
      <c r="P26" s="1098"/>
      <c r="Q26" s="1098"/>
      <c r="R26" s="1098"/>
      <c r="S26" s="1098"/>
      <c r="T26" s="1098"/>
      <c r="U26" s="1099"/>
      <c r="V26" s="13"/>
      <c r="W26" s="13"/>
      <c r="X26" s="13"/>
      <c r="Y26" s="13"/>
      <c r="Z26" s="13"/>
      <c r="AA26" s="13"/>
      <c r="AB26" s="13"/>
      <c r="AC26" s="13"/>
      <c r="AD26" s="13"/>
      <c r="AE26" s="13"/>
      <c r="AF26" s="13"/>
      <c r="AG26" s="13"/>
      <c r="AH26" s="13"/>
      <c r="AI26" s="13"/>
      <c r="AJ26" s="13"/>
      <c r="AK26" s="13"/>
      <c r="AL26" s="13"/>
      <c r="AM26" s="13"/>
    </row>
    <row r="27" spans="2:39" s="1093" customFormat="1" ht="15" x14ac:dyDescent="0.25">
      <c r="B27" s="1100"/>
      <c r="C27" s="1101"/>
      <c r="D27" s="1101"/>
      <c r="E27" s="1101"/>
      <c r="F27" s="1101"/>
      <c r="G27" s="1101"/>
      <c r="H27" s="1101"/>
      <c r="I27" s="1101"/>
      <c r="J27" s="1101"/>
      <c r="K27" s="13"/>
      <c r="L27" s="38"/>
      <c r="M27" s="1098"/>
      <c r="N27" s="1098"/>
      <c r="O27" s="1098"/>
      <c r="P27" s="1098"/>
      <c r="Q27" s="1098"/>
      <c r="R27" s="1098"/>
      <c r="S27" s="1098"/>
      <c r="T27" s="1098"/>
      <c r="U27" s="1099"/>
      <c r="V27" s="13"/>
      <c r="W27" s="13"/>
      <c r="X27" s="13"/>
      <c r="Y27" s="13"/>
      <c r="Z27" s="13"/>
      <c r="AA27" s="13"/>
      <c r="AB27" s="13"/>
      <c r="AC27" s="13"/>
      <c r="AD27" s="13"/>
      <c r="AE27" s="13"/>
      <c r="AF27" s="13"/>
      <c r="AG27" s="13"/>
      <c r="AH27" s="13"/>
      <c r="AI27" s="13"/>
      <c r="AJ27" s="13"/>
      <c r="AK27" s="13"/>
      <c r="AL27" s="13"/>
      <c r="AM27" s="13"/>
    </row>
    <row r="28" spans="2:39" s="1093" customFormat="1" ht="15" x14ac:dyDescent="0.25">
      <c r="B28" s="1100"/>
      <c r="C28" s="1101"/>
      <c r="D28" s="1101"/>
      <c r="E28" s="1101"/>
      <c r="F28" s="1101"/>
      <c r="G28" s="1101"/>
      <c r="H28" s="1101"/>
      <c r="I28" s="1101"/>
      <c r="J28" s="1101"/>
      <c r="K28" s="13"/>
      <c r="L28" s="38"/>
      <c r="M28" s="1098"/>
      <c r="N28" s="1098"/>
      <c r="O28" s="1098"/>
      <c r="P28" s="1098"/>
      <c r="Q28" s="1098"/>
      <c r="R28" s="1098"/>
      <c r="S28" s="1098"/>
      <c r="T28" s="1098"/>
      <c r="U28" s="1099"/>
      <c r="V28" s="13"/>
      <c r="W28" s="13"/>
      <c r="X28" s="13"/>
      <c r="Y28" s="13"/>
      <c r="Z28" s="13"/>
      <c r="AA28" s="13"/>
      <c r="AB28" s="13"/>
      <c r="AC28" s="13"/>
      <c r="AD28" s="13"/>
      <c r="AE28" s="13"/>
      <c r="AF28" s="13"/>
      <c r="AG28" s="13"/>
      <c r="AH28" s="13"/>
      <c r="AI28" s="13"/>
      <c r="AJ28" s="13"/>
      <c r="AK28" s="13"/>
      <c r="AL28" s="13"/>
      <c r="AM28" s="13"/>
    </row>
  </sheetData>
  <customSheetViews>
    <customSheetView guid="{0130A164-47D8-42ED-BFB0-B8B31D263DDE}">
      <selection activeCell="J16" sqref="J16"/>
      <pageMargins left="0" right="0" top="0" bottom="0" header="0" footer="0"/>
      <pageSetup orientation="portrait" r:id="rId1"/>
      <headerFooter alignWithMargins="0"/>
    </customSheetView>
  </customSheetViews>
  <mergeCells count="3">
    <mergeCell ref="B4:C4"/>
    <mergeCell ref="B16:C16"/>
    <mergeCell ref="B21:C21"/>
  </mergeCells>
  <pageMargins left="0.75" right="0.75" top="1" bottom="1" header="0.5" footer="0.5"/>
  <pageSetup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15F50-A2BA-42DE-92B6-8D81BE36C169}">
  <dimension ref="A1:M30"/>
  <sheetViews>
    <sheetView showGridLines="0" workbookViewId="0"/>
  </sheetViews>
  <sheetFormatPr baseColWidth="10" defaultColWidth="9.28515625" defaultRowHeight="15" x14ac:dyDescent="0.25"/>
  <cols>
    <col min="1" max="1" width="14.42578125" customWidth="1"/>
    <col min="2" max="9" width="9.5703125" customWidth="1"/>
  </cols>
  <sheetData>
    <row r="1" spans="1:13" ht="16.5" x14ac:dyDescent="0.3">
      <c r="A1" s="58" t="str">
        <f ca="1">MID(CELL("filename",A1),FIND("]",CELL("filename",A1))+1,256)</f>
        <v>Table A6.1–4</v>
      </c>
      <c r="B1" s="64" t="s">
        <v>1123</v>
      </c>
      <c r="C1" s="719"/>
      <c r="D1" s="719"/>
      <c r="E1" s="719"/>
      <c r="F1" s="719"/>
      <c r="G1" s="719"/>
      <c r="H1" s="719"/>
      <c r="I1" s="719"/>
      <c r="J1" s="719"/>
    </row>
    <row r="2" spans="1:13" ht="15.75" thickBot="1" x14ac:dyDescent="0.3">
      <c r="A2" s="719"/>
      <c r="B2" s="720"/>
      <c r="C2" s="720"/>
      <c r="D2" s="720"/>
      <c r="E2" s="720"/>
      <c r="F2" s="720"/>
      <c r="G2" s="720"/>
      <c r="H2" s="720"/>
      <c r="I2" s="720"/>
      <c r="J2" s="719"/>
    </row>
    <row r="3" spans="1:13" ht="18" thickBot="1" x14ac:dyDescent="0.3">
      <c r="A3" s="721"/>
      <c r="B3" s="892" t="s">
        <v>1160</v>
      </c>
      <c r="C3" s="893"/>
      <c r="D3" s="893"/>
      <c r="E3" s="893"/>
      <c r="F3" s="893"/>
      <c r="G3" s="893"/>
      <c r="H3" s="893"/>
      <c r="I3" s="894"/>
      <c r="J3" s="722"/>
    </row>
    <row r="4" spans="1:13" ht="18" thickBot="1" x14ac:dyDescent="0.3">
      <c r="A4" s="721"/>
      <c r="B4" s="731" t="s">
        <v>4</v>
      </c>
      <c r="C4" s="732" t="s">
        <v>1161</v>
      </c>
      <c r="D4" s="732" t="s">
        <v>1162</v>
      </c>
      <c r="E4" s="733" t="s">
        <v>1163</v>
      </c>
      <c r="F4" s="734" t="s">
        <v>4</v>
      </c>
      <c r="G4" s="734" t="s">
        <v>1161</v>
      </c>
      <c r="H4" s="734" t="s">
        <v>1162</v>
      </c>
      <c r="I4" s="735" t="s">
        <v>1163</v>
      </c>
      <c r="J4" s="722"/>
    </row>
    <row r="5" spans="1:13" x14ac:dyDescent="0.25">
      <c r="A5" s="721"/>
      <c r="B5" s="736">
        <v>1990</v>
      </c>
      <c r="C5" s="737">
        <v>8.85</v>
      </c>
      <c r="D5" s="737">
        <v>6.4</v>
      </c>
      <c r="E5" s="738">
        <v>6.02</v>
      </c>
      <c r="F5" s="739">
        <v>2007</v>
      </c>
      <c r="G5" s="737">
        <v>9.15</v>
      </c>
      <c r="H5" s="737">
        <v>8.52</v>
      </c>
      <c r="I5" s="738">
        <v>4.67</v>
      </c>
      <c r="J5" s="722"/>
    </row>
    <row r="6" spans="1:13" x14ac:dyDescent="0.25">
      <c r="A6" s="721"/>
      <c r="B6" s="740">
        <v>1991</v>
      </c>
      <c r="C6" s="741">
        <v>8.85</v>
      </c>
      <c r="D6" s="741">
        <v>6.4</v>
      </c>
      <c r="E6" s="742">
        <v>6.42</v>
      </c>
      <c r="F6" s="743">
        <v>2008</v>
      </c>
      <c r="G6" s="741">
        <v>9.0399999999999991</v>
      </c>
      <c r="H6" s="741">
        <v>8.5500000000000007</v>
      </c>
      <c r="I6" s="742">
        <v>4.55</v>
      </c>
      <c r="J6" s="722"/>
    </row>
    <row r="7" spans="1:13" x14ac:dyDescent="0.25">
      <c r="A7" s="721"/>
      <c r="B7" s="740">
        <v>1992</v>
      </c>
      <c r="C7" s="741">
        <v>8.85</v>
      </c>
      <c r="D7" s="741">
        <v>6.4</v>
      </c>
      <c r="E7" s="742">
        <v>6.29</v>
      </c>
      <c r="F7" s="743">
        <v>2009</v>
      </c>
      <c r="G7" s="741">
        <v>9.0299999999999994</v>
      </c>
      <c r="H7" s="741">
        <v>8.51</v>
      </c>
      <c r="I7" s="742">
        <v>4.4400000000000004</v>
      </c>
      <c r="J7" s="722"/>
    </row>
    <row r="8" spans="1:13" x14ac:dyDescent="0.25">
      <c r="A8" s="721"/>
      <c r="B8" s="740">
        <v>1993</v>
      </c>
      <c r="C8" s="741">
        <v>8.85</v>
      </c>
      <c r="D8" s="741">
        <v>6.4</v>
      </c>
      <c r="E8" s="742">
        <v>5.99</v>
      </c>
      <c r="F8" s="743">
        <v>2010</v>
      </c>
      <c r="G8" s="744">
        <v>8.91</v>
      </c>
      <c r="H8" s="741">
        <v>8.52</v>
      </c>
      <c r="I8" s="742">
        <v>4.0999999999999996</v>
      </c>
      <c r="J8" s="722"/>
      <c r="L8" s="52"/>
      <c r="M8" s="52"/>
    </row>
    <row r="9" spans="1:13" x14ac:dyDescent="0.25">
      <c r="A9" s="721"/>
      <c r="B9" s="740">
        <v>1994</v>
      </c>
      <c r="C9" s="741">
        <v>8.85</v>
      </c>
      <c r="D9" s="741">
        <v>6.4</v>
      </c>
      <c r="E9" s="742">
        <v>5.71</v>
      </c>
      <c r="F9" s="743">
        <v>2011</v>
      </c>
      <c r="G9" s="744">
        <v>8.8000000000000007</v>
      </c>
      <c r="H9" s="741">
        <v>8.58</v>
      </c>
      <c r="I9" s="742">
        <v>3.8</v>
      </c>
      <c r="J9" s="722"/>
      <c r="L9" s="816"/>
      <c r="M9" s="52"/>
    </row>
    <row r="10" spans="1:13" x14ac:dyDescent="0.25">
      <c r="A10" s="721"/>
      <c r="B10" s="740">
        <v>1995</v>
      </c>
      <c r="C10" s="741">
        <v>8.85</v>
      </c>
      <c r="D10" s="741">
        <v>6.4</v>
      </c>
      <c r="E10" s="742">
        <v>5.54</v>
      </c>
      <c r="F10" s="743">
        <v>2012</v>
      </c>
      <c r="G10" s="744">
        <v>8.66</v>
      </c>
      <c r="H10" s="741">
        <v>8.32</v>
      </c>
      <c r="I10" s="742">
        <v>3.6</v>
      </c>
      <c r="J10" s="722"/>
      <c r="L10" s="52"/>
      <c r="M10" s="52"/>
    </row>
    <row r="11" spans="1:13" x14ac:dyDescent="0.25">
      <c r="A11" s="721"/>
      <c r="B11" s="740">
        <v>1996</v>
      </c>
      <c r="C11" s="741">
        <v>8.85</v>
      </c>
      <c r="D11" s="741">
        <v>6.62</v>
      </c>
      <c r="E11" s="742">
        <v>5.3</v>
      </c>
      <c r="F11" s="743">
        <v>2013</v>
      </c>
      <c r="G11" s="744">
        <v>8.59</v>
      </c>
      <c r="H11" s="741">
        <v>8.33</v>
      </c>
      <c r="I11" s="742">
        <v>3.44</v>
      </c>
      <c r="J11" s="722"/>
    </row>
    <row r="12" spans="1:13" x14ac:dyDescent="0.25">
      <c r="A12" s="721"/>
      <c r="B12" s="740">
        <v>1997</v>
      </c>
      <c r="C12" s="741">
        <v>8.85</v>
      </c>
      <c r="D12" s="741">
        <v>6.85</v>
      </c>
      <c r="E12" s="742">
        <v>5.18</v>
      </c>
      <c r="F12" s="743">
        <v>2014</v>
      </c>
      <c r="G12" s="744">
        <v>8.61</v>
      </c>
      <c r="H12" s="741">
        <v>8.32</v>
      </c>
      <c r="I12" s="742">
        <v>4.04</v>
      </c>
      <c r="J12" s="722"/>
    </row>
    <row r="13" spans="1:13" x14ac:dyDescent="0.25">
      <c r="A13" s="721"/>
      <c r="B13" s="740">
        <v>1998</v>
      </c>
      <c r="C13" s="741">
        <v>8.85</v>
      </c>
      <c r="D13" s="741">
        <v>7.07</v>
      </c>
      <c r="E13" s="742">
        <v>5.29</v>
      </c>
      <c r="F13" s="743">
        <v>2015</v>
      </c>
      <c r="G13" s="744">
        <v>8.41</v>
      </c>
      <c r="H13" s="741">
        <v>8.2200000000000006</v>
      </c>
      <c r="I13" s="742">
        <v>3.81</v>
      </c>
      <c r="J13" s="722"/>
    </row>
    <row r="14" spans="1:13" x14ac:dyDescent="0.25">
      <c r="A14" s="721"/>
      <c r="B14" s="740">
        <v>1999</v>
      </c>
      <c r="C14" s="741">
        <v>8.85</v>
      </c>
      <c r="D14" s="741">
        <v>7.29</v>
      </c>
      <c r="E14" s="742">
        <v>5.19</v>
      </c>
      <c r="F14" s="743">
        <v>2016</v>
      </c>
      <c r="G14" s="744">
        <v>8.4700000000000006</v>
      </c>
      <c r="H14" s="741">
        <v>8.32</v>
      </c>
      <c r="I14" s="742">
        <v>3.89</v>
      </c>
      <c r="J14" s="722"/>
    </row>
    <row r="15" spans="1:13" x14ac:dyDescent="0.25">
      <c r="A15" s="721"/>
      <c r="B15" s="740">
        <v>2000</v>
      </c>
      <c r="C15" s="741">
        <v>8.85</v>
      </c>
      <c r="D15" s="741">
        <v>7.52</v>
      </c>
      <c r="E15" s="742">
        <v>5.04</v>
      </c>
      <c r="F15" s="743">
        <v>2017</v>
      </c>
      <c r="G15" s="744">
        <v>8.39</v>
      </c>
      <c r="H15" s="741">
        <v>8.39</v>
      </c>
      <c r="I15" s="742">
        <v>3.89</v>
      </c>
      <c r="J15" s="722"/>
    </row>
    <row r="16" spans="1:13" x14ac:dyDescent="0.25">
      <c r="A16" s="721"/>
      <c r="B16" s="740">
        <v>2001</v>
      </c>
      <c r="C16" s="741">
        <v>8.85</v>
      </c>
      <c r="D16" s="741">
        <v>7.74</v>
      </c>
      <c r="E16" s="742">
        <v>5.26</v>
      </c>
      <c r="F16" s="743">
        <v>2018</v>
      </c>
      <c r="G16" s="744">
        <v>8.41</v>
      </c>
      <c r="H16" s="741">
        <v>8.25</v>
      </c>
      <c r="I16" s="742">
        <v>4.16</v>
      </c>
      <c r="J16" s="722"/>
    </row>
    <row r="17" spans="1:10" x14ac:dyDescent="0.25">
      <c r="A17" s="721"/>
      <c r="B17" s="740">
        <v>2002</v>
      </c>
      <c r="C17" s="741">
        <v>8.8699999999999992</v>
      </c>
      <c r="D17" s="741">
        <v>7.96</v>
      </c>
      <c r="E17" s="742">
        <v>5.44</v>
      </c>
      <c r="F17" s="743">
        <v>2019</v>
      </c>
      <c r="G17" s="744">
        <v>8.44</v>
      </c>
      <c r="H17" s="741">
        <v>8.16</v>
      </c>
      <c r="I17" s="745">
        <v>4.55</v>
      </c>
      <c r="J17" s="722"/>
    </row>
    <row r="18" spans="1:10" x14ac:dyDescent="0.25">
      <c r="A18" s="721"/>
      <c r="B18" s="740">
        <v>2003</v>
      </c>
      <c r="C18" s="741">
        <v>8.7899999999999991</v>
      </c>
      <c r="D18" s="741">
        <v>8.19</v>
      </c>
      <c r="E18" s="742">
        <v>5.78</v>
      </c>
      <c r="F18" s="743">
        <v>2020</v>
      </c>
      <c r="G18" s="744">
        <v>8.59</v>
      </c>
      <c r="H18" s="741">
        <v>8.24</v>
      </c>
      <c r="I18" s="745">
        <v>5.08</v>
      </c>
      <c r="J18" s="722"/>
    </row>
    <row r="19" spans="1:10" x14ac:dyDescent="0.25">
      <c r="A19" s="721"/>
      <c r="B19" s="740">
        <v>2004</v>
      </c>
      <c r="C19" s="741">
        <v>9.15</v>
      </c>
      <c r="D19" s="741">
        <v>8.41</v>
      </c>
      <c r="E19" s="742">
        <v>4.9000000000000004</v>
      </c>
      <c r="F19" s="743">
        <v>2021</v>
      </c>
      <c r="G19" s="744">
        <v>8.73</v>
      </c>
      <c r="H19" s="741">
        <v>8.09</v>
      </c>
      <c r="I19" s="745">
        <v>4.84</v>
      </c>
      <c r="J19" s="722"/>
    </row>
    <row r="20" spans="1:10" x14ac:dyDescent="0.25">
      <c r="A20" s="721"/>
      <c r="B20" s="740">
        <v>2005</v>
      </c>
      <c r="C20" s="741">
        <v>9.15</v>
      </c>
      <c r="D20" s="741">
        <v>8.51</v>
      </c>
      <c r="E20" s="742">
        <v>4.66</v>
      </c>
      <c r="F20" s="743">
        <v>2022</v>
      </c>
      <c r="G20" s="744">
        <v>8.83</v>
      </c>
      <c r="H20" s="741">
        <v>8.2200000000000006</v>
      </c>
      <c r="I20" s="745">
        <v>4.6399999999999997</v>
      </c>
      <c r="J20" s="722"/>
    </row>
    <row r="21" spans="1:10" ht="15.75" thickBot="1" x14ac:dyDescent="0.3">
      <c r="A21" s="721"/>
      <c r="B21" s="746">
        <v>2006</v>
      </c>
      <c r="C21" s="747">
        <v>9.15</v>
      </c>
      <c r="D21" s="747">
        <v>8.5</v>
      </c>
      <c r="E21" s="748">
        <v>4.7699999999999996</v>
      </c>
      <c r="F21" s="749"/>
      <c r="G21" s="749"/>
      <c r="H21" s="749"/>
      <c r="I21" s="750"/>
      <c r="J21" s="722"/>
    </row>
    <row r="22" spans="1:10" x14ac:dyDescent="0.25">
      <c r="A22" s="719"/>
      <c r="B22" s="751"/>
      <c r="C22" s="751"/>
      <c r="D22" s="751"/>
      <c r="E22" s="751"/>
      <c r="F22" s="751"/>
      <c r="G22" s="751"/>
      <c r="H22" s="751"/>
      <c r="I22" s="751"/>
      <c r="J22" s="719"/>
    </row>
    <row r="23" spans="1:10" x14ac:dyDescent="0.25">
      <c r="A23" s="719"/>
      <c r="B23" s="751" t="s">
        <v>21</v>
      </c>
      <c r="C23" s="751"/>
      <c r="D23" s="751"/>
      <c r="E23" s="751"/>
      <c r="F23" s="751"/>
      <c r="G23" s="751"/>
      <c r="H23" s="751"/>
      <c r="I23" s="751"/>
      <c r="J23" s="719"/>
    </row>
    <row r="24" spans="1:10" x14ac:dyDescent="0.25">
      <c r="A24" s="719"/>
      <c r="B24" s="751" t="s">
        <v>1119</v>
      </c>
      <c r="C24" s="751"/>
      <c r="D24" s="751"/>
      <c r="E24" s="751"/>
      <c r="F24" s="751"/>
      <c r="G24" s="751"/>
      <c r="H24" s="751"/>
      <c r="I24" s="751"/>
      <c r="J24" s="719"/>
    </row>
    <row r="25" spans="1:10" x14ac:dyDescent="0.25">
      <c r="A25" s="719"/>
      <c r="B25" s="751" t="s">
        <v>1122</v>
      </c>
      <c r="C25" s="751"/>
      <c r="D25" s="751"/>
      <c r="E25" s="751"/>
      <c r="F25" s="751"/>
      <c r="G25" s="751"/>
      <c r="H25" s="751"/>
      <c r="I25" s="751"/>
      <c r="J25" s="719"/>
    </row>
    <row r="26" spans="1:10" x14ac:dyDescent="0.25">
      <c r="A26" s="719"/>
      <c r="B26" s="752" t="s">
        <v>1120</v>
      </c>
      <c r="C26" s="752"/>
      <c r="D26" s="752"/>
      <c r="E26" s="752"/>
      <c r="F26" s="752"/>
      <c r="G26" s="752"/>
      <c r="H26" s="752"/>
      <c r="I26" s="752"/>
      <c r="J26" s="719"/>
    </row>
    <row r="27" spans="1:10" x14ac:dyDescent="0.25">
      <c r="A27" s="719"/>
      <c r="B27" s="752" t="s">
        <v>1125</v>
      </c>
      <c r="C27" s="752"/>
      <c r="D27" s="752"/>
      <c r="E27" s="752"/>
      <c r="F27" s="752"/>
      <c r="G27" s="752"/>
      <c r="H27" s="752"/>
      <c r="I27" s="752"/>
      <c r="J27" s="719"/>
    </row>
    <row r="28" spans="1:10" x14ac:dyDescent="0.25">
      <c r="A28" s="719"/>
      <c r="B28" s="752" t="s">
        <v>1121</v>
      </c>
      <c r="C28" s="752"/>
      <c r="D28" s="752"/>
      <c r="E28" s="752"/>
      <c r="F28" s="752"/>
      <c r="G28" s="752"/>
      <c r="H28" s="752"/>
      <c r="I28" s="752"/>
      <c r="J28" s="719"/>
    </row>
    <row r="29" spans="1:10" x14ac:dyDescent="0.25">
      <c r="A29" s="719"/>
      <c r="B29" s="751" t="s">
        <v>1124</v>
      </c>
      <c r="C29" s="751"/>
      <c r="D29" s="751"/>
      <c r="E29" s="751"/>
      <c r="F29" s="751"/>
      <c r="G29" s="751"/>
      <c r="H29" s="751"/>
      <c r="I29" s="751"/>
      <c r="J29" s="719"/>
    </row>
    <row r="30" spans="1:10" x14ac:dyDescent="0.25">
      <c r="A30" s="719"/>
      <c r="B30" s="724"/>
      <c r="C30" s="724"/>
      <c r="D30" s="724"/>
      <c r="E30" s="724"/>
      <c r="F30" s="724"/>
      <c r="G30" s="724"/>
      <c r="H30" s="724"/>
      <c r="I30" s="724"/>
      <c r="J30" s="719"/>
    </row>
  </sheetData>
  <mergeCells count="1">
    <mergeCell ref="B3:I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I18"/>
  <sheetViews>
    <sheetView showGridLines="0" zoomScaleNormal="100" workbookViewId="0"/>
  </sheetViews>
  <sheetFormatPr baseColWidth="10" defaultColWidth="9.42578125" defaultRowHeight="15" x14ac:dyDescent="0.25"/>
  <cols>
    <col min="1" max="1" width="16.42578125" style="6" customWidth="1"/>
    <col min="2" max="2" width="30.5703125" style="6" customWidth="1"/>
    <col min="3" max="3" width="24" style="6" bestFit="1" customWidth="1"/>
    <col min="4" max="4" width="23" style="6" customWidth="1"/>
    <col min="5" max="5" width="24" style="6" customWidth="1"/>
    <col min="6" max="6" width="18.42578125" style="6" customWidth="1"/>
    <col min="7" max="10" width="9.42578125" style="6"/>
    <col min="11" max="11" width="21.5703125" style="6" bestFit="1" customWidth="1"/>
    <col min="12" max="12" width="27" style="6" bestFit="1" customWidth="1"/>
    <col min="13" max="14" width="12" style="6" customWidth="1"/>
    <col min="15" max="16384" width="9.42578125" style="6"/>
  </cols>
  <sheetData>
    <row r="1" spans="1:9" ht="16.5" x14ac:dyDescent="0.3">
      <c r="A1" s="102" t="str">
        <f ca="1">MID(CELL("filename",A1),FIND("]",CELL("filename",A1))+1,256)</f>
        <v>Table A6.4–9</v>
      </c>
      <c r="B1" s="190" t="s">
        <v>646</v>
      </c>
      <c r="C1" s="113"/>
      <c r="D1" s="113"/>
      <c r="E1" s="113"/>
      <c r="F1" s="113"/>
      <c r="G1" s="98"/>
      <c r="H1" s="15"/>
      <c r="I1" s="15"/>
    </row>
    <row r="2" spans="1:9" ht="15.75" thickBot="1" x14ac:dyDescent="0.3">
      <c r="A2" s="102"/>
      <c r="B2" s="113"/>
      <c r="C2" s="113"/>
      <c r="D2" s="113"/>
      <c r="E2" s="113"/>
      <c r="F2" s="113"/>
      <c r="G2" s="98"/>
      <c r="H2" s="15"/>
      <c r="I2" s="15"/>
    </row>
    <row r="3" spans="1:9" ht="35.25" customHeight="1" thickBot="1" x14ac:dyDescent="0.3">
      <c r="A3" s="102"/>
      <c r="B3" s="185" t="s">
        <v>630</v>
      </c>
      <c r="C3" s="186" t="s">
        <v>631</v>
      </c>
      <c r="D3" s="186" t="s">
        <v>632</v>
      </c>
      <c r="E3" s="187" t="s">
        <v>111</v>
      </c>
      <c r="F3" s="98"/>
      <c r="G3" s="98"/>
      <c r="H3" s="15"/>
      <c r="I3" s="15"/>
    </row>
    <row r="4" spans="1:9" x14ac:dyDescent="0.25">
      <c r="A4" s="102"/>
      <c r="B4" s="989" t="s">
        <v>634</v>
      </c>
      <c r="C4" s="671" t="s">
        <v>635</v>
      </c>
      <c r="D4" s="671" t="s">
        <v>636</v>
      </c>
      <c r="E4" s="669">
        <v>0</v>
      </c>
      <c r="F4" s="98"/>
      <c r="G4" s="98"/>
      <c r="H4" s="15"/>
      <c r="I4" s="15"/>
    </row>
    <row r="5" spans="1:9" x14ac:dyDescent="0.25">
      <c r="A5" s="102"/>
      <c r="B5" s="990"/>
      <c r="C5" s="197" t="s">
        <v>635</v>
      </c>
      <c r="D5" s="197" t="s">
        <v>637</v>
      </c>
      <c r="E5" s="439">
        <v>5.0000000000000001E-3</v>
      </c>
      <c r="F5" s="98"/>
      <c r="G5" s="98"/>
      <c r="H5" s="15"/>
      <c r="I5" s="15"/>
    </row>
    <row r="6" spans="1:9" x14ac:dyDescent="0.25">
      <c r="A6" s="102"/>
      <c r="B6" s="990"/>
      <c r="C6" s="197" t="s">
        <v>638</v>
      </c>
      <c r="D6" s="197" t="s">
        <v>636</v>
      </c>
      <c r="E6" s="439">
        <v>0</v>
      </c>
      <c r="F6" s="98"/>
      <c r="G6" s="98"/>
      <c r="H6" s="15"/>
      <c r="I6" s="15"/>
    </row>
    <row r="7" spans="1:9" x14ac:dyDescent="0.25">
      <c r="A7" s="102"/>
      <c r="B7" s="990"/>
      <c r="C7" s="197" t="s">
        <v>638</v>
      </c>
      <c r="D7" s="197" t="s">
        <v>637</v>
      </c>
      <c r="E7" s="439">
        <v>5.0000000000000001E-3</v>
      </c>
      <c r="F7" s="98"/>
      <c r="G7" s="98"/>
      <c r="H7" s="15"/>
      <c r="I7" s="15"/>
    </row>
    <row r="8" spans="1:9" ht="15.75" thickBot="1" x14ac:dyDescent="0.3">
      <c r="A8" s="102"/>
      <c r="B8" s="990"/>
      <c r="C8" s="197" t="s">
        <v>639</v>
      </c>
      <c r="D8" s="197" t="s">
        <v>627</v>
      </c>
      <c r="E8" s="439">
        <v>2E-3</v>
      </c>
      <c r="F8" s="98"/>
      <c r="G8" s="98"/>
      <c r="H8" s="15"/>
      <c r="I8" s="15"/>
    </row>
    <row r="9" spans="1:9" x14ac:dyDescent="0.25">
      <c r="A9" s="102"/>
      <c r="B9" s="989" t="s">
        <v>640</v>
      </c>
      <c r="C9" s="671" t="s">
        <v>641</v>
      </c>
      <c r="D9" s="671" t="s">
        <v>627</v>
      </c>
      <c r="E9" s="669">
        <v>0.02</v>
      </c>
      <c r="F9" s="98"/>
      <c r="G9" s="98"/>
      <c r="H9" s="15"/>
      <c r="I9" s="15"/>
    </row>
    <row r="10" spans="1:9" x14ac:dyDescent="0.25">
      <c r="A10" s="102"/>
      <c r="B10" s="990"/>
      <c r="C10" s="197" t="s">
        <v>642</v>
      </c>
      <c r="D10" s="197" t="s">
        <v>627</v>
      </c>
      <c r="E10" s="439">
        <v>0.02</v>
      </c>
      <c r="F10" s="98"/>
      <c r="G10" s="98"/>
      <c r="H10" s="15"/>
      <c r="I10" s="15"/>
    </row>
    <row r="11" spans="1:9" ht="15.75" thickBot="1" x14ac:dyDescent="0.3">
      <c r="A11" s="102"/>
      <c r="B11" s="991"/>
      <c r="C11" s="640" t="s">
        <v>643</v>
      </c>
      <c r="D11" s="640" t="s">
        <v>627</v>
      </c>
      <c r="E11" s="638">
        <v>5.0000000000000001E-3</v>
      </c>
      <c r="F11" s="98"/>
      <c r="G11" s="98"/>
      <c r="H11" s="15"/>
      <c r="I11" s="15"/>
    </row>
    <row r="12" spans="1:9" ht="15.75" thickBot="1" x14ac:dyDescent="0.3">
      <c r="A12" s="102"/>
      <c r="B12" s="189" t="s">
        <v>647</v>
      </c>
      <c r="C12" s="671" t="s">
        <v>648</v>
      </c>
      <c r="D12" s="671" t="s">
        <v>627</v>
      </c>
      <c r="E12" s="669">
        <v>0.01</v>
      </c>
      <c r="F12" s="98"/>
      <c r="G12" s="98"/>
      <c r="H12" s="15"/>
      <c r="I12" s="15"/>
    </row>
    <row r="13" spans="1:9" x14ac:dyDescent="0.25">
      <c r="A13" s="102"/>
      <c r="B13" s="193"/>
      <c r="C13" s="667"/>
      <c r="D13" s="667"/>
      <c r="E13" s="671"/>
      <c r="F13" s="98"/>
      <c r="G13" s="98"/>
      <c r="H13" s="15"/>
      <c r="I13" s="15"/>
    </row>
    <row r="14" spans="1:9" x14ac:dyDescent="0.25">
      <c r="A14" s="102"/>
      <c r="B14" s="191" t="s">
        <v>21</v>
      </c>
      <c r="C14" s="192"/>
      <c r="D14" s="192"/>
      <c r="E14" s="192"/>
      <c r="F14" s="192"/>
      <c r="G14" s="98"/>
      <c r="H14" s="15"/>
      <c r="I14" s="15"/>
    </row>
    <row r="15" spans="1:9" x14ac:dyDescent="0.25">
      <c r="A15" s="102"/>
      <c r="B15" s="191" t="s">
        <v>0</v>
      </c>
      <c r="C15" s="192"/>
      <c r="D15" s="192"/>
      <c r="E15" s="192"/>
      <c r="F15" s="192"/>
      <c r="G15" s="98"/>
      <c r="H15" s="15"/>
      <c r="I15" s="15"/>
    </row>
    <row r="16" spans="1:9" ht="14.85" customHeight="1" x14ac:dyDescent="0.25">
      <c r="A16" s="102"/>
      <c r="B16" s="957" t="s">
        <v>1148</v>
      </c>
      <c r="C16" s="957"/>
      <c r="D16" s="957"/>
      <c r="E16" s="957"/>
      <c r="F16" s="293"/>
      <c r="G16" s="98"/>
      <c r="H16" s="15"/>
      <c r="I16" s="15"/>
    </row>
    <row r="17" spans="2:9" x14ac:dyDescent="0.25">
      <c r="B17" s="98"/>
      <c r="C17" s="15"/>
      <c r="D17" s="15"/>
      <c r="E17" s="15"/>
      <c r="F17" s="15"/>
      <c r="G17" s="15"/>
      <c r="H17" s="15"/>
      <c r="I17" s="15"/>
    </row>
    <row r="18" spans="2:9" x14ac:dyDescent="0.25">
      <c r="B18" s="15"/>
      <c r="C18" s="15"/>
      <c r="D18" s="15"/>
      <c r="E18" s="15"/>
      <c r="F18" s="15"/>
      <c r="G18" s="15"/>
      <c r="H18" s="15"/>
      <c r="I18" s="15"/>
    </row>
  </sheetData>
  <customSheetViews>
    <customSheetView guid="{0130A164-47D8-42ED-BFB0-B8B31D263DDE}">
      <selection activeCell="J16" sqref="J16"/>
      <pageMargins left="0" right="0" top="0" bottom="0" header="0" footer="0"/>
      <pageSetup orientation="portrait" r:id="rId1"/>
    </customSheetView>
  </customSheetViews>
  <mergeCells count="3">
    <mergeCell ref="B4:B8"/>
    <mergeCell ref="B9:B11"/>
    <mergeCell ref="B16:E16"/>
  </mergeCell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8"/>
  <dimension ref="A1:M19"/>
  <sheetViews>
    <sheetView showGridLines="0" zoomScaleNormal="100" workbookViewId="0"/>
  </sheetViews>
  <sheetFormatPr baseColWidth="10" defaultColWidth="9.42578125" defaultRowHeight="15" x14ac:dyDescent="0.25"/>
  <cols>
    <col min="1" max="1" width="17.42578125" style="6" customWidth="1"/>
    <col min="2" max="2" width="18" style="6" customWidth="1"/>
    <col min="3" max="3" width="16.5703125" style="6" customWidth="1"/>
    <col min="4" max="4" width="19.42578125" style="6" customWidth="1"/>
    <col min="5" max="5" width="22" style="6" customWidth="1"/>
    <col min="6" max="16384" width="9.42578125" style="6"/>
  </cols>
  <sheetData>
    <row r="1" spans="1:13" s="33" customFormat="1" ht="16.5" x14ac:dyDescent="0.3">
      <c r="A1" s="141" t="str">
        <f ca="1">MID(CELL("filename",A1),FIND("]",CELL("filename",A1))+1,256)</f>
        <v>Table A6.4–10</v>
      </c>
      <c r="B1" s="181" t="s">
        <v>649</v>
      </c>
      <c r="C1" s="176"/>
      <c r="D1" s="176"/>
      <c r="E1" s="176"/>
      <c r="F1" s="176"/>
      <c r="G1" s="176"/>
      <c r="H1" s="176"/>
      <c r="I1" s="176"/>
      <c r="J1" s="176"/>
      <c r="K1" s="32"/>
      <c r="L1" s="31"/>
      <c r="M1" s="31"/>
    </row>
    <row r="2" spans="1:13" s="33" customFormat="1" ht="16.5" thickBot="1" x14ac:dyDescent="0.3">
      <c r="A2" s="141"/>
      <c r="B2" s="176"/>
      <c r="C2" s="176"/>
      <c r="D2" s="176"/>
      <c r="E2" s="176"/>
      <c r="F2" s="176"/>
      <c r="G2" s="176"/>
      <c r="H2" s="176"/>
      <c r="I2" s="176"/>
      <c r="J2" s="176"/>
      <c r="K2" s="32"/>
      <c r="L2" s="31"/>
      <c r="M2" s="31"/>
    </row>
    <row r="3" spans="1:13" s="33" customFormat="1" ht="36" customHeight="1" thickBot="1" x14ac:dyDescent="0.35">
      <c r="A3" s="141"/>
      <c r="B3" s="177"/>
      <c r="C3" s="178" t="s">
        <v>650</v>
      </c>
      <c r="D3" s="178" t="s">
        <v>651</v>
      </c>
      <c r="E3" s="179" t="s">
        <v>652</v>
      </c>
      <c r="F3" s="176"/>
      <c r="G3" s="176"/>
      <c r="H3" s="176"/>
      <c r="I3" s="176"/>
      <c r="J3" s="176"/>
      <c r="K3" s="34"/>
      <c r="L3" s="31"/>
      <c r="M3" s="31"/>
    </row>
    <row r="4" spans="1:13" s="33" customFormat="1" ht="15" customHeight="1" x14ac:dyDescent="0.25">
      <c r="A4" s="141"/>
      <c r="B4" s="672" t="s">
        <v>653</v>
      </c>
      <c r="C4" s="673">
        <v>1E-3</v>
      </c>
      <c r="D4" s="673">
        <v>0.02</v>
      </c>
      <c r="E4" s="674">
        <v>5.0000000000000001E-3</v>
      </c>
      <c r="F4" s="176"/>
      <c r="G4" s="176"/>
      <c r="H4" s="176"/>
      <c r="I4" s="176"/>
      <c r="J4" s="176"/>
      <c r="K4" s="32"/>
      <c r="L4" s="31"/>
      <c r="M4" s="31"/>
    </row>
    <row r="5" spans="1:13" s="33" customFormat="1" ht="17.25" customHeight="1" x14ac:dyDescent="0.25">
      <c r="A5" s="141"/>
      <c r="B5" s="552" t="s">
        <v>607</v>
      </c>
      <c r="C5" s="180">
        <v>1E-3</v>
      </c>
      <c r="D5" s="180">
        <v>0.02</v>
      </c>
      <c r="E5" s="438">
        <v>5.0000000000000001E-3</v>
      </c>
      <c r="F5" s="176"/>
      <c r="G5" s="176"/>
      <c r="H5" s="176"/>
      <c r="I5" s="176"/>
      <c r="J5" s="176"/>
      <c r="K5" s="32"/>
      <c r="L5" s="31"/>
      <c r="M5" s="31"/>
    </row>
    <row r="6" spans="1:13" s="33" customFormat="1" ht="17.25" customHeight="1" x14ac:dyDescent="0.25">
      <c r="A6" s="141"/>
      <c r="B6" s="552" t="s">
        <v>654</v>
      </c>
      <c r="C6" s="180">
        <v>1E-3</v>
      </c>
      <c r="D6" s="180">
        <v>0.02</v>
      </c>
      <c r="E6" s="438">
        <v>5.0000000000000001E-3</v>
      </c>
      <c r="F6" s="176"/>
      <c r="G6" s="176"/>
      <c r="H6" s="176"/>
      <c r="I6" s="176"/>
      <c r="J6" s="176"/>
      <c r="K6" s="32"/>
      <c r="L6" s="31"/>
      <c r="M6" s="31"/>
    </row>
    <row r="7" spans="1:13" s="33" customFormat="1" ht="15.75" x14ac:dyDescent="0.25">
      <c r="A7" s="141"/>
      <c r="B7" s="552" t="s">
        <v>597</v>
      </c>
      <c r="C7" s="180">
        <v>1E-3</v>
      </c>
      <c r="D7" s="180">
        <v>0.02</v>
      </c>
      <c r="E7" s="438">
        <v>5.0000000000000001E-3</v>
      </c>
      <c r="F7" s="176"/>
      <c r="G7" s="176"/>
      <c r="H7" s="176"/>
      <c r="I7" s="176"/>
      <c r="J7" s="176"/>
      <c r="K7" s="32"/>
      <c r="L7" s="31"/>
      <c r="M7" s="31"/>
    </row>
    <row r="8" spans="1:13" s="33" customFormat="1" ht="15.75" x14ac:dyDescent="0.25">
      <c r="A8" s="141"/>
      <c r="B8" s="552" t="s">
        <v>598</v>
      </c>
      <c r="C8" s="180">
        <v>1E-3</v>
      </c>
      <c r="D8" s="180">
        <v>0.02</v>
      </c>
      <c r="E8" s="438">
        <v>5.0000000000000001E-3</v>
      </c>
      <c r="F8" s="176"/>
      <c r="G8" s="176"/>
      <c r="H8" s="176"/>
      <c r="I8" s="176"/>
      <c r="J8" s="176"/>
      <c r="K8" s="32"/>
      <c r="L8" s="31"/>
      <c r="M8" s="31"/>
    </row>
    <row r="9" spans="1:13" s="33" customFormat="1" ht="15.75" x14ac:dyDescent="0.25">
      <c r="A9" s="141"/>
      <c r="B9" s="552" t="s">
        <v>606</v>
      </c>
      <c r="C9" s="180">
        <v>1E-3</v>
      </c>
      <c r="D9" s="180">
        <v>0.02</v>
      </c>
      <c r="E9" s="438">
        <v>5.0000000000000001E-3</v>
      </c>
      <c r="F9" s="176"/>
      <c r="G9" s="176"/>
      <c r="H9" s="176"/>
      <c r="I9" s="176"/>
      <c r="J9" s="176"/>
      <c r="K9" s="32"/>
      <c r="L9" s="31"/>
      <c r="M9" s="31"/>
    </row>
    <row r="10" spans="1:13" s="33" customFormat="1" ht="18.75" customHeight="1" thickBot="1" x14ac:dyDescent="0.3">
      <c r="A10" s="141"/>
      <c r="B10" s="666" t="s">
        <v>655</v>
      </c>
      <c r="C10" s="635">
        <v>1E-3</v>
      </c>
      <c r="D10" s="635">
        <v>0.02</v>
      </c>
      <c r="E10" s="634">
        <v>5.0000000000000001E-3</v>
      </c>
      <c r="F10" s="176"/>
      <c r="G10" s="176"/>
      <c r="H10" s="176"/>
      <c r="I10" s="176"/>
      <c r="J10" s="176"/>
      <c r="K10" s="32"/>
      <c r="L10" s="31"/>
      <c r="M10" s="31"/>
    </row>
    <row r="11" spans="1:13" s="33" customFormat="1" ht="42" customHeight="1" x14ac:dyDescent="0.25">
      <c r="A11" s="141"/>
      <c r="B11" s="1014" t="s">
        <v>1149</v>
      </c>
      <c r="C11" s="1014"/>
      <c r="D11" s="1014"/>
      <c r="E11" s="1014"/>
      <c r="F11" s="176"/>
      <c r="G11" s="176"/>
      <c r="H11" s="176"/>
      <c r="I11" s="176"/>
      <c r="J11" s="176"/>
      <c r="K11" s="32"/>
      <c r="L11" s="31"/>
      <c r="M11" s="31"/>
    </row>
    <row r="12" spans="1:13" s="33" customFormat="1" x14ac:dyDescent="0.25">
      <c r="A12" s="141"/>
      <c r="B12" s="957"/>
      <c r="C12" s="957"/>
      <c r="D12" s="957"/>
      <c r="E12" s="957"/>
      <c r="F12" s="142"/>
      <c r="G12" s="142"/>
      <c r="H12" s="142"/>
      <c r="I12" s="142"/>
      <c r="J12" s="142"/>
      <c r="K12" s="31"/>
      <c r="L12" s="31"/>
      <c r="M12" s="31"/>
    </row>
    <row r="13" spans="1:13" s="33" customFormat="1" x14ac:dyDescent="0.25">
      <c r="A13" s="141"/>
      <c r="B13" s="142"/>
      <c r="C13" s="142"/>
      <c r="D13" s="142"/>
      <c r="E13" s="142"/>
      <c r="F13" s="142"/>
      <c r="G13" s="142"/>
      <c r="H13" s="142"/>
      <c r="I13" s="142"/>
      <c r="J13" s="142"/>
      <c r="K13" s="31"/>
      <c r="L13" s="31"/>
      <c r="M13" s="31"/>
    </row>
    <row r="14" spans="1:13" x14ac:dyDescent="0.25">
      <c r="B14" s="15"/>
      <c r="C14" s="15"/>
      <c r="D14" s="15"/>
      <c r="E14" s="15"/>
      <c r="F14" s="15"/>
      <c r="G14" s="15"/>
      <c r="H14" s="15"/>
      <c r="I14" s="15"/>
      <c r="J14" s="15"/>
      <c r="K14" s="15"/>
      <c r="L14" s="15"/>
      <c r="M14" s="15"/>
    </row>
    <row r="15" spans="1:13" x14ac:dyDescent="0.25">
      <c r="B15" s="15"/>
      <c r="C15" s="15"/>
      <c r="D15" s="15"/>
      <c r="E15" s="15"/>
      <c r="F15" s="15"/>
      <c r="G15" s="15"/>
      <c r="H15" s="15"/>
      <c r="I15" s="15"/>
      <c r="J15" s="15"/>
      <c r="K15" s="15"/>
      <c r="L15" s="15"/>
      <c r="M15" s="15"/>
    </row>
    <row r="16" spans="1:13" x14ac:dyDescent="0.25">
      <c r="B16" s="15"/>
      <c r="C16" s="15"/>
      <c r="D16" s="15"/>
      <c r="E16" s="15"/>
      <c r="F16" s="15"/>
      <c r="G16" s="15"/>
      <c r="H16" s="15"/>
      <c r="I16" s="15"/>
      <c r="J16" s="15"/>
      <c r="K16" s="15"/>
      <c r="L16" s="15"/>
      <c r="M16" s="15"/>
    </row>
    <row r="17" spans="2:13" x14ac:dyDescent="0.25">
      <c r="B17" s="15"/>
      <c r="C17" s="15"/>
      <c r="D17" s="15"/>
      <c r="E17" s="15"/>
      <c r="F17" s="15"/>
      <c r="G17" s="15"/>
      <c r="H17" s="15"/>
      <c r="I17" s="15"/>
      <c r="J17" s="15"/>
      <c r="K17" s="15"/>
      <c r="L17" s="15"/>
      <c r="M17" s="15"/>
    </row>
    <row r="18" spans="2:13" x14ac:dyDescent="0.25">
      <c r="B18" s="15"/>
      <c r="C18" s="15"/>
      <c r="D18" s="15"/>
      <c r="E18" s="15"/>
      <c r="F18" s="15"/>
      <c r="G18" s="15"/>
      <c r="H18" s="15"/>
      <c r="I18" s="15"/>
      <c r="J18" s="15"/>
      <c r="K18" s="15"/>
      <c r="L18" s="15"/>
      <c r="M18" s="15"/>
    </row>
    <row r="19" spans="2:13" x14ac:dyDescent="0.25">
      <c r="B19" s="15"/>
      <c r="C19" s="15"/>
      <c r="D19" s="15"/>
      <c r="E19" s="15"/>
      <c r="F19" s="15"/>
      <c r="G19" s="15"/>
      <c r="H19" s="15"/>
      <c r="I19" s="15"/>
      <c r="J19" s="15"/>
      <c r="K19" s="15"/>
      <c r="L19" s="15"/>
      <c r="M19" s="15"/>
    </row>
  </sheetData>
  <customSheetViews>
    <customSheetView guid="{0130A164-47D8-42ED-BFB0-B8B31D263DDE}">
      <selection activeCell="J16" sqref="J16"/>
      <pageMargins left="0" right="0" top="0" bottom="0" header="0" footer="0"/>
      <pageSetup orientation="portrait" verticalDpi="1200" r:id="rId1"/>
    </customSheetView>
  </customSheetViews>
  <mergeCells count="2">
    <mergeCell ref="B12:E12"/>
    <mergeCell ref="B11:E11"/>
  </mergeCells>
  <pageMargins left="0.7" right="0.7" top="0.75" bottom="0.75" header="0.3" footer="0.3"/>
  <pageSetup orientation="portrait" verticalDpi="12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9"/>
  <dimension ref="A1:K24"/>
  <sheetViews>
    <sheetView showGridLines="0" workbookViewId="0"/>
  </sheetViews>
  <sheetFormatPr baseColWidth="10" defaultColWidth="8.5703125" defaultRowHeight="15" x14ac:dyDescent="0.25"/>
  <cols>
    <col min="1" max="1" width="17.5703125" customWidth="1"/>
    <col min="2" max="2" width="21.5703125" customWidth="1"/>
    <col min="3" max="3" width="13.5703125" customWidth="1"/>
    <col min="4" max="4" width="13.42578125" customWidth="1"/>
    <col min="5" max="6" width="13.5703125" customWidth="1"/>
    <col min="7" max="7" width="12.42578125" customWidth="1"/>
    <col min="8" max="10" width="11.42578125" customWidth="1"/>
  </cols>
  <sheetData>
    <row r="1" spans="1:11" ht="16.5" x14ac:dyDescent="0.3">
      <c r="A1" s="141" t="str">
        <f ca="1">MID(CELL("filename",A1),FIND("]",CELL("filename",A1))+1,256)</f>
        <v>Table A6.4–11</v>
      </c>
      <c r="B1" s="151" t="s">
        <v>656</v>
      </c>
      <c r="C1" s="102"/>
      <c r="D1" s="102"/>
      <c r="E1" s="102"/>
      <c r="F1" s="102"/>
      <c r="G1" s="102"/>
      <c r="H1" s="102"/>
      <c r="I1" s="102"/>
      <c r="J1" s="102"/>
      <c r="K1" s="141"/>
    </row>
    <row r="2" spans="1:11" x14ac:dyDescent="0.25">
      <c r="A2" s="141"/>
      <c r="B2" s="151"/>
      <c r="C2" s="102"/>
      <c r="D2" s="102"/>
      <c r="E2" s="102"/>
      <c r="F2" s="102"/>
      <c r="G2" s="102"/>
      <c r="H2" s="102"/>
      <c r="I2" s="102"/>
      <c r="J2" s="102"/>
      <c r="K2" s="141"/>
    </row>
    <row r="3" spans="1:11" s="6" customFormat="1" ht="18" x14ac:dyDescent="0.3">
      <c r="A3" s="102"/>
      <c r="B3" s="1016" t="s">
        <v>4</v>
      </c>
      <c r="C3" s="1018" t="s">
        <v>657</v>
      </c>
      <c r="D3" s="1018"/>
      <c r="E3" s="1018"/>
      <c r="F3" s="1018"/>
      <c r="G3" s="1019"/>
      <c r="H3" s="102"/>
      <c r="I3" s="102"/>
      <c r="J3" s="102"/>
      <c r="K3" s="102"/>
    </row>
    <row r="4" spans="1:11" s="6" customFormat="1" x14ac:dyDescent="0.25">
      <c r="A4" s="102"/>
      <c r="B4" s="1017"/>
      <c r="C4" s="608">
        <v>1990</v>
      </c>
      <c r="D4" s="608">
        <v>2005</v>
      </c>
      <c r="E4" s="608">
        <v>2015</v>
      </c>
      <c r="F4" s="608">
        <v>2020</v>
      </c>
      <c r="G4" s="777">
        <v>2022</v>
      </c>
      <c r="H4" s="102"/>
      <c r="I4" s="102"/>
      <c r="J4" s="102"/>
      <c r="K4" s="102"/>
    </row>
    <row r="5" spans="1:11" s="6" customFormat="1" ht="16.5" x14ac:dyDescent="0.25">
      <c r="A5" s="102"/>
      <c r="B5" s="594" t="s">
        <v>658</v>
      </c>
      <c r="C5" s="167"/>
      <c r="D5" s="167"/>
      <c r="E5" s="167"/>
      <c r="F5" s="167"/>
      <c r="G5" s="168"/>
      <c r="H5" s="102"/>
      <c r="I5" s="102"/>
      <c r="J5" s="102"/>
      <c r="K5" s="102"/>
    </row>
    <row r="6" spans="1:11" s="6" customFormat="1" ht="16.5" x14ac:dyDescent="0.25">
      <c r="A6" s="102"/>
      <c r="B6" s="171" t="s">
        <v>659</v>
      </c>
      <c r="C6" s="169">
        <v>1268.3149541131004</v>
      </c>
      <c r="D6" s="169">
        <v>1128.3805018610092</v>
      </c>
      <c r="E6" s="169">
        <v>929.6441426147303</v>
      </c>
      <c r="F6" s="169">
        <v>916.76927733236107</v>
      </c>
      <c r="G6" s="391">
        <v>921.59061656901451</v>
      </c>
      <c r="H6" s="102"/>
      <c r="I6" s="102"/>
      <c r="J6" s="102"/>
      <c r="K6" s="102"/>
    </row>
    <row r="7" spans="1:11" s="6" customFormat="1" x14ac:dyDescent="0.25">
      <c r="A7" s="102"/>
      <c r="B7" s="171" t="s">
        <v>660</v>
      </c>
      <c r="C7" s="169">
        <v>861.70149736907831</v>
      </c>
      <c r="D7" s="169">
        <v>998.73470578170839</v>
      </c>
      <c r="E7" s="169">
        <v>1092.6419556557573</v>
      </c>
      <c r="F7" s="169">
        <v>1101.9975760602183</v>
      </c>
      <c r="G7" s="391">
        <v>1105.0338285689484</v>
      </c>
      <c r="H7" s="102"/>
      <c r="I7" s="102"/>
      <c r="J7" s="102"/>
      <c r="K7" s="102"/>
    </row>
    <row r="8" spans="1:11" s="6" customFormat="1" x14ac:dyDescent="0.25">
      <c r="A8" s="102"/>
      <c r="B8" s="171" t="s">
        <v>661</v>
      </c>
      <c r="C8" s="169">
        <v>1304.7491101946866</v>
      </c>
      <c r="D8" s="169">
        <v>1495.2628289297384</v>
      </c>
      <c r="E8" s="169">
        <v>1641.2973430738812</v>
      </c>
      <c r="F8" s="169">
        <v>1575.4011029718131</v>
      </c>
      <c r="G8" s="391">
        <v>1552.9003081195613</v>
      </c>
      <c r="H8" s="102"/>
      <c r="I8" s="1020"/>
      <c r="J8" s="1020"/>
      <c r="K8" s="1020"/>
    </row>
    <row r="9" spans="1:11" s="6" customFormat="1" ht="16.5" x14ac:dyDescent="0.25">
      <c r="A9" s="102"/>
      <c r="B9" s="171" t="s">
        <v>662</v>
      </c>
      <c r="C9" s="169">
        <v>938.25143800682247</v>
      </c>
      <c r="D9" s="169">
        <v>905.89310198190299</v>
      </c>
      <c r="E9" s="169">
        <v>744.76055609808066</v>
      </c>
      <c r="F9" s="169">
        <v>750.81430941144993</v>
      </c>
      <c r="G9" s="391">
        <v>752.89710556362877</v>
      </c>
      <c r="H9" s="102"/>
      <c r="I9" s="1020"/>
      <c r="J9" s="1020"/>
      <c r="K9" s="1020"/>
    </row>
    <row r="10" spans="1:11" s="6" customFormat="1" x14ac:dyDescent="0.25">
      <c r="A10" s="102"/>
      <c r="B10" s="171" t="s">
        <v>663</v>
      </c>
      <c r="C10" s="169">
        <v>680.03852649902444</v>
      </c>
      <c r="D10" s="169">
        <v>769.22870824950621</v>
      </c>
      <c r="E10" s="169">
        <v>838.020456195816</v>
      </c>
      <c r="F10" s="169">
        <v>843.38211716637011</v>
      </c>
      <c r="G10" s="391">
        <v>846.7539045722292</v>
      </c>
      <c r="H10" s="102"/>
      <c r="I10" s="1020"/>
      <c r="J10" s="1020"/>
      <c r="K10" s="1020"/>
    </row>
    <row r="11" spans="1:11" s="6" customFormat="1" x14ac:dyDescent="0.25">
      <c r="A11" s="102"/>
      <c r="B11" s="171" t="s">
        <v>664</v>
      </c>
      <c r="C11" s="169">
        <v>320.06370755965605</v>
      </c>
      <c r="D11" s="169">
        <v>424.88663479739927</v>
      </c>
      <c r="E11" s="169">
        <v>458.04012184842929</v>
      </c>
      <c r="F11" s="169">
        <v>466.57194737675803</v>
      </c>
      <c r="G11" s="391">
        <v>470.25818522410026</v>
      </c>
      <c r="H11" s="102"/>
      <c r="I11" s="1020"/>
      <c r="J11" s="1020"/>
      <c r="K11" s="1020"/>
    </row>
    <row r="12" spans="1:11" s="6" customFormat="1" x14ac:dyDescent="0.25">
      <c r="A12" s="102"/>
      <c r="B12" s="171" t="s">
        <v>665</v>
      </c>
      <c r="C12" s="169">
        <v>335.88165831635803</v>
      </c>
      <c r="D12" s="169">
        <v>426.13008422536507</v>
      </c>
      <c r="E12" s="169">
        <v>467.97918864534773</v>
      </c>
      <c r="F12" s="169">
        <v>480.78581003143273</v>
      </c>
      <c r="G12" s="391">
        <v>489.20378341678554</v>
      </c>
      <c r="H12" s="102"/>
      <c r="I12" s="102"/>
      <c r="J12" s="102"/>
      <c r="K12" s="102"/>
    </row>
    <row r="13" spans="1:11" s="6" customFormat="1" x14ac:dyDescent="0.25">
      <c r="A13" s="102"/>
      <c r="B13" s="171" t="s">
        <v>666</v>
      </c>
      <c r="C13" s="169">
        <v>382.13347585740752</v>
      </c>
      <c r="D13" s="169">
        <v>382.82414977248715</v>
      </c>
      <c r="E13" s="169">
        <v>381.93392340939147</v>
      </c>
      <c r="F13" s="169">
        <v>381.87414032059883</v>
      </c>
      <c r="G13" s="391">
        <v>382.96655890703028</v>
      </c>
      <c r="H13" s="102"/>
      <c r="I13" s="102"/>
      <c r="J13" s="102"/>
      <c r="K13" s="102"/>
    </row>
    <row r="14" spans="1:11" s="6" customFormat="1" ht="17.25" x14ac:dyDescent="0.25">
      <c r="A14" s="102"/>
      <c r="B14" s="594" t="s">
        <v>667</v>
      </c>
      <c r="C14" s="169"/>
      <c r="D14" s="169"/>
      <c r="E14" s="169"/>
      <c r="F14" s="169"/>
      <c r="G14" s="391"/>
      <c r="H14" s="102"/>
      <c r="I14" s="102"/>
      <c r="J14" s="102"/>
      <c r="K14" s="102"/>
    </row>
    <row r="15" spans="1:11" s="6" customFormat="1" x14ac:dyDescent="0.25">
      <c r="A15" s="102"/>
      <c r="B15" s="171" t="s">
        <v>590</v>
      </c>
      <c r="C15" s="169">
        <v>73.744483939139641</v>
      </c>
      <c r="D15" s="169">
        <v>28.953616965355035</v>
      </c>
      <c r="E15" s="169">
        <v>23.845919089019183</v>
      </c>
      <c r="F15" s="169">
        <v>23.78286257639289</v>
      </c>
      <c r="G15" s="391">
        <v>23.736227669681718</v>
      </c>
      <c r="H15" s="102"/>
      <c r="I15" s="102"/>
      <c r="J15" s="102"/>
      <c r="K15" s="102"/>
    </row>
    <row r="16" spans="1:11" s="6" customFormat="1" x14ac:dyDescent="0.25">
      <c r="A16" s="102"/>
      <c r="B16" s="172" t="s">
        <v>589</v>
      </c>
      <c r="C16" s="169">
        <v>95.174305606715023</v>
      </c>
      <c r="D16" s="169">
        <v>57.791952931099651</v>
      </c>
      <c r="E16" s="169">
        <v>57.532307032314492</v>
      </c>
      <c r="F16" s="169">
        <v>57.327236103902244</v>
      </c>
      <c r="G16" s="391">
        <v>57.091997712048389</v>
      </c>
      <c r="H16" s="102"/>
      <c r="I16" s="102"/>
      <c r="J16" s="102"/>
      <c r="K16" s="102"/>
    </row>
    <row r="17" spans="1:11" s="6" customFormat="1" x14ac:dyDescent="0.25">
      <c r="A17" s="102"/>
      <c r="B17" s="172" t="s">
        <v>668</v>
      </c>
      <c r="C17" s="169">
        <v>5.6477354194890497</v>
      </c>
      <c r="D17" s="169">
        <v>2.2424731379205878</v>
      </c>
      <c r="E17" s="169">
        <v>1.966914381245662</v>
      </c>
      <c r="F17" s="169">
        <v>1.967911441632874</v>
      </c>
      <c r="G17" s="391">
        <v>1.9618866361062515</v>
      </c>
      <c r="H17" s="102"/>
      <c r="I17" s="102"/>
      <c r="J17" s="102"/>
      <c r="K17" s="102"/>
    </row>
    <row r="18" spans="1:11" s="6" customFormat="1" x14ac:dyDescent="0.25">
      <c r="A18" s="102"/>
      <c r="B18" s="172" t="s">
        <v>669</v>
      </c>
      <c r="C18" s="169">
        <v>25.607429528751762</v>
      </c>
      <c r="D18" s="169">
        <v>11.643604325644283</v>
      </c>
      <c r="E18" s="169">
        <v>9.6672514448359816</v>
      </c>
      <c r="F18" s="169">
        <v>9.2418390664498897</v>
      </c>
      <c r="G18" s="391">
        <v>8.9413167683824337</v>
      </c>
      <c r="H18" s="102"/>
      <c r="I18" s="102"/>
      <c r="J18" s="102"/>
      <c r="K18" s="102"/>
    </row>
    <row r="19" spans="1:11" s="6" customFormat="1" x14ac:dyDescent="0.25">
      <c r="A19" s="102"/>
      <c r="B19" s="173" t="s">
        <v>670</v>
      </c>
      <c r="C19" s="778">
        <v>52.429962464700914</v>
      </c>
      <c r="D19" s="778">
        <v>25.393742261456108</v>
      </c>
      <c r="E19" s="778">
        <v>22.362678048061955</v>
      </c>
      <c r="F19" s="778">
        <v>22.497680241550746</v>
      </c>
      <c r="G19" s="779">
        <v>22.584140175891701</v>
      </c>
      <c r="H19" s="102"/>
      <c r="I19" s="102"/>
      <c r="J19" s="102"/>
      <c r="K19" s="102"/>
    </row>
    <row r="20" spans="1:11" s="6" customFormat="1" x14ac:dyDescent="0.25">
      <c r="A20" s="102"/>
      <c r="B20" s="175"/>
      <c r="C20" s="169"/>
      <c r="D20" s="169"/>
      <c r="E20" s="169"/>
      <c r="F20" s="169"/>
      <c r="G20" s="169"/>
      <c r="H20" s="102"/>
      <c r="I20" s="102"/>
      <c r="J20" s="102"/>
      <c r="K20" s="102"/>
    </row>
    <row r="21" spans="1:11" s="6" customFormat="1" x14ac:dyDescent="0.25">
      <c r="A21" s="102"/>
      <c r="B21" s="106" t="s">
        <v>21</v>
      </c>
      <c r="C21" s="174"/>
      <c r="D21" s="174"/>
      <c r="E21" s="174"/>
      <c r="F21" s="174"/>
      <c r="G21" s="174"/>
      <c r="H21" s="102"/>
      <c r="I21" s="102"/>
      <c r="J21" s="102"/>
      <c r="K21" s="102"/>
    </row>
    <row r="22" spans="1:11" s="6" customFormat="1" ht="42.6" customHeight="1" x14ac:dyDescent="0.25">
      <c r="A22" s="102"/>
      <c r="B22" s="1015" t="s">
        <v>671</v>
      </c>
      <c r="C22" s="1015"/>
      <c r="D22" s="1015"/>
      <c r="E22" s="1015"/>
      <c r="F22" s="1015"/>
      <c r="G22" s="1015"/>
      <c r="H22" s="102"/>
      <c r="I22" s="102"/>
      <c r="J22" s="102"/>
      <c r="K22" s="102"/>
    </row>
    <row r="23" spans="1:11" s="6" customFormat="1" ht="44.65" customHeight="1" x14ac:dyDescent="0.25">
      <c r="A23" s="102"/>
      <c r="B23" s="1015" t="s">
        <v>672</v>
      </c>
      <c r="C23" s="1015"/>
      <c r="D23" s="1015"/>
      <c r="E23" s="1015"/>
      <c r="F23" s="1015"/>
      <c r="G23" s="1015"/>
      <c r="H23" s="102"/>
      <c r="I23" s="102"/>
      <c r="J23" s="102"/>
      <c r="K23" s="102"/>
    </row>
    <row r="24" spans="1:11" s="6" customFormat="1" ht="42.6" customHeight="1" x14ac:dyDescent="0.25">
      <c r="A24" s="102"/>
      <c r="B24" s="1015" t="s">
        <v>673</v>
      </c>
      <c r="C24" s="1015"/>
      <c r="D24" s="1015"/>
      <c r="E24" s="1015"/>
      <c r="F24" s="1015"/>
      <c r="G24" s="1015"/>
      <c r="H24" s="102"/>
      <c r="I24" s="102"/>
      <c r="J24" s="102"/>
      <c r="K24" s="102"/>
    </row>
  </sheetData>
  <customSheetViews>
    <customSheetView guid="{0130A164-47D8-42ED-BFB0-B8B31D263DDE}" topLeftCell="A12">
      <selection activeCell="J16" sqref="J16"/>
      <pageMargins left="0" right="0" top="0" bottom="0" header="0" footer="0"/>
      <pageSetup orientation="portrait" r:id="rId1"/>
    </customSheetView>
  </customSheetViews>
  <mergeCells count="6">
    <mergeCell ref="B24:G24"/>
    <mergeCell ref="B3:B4"/>
    <mergeCell ref="C3:G3"/>
    <mergeCell ref="I8:K11"/>
    <mergeCell ref="B22:G22"/>
    <mergeCell ref="B23:G23"/>
  </mergeCells>
  <pageMargins left="0.7" right="0.7" top="0.75" bottom="0.75" header="0.3" footer="0.3"/>
  <pageSetup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0"/>
  <dimension ref="A1:J26"/>
  <sheetViews>
    <sheetView showGridLines="0" zoomScaleNormal="100" workbookViewId="0"/>
  </sheetViews>
  <sheetFormatPr baseColWidth="10" defaultColWidth="9.42578125" defaultRowHeight="15" x14ac:dyDescent="0.25"/>
  <cols>
    <col min="1" max="1" width="18.42578125" style="6" customWidth="1"/>
    <col min="2" max="2" width="18.5703125" style="6" customWidth="1"/>
    <col min="3" max="3" width="27.5703125" style="6" customWidth="1"/>
    <col min="4" max="4" width="9.42578125" style="6"/>
    <col min="5" max="5" width="12.5703125" style="6" customWidth="1"/>
    <col min="6" max="16384" width="9.42578125" style="6"/>
  </cols>
  <sheetData>
    <row r="1" spans="1:10" ht="16.5" x14ac:dyDescent="0.25">
      <c r="A1" s="102" t="str">
        <f ca="1">MID(CELL("filename",A1),FIND("]",CELL("filename",A1))+1,256)</f>
        <v>Table A6.4–12</v>
      </c>
      <c r="B1" s="156" t="s">
        <v>1190</v>
      </c>
      <c r="C1" s="102"/>
      <c r="D1" s="102"/>
      <c r="E1" s="102"/>
      <c r="F1" s="102"/>
      <c r="G1" s="102"/>
      <c r="H1" s="102"/>
      <c r="I1" s="102"/>
      <c r="J1" s="102"/>
    </row>
    <row r="2" spans="1:10" ht="15.75" thickBot="1" x14ac:dyDescent="0.3">
      <c r="A2" s="102"/>
      <c r="B2" s="156"/>
      <c r="C2" s="102"/>
      <c r="D2" s="102"/>
      <c r="E2" s="102"/>
      <c r="F2" s="102"/>
      <c r="G2" s="102"/>
      <c r="H2" s="102"/>
      <c r="I2" s="102"/>
      <c r="J2" s="102"/>
    </row>
    <row r="3" spans="1:10" ht="36" thickBot="1" x14ac:dyDescent="0.3">
      <c r="A3" s="102"/>
      <c r="B3" s="301" t="s">
        <v>674</v>
      </c>
      <c r="C3" s="302" t="s">
        <v>675</v>
      </c>
      <c r="D3" s="98"/>
      <c r="E3" s="98"/>
      <c r="F3" s="102"/>
      <c r="G3" s="102"/>
      <c r="H3" s="102"/>
      <c r="I3" s="102"/>
      <c r="J3" s="102"/>
    </row>
    <row r="4" spans="1:10" x14ac:dyDescent="0.25">
      <c r="A4" s="102"/>
      <c r="B4" s="553" t="s">
        <v>607</v>
      </c>
      <c r="C4" s="303" t="s">
        <v>140</v>
      </c>
      <c r="D4" s="98"/>
      <c r="E4" s="98"/>
      <c r="F4" s="102"/>
      <c r="G4" s="102"/>
      <c r="H4" s="102"/>
      <c r="I4" s="102"/>
      <c r="J4" s="102"/>
    </row>
    <row r="5" spans="1:10" x14ac:dyDescent="0.25">
      <c r="A5" s="102"/>
      <c r="B5" s="554" t="s">
        <v>676</v>
      </c>
      <c r="C5" s="780">
        <v>54.32986654186773</v>
      </c>
      <c r="D5" s="98"/>
      <c r="E5" s="98"/>
      <c r="F5" s="102"/>
      <c r="G5" s="102"/>
      <c r="H5" s="102"/>
      <c r="I5" s="102"/>
      <c r="J5" s="102"/>
    </row>
    <row r="6" spans="1:10" x14ac:dyDescent="0.25">
      <c r="A6" s="102"/>
      <c r="B6" s="554" t="s">
        <v>609</v>
      </c>
      <c r="C6" s="780">
        <v>12.660449130772031</v>
      </c>
      <c r="D6" s="98"/>
      <c r="E6" s="98"/>
      <c r="F6" s="102"/>
      <c r="G6" s="102"/>
      <c r="H6" s="102"/>
      <c r="I6" s="102"/>
      <c r="J6" s="102"/>
    </row>
    <row r="7" spans="1:10" x14ac:dyDescent="0.25">
      <c r="A7" s="102"/>
      <c r="B7" s="554" t="s">
        <v>677</v>
      </c>
      <c r="C7" s="780">
        <v>6.4270263910827863</v>
      </c>
      <c r="D7" s="98"/>
      <c r="E7" s="98"/>
      <c r="F7" s="102"/>
      <c r="G7" s="102"/>
      <c r="H7" s="102"/>
      <c r="I7" s="102"/>
      <c r="J7" s="102"/>
    </row>
    <row r="8" spans="1:10" x14ac:dyDescent="0.25">
      <c r="A8" s="102"/>
      <c r="B8" s="554" t="s">
        <v>678</v>
      </c>
      <c r="C8" s="780">
        <v>11.226615024197081</v>
      </c>
      <c r="D8" s="98"/>
      <c r="E8" s="98"/>
      <c r="F8" s="102"/>
      <c r="G8" s="102"/>
      <c r="H8" s="102"/>
      <c r="I8" s="102"/>
      <c r="J8" s="102"/>
    </row>
    <row r="9" spans="1:10" x14ac:dyDescent="0.25">
      <c r="A9" s="102"/>
      <c r="B9" s="553" t="s">
        <v>594</v>
      </c>
      <c r="C9" s="303" t="s">
        <v>140</v>
      </c>
      <c r="D9" s="98"/>
      <c r="E9" s="98"/>
      <c r="F9" s="102"/>
      <c r="G9" s="102"/>
      <c r="H9" s="102"/>
      <c r="I9" s="102"/>
      <c r="J9" s="102"/>
    </row>
    <row r="10" spans="1:10" x14ac:dyDescent="0.25">
      <c r="A10" s="102"/>
      <c r="B10" s="554" t="s">
        <v>595</v>
      </c>
      <c r="C10" s="780">
        <v>43.802636759999977</v>
      </c>
      <c r="D10" s="98"/>
      <c r="E10" s="98"/>
      <c r="F10" s="102"/>
      <c r="G10" s="102"/>
      <c r="H10" s="102"/>
      <c r="I10" s="102"/>
      <c r="J10" s="102"/>
    </row>
    <row r="11" spans="1:10" x14ac:dyDescent="0.25">
      <c r="A11" s="102"/>
      <c r="B11" s="554" t="s">
        <v>679</v>
      </c>
      <c r="C11" s="780">
        <v>135.26643333570215</v>
      </c>
      <c r="D11" s="98"/>
      <c r="E11" s="98"/>
      <c r="F11" s="102"/>
      <c r="G11" s="102"/>
      <c r="H11" s="102"/>
      <c r="I11" s="102"/>
      <c r="J11" s="102"/>
    </row>
    <row r="12" spans="1:10" x14ac:dyDescent="0.25">
      <c r="A12" s="102"/>
      <c r="B12" s="554" t="s">
        <v>655</v>
      </c>
      <c r="C12" s="780">
        <v>989.75809846216566</v>
      </c>
      <c r="D12" s="98"/>
      <c r="E12" s="98"/>
      <c r="F12" s="102"/>
      <c r="G12" s="102"/>
      <c r="H12" s="102"/>
      <c r="I12" s="102"/>
      <c r="J12" s="102"/>
    </row>
    <row r="13" spans="1:10" x14ac:dyDescent="0.25">
      <c r="A13" s="102"/>
      <c r="B13" s="554" t="s">
        <v>680</v>
      </c>
      <c r="C13" s="780">
        <v>485.62153490849147</v>
      </c>
      <c r="D13" s="98"/>
      <c r="E13" s="98"/>
      <c r="F13" s="102"/>
      <c r="G13" s="102"/>
      <c r="H13" s="102"/>
      <c r="I13" s="102"/>
      <c r="J13" s="102"/>
    </row>
    <row r="14" spans="1:10" x14ac:dyDescent="0.25">
      <c r="A14" s="102"/>
      <c r="B14" s="554" t="s">
        <v>681</v>
      </c>
      <c r="C14" s="780">
        <v>162.92337817485711</v>
      </c>
      <c r="D14" s="98"/>
      <c r="E14" s="98"/>
      <c r="F14" s="102"/>
      <c r="G14" s="102"/>
      <c r="H14" s="102"/>
      <c r="I14" s="102"/>
      <c r="J14" s="102"/>
    </row>
    <row r="15" spans="1:10" x14ac:dyDescent="0.25">
      <c r="A15" s="102"/>
      <c r="B15" s="554" t="s">
        <v>682</v>
      </c>
      <c r="C15" s="780">
        <v>41.910802197148854</v>
      </c>
      <c r="D15" s="98"/>
      <c r="E15" s="98"/>
      <c r="F15" s="102"/>
      <c r="G15" s="102"/>
      <c r="H15" s="102"/>
      <c r="I15" s="102"/>
      <c r="J15" s="102"/>
    </row>
    <row r="16" spans="1:10" x14ac:dyDescent="0.25">
      <c r="A16" s="102"/>
      <c r="B16" s="554" t="s">
        <v>683</v>
      </c>
      <c r="C16" s="780">
        <v>221.76058117177462</v>
      </c>
      <c r="D16" s="98"/>
      <c r="E16" s="98"/>
      <c r="F16" s="102"/>
      <c r="G16" s="102"/>
      <c r="H16" s="102"/>
      <c r="I16" s="102"/>
      <c r="J16" s="102"/>
    </row>
    <row r="17" spans="1:10" x14ac:dyDescent="0.25">
      <c r="A17" s="102"/>
      <c r="B17" s="554" t="s">
        <v>684</v>
      </c>
      <c r="C17" s="780">
        <v>209.71009910616897</v>
      </c>
      <c r="D17" s="98"/>
      <c r="E17" s="98"/>
      <c r="F17" s="102"/>
      <c r="G17" s="102"/>
      <c r="H17" s="102"/>
      <c r="I17" s="102"/>
      <c r="J17" s="102"/>
    </row>
    <row r="18" spans="1:10" x14ac:dyDescent="0.25">
      <c r="A18" s="102"/>
      <c r="B18" s="554" t="s">
        <v>685</v>
      </c>
      <c r="C18" s="780">
        <v>279.90285714285687</v>
      </c>
      <c r="D18" s="98"/>
      <c r="E18" s="98"/>
      <c r="F18" s="102"/>
      <c r="G18" s="102"/>
      <c r="H18" s="102"/>
      <c r="I18" s="102"/>
      <c r="J18" s="102"/>
    </row>
    <row r="19" spans="1:10" x14ac:dyDescent="0.25">
      <c r="A19" s="102"/>
      <c r="B19" s="554" t="s">
        <v>686</v>
      </c>
      <c r="C19" s="780">
        <v>148.66971428571429</v>
      </c>
      <c r="D19" s="98"/>
      <c r="E19" s="98"/>
      <c r="F19" s="102"/>
      <c r="G19" s="102"/>
      <c r="H19" s="102"/>
      <c r="I19" s="102"/>
      <c r="J19" s="102"/>
    </row>
    <row r="20" spans="1:10" x14ac:dyDescent="0.25">
      <c r="A20" s="102"/>
      <c r="B20" s="554" t="s">
        <v>604</v>
      </c>
      <c r="C20" s="780">
        <v>94.983428571428504</v>
      </c>
      <c r="D20" s="98"/>
      <c r="E20" s="98"/>
      <c r="F20" s="102"/>
      <c r="G20" s="102"/>
      <c r="H20" s="102"/>
      <c r="I20" s="102"/>
      <c r="J20" s="102"/>
    </row>
    <row r="21" spans="1:10" x14ac:dyDescent="0.25">
      <c r="A21" s="102"/>
      <c r="B21" s="554" t="s">
        <v>603</v>
      </c>
      <c r="C21" s="780">
        <v>249.84771428571426</v>
      </c>
      <c r="D21" s="98"/>
      <c r="E21" s="98"/>
      <c r="F21" s="102"/>
      <c r="G21" s="102"/>
      <c r="H21" s="102"/>
      <c r="I21" s="102"/>
      <c r="J21" s="102"/>
    </row>
    <row r="22" spans="1:10" ht="15.75" thickBot="1" x14ac:dyDescent="0.3">
      <c r="A22" s="102"/>
      <c r="B22" s="675" t="s">
        <v>606</v>
      </c>
      <c r="C22" s="781">
        <v>265.27012868357485</v>
      </c>
      <c r="D22" s="98"/>
      <c r="E22" s="98"/>
      <c r="F22" s="102"/>
      <c r="G22" s="102"/>
      <c r="H22" s="102"/>
      <c r="I22" s="102"/>
      <c r="J22" s="102"/>
    </row>
    <row r="23" spans="1:10" x14ac:dyDescent="0.25">
      <c r="A23" s="102"/>
      <c r="B23" s="106"/>
      <c r="C23" s="164"/>
      <c r="D23" s="98"/>
      <c r="E23" s="98"/>
      <c r="F23" s="102"/>
      <c r="G23" s="102"/>
      <c r="H23" s="102"/>
      <c r="I23" s="102"/>
      <c r="J23" s="102"/>
    </row>
    <row r="24" spans="1:10" x14ac:dyDescent="0.25">
      <c r="A24" s="102"/>
      <c r="B24" s="106" t="s">
        <v>159</v>
      </c>
      <c r="C24" s="98"/>
      <c r="D24" s="98"/>
      <c r="E24" s="98"/>
      <c r="F24" s="102"/>
      <c r="G24" s="102"/>
      <c r="H24" s="102"/>
      <c r="I24" s="102"/>
      <c r="J24" s="102"/>
    </row>
    <row r="25" spans="1:10" ht="53.65" customHeight="1" x14ac:dyDescent="0.25">
      <c r="A25" s="102"/>
      <c r="B25" s="1015" t="s">
        <v>687</v>
      </c>
      <c r="C25" s="1015"/>
      <c r="D25" s="1015"/>
      <c r="E25" s="1015"/>
      <c r="F25" s="102"/>
      <c r="G25" s="102"/>
      <c r="H25" s="102"/>
      <c r="I25" s="102"/>
      <c r="J25" s="102"/>
    </row>
    <row r="26" spans="1:10" x14ac:dyDescent="0.25">
      <c r="A26" s="102"/>
      <c r="B26" s="102"/>
      <c r="C26" s="102"/>
      <c r="D26" s="102"/>
      <c r="E26" s="102"/>
      <c r="F26" s="102"/>
      <c r="G26" s="102"/>
      <c r="H26" s="102"/>
      <c r="I26" s="102"/>
      <c r="J26" s="102"/>
    </row>
  </sheetData>
  <customSheetViews>
    <customSheetView guid="{0130A164-47D8-42ED-BFB0-B8B31D263DDE}">
      <selection activeCell="J16" sqref="J16"/>
      <pageMargins left="0" right="0" top="0" bottom="0" header="0" footer="0"/>
      <pageSetup orientation="portrait" r:id="rId1"/>
    </customSheetView>
  </customSheetViews>
  <mergeCells count="1">
    <mergeCell ref="B25:E25"/>
  </mergeCell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1"/>
  <dimension ref="A1:O38"/>
  <sheetViews>
    <sheetView showGridLines="0" zoomScaleNormal="100" workbookViewId="0"/>
  </sheetViews>
  <sheetFormatPr baseColWidth="10" defaultColWidth="8.5703125" defaultRowHeight="15" x14ac:dyDescent="0.25"/>
  <cols>
    <col min="1" max="1" width="19.5703125" style="6" customWidth="1"/>
    <col min="2" max="2" width="24.5703125" style="6" customWidth="1"/>
    <col min="3" max="3" width="13" style="6" customWidth="1"/>
    <col min="4" max="4" width="13.42578125" style="6" customWidth="1"/>
    <col min="5" max="5" width="14" style="6" customWidth="1"/>
    <col min="6" max="6" width="13.42578125" style="6" customWidth="1"/>
    <col min="7" max="7" width="12.42578125" style="6" customWidth="1"/>
    <col min="8" max="16384" width="8.5703125" style="6"/>
  </cols>
  <sheetData>
    <row r="1" spans="1:15" ht="16.5" x14ac:dyDescent="0.25">
      <c r="A1" s="102" t="str">
        <f ca="1">MID(CELL("filename",A1),FIND("]",CELL("filename",A1))+1,256)</f>
        <v>Table A6.4–13</v>
      </c>
      <c r="B1" s="156" t="s">
        <v>688</v>
      </c>
      <c r="C1" s="102"/>
      <c r="D1" s="102"/>
      <c r="E1" s="102"/>
      <c r="F1" s="102"/>
      <c r="G1" s="102"/>
      <c r="H1" s="102"/>
      <c r="I1" s="102"/>
      <c r="J1" s="102"/>
      <c r="K1" s="102"/>
      <c r="L1" s="102"/>
      <c r="M1" s="102"/>
      <c r="N1" s="102"/>
      <c r="O1" s="102"/>
    </row>
    <row r="2" spans="1:15" ht="15.75" thickBot="1" x14ac:dyDescent="0.3">
      <c r="A2" s="102"/>
      <c r="B2" s="156"/>
      <c r="C2" s="102"/>
      <c r="D2" s="102"/>
      <c r="E2" s="102"/>
      <c r="F2" s="102"/>
      <c r="G2" s="102"/>
      <c r="H2" s="102"/>
      <c r="I2" s="102"/>
      <c r="J2" s="102"/>
      <c r="K2" s="102"/>
      <c r="L2" s="102"/>
      <c r="M2" s="102"/>
      <c r="N2" s="102"/>
      <c r="O2" s="102"/>
    </row>
    <row r="3" spans="1:15" ht="18" thickBot="1" x14ac:dyDescent="0.3">
      <c r="A3" s="102"/>
      <c r="B3" s="676"/>
      <c r="C3" s="1021" t="s">
        <v>657</v>
      </c>
      <c r="D3" s="1021"/>
      <c r="E3" s="1021"/>
      <c r="F3" s="1021"/>
      <c r="G3" s="320"/>
      <c r="H3" s="102"/>
      <c r="I3" s="102"/>
      <c r="J3" s="102"/>
      <c r="K3" s="102"/>
      <c r="L3" s="102"/>
      <c r="M3" s="102"/>
      <c r="N3" s="102"/>
      <c r="O3" s="102"/>
    </row>
    <row r="4" spans="1:15" x14ac:dyDescent="0.25">
      <c r="A4" s="102"/>
      <c r="B4" s="553"/>
      <c r="C4" s="158">
        <v>1990</v>
      </c>
      <c r="D4" s="158">
        <v>2005</v>
      </c>
      <c r="E4" s="158">
        <v>2015</v>
      </c>
      <c r="F4" s="158">
        <v>2020</v>
      </c>
      <c r="G4" s="609">
        <v>2022</v>
      </c>
      <c r="H4" s="102"/>
      <c r="I4" s="102"/>
      <c r="J4" s="102"/>
      <c r="K4" s="102"/>
      <c r="L4" s="102"/>
      <c r="M4" s="102"/>
      <c r="N4" s="102"/>
      <c r="O4" s="102"/>
    </row>
    <row r="5" spans="1:15" ht="17.25" x14ac:dyDescent="0.25">
      <c r="A5" s="102"/>
      <c r="B5" s="553" t="s">
        <v>689</v>
      </c>
      <c r="C5" s="158"/>
      <c r="D5" s="158"/>
      <c r="E5" s="158"/>
      <c r="F5" s="158"/>
      <c r="G5" s="609"/>
      <c r="H5" s="102"/>
      <c r="I5" s="102"/>
      <c r="J5" s="102"/>
      <c r="K5" s="102"/>
      <c r="L5" s="102"/>
      <c r="M5" s="102"/>
      <c r="N5" s="102"/>
      <c r="O5" s="102"/>
    </row>
    <row r="6" spans="1:15" x14ac:dyDescent="0.25">
      <c r="A6" s="102"/>
      <c r="B6" s="554" t="s">
        <v>690</v>
      </c>
      <c r="C6" s="304">
        <v>260.82613971548528</v>
      </c>
      <c r="D6" s="304">
        <v>263.28181219585974</v>
      </c>
      <c r="E6" s="304">
        <v>217.4235478836062</v>
      </c>
      <c r="F6" s="304">
        <v>214.01117142624787</v>
      </c>
      <c r="G6" s="780">
        <v>213.21321808457586</v>
      </c>
      <c r="H6" s="102"/>
      <c r="I6" s="102"/>
      <c r="J6" s="102"/>
      <c r="K6" s="102"/>
      <c r="L6" s="102"/>
      <c r="M6" s="102"/>
      <c r="N6" s="102"/>
      <c r="O6" s="102"/>
    </row>
    <row r="7" spans="1:15" x14ac:dyDescent="0.25">
      <c r="A7" s="102"/>
      <c r="B7" s="554" t="s">
        <v>691</v>
      </c>
      <c r="C7" s="304">
        <v>97.685844412464007</v>
      </c>
      <c r="D7" s="304">
        <v>105.24798712825746</v>
      </c>
      <c r="E7" s="304">
        <v>113.08945054005302</v>
      </c>
      <c r="F7" s="304">
        <v>111.89731932591637</v>
      </c>
      <c r="G7" s="780">
        <v>111.06641925144606</v>
      </c>
      <c r="H7" s="102"/>
      <c r="I7" s="102"/>
      <c r="J7" s="102"/>
      <c r="K7" s="102"/>
      <c r="L7" s="102"/>
      <c r="M7" s="102"/>
      <c r="N7" s="102"/>
      <c r="O7" s="102"/>
    </row>
    <row r="8" spans="1:15" x14ac:dyDescent="0.25">
      <c r="A8" s="102"/>
      <c r="B8" s="554" t="s">
        <v>692</v>
      </c>
      <c r="C8" s="304">
        <v>162.44438160940348</v>
      </c>
      <c r="D8" s="304">
        <v>162.06544457194232</v>
      </c>
      <c r="E8" s="304">
        <v>172.59173924162113</v>
      </c>
      <c r="F8" s="304">
        <v>161.78389404133989</v>
      </c>
      <c r="G8" s="780">
        <v>156.96903618100558</v>
      </c>
      <c r="H8" s="102"/>
      <c r="I8" s="102"/>
      <c r="J8" s="102"/>
      <c r="K8" s="102"/>
      <c r="L8" s="102"/>
      <c r="M8" s="102"/>
      <c r="N8" s="102"/>
      <c r="O8" s="102"/>
    </row>
    <row r="9" spans="1:15" x14ac:dyDescent="0.25">
      <c r="A9" s="102"/>
      <c r="B9" s="554" t="s">
        <v>693</v>
      </c>
      <c r="C9" s="304">
        <v>197.06732122514646</v>
      </c>
      <c r="D9" s="304">
        <v>187.49065327444708</v>
      </c>
      <c r="E9" s="304">
        <v>152.03387389699233</v>
      </c>
      <c r="F9" s="304">
        <v>150.57524995156507</v>
      </c>
      <c r="G9" s="780">
        <v>150.50961026457662</v>
      </c>
      <c r="H9" s="102"/>
      <c r="I9" s="102"/>
      <c r="J9" s="102"/>
      <c r="K9" s="102"/>
      <c r="L9" s="102"/>
      <c r="M9" s="102"/>
      <c r="N9" s="102"/>
      <c r="O9" s="102"/>
    </row>
    <row r="10" spans="1:15" x14ac:dyDescent="0.25">
      <c r="A10" s="102"/>
      <c r="B10" s="554" t="s">
        <v>694</v>
      </c>
      <c r="C10" s="304">
        <v>86.123886758841223</v>
      </c>
      <c r="D10" s="304">
        <v>83.173072671623487</v>
      </c>
      <c r="E10" s="304">
        <v>88.498902514668515</v>
      </c>
      <c r="F10" s="304">
        <v>87.14330519049625</v>
      </c>
      <c r="G10" s="780">
        <v>86.091982137776256</v>
      </c>
      <c r="H10" s="102"/>
      <c r="I10" s="102"/>
      <c r="J10" s="102"/>
      <c r="K10" s="102"/>
      <c r="L10" s="102"/>
      <c r="M10" s="102"/>
      <c r="N10" s="102"/>
      <c r="O10" s="102"/>
    </row>
    <row r="11" spans="1:15" x14ac:dyDescent="0.25">
      <c r="A11" s="102"/>
      <c r="B11" s="554" t="s">
        <v>695</v>
      </c>
      <c r="C11" s="304">
        <v>47.554313555101331</v>
      </c>
      <c r="D11" s="304">
        <v>48.415760225831455</v>
      </c>
      <c r="E11" s="304">
        <v>53.618806181784372</v>
      </c>
      <c r="F11" s="304">
        <v>54.472507179051711</v>
      </c>
      <c r="G11" s="780">
        <v>53.777198080352925</v>
      </c>
      <c r="H11" s="102"/>
      <c r="I11" s="102"/>
      <c r="J11" s="102"/>
      <c r="K11" s="102"/>
      <c r="L11" s="102"/>
      <c r="M11" s="102"/>
      <c r="N11" s="102"/>
      <c r="O11" s="102"/>
    </row>
    <row r="12" spans="1:15" x14ac:dyDescent="0.25">
      <c r="A12" s="102"/>
      <c r="B12" s="554" t="s">
        <v>696</v>
      </c>
      <c r="C12" s="304">
        <v>48.566853311220186</v>
      </c>
      <c r="D12" s="304">
        <v>57.862399246262939</v>
      </c>
      <c r="E12" s="304">
        <v>58.771076146813684</v>
      </c>
      <c r="F12" s="304">
        <v>59.389516810909434</v>
      </c>
      <c r="G12" s="780">
        <v>60.524175212250839</v>
      </c>
      <c r="H12" s="102"/>
      <c r="I12" s="102"/>
      <c r="J12" s="102"/>
      <c r="K12" s="102"/>
      <c r="L12" s="102"/>
      <c r="M12" s="102"/>
      <c r="N12" s="102"/>
      <c r="O12" s="102"/>
    </row>
    <row r="13" spans="1:15" x14ac:dyDescent="0.25">
      <c r="A13" s="102"/>
      <c r="B13" s="554" t="s">
        <v>697</v>
      </c>
      <c r="C13" s="304">
        <v>45.915699750445491</v>
      </c>
      <c r="D13" s="304">
        <v>42.501607807713462</v>
      </c>
      <c r="E13" s="304">
        <v>41.98437941894786</v>
      </c>
      <c r="F13" s="304">
        <v>41.022425748813156</v>
      </c>
      <c r="G13" s="780">
        <v>41.451234168852601</v>
      </c>
      <c r="H13" s="102"/>
      <c r="I13" s="102"/>
      <c r="J13" s="102"/>
      <c r="K13" s="102"/>
      <c r="L13" s="102"/>
      <c r="M13" s="102"/>
      <c r="N13" s="102"/>
      <c r="O13" s="102"/>
    </row>
    <row r="14" spans="1:15" x14ac:dyDescent="0.25">
      <c r="A14" s="102"/>
      <c r="B14" s="554" t="s">
        <v>698</v>
      </c>
      <c r="C14" s="304">
        <v>62.885713893768376</v>
      </c>
      <c r="D14" s="304">
        <v>58.486888153082546</v>
      </c>
      <c r="E14" s="304">
        <v>48.716881095048848</v>
      </c>
      <c r="F14" s="304">
        <v>48.36515769960571</v>
      </c>
      <c r="G14" s="780">
        <v>48.208469787231671</v>
      </c>
      <c r="H14" s="102"/>
      <c r="I14" s="102"/>
      <c r="J14" s="102"/>
      <c r="K14" s="102"/>
      <c r="L14" s="102"/>
      <c r="M14" s="102"/>
      <c r="N14" s="102"/>
      <c r="O14" s="102"/>
    </row>
    <row r="15" spans="1:15" x14ac:dyDescent="0.25">
      <c r="A15" s="102"/>
      <c r="B15" s="554" t="s">
        <v>699</v>
      </c>
      <c r="C15" s="304">
        <v>59.510814056468071</v>
      </c>
      <c r="D15" s="304">
        <v>54.369091409496257</v>
      </c>
      <c r="E15" s="304">
        <v>45.468526888611471</v>
      </c>
      <c r="F15" s="304">
        <v>42.147419705300543</v>
      </c>
      <c r="G15" s="780">
        <v>43.097730744675104</v>
      </c>
      <c r="H15" s="102"/>
      <c r="I15" s="102"/>
      <c r="J15" s="102"/>
      <c r="K15" s="102"/>
      <c r="L15" s="102"/>
      <c r="M15" s="102"/>
      <c r="N15" s="102"/>
      <c r="O15" s="102"/>
    </row>
    <row r="16" spans="1:15" x14ac:dyDescent="0.25">
      <c r="A16" s="102"/>
      <c r="B16" s="554" t="s">
        <v>700</v>
      </c>
      <c r="C16" s="304">
        <v>5.083299948612737</v>
      </c>
      <c r="D16" s="304">
        <v>4.806627837457758</v>
      </c>
      <c r="E16" s="304">
        <v>4.0789365173937915</v>
      </c>
      <c r="F16" s="304">
        <v>4.1256269736621709</v>
      </c>
      <c r="G16" s="780">
        <v>4.0763854018876797</v>
      </c>
      <c r="H16" s="102"/>
      <c r="I16" s="102"/>
      <c r="J16" s="102"/>
      <c r="K16" s="102"/>
      <c r="L16" s="102"/>
      <c r="M16" s="102"/>
      <c r="N16" s="102"/>
      <c r="O16" s="102"/>
    </row>
    <row r="17" spans="1:15" x14ac:dyDescent="0.25">
      <c r="A17" s="102"/>
      <c r="B17" s="554" t="s">
        <v>701</v>
      </c>
      <c r="C17" s="304">
        <v>21.272225366335391</v>
      </c>
      <c r="D17" s="304">
        <v>20.114983946248948</v>
      </c>
      <c r="E17" s="304">
        <v>16.889288949995894</v>
      </c>
      <c r="F17" s="304">
        <v>16.949770631830226</v>
      </c>
      <c r="G17" s="780">
        <v>16.907492937262663</v>
      </c>
      <c r="H17" s="102"/>
      <c r="I17" s="102"/>
      <c r="J17" s="102"/>
      <c r="K17" s="102"/>
      <c r="L17" s="102"/>
      <c r="M17" s="102"/>
      <c r="N17" s="102"/>
      <c r="O17" s="102"/>
    </row>
    <row r="18" spans="1:15" x14ac:dyDescent="0.25">
      <c r="A18" s="102"/>
      <c r="B18" s="554" t="s">
        <v>702</v>
      </c>
      <c r="C18" s="304">
        <v>42.701853314996583</v>
      </c>
      <c r="D18" s="304">
        <v>42.299702225155379</v>
      </c>
      <c r="E18" s="304">
        <v>38.02819504874018</v>
      </c>
      <c r="F18" s="304">
        <v>39.852684202188627</v>
      </c>
      <c r="G18" s="780">
        <v>40.730702363595874</v>
      </c>
      <c r="H18" s="102"/>
      <c r="I18" s="102"/>
      <c r="J18" s="102"/>
      <c r="K18" s="102"/>
      <c r="L18" s="102"/>
      <c r="M18" s="102"/>
      <c r="N18" s="102"/>
      <c r="O18" s="102"/>
    </row>
    <row r="19" spans="1:15" ht="17.25" x14ac:dyDescent="0.25">
      <c r="A19" s="102"/>
      <c r="B19" s="553" t="s">
        <v>703</v>
      </c>
      <c r="C19" s="305"/>
      <c r="D19" s="305"/>
      <c r="E19" s="305"/>
      <c r="F19" s="305"/>
      <c r="G19" s="780"/>
      <c r="H19" s="102"/>
      <c r="I19" s="102"/>
      <c r="J19" s="102"/>
      <c r="K19" s="102"/>
      <c r="L19" s="102"/>
      <c r="M19" s="102"/>
      <c r="N19" s="102"/>
      <c r="O19" s="102"/>
    </row>
    <row r="20" spans="1:15" x14ac:dyDescent="0.25">
      <c r="A20" s="102"/>
      <c r="B20" s="555" t="s">
        <v>690</v>
      </c>
      <c r="C20" s="164">
        <v>23.120361612749196</v>
      </c>
      <c r="D20" s="164">
        <v>14.715632101794709</v>
      </c>
      <c r="E20" s="164">
        <v>9.5057106198416967</v>
      </c>
      <c r="F20" s="164">
        <v>9.3457337668490403</v>
      </c>
      <c r="G20" s="780">
        <v>9.3613863792529663</v>
      </c>
      <c r="H20" s="102"/>
      <c r="I20" s="102"/>
      <c r="J20" s="102"/>
      <c r="K20" s="102"/>
      <c r="L20" s="102"/>
      <c r="M20" s="102"/>
      <c r="N20" s="102"/>
      <c r="O20" s="102"/>
    </row>
    <row r="21" spans="1:15" x14ac:dyDescent="0.25">
      <c r="A21" s="102"/>
      <c r="B21" s="555" t="s">
        <v>691</v>
      </c>
      <c r="C21" s="164">
        <v>0</v>
      </c>
      <c r="D21" s="164">
        <v>0</v>
      </c>
      <c r="E21" s="164">
        <v>0</v>
      </c>
      <c r="F21" s="164">
        <v>0</v>
      </c>
      <c r="G21" s="780">
        <v>0</v>
      </c>
      <c r="H21" s="102"/>
      <c r="I21" s="102"/>
      <c r="J21" s="102"/>
      <c r="K21" s="102"/>
      <c r="L21" s="102"/>
      <c r="M21" s="102"/>
      <c r="N21" s="102"/>
      <c r="O21" s="102"/>
    </row>
    <row r="22" spans="1:15" x14ac:dyDescent="0.25">
      <c r="A22" s="102"/>
      <c r="B22" s="555" t="s">
        <v>692</v>
      </c>
      <c r="C22" s="164">
        <v>0</v>
      </c>
      <c r="D22" s="164">
        <v>0</v>
      </c>
      <c r="E22" s="164">
        <v>0</v>
      </c>
      <c r="F22" s="164">
        <v>0</v>
      </c>
      <c r="G22" s="780">
        <v>0</v>
      </c>
      <c r="H22" s="102"/>
      <c r="I22" s="102"/>
      <c r="J22" s="102"/>
      <c r="K22" s="102"/>
      <c r="L22" s="102"/>
      <c r="M22" s="102"/>
      <c r="N22" s="102"/>
      <c r="O22" s="102"/>
    </row>
    <row r="23" spans="1:15" x14ac:dyDescent="0.25">
      <c r="A23" s="102"/>
      <c r="B23" s="554" t="s">
        <v>693</v>
      </c>
      <c r="C23" s="164">
        <v>15.543055129532769</v>
      </c>
      <c r="D23" s="164">
        <v>12.093920452034997</v>
      </c>
      <c r="E23" s="164">
        <v>8.8271727037900103</v>
      </c>
      <c r="F23" s="164">
        <v>8.8967573053599853</v>
      </c>
      <c r="G23" s="780">
        <v>8.8876984594747217</v>
      </c>
      <c r="H23" s="102"/>
      <c r="I23" s="102"/>
      <c r="J23" s="102"/>
      <c r="K23" s="102"/>
      <c r="L23" s="102"/>
      <c r="M23" s="102"/>
      <c r="N23" s="102"/>
      <c r="O23" s="102"/>
    </row>
    <row r="24" spans="1:15" x14ac:dyDescent="0.25">
      <c r="A24" s="102"/>
      <c r="B24" s="554" t="s">
        <v>694</v>
      </c>
      <c r="C24" s="164">
        <v>0</v>
      </c>
      <c r="D24" s="164">
        <v>0</v>
      </c>
      <c r="E24" s="164">
        <v>0</v>
      </c>
      <c r="F24" s="164">
        <v>0</v>
      </c>
      <c r="G24" s="780">
        <v>0</v>
      </c>
      <c r="H24" s="102"/>
      <c r="I24" s="102"/>
      <c r="J24" s="102"/>
      <c r="K24" s="102"/>
      <c r="L24" s="102"/>
      <c r="M24" s="102"/>
      <c r="N24" s="102"/>
      <c r="O24" s="102"/>
    </row>
    <row r="25" spans="1:15" x14ac:dyDescent="0.25">
      <c r="A25" s="102"/>
      <c r="B25" s="554" t="s">
        <v>695</v>
      </c>
      <c r="C25" s="164">
        <v>0</v>
      </c>
      <c r="D25" s="164">
        <v>0</v>
      </c>
      <c r="E25" s="164">
        <v>0</v>
      </c>
      <c r="F25" s="164">
        <v>0</v>
      </c>
      <c r="G25" s="780">
        <v>0</v>
      </c>
      <c r="H25" s="102"/>
      <c r="I25" s="102"/>
      <c r="J25" s="102"/>
      <c r="K25" s="102"/>
      <c r="L25" s="102"/>
      <c r="M25" s="102"/>
      <c r="N25" s="102"/>
      <c r="O25" s="102"/>
    </row>
    <row r="26" spans="1:15" x14ac:dyDescent="0.25">
      <c r="A26" s="102"/>
      <c r="B26" s="555" t="s">
        <v>696</v>
      </c>
      <c r="C26" s="164">
        <v>0</v>
      </c>
      <c r="D26" s="164">
        <v>0</v>
      </c>
      <c r="E26" s="164">
        <v>0</v>
      </c>
      <c r="F26" s="164">
        <v>0</v>
      </c>
      <c r="G26" s="780">
        <v>0</v>
      </c>
      <c r="H26" s="102"/>
      <c r="I26" s="102"/>
      <c r="J26" s="102"/>
      <c r="K26" s="102"/>
      <c r="L26" s="102"/>
      <c r="M26" s="102"/>
      <c r="N26" s="102"/>
      <c r="O26" s="102"/>
    </row>
    <row r="27" spans="1:15" x14ac:dyDescent="0.25">
      <c r="A27" s="102"/>
      <c r="B27" s="555" t="s">
        <v>697</v>
      </c>
      <c r="C27" s="164">
        <v>0</v>
      </c>
      <c r="D27" s="164">
        <v>0</v>
      </c>
      <c r="E27" s="164">
        <v>0</v>
      </c>
      <c r="F27" s="164">
        <v>0</v>
      </c>
      <c r="G27" s="780">
        <v>0</v>
      </c>
      <c r="H27" s="102"/>
      <c r="I27" s="102"/>
      <c r="J27" s="102"/>
      <c r="K27" s="102"/>
      <c r="L27" s="102"/>
      <c r="M27" s="102"/>
      <c r="N27" s="102"/>
      <c r="O27" s="102"/>
    </row>
    <row r="28" spans="1:15" x14ac:dyDescent="0.25">
      <c r="A28" s="102"/>
      <c r="B28" s="555" t="s">
        <v>698</v>
      </c>
      <c r="C28" s="160">
        <v>1.2120481055265431</v>
      </c>
      <c r="D28" s="160">
        <v>0.21951890895928086</v>
      </c>
      <c r="E28" s="160">
        <v>0.12142535235556449</v>
      </c>
      <c r="F28" s="160">
        <v>0.12171456469289429</v>
      </c>
      <c r="G28" s="782">
        <v>0.11994649146876279</v>
      </c>
      <c r="H28" s="102"/>
      <c r="I28" s="102"/>
      <c r="J28" s="102"/>
      <c r="K28" s="102"/>
      <c r="L28" s="102"/>
      <c r="M28" s="102"/>
      <c r="N28" s="102"/>
      <c r="O28" s="102"/>
    </row>
    <row r="29" spans="1:15" x14ac:dyDescent="0.25">
      <c r="A29" s="102"/>
      <c r="B29" s="555" t="s">
        <v>699</v>
      </c>
      <c r="C29" s="160">
        <v>1.5996971451081663</v>
      </c>
      <c r="D29" s="160">
        <v>0.7206416615694492</v>
      </c>
      <c r="E29" s="160">
        <v>0.71549582539825429</v>
      </c>
      <c r="F29" s="160">
        <v>0.73350350785362206</v>
      </c>
      <c r="G29" s="782">
        <v>0.71566383989485005</v>
      </c>
      <c r="H29" s="102"/>
      <c r="I29" s="102"/>
      <c r="J29" s="102"/>
      <c r="K29" s="102"/>
      <c r="L29" s="102"/>
      <c r="M29" s="102"/>
      <c r="N29" s="102"/>
      <c r="O29" s="102"/>
    </row>
    <row r="30" spans="1:15" x14ac:dyDescent="0.25">
      <c r="A30" s="102"/>
      <c r="B30" s="555" t="s">
        <v>700</v>
      </c>
      <c r="C30" s="783">
        <v>0.10239295436201629</v>
      </c>
      <c r="D30" s="783">
        <v>2.0049338445142686E-2</v>
      </c>
      <c r="E30" s="783">
        <v>1.3193517854588744E-2</v>
      </c>
      <c r="F30" s="783">
        <v>1.3478715363059097E-2</v>
      </c>
      <c r="G30" s="784">
        <v>1.3486419808105676E-2</v>
      </c>
      <c r="H30" s="102"/>
      <c r="I30" s="102"/>
      <c r="J30" s="102"/>
      <c r="K30" s="102"/>
      <c r="L30" s="102"/>
      <c r="M30" s="102"/>
      <c r="N30" s="102"/>
      <c r="O30" s="102"/>
    </row>
    <row r="31" spans="1:15" x14ac:dyDescent="0.25">
      <c r="A31" s="102"/>
      <c r="B31" s="555" t="s">
        <v>701</v>
      </c>
      <c r="C31" s="160">
        <v>0.46527331818509426</v>
      </c>
      <c r="D31" s="160">
        <v>0.13139593364628277</v>
      </c>
      <c r="E31" s="160">
        <v>8.3283057730328902E-2</v>
      </c>
      <c r="F31" s="160">
        <v>8.5030454780178191E-2</v>
      </c>
      <c r="G31" s="782">
        <v>7.7048450164674917E-2</v>
      </c>
      <c r="H31" s="102"/>
      <c r="I31" s="102"/>
      <c r="J31" s="102"/>
      <c r="K31" s="102"/>
      <c r="L31" s="102"/>
      <c r="M31" s="102"/>
      <c r="N31" s="102"/>
      <c r="O31" s="102"/>
    </row>
    <row r="32" spans="1:15" ht="15.75" thickBot="1" x14ac:dyDescent="0.3">
      <c r="A32" s="102"/>
      <c r="B32" s="677" t="s">
        <v>702</v>
      </c>
      <c r="C32" s="785">
        <v>0.92697512885456257</v>
      </c>
      <c r="D32" s="785">
        <v>0.2810764844735375</v>
      </c>
      <c r="E32" s="785">
        <v>0.19024245468661877</v>
      </c>
      <c r="F32" s="785">
        <v>0.19682772071931207</v>
      </c>
      <c r="G32" s="786">
        <v>0.19045784056979259</v>
      </c>
      <c r="H32" s="102"/>
      <c r="I32" s="102"/>
      <c r="J32" s="102"/>
      <c r="K32" s="102"/>
      <c r="L32" s="102"/>
      <c r="M32" s="102"/>
      <c r="N32" s="102"/>
      <c r="O32" s="102"/>
    </row>
    <row r="33" spans="1:15" x14ac:dyDescent="0.25">
      <c r="A33" s="102"/>
      <c r="B33" s="98"/>
      <c r="C33" s="160"/>
      <c r="D33" s="160"/>
      <c r="E33" s="160"/>
      <c r="F33" s="160"/>
      <c r="G33" s="160"/>
      <c r="H33" s="102"/>
      <c r="I33" s="102"/>
      <c r="J33" s="102"/>
      <c r="K33" s="102"/>
      <c r="L33" s="102"/>
      <c r="M33" s="102"/>
      <c r="N33" s="102"/>
      <c r="O33" s="102"/>
    </row>
    <row r="34" spans="1:15" x14ac:dyDescent="0.25">
      <c r="A34" s="102"/>
      <c r="B34" s="106" t="s">
        <v>21</v>
      </c>
      <c r="C34" s="98"/>
      <c r="D34" s="98"/>
      <c r="E34" s="98"/>
      <c r="F34" s="98"/>
      <c r="G34" s="98"/>
      <c r="H34" s="102"/>
      <c r="I34" s="102"/>
      <c r="J34" s="102"/>
      <c r="K34" s="102"/>
      <c r="L34" s="102"/>
      <c r="M34" s="102"/>
      <c r="N34" s="102"/>
      <c r="O34" s="102"/>
    </row>
    <row r="35" spans="1:15" ht="71.25" customHeight="1" x14ac:dyDescent="0.25">
      <c r="A35" s="102"/>
      <c r="B35" s="1015" t="s">
        <v>704</v>
      </c>
      <c r="C35" s="1015"/>
      <c r="D35" s="1015"/>
      <c r="E35" s="1015"/>
      <c r="F35" s="1015"/>
      <c r="G35" s="1015"/>
      <c r="H35" s="102"/>
      <c r="I35" s="102"/>
      <c r="J35" s="102"/>
      <c r="K35" s="102"/>
      <c r="L35" s="102"/>
      <c r="M35" s="102"/>
      <c r="N35" s="102"/>
      <c r="O35" s="102"/>
    </row>
    <row r="36" spans="1:15" ht="47.65" customHeight="1" x14ac:dyDescent="0.25">
      <c r="A36" s="102"/>
      <c r="B36" s="1015" t="s">
        <v>705</v>
      </c>
      <c r="C36" s="1015"/>
      <c r="D36" s="1015"/>
      <c r="E36" s="1015"/>
      <c r="F36" s="1015"/>
      <c r="G36" s="1015"/>
      <c r="H36" s="102"/>
      <c r="I36" s="102"/>
      <c r="J36" s="102"/>
      <c r="K36" s="102"/>
      <c r="L36" s="102"/>
      <c r="M36" s="102"/>
      <c r="N36" s="102"/>
      <c r="O36" s="102"/>
    </row>
    <row r="37" spans="1:15" x14ac:dyDescent="0.25">
      <c r="B37" s="15"/>
      <c r="C37" s="15"/>
      <c r="D37" s="15"/>
      <c r="E37" s="15"/>
      <c r="F37" s="15"/>
      <c r="G37" s="15"/>
    </row>
    <row r="38" spans="1:15" x14ac:dyDescent="0.25">
      <c r="B38" s="15"/>
      <c r="C38" s="15"/>
      <c r="D38" s="15"/>
      <c r="E38" s="15"/>
      <c r="F38" s="15"/>
      <c r="G38" s="15"/>
    </row>
  </sheetData>
  <customSheetViews>
    <customSheetView guid="{0130A164-47D8-42ED-BFB0-B8B31D263DDE}">
      <selection activeCell="J16" sqref="J16"/>
      <pageMargins left="0" right="0" top="0" bottom="0" header="0" footer="0"/>
      <pageSetup orientation="portrait" r:id="rId1"/>
    </customSheetView>
  </customSheetViews>
  <mergeCells count="3">
    <mergeCell ref="C3:F3"/>
    <mergeCell ref="B35:G35"/>
    <mergeCell ref="B36:G36"/>
  </mergeCells>
  <pageMargins left="0.7" right="0.7" top="0.75" bottom="0.75" header="0.3" footer="0.3"/>
  <pageSetup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2"/>
  <dimension ref="A1:N22"/>
  <sheetViews>
    <sheetView showGridLines="0" zoomScaleNormal="100" workbookViewId="0"/>
  </sheetViews>
  <sheetFormatPr baseColWidth="10" defaultColWidth="8.5703125" defaultRowHeight="15" x14ac:dyDescent="0.25"/>
  <cols>
    <col min="1" max="1" width="17.5703125" style="6" customWidth="1"/>
    <col min="2" max="2" width="22.42578125" style="6" customWidth="1"/>
    <col min="3" max="4" width="10.5703125" style="6" customWidth="1"/>
    <col min="5" max="5" width="10.42578125" style="6" customWidth="1"/>
    <col min="6" max="6" width="11" style="6" customWidth="1"/>
    <col min="7" max="7" width="16.5703125" style="6" customWidth="1"/>
    <col min="8" max="8" width="10.5703125" style="6" customWidth="1"/>
    <col min="9" max="16384" width="8.5703125" style="6"/>
  </cols>
  <sheetData>
    <row r="1" spans="1:14" ht="16.5" x14ac:dyDescent="0.25">
      <c r="A1" s="102" t="str">
        <f ca="1">MID(CELL("filename",A1),FIND("]",CELL("filename",A1))+1,256)</f>
        <v>Table A6.4–14</v>
      </c>
      <c r="B1" s="156" t="s">
        <v>706</v>
      </c>
      <c r="C1" s="102"/>
      <c r="D1" s="102"/>
      <c r="E1" s="102"/>
      <c r="F1" s="102"/>
      <c r="G1" s="102"/>
      <c r="H1" s="102"/>
      <c r="I1" s="102"/>
      <c r="J1" s="102"/>
      <c r="K1" s="102"/>
      <c r="L1" s="102"/>
      <c r="M1" s="102"/>
      <c r="N1" s="102"/>
    </row>
    <row r="2" spans="1:14" x14ac:dyDescent="0.25">
      <c r="A2" s="102"/>
      <c r="B2" s="156"/>
      <c r="C2" s="102"/>
      <c r="D2" s="102"/>
      <c r="E2" s="102"/>
      <c r="F2" s="102"/>
      <c r="G2" s="102"/>
      <c r="H2" s="102"/>
      <c r="I2" s="102"/>
      <c r="J2" s="102"/>
      <c r="K2" s="102"/>
      <c r="L2" s="102"/>
      <c r="M2" s="102"/>
      <c r="N2" s="102"/>
    </row>
    <row r="3" spans="1:14" ht="18" x14ac:dyDescent="0.3">
      <c r="A3" s="102"/>
      <c r="B3" s="308"/>
      <c r="C3" s="1022" t="s">
        <v>707</v>
      </c>
      <c r="D3" s="1022"/>
      <c r="E3" s="1022"/>
      <c r="F3" s="1022"/>
      <c r="G3" s="1023"/>
      <c r="H3" s="98"/>
      <c r="I3" s="102"/>
      <c r="J3" s="102"/>
      <c r="K3" s="102"/>
      <c r="L3" s="102"/>
      <c r="M3" s="102"/>
      <c r="N3" s="102"/>
    </row>
    <row r="4" spans="1:14" x14ac:dyDescent="0.25">
      <c r="A4" s="102"/>
      <c r="B4" s="166"/>
      <c r="C4" s="167">
        <v>1990</v>
      </c>
      <c r="D4" s="167">
        <v>2005</v>
      </c>
      <c r="E4" s="167">
        <v>2015</v>
      </c>
      <c r="F4" s="167">
        <v>2020</v>
      </c>
      <c r="G4" s="168">
        <v>2022</v>
      </c>
      <c r="H4" s="98"/>
      <c r="I4" s="102"/>
      <c r="J4" s="102"/>
      <c r="K4" s="102"/>
      <c r="L4" s="102"/>
      <c r="M4" s="102"/>
      <c r="N4" s="102"/>
    </row>
    <row r="5" spans="1:14" x14ac:dyDescent="0.25">
      <c r="A5" s="102"/>
      <c r="B5" s="594" t="s">
        <v>708</v>
      </c>
      <c r="C5" s="167"/>
      <c r="D5" s="167"/>
      <c r="E5" s="167"/>
      <c r="F5" s="167"/>
      <c r="G5" s="168"/>
      <c r="H5" s="98"/>
      <c r="I5" s="102"/>
      <c r="J5" s="102"/>
      <c r="K5" s="102"/>
      <c r="L5" s="102"/>
      <c r="M5" s="102"/>
      <c r="N5" s="102"/>
    </row>
    <row r="6" spans="1:14" x14ac:dyDescent="0.25">
      <c r="A6" s="102"/>
      <c r="B6" s="119" t="s">
        <v>690</v>
      </c>
      <c r="C6" s="164">
        <v>22.151698859702453</v>
      </c>
      <c r="D6" s="164">
        <v>16.832136410751925</v>
      </c>
      <c r="E6" s="164">
        <v>12.864331892756388</v>
      </c>
      <c r="F6" s="164">
        <v>13.079787806200905</v>
      </c>
      <c r="G6" s="787">
        <v>13.093955467408371</v>
      </c>
      <c r="H6" s="98"/>
      <c r="I6" s="102"/>
      <c r="J6" s="102"/>
      <c r="K6" s="102"/>
      <c r="L6" s="102"/>
      <c r="M6" s="102"/>
      <c r="N6" s="102"/>
    </row>
    <row r="7" spans="1:14" x14ac:dyDescent="0.25">
      <c r="A7" s="102"/>
      <c r="B7" s="119" t="s">
        <v>691</v>
      </c>
      <c r="C7" s="164">
        <v>38.721117404670423</v>
      </c>
      <c r="D7" s="164">
        <v>66.674427017096278</v>
      </c>
      <c r="E7" s="164">
        <v>50.489426039643917</v>
      </c>
      <c r="F7" s="164">
        <v>51.143081565960827</v>
      </c>
      <c r="G7" s="787">
        <v>50.701157781283115</v>
      </c>
      <c r="H7" s="98"/>
      <c r="I7" s="102"/>
      <c r="J7" s="102"/>
      <c r="K7" s="102"/>
      <c r="L7" s="102"/>
      <c r="M7" s="102"/>
      <c r="N7" s="102"/>
    </row>
    <row r="8" spans="1:14" x14ac:dyDescent="0.25">
      <c r="A8" s="102"/>
      <c r="B8" s="119" t="s">
        <v>692</v>
      </c>
      <c r="C8" s="164">
        <v>3.6616223907114902</v>
      </c>
      <c r="D8" s="164">
        <v>5.252881045252491</v>
      </c>
      <c r="E8" s="164">
        <v>4.4362321639178202</v>
      </c>
      <c r="F8" s="164">
        <v>4.2976906123166367</v>
      </c>
      <c r="G8" s="787">
        <v>4.1993243992535687</v>
      </c>
      <c r="H8" s="98"/>
      <c r="I8" s="102"/>
      <c r="J8" s="102"/>
      <c r="K8" s="102"/>
      <c r="L8" s="102"/>
      <c r="M8" s="102"/>
      <c r="N8" s="102"/>
    </row>
    <row r="9" spans="1:14" x14ac:dyDescent="0.25">
      <c r="A9" s="102"/>
      <c r="B9" s="119" t="s">
        <v>693</v>
      </c>
      <c r="C9" s="164">
        <v>7.5543184736140585</v>
      </c>
      <c r="D9" s="164">
        <v>6.0036351238635364</v>
      </c>
      <c r="E9" s="164">
        <v>4.2812342121564768</v>
      </c>
      <c r="F9" s="164">
        <v>4.2208082962951528</v>
      </c>
      <c r="G9" s="787">
        <v>4.1740749386263847</v>
      </c>
      <c r="H9" s="98"/>
      <c r="I9" s="102"/>
      <c r="J9" s="102"/>
      <c r="K9" s="102"/>
      <c r="L9" s="102"/>
      <c r="M9" s="102"/>
      <c r="N9" s="102"/>
    </row>
    <row r="10" spans="1:14" x14ac:dyDescent="0.25">
      <c r="A10" s="102"/>
      <c r="B10" s="119" t="s">
        <v>694</v>
      </c>
      <c r="C10" s="160">
        <v>5.6529431010313909</v>
      </c>
      <c r="D10" s="164">
        <v>7.1013670125308028</v>
      </c>
      <c r="E10" s="164">
        <v>6.1292710043956635</v>
      </c>
      <c r="F10" s="164">
        <v>6.5255839791301202</v>
      </c>
      <c r="G10" s="787">
        <v>6.3294340188710612</v>
      </c>
      <c r="H10" s="98"/>
      <c r="I10" s="102"/>
      <c r="J10" s="102"/>
      <c r="K10" s="102"/>
      <c r="L10" s="102"/>
      <c r="M10" s="102"/>
      <c r="N10" s="102"/>
    </row>
    <row r="11" spans="1:14" x14ac:dyDescent="0.25">
      <c r="A11" s="102"/>
      <c r="B11" s="119" t="s">
        <v>695</v>
      </c>
      <c r="C11" s="160">
        <v>2.2707151217758068</v>
      </c>
      <c r="D11" s="160">
        <v>6.06348869849929</v>
      </c>
      <c r="E11" s="160">
        <v>5.1607923000500548</v>
      </c>
      <c r="F11" s="160">
        <v>4.7264404623487604</v>
      </c>
      <c r="G11" s="788">
        <v>4.730755356165349</v>
      </c>
      <c r="H11" s="98"/>
      <c r="I11" s="102"/>
      <c r="J11" s="102"/>
      <c r="K11" s="102"/>
      <c r="L11" s="102"/>
      <c r="M11" s="102"/>
      <c r="N11" s="102"/>
    </row>
    <row r="12" spans="1:14" x14ac:dyDescent="0.25">
      <c r="A12" s="102"/>
      <c r="B12" s="119" t="s">
        <v>696</v>
      </c>
      <c r="C12" s="160">
        <v>4.6892899956195695</v>
      </c>
      <c r="D12" s="160">
        <v>7.6400751216474365</v>
      </c>
      <c r="E12" s="160">
        <v>8.4951338944773802</v>
      </c>
      <c r="F12" s="160">
        <v>8.4257883874883284</v>
      </c>
      <c r="G12" s="788">
        <v>8.7878260569208226</v>
      </c>
      <c r="H12" s="98"/>
      <c r="I12" s="102"/>
      <c r="J12" s="102"/>
      <c r="K12" s="102"/>
      <c r="L12" s="102"/>
      <c r="M12" s="102"/>
      <c r="N12" s="102"/>
    </row>
    <row r="13" spans="1:14" x14ac:dyDescent="0.25">
      <c r="A13" s="102"/>
      <c r="B13" s="119" t="s">
        <v>697</v>
      </c>
      <c r="C13" s="160">
        <v>17.642346791171335</v>
      </c>
      <c r="D13" s="160">
        <v>25.665289690312484</v>
      </c>
      <c r="E13" s="160">
        <v>18.346455993252285</v>
      </c>
      <c r="F13" s="160">
        <v>18.29713890561451</v>
      </c>
      <c r="G13" s="788">
        <v>17.932078808352784</v>
      </c>
      <c r="H13" s="98"/>
      <c r="I13" s="102"/>
      <c r="J13" s="102"/>
      <c r="K13" s="102"/>
      <c r="L13" s="102"/>
      <c r="M13" s="102"/>
      <c r="N13" s="102"/>
    </row>
    <row r="14" spans="1:14" x14ac:dyDescent="0.25">
      <c r="A14" s="102"/>
      <c r="B14" s="594" t="s">
        <v>615</v>
      </c>
      <c r="C14" s="169"/>
      <c r="D14" s="169"/>
      <c r="E14" s="169"/>
      <c r="F14" s="169"/>
      <c r="G14" s="391"/>
      <c r="H14" s="98"/>
      <c r="I14" s="102"/>
      <c r="J14" s="102"/>
      <c r="K14" s="102"/>
      <c r="L14" s="102"/>
      <c r="M14" s="102"/>
      <c r="N14" s="102"/>
    </row>
    <row r="15" spans="1:14" x14ac:dyDescent="0.25">
      <c r="A15" s="102"/>
      <c r="B15" s="119" t="s">
        <v>698</v>
      </c>
      <c r="C15" s="160">
        <v>4.6240373138548367</v>
      </c>
      <c r="D15" s="160">
        <v>7.0826828266527286</v>
      </c>
      <c r="E15" s="160">
        <v>4.6978858603874363</v>
      </c>
      <c r="F15" s="160">
        <v>4.8031063350359409</v>
      </c>
      <c r="G15" s="788">
        <v>4.8293766192042566</v>
      </c>
      <c r="H15" s="98"/>
      <c r="I15" s="102"/>
      <c r="J15" s="102"/>
      <c r="K15" s="102"/>
      <c r="L15" s="102"/>
      <c r="M15" s="102"/>
      <c r="N15" s="102"/>
    </row>
    <row r="16" spans="1:14" x14ac:dyDescent="0.25">
      <c r="A16" s="102"/>
      <c r="B16" s="119" t="s">
        <v>699</v>
      </c>
      <c r="C16" s="160">
        <v>0.28767224591224416</v>
      </c>
      <c r="D16" s="160">
        <v>0.15416032242861308</v>
      </c>
      <c r="E16" s="160">
        <v>7.4459731599922085E-2</v>
      </c>
      <c r="F16" s="160">
        <v>6.4226853543685028E-2</v>
      </c>
      <c r="G16" s="788">
        <v>6.3661934941698223E-2</v>
      </c>
      <c r="H16" s="98"/>
      <c r="I16" s="102"/>
      <c r="J16" s="102"/>
      <c r="K16" s="102"/>
      <c r="L16" s="102"/>
      <c r="M16" s="102"/>
      <c r="N16" s="102"/>
    </row>
    <row r="17" spans="1:14" x14ac:dyDescent="0.25">
      <c r="A17" s="102"/>
      <c r="B17" s="119" t="s">
        <v>700</v>
      </c>
      <c r="C17" s="160">
        <v>1.1242879723234633</v>
      </c>
      <c r="D17" s="160">
        <v>1.6633758013706399</v>
      </c>
      <c r="E17" s="160">
        <v>1.6048432274961615</v>
      </c>
      <c r="F17" s="160">
        <v>1.7008303362940156</v>
      </c>
      <c r="G17" s="788">
        <v>1.6985437947265294</v>
      </c>
      <c r="H17" s="98"/>
      <c r="I17" s="102"/>
      <c r="J17" s="102"/>
      <c r="K17" s="102"/>
      <c r="L17" s="102"/>
      <c r="M17" s="102"/>
      <c r="N17" s="102"/>
    </row>
    <row r="18" spans="1:14" x14ac:dyDescent="0.25">
      <c r="A18" s="102"/>
      <c r="B18" s="119" t="s">
        <v>709</v>
      </c>
      <c r="C18" s="160">
        <v>4.6545388485234938</v>
      </c>
      <c r="D18" s="160">
        <v>6.9681709146971</v>
      </c>
      <c r="E18" s="160">
        <v>3.6645776197181705</v>
      </c>
      <c r="F18" s="160">
        <v>3.8457250927115787</v>
      </c>
      <c r="G18" s="788">
        <v>3.8151347841077339</v>
      </c>
      <c r="H18" s="98"/>
      <c r="I18" s="102"/>
      <c r="J18" s="102"/>
      <c r="K18" s="102"/>
      <c r="L18" s="102"/>
      <c r="M18" s="102"/>
      <c r="N18" s="102"/>
    </row>
    <row r="19" spans="1:14" x14ac:dyDescent="0.25">
      <c r="A19" s="102"/>
      <c r="B19" s="170" t="s">
        <v>702</v>
      </c>
      <c r="C19" s="789">
        <v>9.0412921642441635</v>
      </c>
      <c r="D19" s="789">
        <v>13.552814913211073</v>
      </c>
      <c r="E19" s="789">
        <v>12.36977527461265</v>
      </c>
      <c r="F19" s="789">
        <v>13.656940974307755</v>
      </c>
      <c r="G19" s="790">
        <v>13.608457016582168</v>
      </c>
      <c r="H19" s="98"/>
      <c r="I19" s="102"/>
      <c r="J19" s="102"/>
      <c r="K19" s="102"/>
      <c r="L19" s="102"/>
      <c r="M19" s="102"/>
      <c r="N19" s="102"/>
    </row>
    <row r="20" spans="1:14" x14ac:dyDescent="0.25">
      <c r="A20" s="102"/>
      <c r="B20" s="98"/>
      <c r="C20" s="160"/>
      <c r="D20" s="160"/>
      <c r="E20" s="160"/>
      <c r="F20" s="160"/>
      <c r="G20" s="160"/>
      <c r="H20" s="98"/>
      <c r="I20" s="102"/>
      <c r="J20" s="102"/>
      <c r="K20" s="102"/>
      <c r="L20" s="102"/>
      <c r="M20" s="102"/>
      <c r="N20" s="102"/>
    </row>
    <row r="21" spans="1:14" ht="18" customHeight="1" x14ac:dyDescent="0.25">
      <c r="A21" s="102"/>
      <c r="B21" s="106" t="s">
        <v>222</v>
      </c>
      <c r="C21" s="98"/>
      <c r="D21" s="98"/>
      <c r="E21" s="98"/>
      <c r="F21" s="98"/>
      <c r="G21" s="98"/>
      <c r="H21" s="98"/>
      <c r="I21" s="102"/>
      <c r="J21" s="102"/>
      <c r="K21" s="102"/>
      <c r="L21" s="102"/>
      <c r="M21" s="102"/>
      <c r="N21" s="102"/>
    </row>
    <row r="22" spans="1:14" ht="38.65" customHeight="1" x14ac:dyDescent="0.25">
      <c r="A22" s="102"/>
      <c r="B22" s="1015" t="s">
        <v>710</v>
      </c>
      <c r="C22" s="1015"/>
      <c r="D22" s="1015"/>
      <c r="E22" s="1015"/>
      <c r="F22" s="1015"/>
      <c r="G22" s="1015"/>
      <c r="H22" s="98"/>
      <c r="I22" s="102"/>
      <c r="J22" s="102"/>
      <c r="K22" s="102"/>
      <c r="L22" s="102"/>
      <c r="M22" s="102"/>
      <c r="N22" s="102"/>
    </row>
  </sheetData>
  <customSheetViews>
    <customSheetView guid="{0130A164-47D8-42ED-BFB0-B8B31D263DDE}" scale="115">
      <selection activeCell="I14" sqref="I14"/>
      <pageMargins left="0" right="0" top="0" bottom="0" header="0" footer="0"/>
      <pageSetup orientation="portrait" r:id="rId1"/>
    </customSheetView>
  </customSheetViews>
  <mergeCells count="2">
    <mergeCell ref="C3:G3"/>
    <mergeCell ref="B22:G22"/>
  </mergeCell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dimension ref="A1:G28"/>
  <sheetViews>
    <sheetView showGridLines="0" workbookViewId="0"/>
  </sheetViews>
  <sheetFormatPr baseColWidth="10" defaultColWidth="8.5703125" defaultRowHeight="15" x14ac:dyDescent="0.25"/>
  <cols>
    <col min="1" max="1" width="17.5703125" style="6" customWidth="1"/>
    <col min="2" max="2" width="18" style="6" customWidth="1"/>
    <col min="3" max="3" width="22.5703125" style="6" customWidth="1"/>
    <col min="4" max="4" width="24.5703125" style="6" customWidth="1"/>
    <col min="5" max="16384" width="8.5703125" style="6"/>
  </cols>
  <sheetData>
    <row r="1" spans="1:7" ht="16.5" x14ac:dyDescent="0.25">
      <c r="A1" s="102" t="str">
        <f ca="1">MID(CELL("filename",A1),FIND("]",CELL("filename",A1))+1,256)</f>
        <v>Table A6.4–15</v>
      </c>
      <c r="B1" s="156" t="s">
        <v>1191</v>
      </c>
      <c r="C1" s="102"/>
      <c r="D1" s="102"/>
      <c r="E1" s="102"/>
    </row>
    <row r="2" spans="1:7" ht="15.75" thickBot="1" x14ac:dyDescent="0.3">
      <c r="A2" s="102"/>
      <c r="B2" s="156"/>
      <c r="C2" s="102"/>
      <c r="D2" s="102"/>
      <c r="E2" s="102"/>
    </row>
    <row r="3" spans="1:7" ht="47.25" x14ac:dyDescent="0.25">
      <c r="A3" s="102"/>
      <c r="B3" s="1024" t="s">
        <v>674</v>
      </c>
      <c r="C3" s="678" t="s">
        <v>711</v>
      </c>
      <c r="D3" s="679" t="s">
        <v>712</v>
      </c>
      <c r="E3" s="98"/>
      <c r="F3" s="15"/>
      <c r="G3" s="15"/>
    </row>
    <row r="4" spans="1:7" ht="16.5" customHeight="1" thickBot="1" x14ac:dyDescent="0.3">
      <c r="A4" s="102"/>
      <c r="B4" s="1025"/>
      <c r="C4" s="641" t="s">
        <v>713</v>
      </c>
      <c r="D4" s="642" t="s">
        <v>713</v>
      </c>
      <c r="E4" s="98"/>
      <c r="F4" s="15"/>
      <c r="G4" s="15"/>
    </row>
    <row r="5" spans="1:7" x14ac:dyDescent="0.25">
      <c r="A5" s="102"/>
      <c r="B5" s="553" t="s">
        <v>607</v>
      </c>
      <c r="C5" s="305" t="s">
        <v>140</v>
      </c>
      <c r="D5" s="303" t="s">
        <v>140</v>
      </c>
      <c r="E5" s="98"/>
      <c r="F5" s="15"/>
      <c r="G5" s="15"/>
    </row>
    <row r="6" spans="1:7" x14ac:dyDescent="0.25">
      <c r="A6" s="102"/>
      <c r="B6" s="554" t="s">
        <v>676</v>
      </c>
      <c r="C6" s="164">
        <v>16.120120052973864</v>
      </c>
      <c r="D6" s="303">
        <v>0</v>
      </c>
      <c r="E6" s="98"/>
      <c r="F6" s="15"/>
      <c r="G6" s="15"/>
    </row>
    <row r="7" spans="1:7" x14ac:dyDescent="0.25">
      <c r="A7" s="102"/>
      <c r="B7" s="554" t="s">
        <v>609</v>
      </c>
      <c r="C7" s="164">
        <v>4.4522354333793386</v>
      </c>
      <c r="D7" s="303">
        <v>0</v>
      </c>
      <c r="E7" s="98"/>
      <c r="F7" s="15"/>
      <c r="G7" s="15"/>
    </row>
    <row r="8" spans="1:7" x14ac:dyDescent="0.25">
      <c r="A8" s="102"/>
      <c r="B8" s="554" t="s">
        <v>677</v>
      </c>
      <c r="C8" s="164">
        <v>2.2683995807386537</v>
      </c>
      <c r="D8" s="303">
        <v>0</v>
      </c>
      <c r="E8" s="98"/>
      <c r="F8" s="15"/>
      <c r="G8" s="15"/>
    </row>
    <row r="9" spans="1:7" x14ac:dyDescent="0.25">
      <c r="A9" s="102"/>
      <c r="B9" s="554" t="s">
        <v>678</v>
      </c>
      <c r="C9" s="164">
        <v>3.3320444927120954</v>
      </c>
      <c r="D9" s="303">
        <v>0</v>
      </c>
      <c r="E9" s="98"/>
      <c r="F9" s="15"/>
      <c r="G9" s="15"/>
    </row>
    <row r="10" spans="1:7" x14ac:dyDescent="0.25">
      <c r="A10" s="102"/>
      <c r="B10" s="553" t="s">
        <v>594</v>
      </c>
      <c r="C10" s="305" t="s">
        <v>140</v>
      </c>
      <c r="D10" s="303" t="s">
        <v>140</v>
      </c>
      <c r="E10" s="98"/>
      <c r="F10" s="15"/>
      <c r="G10" s="15"/>
    </row>
    <row r="11" spans="1:7" x14ac:dyDescent="0.25">
      <c r="A11" s="102"/>
      <c r="B11" s="554" t="s">
        <v>595</v>
      </c>
      <c r="C11" s="164">
        <v>3.2136689240176057</v>
      </c>
      <c r="D11" s="303">
        <v>0</v>
      </c>
      <c r="E11" s="98"/>
      <c r="F11" s="15"/>
      <c r="G11" s="15"/>
    </row>
    <row r="12" spans="1:7" x14ac:dyDescent="0.25">
      <c r="A12" s="102"/>
      <c r="B12" s="554" t="s">
        <v>679</v>
      </c>
      <c r="C12" s="164">
        <v>10.206863332616024</v>
      </c>
      <c r="D12" s="303">
        <v>0</v>
      </c>
      <c r="E12" s="98"/>
      <c r="F12" s="15"/>
      <c r="G12" s="15"/>
    </row>
    <row r="13" spans="1:7" x14ac:dyDescent="0.25">
      <c r="A13" s="102"/>
      <c r="B13" s="554" t="s">
        <v>655</v>
      </c>
      <c r="C13" s="164">
        <v>85.133416109099628</v>
      </c>
      <c r="D13" s="303">
        <v>0</v>
      </c>
      <c r="E13" s="98"/>
      <c r="F13" s="15"/>
      <c r="G13" s="15"/>
    </row>
    <row r="14" spans="1:7" x14ac:dyDescent="0.25">
      <c r="A14" s="102"/>
      <c r="B14" s="554" t="s">
        <v>680</v>
      </c>
      <c r="C14" s="164">
        <v>28.663837995040964</v>
      </c>
      <c r="D14" s="303">
        <v>0</v>
      </c>
      <c r="E14" s="98"/>
      <c r="F14" s="15"/>
      <c r="G14" s="15"/>
    </row>
    <row r="15" spans="1:7" x14ac:dyDescent="0.25">
      <c r="A15" s="102"/>
      <c r="B15" s="554" t="s">
        <v>681</v>
      </c>
      <c r="C15" s="164">
        <v>11.768515856055037</v>
      </c>
      <c r="D15" s="303">
        <v>0</v>
      </c>
      <c r="E15" s="98"/>
      <c r="F15" s="15"/>
      <c r="G15" s="15"/>
    </row>
    <row r="16" spans="1:7" x14ac:dyDescent="0.25">
      <c r="A16" s="102"/>
      <c r="B16" s="554" t="s">
        <v>682</v>
      </c>
      <c r="C16" s="164">
        <v>3.0311347516985365</v>
      </c>
      <c r="D16" s="303">
        <v>0</v>
      </c>
      <c r="E16" s="98"/>
      <c r="F16" s="15"/>
      <c r="G16" s="15"/>
    </row>
    <row r="17" spans="1:7" x14ac:dyDescent="0.25">
      <c r="A17" s="102"/>
      <c r="B17" s="554" t="s">
        <v>683</v>
      </c>
      <c r="C17" s="164">
        <v>40.659834027614181</v>
      </c>
      <c r="D17" s="303">
        <v>0</v>
      </c>
      <c r="E17" s="98"/>
      <c r="F17" s="15"/>
      <c r="G17" s="15"/>
    </row>
    <row r="18" spans="1:7" x14ac:dyDescent="0.25">
      <c r="A18" s="102"/>
      <c r="B18" s="554" t="s">
        <v>684</v>
      </c>
      <c r="C18" s="164">
        <v>19.85455758239884</v>
      </c>
      <c r="D18" s="303">
        <v>0</v>
      </c>
      <c r="E18" s="98"/>
      <c r="F18" s="15"/>
      <c r="G18" s="15"/>
    </row>
    <row r="19" spans="1:7" x14ac:dyDescent="0.25">
      <c r="A19" s="102"/>
      <c r="B19" s="554" t="s">
        <v>685</v>
      </c>
      <c r="C19" s="164">
        <v>45.895352556672158</v>
      </c>
      <c r="D19" s="303">
        <v>0</v>
      </c>
      <c r="E19" s="98"/>
      <c r="F19" s="15"/>
      <c r="G19" s="15"/>
    </row>
    <row r="20" spans="1:7" x14ac:dyDescent="0.25">
      <c r="A20" s="102"/>
      <c r="B20" s="554" t="s">
        <v>686</v>
      </c>
      <c r="C20" s="164">
        <v>30.714544863390557</v>
      </c>
      <c r="D20" s="303">
        <v>0</v>
      </c>
      <c r="E20" s="98"/>
      <c r="F20" s="15"/>
      <c r="G20" s="15"/>
    </row>
    <row r="21" spans="1:7" x14ac:dyDescent="0.25">
      <c r="A21" s="102"/>
      <c r="B21" s="554" t="s">
        <v>604</v>
      </c>
      <c r="C21" s="164">
        <v>7.7486313231726234</v>
      </c>
      <c r="D21" s="303">
        <v>0</v>
      </c>
      <c r="E21" s="98"/>
      <c r="F21" s="15"/>
      <c r="G21" s="15"/>
    </row>
    <row r="22" spans="1:7" x14ac:dyDescent="0.25">
      <c r="A22" s="102"/>
      <c r="B22" s="554" t="s">
        <v>603</v>
      </c>
      <c r="C22" s="164">
        <v>20.987207999999999</v>
      </c>
      <c r="D22" s="303">
        <v>0</v>
      </c>
      <c r="E22" s="98"/>
      <c r="F22" s="15"/>
      <c r="G22" s="15"/>
    </row>
    <row r="23" spans="1:7" ht="15.75" thickBot="1" x14ac:dyDescent="0.3">
      <c r="A23" s="102"/>
      <c r="B23" s="675" t="s">
        <v>606</v>
      </c>
      <c r="C23" s="791">
        <v>15.523900416232358</v>
      </c>
      <c r="D23" s="792">
        <v>0</v>
      </c>
      <c r="E23" s="98"/>
      <c r="F23" s="15"/>
      <c r="G23" s="15"/>
    </row>
    <row r="24" spans="1:7" x14ac:dyDescent="0.25">
      <c r="A24" s="102"/>
      <c r="B24" s="106"/>
      <c r="C24" s="164"/>
      <c r="D24" s="305"/>
      <c r="E24" s="98"/>
      <c r="F24" s="15"/>
      <c r="G24" s="15"/>
    </row>
    <row r="25" spans="1:7" x14ac:dyDescent="0.25">
      <c r="A25" s="102"/>
      <c r="B25" s="106" t="s">
        <v>21</v>
      </c>
      <c r="C25" s="98"/>
      <c r="D25" s="98"/>
      <c r="E25" s="98"/>
      <c r="F25" s="15"/>
      <c r="G25" s="15"/>
    </row>
    <row r="26" spans="1:7" ht="49.15" customHeight="1" x14ac:dyDescent="0.25">
      <c r="A26" s="102"/>
      <c r="B26" s="1026" t="s">
        <v>714</v>
      </c>
      <c r="C26" s="1026"/>
      <c r="D26" s="1026"/>
      <c r="E26" s="1026"/>
      <c r="F26" s="1026"/>
      <c r="G26" s="1026"/>
    </row>
    <row r="27" spans="1:7" ht="30" customHeight="1" x14ac:dyDescent="0.25">
      <c r="A27" s="102"/>
      <c r="B27" s="1026" t="s">
        <v>715</v>
      </c>
      <c r="C27" s="1026"/>
      <c r="D27" s="1026"/>
      <c r="E27" s="410"/>
      <c r="F27" s="531"/>
      <c r="G27" s="531"/>
    </row>
    <row r="28" spans="1:7" x14ac:dyDescent="0.25">
      <c r="B28" s="494"/>
    </row>
  </sheetData>
  <customSheetViews>
    <customSheetView guid="{0130A164-47D8-42ED-BFB0-B8B31D263DDE}">
      <selection activeCell="AB25" sqref="AB25"/>
      <pageMargins left="0" right="0" top="0" bottom="0" header="0" footer="0"/>
      <pageSetup orientation="portrait" r:id="rId1"/>
    </customSheetView>
  </customSheetViews>
  <mergeCells count="3">
    <mergeCell ref="B3:B4"/>
    <mergeCell ref="B26:G26"/>
    <mergeCell ref="B27:D27"/>
  </mergeCell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dimension ref="A1:J27"/>
  <sheetViews>
    <sheetView showGridLines="0" workbookViewId="0"/>
  </sheetViews>
  <sheetFormatPr baseColWidth="10" defaultColWidth="9.42578125" defaultRowHeight="15" x14ac:dyDescent="0.25"/>
  <cols>
    <col min="1" max="1" width="17.5703125" style="6" customWidth="1"/>
    <col min="2" max="2" width="19.42578125" style="6" customWidth="1"/>
    <col min="3" max="3" width="31.42578125" style="6" customWidth="1"/>
    <col min="4" max="16384" width="9.42578125" style="6"/>
  </cols>
  <sheetData>
    <row r="1" spans="1:10" ht="16.5" x14ac:dyDescent="0.25">
      <c r="A1" s="102" t="str">
        <f ca="1">MID(CELL("filename",A1),FIND("]",CELL("filename",A1))+1,256)</f>
        <v>Table A6.4–16</v>
      </c>
      <c r="B1" s="156" t="s">
        <v>1192</v>
      </c>
      <c r="C1" s="102"/>
      <c r="D1" s="102"/>
      <c r="E1" s="102"/>
      <c r="F1" s="102"/>
      <c r="G1" s="102"/>
      <c r="H1" s="102"/>
      <c r="I1" s="102"/>
      <c r="J1" s="102"/>
    </row>
    <row r="2" spans="1:10" ht="15.75" thickBot="1" x14ac:dyDescent="0.3">
      <c r="A2" s="102"/>
      <c r="B2" s="156"/>
      <c r="C2" s="102"/>
      <c r="D2" s="102"/>
      <c r="E2" s="102"/>
      <c r="F2" s="102"/>
      <c r="G2" s="102"/>
      <c r="H2" s="102"/>
      <c r="I2" s="102"/>
      <c r="J2" s="102"/>
    </row>
    <row r="3" spans="1:10" x14ac:dyDescent="0.25">
      <c r="A3" s="102"/>
      <c r="B3" s="1110" t="s">
        <v>674</v>
      </c>
      <c r="C3" s="1111" t="s">
        <v>716</v>
      </c>
      <c r="D3" s="102"/>
      <c r="E3" s="102"/>
      <c r="F3" s="102"/>
      <c r="G3" s="102"/>
      <c r="H3" s="102"/>
      <c r="I3" s="102"/>
      <c r="J3" s="102"/>
    </row>
    <row r="4" spans="1:10" ht="18.75" thickBot="1" x14ac:dyDescent="0.3">
      <c r="A4" s="102"/>
      <c r="B4" s="1112"/>
      <c r="C4" s="1113" t="s">
        <v>717</v>
      </c>
      <c r="D4" s="102"/>
      <c r="E4" s="102"/>
      <c r="F4" s="102"/>
      <c r="G4" s="102"/>
      <c r="H4" s="102"/>
      <c r="I4" s="102"/>
      <c r="J4" s="102"/>
    </row>
    <row r="5" spans="1:10" x14ac:dyDescent="0.25">
      <c r="A5" s="102"/>
      <c r="B5" s="1114" t="s">
        <v>607</v>
      </c>
      <c r="C5" s="1115" t="s">
        <v>140</v>
      </c>
      <c r="D5" s="102"/>
      <c r="E5" s="102"/>
      <c r="F5" s="102"/>
      <c r="G5" s="102"/>
      <c r="H5" s="102"/>
      <c r="I5" s="102"/>
      <c r="J5" s="102"/>
    </row>
    <row r="6" spans="1:10" x14ac:dyDescent="0.25">
      <c r="A6" s="102"/>
      <c r="B6" s="1116" t="s">
        <v>676</v>
      </c>
      <c r="C6" s="1117">
        <v>1.0100324302505095</v>
      </c>
      <c r="D6" s="102"/>
      <c r="E6" s="102"/>
      <c r="F6" s="102"/>
      <c r="G6" s="102"/>
      <c r="H6" s="102"/>
      <c r="I6" s="102"/>
      <c r="J6" s="102"/>
    </row>
    <row r="7" spans="1:10" x14ac:dyDescent="0.25">
      <c r="A7" s="102"/>
      <c r="B7" s="1116" t="s">
        <v>609</v>
      </c>
      <c r="C7" s="1117">
        <v>0.2760292931709169</v>
      </c>
      <c r="D7" s="102"/>
      <c r="E7" s="102"/>
      <c r="F7" s="102"/>
      <c r="G7" s="102"/>
      <c r="H7" s="102"/>
      <c r="I7" s="102"/>
      <c r="J7" s="102"/>
    </row>
    <row r="8" spans="1:10" x14ac:dyDescent="0.25">
      <c r="A8" s="102"/>
      <c r="B8" s="1116" t="s">
        <v>677</v>
      </c>
      <c r="C8" s="1117">
        <v>0.13867294739694758</v>
      </c>
      <c r="D8" s="102"/>
      <c r="E8" s="102"/>
      <c r="F8" s="102"/>
      <c r="G8" s="102"/>
      <c r="H8" s="102"/>
      <c r="I8" s="102"/>
      <c r="J8" s="102"/>
    </row>
    <row r="9" spans="1:10" x14ac:dyDescent="0.25">
      <c r="A9" s="102"/>
      <c r="B9" s="1116" t="s">
        <v>678</v>
      </c>
      <c r="C9" s="1117">
        <v>0.20952658601462604</v>
      </c>
      <c r="D9" s="102"/>
      <c r="E9" s="102"/>
      <c r="F9" s="102"/>
      <c r="G9" s="102"/>
      <c r="H9" s="102"/>
      <c r="I9" s="102"/>
      <c r="J9" s="102"/>
    </row>
    <row r="10" spans="1:10" x14ac:dyDescent="0.25">
      <c r="A10" s="102"/>
      <c r="B10" s="1114" t="s">
        <v>594</v>
      </c>
      <c r="C10" s="1115" t="s">
        <v>140</v>
      </c>
      <c r="D10" s="102"/>
      <c r="E10" s="102"/>
      <c r="F10" s="102"/>
      <c r="G10" s="102"/>
      <c r="H10" s="102"/>
      <c r="I10" s="102"/>
      <c r="J10" s="102"/>
    </row>
    <row r="11" spans="1:10" x14ac:dyDescent="0.25">
      <c r="A11" s="102"/>
      <c r="B11" s="1116" t="s">
        <v>595</v>
      </c>
      <c r="C11" s="1118">
        <v>0.20394333129650344</v>
      </c>
      <c r="D11" s="102"/>
      <c r="E11" s="102"/>
      <c r="F11" s="102"/>
      <c r="G11" s="102"/>
      <c r="H11" s="102"/>
      <c r="I11" s="102"/>
      <c r="J11" s="102"/>
    </row>
    <row r="12" spans="1:10" x14ac:dyDescent="0.25">
      <c r="A12" s="102"/>
      <c r="B12" s="1116" t="s">
        <v>679</v>
      </c>
      <c r="C12" s="1118">
        <v>0.62714437273825585</v>
      </c>
      <c r="D12" s="102"/>
      <c r="E12" s="102"/>
      <c r="F12" s="102"/>
      <c r="G12" s="102"/>
      <c r="H12" s="102"/>
      <c r="I12" s="102"/>
      <c r="J12" s="102"/>
    </row>
    <row r="13" spans="1:10" x14ac:dyDescent="0.25">
      <c r="A13" s="102"/>
      <c r="B13" s="1116" t="s">
        <v>655</v>
      </c>
      <c r="C13" s="1119">
        <v>12.2407416558612</v>
      </c>
      <c r="D13" s="102"/>
      <c r="E13" s="102"/>
      <c r="F13" s="102"/>
      <c r="G13" s="102"/>
      <c r="H13" s="102"/>
      <c r="I13" s="102"/>
      <c r="J13" s="102"/>
    </row>
    <row r="14" spans="1:10" x14ac:dyDescent="0.25">
      <c r="A14" s="102"/>
      <c r="B14" s="1116" t="s">
        <v>680</v>
      </c>
      <c r="C14" s="1118">
        <v>2.3611341970494126</v>
      </c>
      <c r="D14" s="102"/>
      <c r="E14" s="102"/>
      <c r="F14" s="102"/>
      <c r="G14" s="102"/>
      <c r="H14" s="102"/>
      <c r="I14" s="102"/>
      <c r="J14" s="102"/>
    </row>
    <row r="15" spans="1:10" x14ac:dyDescent="0.25">
      <c r="A15" s="102"/>
      <c r="B15" s="1116" t="s">
        <v>681</v>
      </c>
      <c r="C15" s="1118">
        <v>0.75819853317928554</v>
      </c>
      <c r="D15" s="102"/>
      <c r="E15" s="102"/>
      <c r="F15" s="102"/>
      <c r="G15" s="102"/>
      <c r="H15" s="102"/>
      <c r="I15" s="102"/>
      <c r="J15" s="102"/>
    </row>
    <row r="16" spans="1:10" x14ac:dyDescent="0.25">
      <c r="A16" s="102"/>
      <c r="B16" s="1116" t="s">
        <v>682</v>
      </c>
      <c r="C16" s="1118">
        <v>0.19534095154624101</v>
      </c>
      <c r="D16" s="102"/>
      <c r="E16" s="102"/>
      <c r="F16" s="102"/>
      <c r="G16" s="102"/>
      <c r="H16" s="102"/>
      <c r="I16" s="102"/>
      <c r="J16" s="102"/>
    </row>
    <row r="17" spans="1:10" x14ac:dyDescent="0.25">
      <c r="A17" s="102"/>
      <c r="B17" s="1116" t="s">
        <v>683</v>
      </c>
      <c r="C17" s="1118">
        <v>2.6016292598840263</v>
      </c>
      <c r="D17" s="102"/>
      <c r="E17" s="102"/>
      <c r="F17" s="102"/>
      <c r="G17" s="102"/>
      <c r="H17" s="102"/>
      <c r="I17" s="102"/>
      <c r="J17" s="102"/>
    </row>
    <row r="18" spans="1:10" x14ac:dyDescent="0.25">
      <c r="A18" s="102"/>
      <c r="B18" s="1116" t="s">
        <v>684</v>
      </c>
      <c r="C18" s="1118">
        <v>2.5776033210567313</v>
      </c>
      <c r="D18" s="102"/>
      <c r="E18" s="102"/>
      <c r="F18" s="102"/>
      <c r="G18" s="102"/>
      <c r="H18" s="102"/>
      <c r="I18" s="102"/>
      <c r="J18" s="102"/>
    </row>
    <row r="19" spans="1:10" x14ac:dyDescent="0.25">
      <c r="A19" s="102"/>
      <c r="B19" s="1116" t="s">
        <v>685</v>
      </c>
      <c r="C19" s="1118">
        <v>3.2443285714285706</v>
      </c>
      <c r="D19" s="102"/>
      <c r="E19" s="102"/>
      <c r="F19" s="102"/>
      <c r="G19" s="102"/>
      <c r="H19" s="102"/>
      <c r="I19" s="102"/>
      <c r="J19" s="102"/>
    </row>
    <row r="20" spans="1:10" x14ac:dyDescent="0.25">
      <c r="A20" s="102"/>
      <c r="B20" s="1116" t="s">
        <v>686</v>
      </c>
      <c r="C20" s="1118">
        <v>1.7232171428571423</v>
      </c>
      <c r="D20" s="102"/>
      <c r="E20" s="102"/>
      <c r="F20" s="102"/>
      <c r="G20" s="102"/>
      <c r="H20" s="102"/>
      <c r="I20" s="102"/>
      <c r="J20" s="102"/>
    </row>
    <row r="21" spans="1:10" x14ac:dyDescent="0.25">
      <c r="A21" s="102"/>
      <c r="B21" s="1116" t="s">
        <v>604</v>
      </c>
      <c r="C21" s="1118">
        <v>0.44037771428571415</v>
      </c>
      <c r="D21" s="102"/>
      <c r="E21" s="102"/>
      <c r="F21" s="102"/>
      <c r="G21" s="102"/>
      <c r="H21" s="102"/>
      <c r="I21" s="102"/>
      <c r="J21" s="102"/>
    </row>
    <row r="22" spans="1:10" x14ac:dyDescent="0.25">
      <c r="A22" s="102"/>
      <c r="B22" s="1116" t="s">
        <v>603</v>
      </c>
      <c r="C22" s="1118">
        <v>1.158384857142857</v>
      </c>
      <c r="D22" s="102"/>
      <c r="E22" s="102"/>
      <c r="F22" s="102"/>
      <c r="G22" s="102"/>
      <c r="H22" s="102"/>
      <c r="I22" s="102"/>
      <c r="J22" s="102"/>
    </row>
    <row r="23" spans="1:10" ht="15.75" thickBot="1" x14ac:dyDescent="0.3">
      <c r="A23" s="102"/>
      <c r="B23" s="1120" t="s">
        <v>606</v>
      </c>
      <c r="C23" s="1121">
        <v>1.3209921172101449</v>
      </c>
      <c r="D23" s="102"/>
      <c r="E23" s="102"/>
      <c r="F23" s="102"/>
      <c r="G23" s="102"/>
      <c r="H23" s="102"/>
      <c r="I23" s="102"/>
      <c r="J23" s="102"/>
    </row>
    <row r="24" spans="1:10" x14ac:dyDescent="0.25">
      <c r="A24" s="102"/>
      <c r="B24" s="106"/>
      <c r="C24" s="163"/>
      <c r="D24" s="102"/>
      <c r="E24" s="102"/>
      <c r="F24" s="102"/>
      <c r="G24" s="102"/>
      <c r="H24" s="102"/>
      <c r="I24" s="102"/>
      <c r="J24" s="102"/>
    </row>
    <row r="25" spans="1:10" x14ac:dyDescent="0.25">
      <c r="A25" s="102"/>
      <c r="B25" s="106" t="s">
        <v>222</v>
      </c>
      <c r="C25" s="98"/>
      <c r="D25" s="102"/>
      <c r="E25" s="102"/>
      <c r="F25" s="102"/>
      <c r="G25" s="102"/>
      <c r="H25" s="102"/>
      <c r="I25" s="102"/>
      <c r="J25" s="102"/>
    </row>
    <row r="26" spans="1:10" ht="46.5" customHeight="1" x14ac:dyDescent="0.25">
      <c r="A26" s="102"/>
      <c r="B26" s="1015" t="s">
        <v>718</v>
      </c>
      <c r="C26" s="1015"/>
      <c r="D26" s="102"/>
      <c r="E26" s="102"/>
      <c r="F26" s="102"/>
      <c r="G26" s="102"/>
      <c r="H26" s="102"/>
      <c r="I26" s="102"/>
      <c r="J26" s="102"/>
    </row>
    <row r="27" spans="1:10" ht="15.75" customHeight="1" x14ac:dyDescent="0.25"/>
  </sheetData>
  <customSheetViews>
    <customSheetView guid="{0130A164-47D8-42ED-BFB0-B8B31D263DDE}">
      <selection activeCell="B3" sqref="B3:C26"/>
      <pageMargins left="0" right="0" top="0" bottom="0" header="0" footer="0"/>
      <pageSetup orientation="portrait" r:id="rId1"/>
    </customSheetView>
  </customSheetViews>
  <mergeCells count="2">
    <mergeCell ref="B3:B4"/>
    <mergeCell ref="B26:C26"/>
  </mergeCell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dimension ref="A1:Q14"/>
  <sheetViews>
    <sheetView showGridLines="0" zoomScaleNormal="100" workbookViewId="0"/>
  </sheetViews>
  <sheetFormatPr baseColWidth="10" defaultColWidth="8.5703125" defaultRowHeight="15" x14ac:dyDescent="0.25"/>
  <cols>
    <col min="1" max="1" width="18.42578125" style="6" customWidth="1"/>
    <col min="2" max="13" width="8.5703125" style="6"/>
    <col min="14" max="14" width="10.7109375" style="6" customWidth="1"/>
    <col min="15" max="16384" width="8.5703125" style="6"/>
  </cols>
  <sheetData>
    <row r="1" spans="1:17" ht="16.5" x14ac:dyDescent="0.25">
      <c r="A1" s="102" t="str">
        <f ca="1">MID(CELL("filename",A1),FIND("]",CELL("filename",A1))+1,256)</f>
        <v>Table A6.4–17</v>
      </c>
      <c r="B1" s="156" t="s">
        <v>719</v>
      </c>
      <c r="C1" s="102"/>
      <c r="D1" s="102"/>
      <c r="E1" s="102"/>
      <c r="F1" s="102"/>
      <c r="G1" s="102"/>
      <c r="H1" s="102"/>
      <c r="I1" s="102"/>
      <c r="J1" s="102"/>
      <c r="K1" s="102"/>
      <c r="L1" s="102"/>
      <c r="M1" s="102"/>
      <c r="N1" s="102"/>
      <c r="O1" s="102"/>
    </row>
    <row r="2" spans="1:17" ht="15.75" thickBot="1" x14ac:dyDescent="0.3">
      <c r="A2" s="102"/>
      <c r="B2" s="156"/>
      <c r="C2" s="102"/>
      <c r="D2" s="102"/>
      <c r="E2" s="102"/>
      <c r="F2" s="102"/>
      <c r="G2" s="102"/>
      <c r="H2" s="102"/>
      <c r="I2" s="102"/>
      <c r="J2" s="102"/>
      <c r="K2" s="102"/>
      <c r="L2" s="102"/>
      <c r="M2" s="102"/>
      <c r="N2" s="102"/>
      <c r="O2" s="102"/>
    </row>
    <row r="3" spans="1:17" ht="18" thickBot="1" x14ac:dyDescent="0.3">
      <c r="A3" s="102"/>
      <c r="B3" s="1027" t="s">
        <v>4</v>
      </c>
      <c r="C3" s="1021" t="s">
        <v>720</v>
      </c>
      <c r="D3" s="1021"/>
      <c r="E3" s="1021"/>
      <c r="F3" s="1021"/>
      <c r="G3" s="1021"/>
      <c r="H3" s="1021"/>
      <c r="I3" s="1021"/>
      <c r="J3" s="1021"/>
      <c r="K3" s="1021"/>
      <c r="L3" s="1029"/>
      <c r="M3" s="98"/>
      <c r="N3" s="98"/>
      <c r="O3" s="98"/>
      <c r="P3" s="15"/>
      <c r="Q3" s="15"/>
    </row>
    <row r="4" spans="1:17" x14ac:dyDescent="0.25">
      <c r="A4" s="102"/>
      <c r="B4" s="1028"/>
      <c r="C4" s="158" t="s">
        <v>8</v>
      </c>
      <c r="D4" s="158" t="s">
        <v>7</v>
      </c>
      <c r="E4" s="158" t="s">
        <v>10</v>
      </c>
      <c r="F4" s="158" t="s">
        <v>13</v>
      </c>
      <c r="G4" s="158" t="s">
        <v>16</v>
      </c>
      <c r="H4" s="158" t="s">
        <v>14</v>
      </c>
      <c r="I4" s="158" t="s">
        <v>12</v>
      </c>
      <c r="J4" s="158" t="s">
        <v>15</v>
      </c>
      <c r="K4" s="158" t="s">
        <v>11</v>
      </c>
      <c r="L4" s="159" t="s">
        <v>9</v>
      </c>
      <c r="M4" s="98"/>
      <c r="N4" s="98"/>
      <c r="O4" s="98"/>
      <c r="P4" s="15"/>
      <c r="Q4" s="15"/>
    </row>
    <row r="5" spans="1:17" x14ac:dyDescent="0.25">
      <c r="A5" s="102"/>
      <c r="B5" s="610">
        <v>1990</v>
      </c>
      <c r="C5" s="162">
        <v>0.6757142857142866</v>
      </c>
      <c r="D5" s="162">
        <v>0.67571428571428538</v>
      </c>
      <c r="E5" s="162">
        <v>0.67571428571428593</v>
      </c>
      <c r="F5" s="163">
        <v>8.7807313996979079</v>
      </c>
      <c r="G5" s="163">
        <v>9.5130615285801436</v>
      </c>
      <c r="H5" s="163">
        <v>8.8144354096948412</v>
      </c>
      <c r="I5" s="163">
        <v>9.6933446530184195</v>
      </c>
      <c r="J5" s="163">
        <v>7.5491125267312018</v>
      </c>
      <c r="K5" s="163">
        <v>9.4205838644615216</v>
      </c>
      <c r="L5" s="796">
        <v>0.67571428571428527</v>
      </c>
      <c r="M5" s="98"/>
      <c r="N5" s="98"/>
      <c r="O5" s="98"/>
      <c r="P5" s="15"/>
      <c r="Q5" s="15"/>
    </row>
    <row r="6" spans="1:17" x14ac:dyDescent="0.25">
      <c r="A6" s="102"/>
      <c r="B6" s="610">
        <v>2005</v>
      </c>
      <c r="C6" s="162">
        <v>0.67571428571428793</v>
      </c>
      <c r="D6" s="162">
        <v>0.67571428571428493</v>
      </c>
      <c r="E6" s="162">
        <v>0.67571428571428571</v>
      </c>
      <c r="F6" s="163">
        <v>8.7941741512507807</v>
      </c>
      <c r="G6" s="163">
        <v>9.5664599077909926</v>
      </c>
      <c r="H6" s="163">
        <v>8.8269391648087829</v>
      </c>
      <c r="I6" s="163">
        <v>9.6667166313243111</v>
      </c>
      <c r="J6" s="163">
        <v>7.5504780504436937</v>
      </c>
      <c r="K6" s="163">
        <v>9.3862809891528247</v>
      </c>
      <c r="L6" s="796">
        <v>0.67571428571428427</v>
      </c>
      <c r="M6" s="98"/>
      <c r="N6" s="98"/>
      <c r="O6" s="98"/>
      <c r="P6" s="15"/>
      <c r="Q6" s="15"/>
    </row>
    <row r="7" spans="1:17" x14ac:dyDescent="0.25">
      <c r="A7" s="102"/>
      <c r="B7" s="610">
        <v>2020</v>
      </c>
      <c r="C7" s="162">
        <v>0.67571428571428527</v>
      </c>
      <c r="D7" s="162">
        <v>0.67571428571428549</v>
      </c>
      <c r="E7" s="162">
        <v>0.67571428571428471</v>
      </c>
      <c r="F7" s="163">
        <v>8.7534088120207869</v>
      </c>
      <c r="G7" s="163">
        <v>9.5641787875867887</v>
      </c>
      <c r="H7" s="163">
        <v>8.8525254025334501</v>
      </c>
      <c r="I7" s="163">
        <v>9.6333106590440032</v>
      </c>
      <c r="J7" s="163">
        <v>7.5293235248082055</v>
      </c>
      <c r="K7" s="163">
        <v>9.3766584062596241</v>
      </c>
      <c r="L7" s="796">
        <v>0.67571428571428471</v>
      </c>
      <c r="M7" s="98"/>
      <c r="N7" s="98"/>
      <c r="O7" s="98"/>
      <c r="P7" s="15"/>
      <c r="Q7" s="15"/>
    </row>
    <row r="8" spans="1:17" ht="15.75" thickBot="1" x14ac:dyDescent="0.3">
      <c r="A8" s="102"/>
      <c r="B8" s="797">
        <v>2022</v>
      </c>
      <c r="C8" s="798">
        <v>0.67571428571428449</v>
      </c>
      <c r="D8" s="798">
        <v>0.67571428571428604</v>
      </c>
      <c r="E8" s="798">
        <v>0.67571428571428582</v>
      </c>
      <c r="F8" s="799">
        <v>8.7426563408431193</v>
      </c>
      <c r="G8" s="799">
        <v>9.5258332574636686</v>
      </c>
      <c r="H8" s="799">
        <v>8.8495564954259187</v>
      </c>
      <c r="I8" s="799">
        <v>9.6232179683680847</v>
      </c>
      <c r="J8" s="799">
        <v>7.5307708712855881</v>
      </c>
      <c r="K8" s="799">
        <v>9.378940678842925</v>
      </c>
      <c r="L8" s="800">
        <v>0.67571428571428727</v>
      </c>
      <c r="M8" s="98"/>
      <c r="N8" s="98"/>
      <c r="O8" s="98"/>
      <c r="P8" s="15"/>
      <c r="Q8" s="15"/>
    </row>
    <row r="9" spans="1:17" ht="7.5" customHeight="1" x14ac:dyDescent="0.25">
      <c r="A9" s="102"/>
      <c r="B9" s="161"/>
      <c r="C9" s="162"/>
      <c r="D9" s="162"/>
      <c r="E9" s="162"/>
      <c r="F9" s="163"/>
      <c r="G9" s="163"/>
      <c r="H9" s="163"/>
      <c r="I9" s="163"/>
      <c r="J9" s="163"/>
      <c r="K9" s="163"/>
      <c r="L9" s="162"/>
      <c r="M9" s="98"/>
      <c r="N9" s="98"/>
      <c r="O9" s="98"/>
      <c r="P9" s="15"/>
      <c r="Q9" s="15"/>
    </row>
    <row r="10" spans="1:17" x14ac:dyDescent="0.25">
      <c r="A10" s="102"/>
      <c r="B10" s="106" t="s">
        <v>30</v>
      </c>
      <c r="C10" s="98"/>
      <c r="D10" s="98"/>
      <c r="E10" s="98"/>
      <c r="F10" s="98"/>
      <c r="G10" s="98"/>
      <c r="H10" s="98"/>
      <c r="I10" s="98"/>
      <c r="J10" s="98"/>
      <c r="K10" s="98"/>
      <c r="L10" s="98"/>
      <c r="M10" s="98"/>
      <c r="N10" s="98"/>
      <c r="O10" s="98"/>
      <c r="P10" s="15"/>
      <c r="Q10" s="15"/>
    </row>
    <row r="11" spans="1:17" ht="14.85" customHeight="1" x14ac:dyDescent="0.25">
      <c r="A11" s="102"/>
      <c r="B11" s="532" t="s">
        <v>721</v>
      </c>
      <c r="C11" s="410"/>
      <c r="D11" s="410"/>
      <c r="E11" s="410"/>
      <c r="F11" s="410"/>
      <c r="G11" s="410"/>
      <c r="H11" s="410"/>
      <c r="I11" s="410"/>
      <c r="J11" s="410"/>
      <c r="K11" s="410"/>
      <c r="L11" s="410"/>
      <c r="M11" s="98"/>
      <c r="N11" s="98"/>
      <c r="O11" s="98"/>
      <c r="P11" s="15"/>
      <c r="Q11" s="15"/>
    </row>
    <row r="12" spans="1:17" ht="14.85" customHeight="1" x14ac:dyDescent="0.25">
      <c r="A12" s="102"/>
      <c r="B12" s="532" t="s">
        <v>722</v>
      </c>
      <c r="C12" s="410"/>
      <c r="D12" s="410"/>
      <c r="E12" s="410"/>
      <c r="F12" s="410"/>
      <c r="G12" s="410"/>
      <c r="H12" s="410"/>
      <c r="I12" s="410"/>
      <c r="J12" s="410"/>
      <c r="K12" s="410"/>
      <c r="L12" s="410"/>
      <c r="M12" s="98"/>
      <c r="N12" s="98"/>
      <c r="O12" s="98"/>
      <c r="P12" s="15"/>
      <c r="Q12" s="15"/>
    </row>
    <row r="13" spans="1:17" ht="32.85" customHeight="1" x14ac:dyDescent="0.25">
      <c r="A13" s="102"/>
      <c r="B13" s="1026" t="s">
        <v>723</v>
      </c>
      <c r="C13" s="1026"/>
      <c r="D13" s="1026"/>
      <c r="E13" s="1026"/>
      <c r="F13" s="1026"/>
      <c r="G13" s="1026"/>
      <c r="H13" s="1026"/>
      <c r="I13" s="1026"/>
      <c r="J13" s="1026"/>
      <c r="K13" s="1026"/>
      <c r="L13" s="1026"/>
      <c r="M13" s="98"/>
      <c r="N13" s="98"/>
      <c r="O13" s="98"/>
      <c r="P13" s="15"/>
      <c r="Q13" s="15"/>
    </row>
    <row r="14" spans="1:17" ht="14.85" customHeight="1" x14ac:dyDescent="0.25">
      <c r="A14" s="102"/>
      <c r="B14" s="532" t="s">
        <v>724</v>
      </c>
      <c r="C14" s="410"/>
      <c r="D14" s="410"/>
      <c r="E14" s="410"/>
      <c r="F14" s="410"/>
      <c r="G14" s="410"/>
      <c r="H14" s="410"/>
      <c r="I14" s="410"/>
      <c r="J14" s="410"/>
      <c r="K14" s="410"/>
      <c r="L14" s="410"/>
      <c r="M14" s="98"/>
      <c r="N14" s="98"/>
      <c r="O14" s="98"/>
      <c r="P14" s="15"/>
    </row>
  </sheetData>
  <customSheetViews>
    <customSheetView guid="{0130A164-47D8-42ED-BFB0-B8B31D263DDE}" scale="110">
      <selection activeCell="Q24" sqref="Q24"/>
      <pageMargins left="0" right="0" top="0" bottom="0" header="0" footer="0"/>
      <pageSetup orientation="portrait" verticalDpi="0" r:id="rId1"/>
    </customSheetView>
  </customSheetViews>
  <mergeCells count="3">
    <mergeCell ref="B3:B4"/>
    <mergeCell ref="C3:L3"/>
    <mergeCell ref="B13:L13"/>
  </mergeCell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dimension ref="A1:S21"/>
  <sheetViews>
    <sheetView showGridLines="0" workbookViewId="0"/>
  </sheetViews>
  <sheetFormatPr baseColWidth="10" defaultColWidth="8.5703125" defaultRowHeight="15" x14ac:dyDescent="0.25"/>
  <cols>
    <col min="1" max="1" width="17" customWidth="1"/>
    <col min="2" max="2" width="15.42578125" customWidth="1"/>
    <col min="15" max="15" width="10.5703125" customWidth="1"/>
  </cols>
  <sheetData>
    <row r="1" spans="1:16" s="6" customFormat="1" ht="16.5" x14ac:dyDescent="0.25">
      <c r="A1" s="103" t="str">
        <f ca="1">MID(CELL("filename",A1),FIND("]",CELL("filename",A1))+1,256)</f>
        <v>Table A6.4–18</v>
      </c>
      <c r="B1" s="156" t="s">
        <v>725</v>
      </c>
      <c r="C1" s="102"/>
      <c r="D1" s="102"/>
      <c r="E1" s="102"/>
      <c r="F1" s="102"/>
      <c r="G1" s="102"/>
      <c r="H1" s="102"/>
      <c r="I1" s="102"/>
      <c r="J1" s="102"/>
      <c r="K1" s="102"/>
      <c r="L1" s="102"/>
      <c r="M1" s="102"/>
      <c r="N1" s="102"/>
      <c r="O1" s="102"/>
      <c r="P1" s="102"/>
    </row>
    <row r="2" spans="1:16" s="6" customFormat="1" ht="15.75" thickBot="1" x14ac:dyDescent="0.3">
      <c r="A2" s="102"/>
      <c r="B2" s="156"/>
      <c r="C2" s="102"/>
      <c r="D2" s="102"/>
      <c r="E2" s="102"/>
      <c r="F2" s="102"/>
      <c r="G2" s="102"/>
      <c r="H2" s="102"/>
      <c r="I2" s="102"/>
      <c r="J2" s="102"/>
      <c r="K2" s="102"/>
      <c r="L2" s="102"/>
      <c r="M2" s="102"/>
      <c r="N2" s="102"/>
      <c r="O2" s="102"/>
      <c r="P2" s="102"/>
    </row>
    <row r="3" spans="1:16" s="6" customFormat="1" ht="18" thickBot="1" x14ac:dyDescent="0.3">
      <c r="A3" s="102"/>
      <c r="B3" s="676"/>
      <c r="C3" s="1021" t="s">
        <v>726</v>
      </c>
      <c r="D3" s="1021"/>
      <c r="E3" s="1021"/>
      <c r="F3" s="1021"/>
      <c r="G3" s="1021"/>
      <c r="H3" s="1021"/>
      <c r="I3" s="1021"/>
      <c r="J3" s="1021"/>
      <c r="K3" s="1021"/>
      <c r="L3" s="1029"/>
      <c r="M3" s="98"/>
      <c r="N3" s="98"/>
      <c r="O3" s="98"/>
      <c r="P3" s="102"/>
    </row>
    <row r="4" spans="1:16" s="6" customFormat="1" x14ac:dyDescent="0.25">
      <c r="A4" s="449"/>
      <c r="B4" s="299"/>
      <c r="C4" s="158" t="s">
        <v>8</v>
      </c>
      <c r="D4" s="158" t="s">
        <v>7</v>
      </c>
      <c r="E4" s="158" t="s">
        <v>10</v>
      </c>
      <c r="F4" s="158" t="s">
        <v>13</v>
      </c>
      <c r="G4" s="158" t="s">
        <v>16</v>
      </c>
      <c r="H4" s="158" t="s">
        <v>14</v>
      </c>
      <c r="I4" s="158" t="s">
        <v>12</v>
      </c>
      <c r="J4" s="158" t="s">
        <v>15</v>
      </c>
      <c r="K4" s="158" t="s">
        <v>11</v>
      </c>
      <c r="L4" s="159" t="s">
        <v>9</v>
      </c>
      <c r="M4" s="98"/>
      <c r="N4" s="98"/>
      <c r="O4" s="98"/>
      <c r="P4" s="102"/>
    </row>
    <row r="5" spans="1:16" s="6" customFormat="1" ht="17.25" x14ac:dyDescent="0.25">
      <c r="A5" s="449"/>
      <c r="B5" s="299" t="s">
        <v>689</v>
      </c>
      <c r="C5" s="158"/>
      <c r="D5" s="158"/>
      <c r="E5" s="158"/>
      <c r="F5" s="158"/>
      <c r="G5" s="158"/>
      <c r="H5" s="158"/>
      <c r="I5" s="158"/>
      <c r="J5" s="158"/>
      <c r="K5" s="158"/>
      <c r="L5" s="159"/>
      <c r="M5" s="98"/>
      <c r="N5" s="98"/>
      <c r="O5" s="98"/>
      <c r="P5" s="102"/>
    </row>
    <row r="6" spans="1:16" s="6" customFormat="1" x14ac:dyDescent="0.25">
      <c r="A6" s="102"/>
      <c r="B6" s="611">
        <v>1990</v>
      </c>
      <c r="C6" s="160">
        <v>1.5945993477898326</v>
      </c>
      <c r="D6" s="160">
        <v>1.7651766182451629</v>
      </c>
      <c r="E6" s="160">
        <v>1.5736205087819957</v>
      </c>
      <c r="F6" s="160">
        <v>2.914742632842851</v>
      </c>
      <c r="G6" s="160">
        <v>2.2822436606477474</v>
      </c>
      <c r="H6" s="160">
        <v>2.8741041524633069</v>
      </c>
      <c r="I6" s="160">
        <v>3.049985407547616</v>
      </c>
      <c r="J6" s="160">
        <v>2.6619379034330195</v>
      </c>
      <c r="K6" s="160">
        <v>2.2595982407014326</v>
      </c>
      <c r="L6" s="782">
        <v>1.6013616977504326</v>
      </c>
      <c r="M6" s="98"/>
      <c r="N6" s="98"/>
      <c r="O6" s="98"/>
      <c r="P6" s="102"/>
    </row>
    <row r="7" spans="1:16" s="6" customFormat="1" x14ac:dyDescent="0.25">
      <c r="A7" s="102"/>
      <c r="B7" s="611">
        <v>2005</v>
      </c>
      <c r="C7" s="160">
        <v>1.6248518949940502</v>
      </c>
      <c r="D7" s="160">
        <v>1.7844604492249947</v>
      </c>
      <c r="E7" s="160">
        <v>1.6490768850669724</v>
      </c>
      <c r="F7" s="160">
        <v>3.1223536478428304</v>
      </c>
      <c r="G7" s="160">
        <v>2.1548452424433036</v>
      </c>
      <c r="H7" s="160">
        <v>3.1641251871366927</v>
      </c>
      <c r="I7" s="160">
        <v>3.4194212872364447</v>
      </c>
      <c r="J7" s="160">
        <v>3.0909249631516929</v>
      </c>
      <c r="K7" s="160">
        <v>2.7701744091050733</v>
      </c>
      <c r="L7" s="782">
        <v>1.6354830640112958</v>
      </c>
      <c r="M7" s="98"/>
      <c r="N7" s="98"/>
      <c r="O7" s="98"/>
      <c r="P7" s="102"/>
    </row>
    <row r="8" spans="1:16" s="6" customFormat="1" x14ac:dyDescent="0.25">
      <c r="A8" s="102"/>
      <c r="B8" s="611">
        <v>2015</v>
      </c>
      <c r="C8" s="160">
        <v>1.6199469856213187</v>
      </c>
      <c r="D8" s="160">
        <v>1.7251787528641418</v>
      </c>
      <c r="E8" s="160">
        <v>1.6396391713105081</v>
      </c>
      <c r="F8" s="160">
        <v>2.9535761124279611</v>
      </c>
      <c r="G8" s="160">
        <v>1.9277259635394952</v>
      </c>
      <c r="H8" s="160">
        <v>2.9882083209251138</v>
      </c>
      <c r="I8" s="160">
        <v>3.3034737163477836</v>
      </c>
      <c r="J8" s="160">
        <v>2.7480034852659361</v>
      </c>
      <c r="K8" s="160">
        <v>2.5842359744796881</v>
      </c>
      <c r="L8" s="782">
        <v>1.634457159626475</v>
      </c>
      <c r="M8" s="98"/>
      <c r="N8" s="98"/>
      <c r="O8" s="98"/>
      <c r="P8" s="102"/>
    </row>
    <row r="9" spans="1:16" s="6" customFormat="1" x14ac:dyDescent="0.25">
      <c r="A9" s="102"/>
      <c r="B9" s="611">
        <v>2020</v>
      </c>
      <c r="C9" s="160">
        <v>1.6291593702856793</v>
      </c>
      <c r="D9" s="160">
        <v>1.6515592727582962</v>
      </c>
      <c r="E9" s="160">
        <v>1.6013180864513226</v>
      </c>
      <c r="F9" s="160">
        <v>2.5249070136211218</v>
      </c>
      <c r="G9" s="160">
        <v>2.2232317075159247</v>
      </c>
      <c r="H9" s="160">
        <v>2.8027612442016974</v>
      </c>
      <c r="I9" s="160">
        <v>3.1622647029521973</v>
      </c>
      <c r="J9" s="160">
        <v>2.5526451912977186</v>
      </c>
      <c r="K9" s="160">
        <v>2.3407480648149384</v>
      </c>
      <c r="L9" s="782">
        <v>1.6479007766873766</v>
      </c>
      <c r="M9" s="98"/>
      <c r="N9" s="98"/>
      <c r="O9" s="98"/>
      <c r="P9" s="102"/>
    </row>
    <row r="10" spans="1:16" s="6" customFormat="1" x14ac:dyDescent="0.25">
      <c r="A10" s="102"/>
      <c r="B10" s="611">
        <v>2022</v>
      </c>
      <c r="C10" s="160">
        <v>1.6189059273484385</v>
      </c>
      <c r="D10" s="160">
        <v>1.6546478390741464</v>
      </c>
      <c r="E10" s="160">
        <v>1.6239304013432803</v>
      </c>
      <c r="F10" s="160">
        <v>2.77461381459011</v>
      </c>
      <c r="G10" s="160">
        <v>2.1532047009747517</v>
      </c>
      <c r="H10" s="160">
        <v>2.8680466624848648</v>
      </c>
      <c r="I10" s="160">
        <v>3.2079175384316643</v>
      </c>
      <c r="J10" s="160">
        <v>2.5931248131211833</v>
      </c>
      <c r="K10" s="160">
        <v>2.3825744280316243</v>
      </c>
      <c r="L10" s="782">
        <v>1.6327036617476296</v>
      </c>
      <c r="M10" s="98"/>
      <c r="N10" s="98"/>
      <c r="O10" s="98"/>
      <c r="P10" s="102"/>
    </row>
    <row r="11" spans="1:16" s="6" customFormat="1" ht="17.25" x14ac:dyDescent="0.25">
      <c r="A11" s="102"/>
      <c r="B11" s="595" t="s">
        <v>703</v>
      </c>
      <c r="C11" s="98"/>
      <c r="D11" s="98"/>
      <c r="E11" s="98"/>
      <c r="F11" s="98"/>
      <c r="G11" s="98"/>
      <c r="H11" s="98"/>
      <c r="I11" s="98"/>
      <c r="J11" s="98"/>
      <c r="K11" s="98"/>
      <c r="L11" s="392"/>
      <c r="M11" s="98"/>
      <c r="N11" s="98"/>
      <c r="O11" s="98"/>
      <c r="P11" s="102"/>
    </row>
    <row r="12" spans="1:16" s="6" customFormat="1" x14ac:dyDescent="0.25">
      <c r="A12" s="102"/>
      <c r="B12" s="611">
        <v>1990</v>
      </c>
      <c r="C12" s="160">
        <v>1.8759135389408372</v>
      </c>
      <c r="D12" s="160">
        <v>1.6642721415739827</v>
      </c>
      <c r="E12" s="160">
        <v>2.1004048674534967</v>
      </c>
      <c r="F12" s="160">
        <v>3.4729496101690707</v>
      </c>
      <c r="G12" s="160">
        <v>3.535714285714286</v>
      </c>
      <c r="H12" s="160">
        <v>3.5357142857142887</v>
      </c>
      <c r="I12" s="160">
        <v>3.0591927143740483</v>
      </c>
      <c r="J12" s="160">
        <v>3.5357142857142878</v>
      </c>
      <c r="K12" s="160">
        <v>3.446630906784141</v>
      </c>
      <c r="L12" s="782">
        <v>1.5669121844916722</v>
      </c>
      <c r="M12" s="98"/>
      <c r="N12" s="98"/>
      <c r="O12" s="98"/>
      <c r="P12" s="102"/>
    </row>
    <row r="13" spans="1:16" s="6" customFormat="1" x14ac:dyDescent="0.25">
      <c r="A13" s="102"/>
      <c r="B13" s="611">
        <v>2005</v>
      </c>
      <c r="C13" s="160">
        <v>1.8414367774214924</v>
      </c>
      <c r="D13" s="160">
        <v>1.7110113646223806</v>
      </c>
      <c r="E13" s="160">
        <v>2.0964783708449346</v>
      </c>
      <c r="F13" s="160">
        <v>3.4692965775936675</v>
      </c>
      <c r="G13" s="160">
        <v>3.5357142857142865</v>
      </c>
      <c r="H13" s="160">
        <v>3.5357142857142896</v>
      </c>
      <c r="I13" s="160">
        <v>3.0720576199141787</v>
      </c>
      <c r="J13" s="160">
        <v>3.5357142857142843</v>
      </c>
      <c r="K13" s="160">
        <v>3.4340177182492475</v>
      </c>
      <c r="L13" s="782">
        <v>1.5827956479738285</v>
      </c>
      <c r="M13" s="98"/>
      <c r="N13" s="98"/>
      <c r="O13" s="98"/>
      <c r="P13" s="102"/>
    </row>
    <row r="14" spans="1:16" s="6" customFormat="1" x14ac:dyDescent="0.25">
      <c r="A14" s="102"/>
      <c r="B14" s="611">
        <v>2015</v>
      </c>
      <c r="C14" s="160">
        <v>1.7802904078870689</v>
      </c>
      <c r="D14" s="160">
        <v>1.7107290645907505</v>
      </c>
      <c r="E14" s="160">
        <v>2.0976353578801827</v>
      </c>
      <c r="F14" s="160">
        <v>3.4705425088375166</v>
      </c>
      <c r="G14" s="160">
        <v>3.5357142857142869</v>
      </c>
      <c r="H14" s="160">
        <v>3.535714285714286</v>
      </c>
      <c r="I14" s="160">
        <v>3.0813018229025184</v>
      </c>
      <c r="J14" s="160">
        <v>3.5357142857142834</v>
      </c>
      <c r="K14" s="160">
        <v>3.4426016935143515</v>
      </c>
      <c r="L14" s="782">
        <v>1.5523966009257308</v>
      </c>
      <c r="M14" s="98"/>
      <c r="N14" s="98"/>
      <c r="O14" s="98"/>
      <c r="P14" s="102"/>
    </row>
    <row r="15" spans="1:16" s="6" customFormat="1" x14ac:dyDescent="0.25">
      <c r="A15" s="102"/>
      <c r="B15" s="611">
        <v>2020</v>
      </c>
      <c r="C15" s="160">
        <v>1.7872165467465622</v>
      </c>
      <c r="D15" s="160">
        <v>1.7089968372137512</v>
      </c>
      <c r="E15" s="160">
        <v>2.0607988229833776</v>
      </c>
      <c r="F15" s="160">
        <v>3.1907241835492726</v>
      </c>
      <c r="G15" s="160">
        <v>3.5857550956751889</v>
      </c>
      <c r="H15" s="160">
        <v>3.4931739964528052</v>
      </c>
      <c r="I15" s="160">
        <v>3.046822976487475</v>
      </c>
      <c r="J15" s="160">
        <v>3.4929168224474174</v>
      </c>
      <c r="K15" s="160">
        <v>3.3737984842137925</v>
      </c>
      <c r="L15" s="782">
        <v>1.5479798109762246</v>
      </c>
      <c r="M15" s="98"/>
      <c r="N15" s="98"/>
      <c r="O15" s="98"/>
      <c r="P15" s="102"/>
    </row>
    <row r="16" spans="1:16" s="6" customFormat="1" ht="15.75" thickBot="1" x14ac:dyDescent="0.3">
      <c r="A16" s="102"/>
      <c r="B16" s="680">
        <v>2022</v>
      </c>
      <c r="C16" s="785">
        <v>1.7749142055624572</v>
      </c>
      <c r="D16" s="785">
        <v>1.7214729637104802</v>
      </c>
      <c r="E16" s="785">
        <v>2.0973303137670189</v>
      </c>
      <c r="F16" s="785">
        <v>3.4671980348386957</v>
      </c>
      <c r="G16" s="785">
        <v>3.5357142857142816</v>
      </c>
      <c r="H16" s="785">
        <v>3.5357142857142798</v>
      </c>
      <c r="I16" s="785">
        <v>3.0812873005857648</v>
      </c>
      <c r="J16" s="785">
        <v>3.5357142857142843</v>
      </c>
      <c r="K16" s="785">
        <v>3.442440471338795</v>
      </c>
      <c r="L16" s="786">
        <v>1.5326303162708081</v>
      </c>
      <c r="M16" s="98"/>
      <c r="N16" s="98"/>
      <c r="O16" s="98"/>
      <c r="P16" s="102"/>
    </row>
    <row r="17" spans="1:19" s="6" customFormat="1" ht="8.1" customHeight="1" x14ac:dyDescent="0.25">
      <c r="A17" s="102"/>
      <c r="B17" s="161"/>
      <c r="C17" s="160"/>
      <c r="D17" s="160"/>
      <c r="E17" s="160"/>
      <c r="F17" s="160"/>
      <c r="G17" s="160"/>
      <c r="H17" s="160"/>
      <c r="I17" s="160"/>
      <c r="J17" s="160"/>
      <c r="K17" s="160"/>
      <c r="L17" s="160"/>
      <c r="M17" s="98"/>
      <c r="N17" s="98"/>
      <c r="O17" s="98"/>
      <c r="P17" s="102"/>
    </row>
    <row r="18" spans="1:19" s="6" customFormat="1" ht="14.1" customHeight="1" x14ac:dyDescent="0.25">
      <c r="A18" s="102"/>
      <c r="B18" s="106" t="s">
        <v>21</v>
      </c>
      <c r="C18" s="98"/>
      <c r="D18" s="98"/>
      <c r="E18" s="98"/>
      <c r="F18" s="98"/>
      <c r="G18" s="98"/>
      <c r="H18" s="98"/>
      <c r="I18" s="98"/>
      <c r="J18" s="98"/>
      <c r="K18" s="98"/>
      <c r="L18" s="98"/>
      <c r="M18" s="98"/>
      <c r="N18" s="98"/>
      <c r="O18" s="98"/>
      <c r="P18" s="102"/>
    </row>
    <row r="19" spans="1:19" s="6" customFormat="1" ht="83.25" customHeight="1" x14ac:dyDescent="0.25">
      <c r="A19" s="102"/>
      <c r="B19" s="1015" t="s">
        <v>727</v>
      </c>
      <c r="C19" s="1015"/>
      <c r="D19" s="1015"/>
      <c r="E19" s="1015"/>
      <c r="F19" s="1015"/>
      <c r="G19" s="1015"/>
      <c r="H19" s="1015"/>
      <c r="I19" s="1015"/>
      <c r="J19" s="1015"/>
      <c r="K19" s="1015"/>
      <c r="L19" s="1015"/>
      <c r="M19" s="98"/>
      <c r="N19" s="98"/>
      <c r="O19" s="98"/>
      <c r="P19" s="102"/>
    </row>
    <row r="20" spans="1:19" s="6" customFormat="1" ht="33" customHeight="1" x14ac:dyDescent="0.25">
      <c r="A20" s="102"/>
      <c r="B20" s="1015" t="s">
        <v>728</v>
      </c>
      <c r="C20" s="1015"/>
      <c r="D20" s="1015"/>
      <c r="E20" s="1015"/>
      <c r="F20" s="1015"/>
      <c r="G20" s="1015"/>
      <c r="H20" s="1015"/>
      <c r="I20" s="1015"/>
      <c r="J20" s="1015"/>
      <c r="K20" s="1015"/>
      <c r="L20" s="1015"/>
      <c r="M20" s="98"/>
      <c r="N20" s="98"/>
      <c r="O20" s="98"/>
      <c r="P20" s="102"/>
    </row>
    <row r="21" spans="1:19" x14ac:dyDescent="0.25">
      <c r="B21" s="53"/>
      <c r="C21" s="6"/>
      <c r="D21" s="6"/>
      <c r="E21" s="6"/>
      <c r="F21" s="6"/>
      <c r="G21" s="6"/>
      <c r="H21" s="6"/>
      <c r="I21" s="6"/>
      <c r="J21" s="6"/>
      <c r="K21" s="6"/>
      <c r="L21" s="6"/>
      <c r="M21" s="6"/>
      <c r="N21" s="6"/>
      <c r="O21" s="6"/>
      <c r="P21" s="6"/>
      <c r="Q21" s="6"/>
      <c r="R21" s="6"/>
      <c r="S21" s="6"/>
    </row>
  </sheetData>
  <customSheetViews>
    <customSheetView guid="{0130A164-47D8-42ED-BFB0-B8B31D263DDE}">
      <selection activeCell="B3" sqref="B3:L19"/>
      <pageMargins left="0" right="0" top="0" bottom="0" header="0" footer="0"/>
      <pageSetup orientation="portrait" r:id="rId1"/>
    </customSheetView>
  </customSheetViews>
  <mergeCells count="3">
    <mergeCell ref="C3:L3"/>
    <mergeCell ref="B19:L19"/>
    <mergeCell ref="B20:L20"/>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N19"/>
  <sheetViews>
    <sheetView showGridLines="0" zoomScaleNormal="100" workbookViewId="0"/>
  </sheetViews>
  <sheetFormatPr baseColWidth="10" defaultColWidth="9.42578125" defaultRowHeight="15.75" x14ac:dyDescent="0.25"/>
  <cols>
    <col min="1" max="1" width="14.42578125" style="4" customWidth="1"/>
    <col min="2" max="2" width="19.42578125" style="4" customWidth="1"/>
    <col min="3" max="3" width="13" style="4" customWidth="1"/>
    <col min="4" max="5" width="13.42578125" style="4" customWidth="1"/>
    <col min="6" max="16384" width="9.42578125" style="4"/>
  </cols>
  <sheetData>
    <row r="1" spans="1:14" x14ac:dyDescent="0.25">
      <c r="A1" s="59" t="str">
        <f ca="1">MID(CELL("filename",A1),FIND("]",CELL("filename",A1))+1,256)</f>
        <v>Table A6.1–5</v>
      </c>
      <c r="B1" s="64" t="s">
        <v>50</v>
      </c>
      <c r="C1" s="64"/>
      <c r="D1" s="64"/>
      <c r="E1" s="64"/>
      <c r="F1" s="64"/>
    </row>
    <row r="2" spans="1:14" x14ac:dyDescent="0.25">
      <c r="A2" s="65"/>
      <c r="B2" s="64"/>
      <c r="C2" s="64"/>
      <c r="D2" s="64"/>
      <c r="E2" s="64"/>
      <c r="F2" s="64"/>
    </row>
    <row r="3" spans="1:14" x14ac:dyDescent="0.25">
      <c r="A3" s="65"/>
      <c r="B3" s="895" t="s">
        <v>36</v>
      </c>
      <c r="C3" s="897" t="s">
        <v>51</v>
      </c>
      <c r="D3" s="897"/>
      <c r="E3" s="898"/>
      <c r="F3" s="64"/>
      <c r="G3" s="5"/>
      <c r="H3" s="5"/>
      <c r="I3" s="5"/>
      <c r="J3" s="5"/>
      <c r="K3" s="5"/>
      <c r="L3" s="5"/>
      <c r="M3" s="5"/>
      <c r="N3" s="5"/>
    </row>
    <row r="4" spans="1:14" ht="16.5" x14ac:dyDescent="0.25">
      <c r="A4" s="65"/>
      <c r="B4" s="896"/>
      <c r="C4" s="72" t="s">
        <v>52</v>
      </c>
      <c r="D4" s="72" t="s">
        <v>38</v>
      </c>
      <c r="E4" s="73" t="s">
        <v>39</v>
      </c>
      <c r="F4" s="64"/>
    </row>
    <row r="5" spans="1:14" x14ac:dyDescent="0.25">
      <c r="A5" s="65"/>
      <c r="B5" s="74" t="s">
        <v>53</v>
      </c>
      <c r="C5" s="75"/>
      <c r="D5" s="75"/>
      <c r="E5" s="76"/>
      <c r="F5" s="64"/>
    </row>
    <row r="6" spans="1:14" ht="16.5" x14ac:dyDescent="0.25">
      <c r="A6" s="65"/>
      <c r="B6" s="77" t="s">
        <v>54</v>
      </c>
      <c r="C6" s="75" t="s">
        <v>55</v>
      </c>
      <c r="D6" s="78" t="s">
        <v>56</v>
      </c>
      <c r="E6" s="79" t="s">
        <v>57</v>
      </c>
      <c r="F6" s="64"/>
    </row>
    <row r="7" spans="1:14" ht="16.5" x14ac:dyDescent="0.25">
      <c r="A7" s="65"/>
      <c r="B7" s="77" t="s">
        <v>58</v>
      </c>
      <c r="C7" s="75" t="s">
        <v>55</v>
      </c>
      <c r="D7" s="78" t="s">
        <v>59</v>
      </c>
      <c r="E7" s="79" t="s">
        <v>57</v>
      </c>
      <c r="F7" s="64"/>
      <c r="H7" s="718"/>
      <c r="I7" s="718"/>
    </row>
    <row r="8" spans="1:14" ht="16.5" x14ac:dyDescent="0.25">
      <c r="A8" s="65"/>
      <c r="B8" s="74" t="s">
        <v>60</v>
      </c>
      <c r="C8" s="78" t="s">
        <v>61</v>
      </c>
      <c r="D8" s="78" t="s">
        <v>59</v>
      </c>
      <c r="E8" s="79" t="s">
        <v>57</v>
      </c>
      <c r="F8" s="64"/>
      <c r="G8" s="11"/>
    </row>
    <row r="9" spans="1:14" ht="16.5" x14ac:dyDescent="0.25">
      <c r="A9" s="65"/>
      <c r="B9" s="80" t="s">
        <v>62</v>
      </c>
      <c r="C9" s="408" t="s">
        <v>63</v>
      </c>
      <c r="D9" s="81" t="s">
        <v>59</v>
      </c>
      <c r="E9" s="82" t="s">
        <v>57</v>
      </c>
      <c r="F9" s="64"/>
    </row>
    <row r="10" spans="1:14" x14ac:dyDescent="0.25">
      <c r="A10" s="65"/>
      <c r="B10" s="84"/>
      <c r="C10" s="75"/>
      <c r="D10" s="78"/>
      <c r="E10" s="78"/>
      <c r="F10" s="64"/>
    </row>
    <row r="11" spans="1:14" x14ac:dyDescent="0.25">
      <c r="A11" s="65"/>
      <c r="B11" s="58" t="s">
        <v>21</v>
      </c>
      <c r="C11" s="64"/>
      <c r="D11" s="64"/>
      <c r="E11" s="64"/>
      <c r="F11" s="64"/>
    </row>
    <row r="12" spans="1:14" x14ac:dyDescent="0.25">
      <c r="A12" s="65"/>
      <c r="B12" s="58" t="s">
        <v>64</v>
      </c>
      <c r="C12" s="64"/>
      <c r="D12" s="64"/>
      <c r="E12" s="64"/>
      <c r="F12" s="64"/>
    </row>
    <row r="13" spans="1:14" x14ac:dyDescent="0.25">
      <c r="A13" s="65"/>
      <c r="B13" s="58" t="s">
        <v>65</v>
      </c>
      <c r="C13" s="64"/>
      <c r="D13" s="64"/>
      <c r="E13" s="64"/>
      <c r="F13" s="64"/>
    </row>
    <row r="14" spans="1:14" ht="17.25" x14ac:dyDescent="0.25">
      <c r="A14" s="65"/>
      <c r="B14" s="60"/>
      <c r="C14" s="83"/>
      <c r="D14" s="64"/>
      <c r="E14" s="64"/>
      <c r="F14" s="64"/>
    </row>
    <row r="15" spans="1:14" x14ac:dyDescent="0.25">
      <c r="B15" s="14"/>
      <c r="C15" s="14"/>
      <c r="D15" s="14"/>
      <c r="E15" s="14"/>
      <c r="F15" s="14"/>
    </row>
    <row r="16" spans="1:14" x14ac:dyDescent="0.25">
      <c r="B16" s="14"/>
      <c r="C16" s="14"/>
      <c r="D16" s="14"/>
      <c r="E16" s="14"/>
      <c r="F16" s="14"/>
    </row>
    <row r="17" spans="2:6" x14ac:dyDescent="0.25">
      <c r="B17" s="14"/>
      <c r="C17" s="14"/>
      <c r="D17" s="14"/>
      <c r="E17" s="14"/>
      <c r="F17" s="14"/>
    </row>
    <row r="18" spans="2:6" x14ac:dyDescent="0.25">
      <c r="B18" s="14"/>
      <c r="C18" s="14"/>
      <c r="D18" s="14"/>
      <c r="E18" s="14"/>
      <c r="F18" s="14"/>
    </row>
    <row r="19" spans="2:6" ht="13.15" customHeight="1" x14ac:dyDescent="0.25">
      <c r="B19" s="14"/>
      <c r="C19" s="14"/>
      <c r="D19" s="14"/>
      <c r="E19" s="14"/>
      <c r="F19" s="14"/>
    </row>
  </sheetData>
  <customSheetViews>
    <customSheetView guid="{0130A164-47D8-42ED-BFB0-B8B31D263DDE}">
      <selection activeCell="B3" sqref="B3:E13"/>
      <pageMargins left="0" right="0" top="0" bottom="0" header="0" footer="0"/>
      <pageSetup paperSize="9" orientation="portrait" verticalDpi="0" r:id="rId1"/>
      <headerFooter alignWithMargins="0"/>
    </customSheetView>
  </customSheetViews>
  <mergeCells count="2">
    <mergeCell ref="B3:B4"/>
    <mergeCell ref="C3:E3"/>
  </mergeCells>
  <pageMargins left="0.75" right="0.75" top="1" bottom="1" header="0.5" footer="0.5"/>
  <pageSetup paperSize="9" orientation="portrait" verticalDpi="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7"/>
  <dimension ref="A1:Q10"/>
  <sheetViews>
    <sheetView showGridLines="0" workbookViewId="0"/>
  </sheetViews>
  <sheetFormatPr baseColWidth="10" defaultColWidth="8.5703125" defaultRowHeight="15" x14ac:dyDescent="0.25"/>
  <cols>
    <col min="1" max="1" width="17.5703125" style="6" customWidth="1"/>
    <col min="2" max="16384" width="8.5703125" style="6"/>
  </cols>
  <sheetData>
    <row r="1" spans="1:17" ht="16.5" x14ac:dyDescent="0.25">
      <c r="A1" s="102" t="str">
        <f ca="1">MID(CELL("filename",A1),FIND("]",CELL("filename",A1))+1,256)</f>
        <v>Table A6.4–19</v>
      </c>
      <c r="B1" s="156" t="s">
        <v>729</v>
      </c>
      <c r="C1" s="102"/>
      <c r="D1" s="102"/>
      <c r="E1" s="102"/>
      <c r="F1" s="102"/>
      <c r="G1" s="102"/>
      <c r="H1" s="102"/>
      <c r="I1" s="102"/>
      <c r="J1" s="102"/>
      <c r="K1" s="102"/>
      <c r="L1" s="102"/>
      <c r="M1" s="102"/>
      <c r="N1" s="102"/>
      <c r="O1" s="102"/>
      <c r="P1" s="102"/>
      <c r="Q1" s="102"/>
    </row>
    <row r="2" spans="1:17" ht="15.75" thickBot="1" x14ac:dyDescent="0.3">
      <c r="A2" s="102"/>
      <c r="B2" s="156"/>
      <c r="C2" s="102"/>
      <c r="D2" s="102"/>
      <c r="E2" s="102"/>
      <c r="F2" s="102"/>
      <c r="G2" s="102"/>
      <c r="H2" s="102"/>
      <c r="I2" s="102"/>
      <c r="J2" s="102"/>
      <c r="K2" s="102"/>
      <c r="L2" s="102"/>
      <c r="M2" s="102"/>
      <c r="N2" s="102"/>
      <c r="O2" s="102"/>
      <c r="P2" s="102"/>
      <c r="Q2" s="102"/>
    </row>
    <row r="3" spans="1:17" ht="18" thickBot="1" x14ac:dyDescent="0.3">
      <c r="A3" s="102"/>
      <c r="B3" s="676"/>
      <c r="C3" s="1021" t="s">
        <v>730</v>
      </c>
      <c r="D3" s="1021"/>
      <c r="E3" s="1021"/>
      <c r="F3" s="1021"/>
      <c r="G3" s="1021"/>
      <c r="H3" s="1021"/>
      <c r="I3" s="1021"/>
      <c r="J3" s="1021"/>
      <c r="K3" s="1021"/>
      <c r="L3" s="1030"/>
      <c r="M3" s="102"/>
      <c r="N3" s="102"/>
      <c r="O3" s="102"/>
      <c r="P3" s="102"/>
      <c r="Q3" s="102"/>
    </row>
    <row r="4" spans="1:17" x14ac:dyDescent="0.25">
      <c r="A4" s="102"/>
      <c r="B4" s="595" t="s">
        <v>4</v>
      </c>
      <c r="C4" s="158" t="s">
        <v>8</v>
      </c>
      <c r="D4" s="158" t="s">
        <v>7</v>
      </c>
      <c r="E4" s="158" t="s">
        <v>10</v>
      </c>
      <c r="F4" s="158" t="s">
        <v>13</v>
      </c>
      <c r="G4" s="158" t="s">
        <v>16</v>
      </c>
      <c r="H4" s="158" t="s">
        <v>14</v>
      </c>
      <c r="I4" s="158" t="s">
        <v>12</v>
      </c>
      <c r="J4" s="158" t="s">
        <v>15</v>
      </c>
      <c r="K4" s="158" t="s">
        <v>11</v>
      </c>
      <c r="L4" s="159" t="s">
        <v>9</v>
      </c>
      <c r="M4" s="102"/>
      <c r="N4" s="102"/>
      <c r="O4" s="102"/>
      <c r="P4" s="102"/>
      <c r="Q4" s="102"/>
    </row>
    <row r="5" spans="1:17" x14ac:dyDescent="0.25">
      <c r="A5" s="102"/>
      <c r="B5" s="611">
        <v>1990</v>
      </c>
      <c r="C5" s="162">
        <v>0.20294900790052434</v>
      </c>
      <c r="D5" s="162">
        <v>0.1835195151335218</v>
      </c>
      <c r="E5" s="162">
        <v>0.19388710722168925</v>
      </c>
      <c r="F5" s="162">
        <v>0.13248830149285684</v>
      </c>
      <c r="G5" s="162">
        <v>0.10373834821126121</v>
      </c>
      <c r="H5" s="162">
        <v>0.13064109783924119</v>
      </c>
      <c r="I5" s="162">
        <v>0.13863570034307354</v>
      </c>
      <c r="J5" s="162">
        <v>0.12099717742877365</v>
      </c>
      <c r="K5" s="162">
        <v>0.10270901094097427</v>
      </c>
      <c r="L5" s="796">
        <v>0.20380967062278227</v>
      </c>
      <c r="M5" s="102"/>
      <c r="N5" s="102"/>
      <c r="O5" s="102"/>
      <c r="P5" s="102"/>
      <c r="Q5" s="102"/>
    </row>
    <row r="6" spans="1:17" x14ac:dyDescent="0.25">
      <c r="A6" s="102"/>
      <c r="B6" s="611">
        <v>2005</v>
      </c>
      <c r="C6" s="162">
        <v>0.20679933209015181</v>
      </c>
      <c r="D6" s="162">
        <v>0.1936981328592067</v>
      </c>
      <c r="E6" s="162">
        <v>0.20386992741272386</v>
      </c>
      <c r="F6" s="162">
        <v>0.14192516581103784</v>
      </c>
      <c r="G6" s="162">
        <v>9.7947511020150188E-2</v>
      </c>
      <c r="H6" s="162">
        <v>0.143823872142577</v>
      </c>
      <c r="I6" s="162">
        <v>0.15542824032892935</v>
      </c>
      <c r="J6" s="162">
        <v>0.14049658923416786</v>
      </c>
      <c r="K6" s="162">
        <v>0.12591701859568513</v>
      </c>
      <c r="L6" s="796">
        <v>0.20815238996507462</v>
      </c>
      <c r="M6" s="102"/>
      <c r="N6" s="102"/>
      <c r="O6" s="102"/>
      <c r="P6" s="102"/>
      <c r="Q6" s="102"/>
    </row>
    <row r="7" spans="1:17" x14ac:dyDescent="0.25">
      <c r="A7" s="102"/>
      <c r="B7" s="611">
        <v>2020</v>
      </c>
      <c r="C7" s="162">
        <v>0.20596015484706254</v>
      </c>
      <c r="D7" s="162">
        <v>0.18736133935185531</v>
      </c>
      <c r="E7" s="162">
        <v>0.20170402243953223</v>
      </c>
      <c r="F7" s="162">
        <v>0.12602867809655705</v>
      </c>
      <c r="G7" s="162">
        <v>9.3207688245674478E-2</v>
      </c>
      <c r="H7" s="162">
        <v>0.13212801273029409</v>
      </c>
      <c r="I7" s="162">
        <v>0.14809127888024426</v>
      </c>
      <c r="J7" s="162">
        <v>0.12108603979492834</v>
      </c>
      <c r="K7" s="162">
        <v>0.10973165320268537</v>
      </c>
      <c r="L7" s="796">
        <v>0.20801999732775639</v>
      </c>
      <c r="M7" s="102"/>
      <c r="N7" s="102"/>
      <c r="O7" s="102"/>
      <c r="P7" s="102"/>
      <c r="Q7" s="102"/>
    </row>
    <row r="8" spans="1:17" ht="15.75" thickBot="1" x14ac:dyDescent="0.3">
      <c r="A8" s="102"/>
      <c r="B8" s="680">
        <v>2022</v>
      </c>
      <c r="C8" s="798">
        <v>0.2060425725716199</v>
      </c>
      <c r="D8" s="798">
        <v>0.18655115814376796</v>
      </c>
      <c r="E8" s="798">
        <v>0.20128808806070989</v>
      </c>
      <c r="F8" s="798">
        <v>0.12611880975409578</v>
      </c>
      <c r="G8" s="798">
        <v>9.7872940953397825E-2</v>
      </c>
      <c r="H8" s="798">
        <v>0.13036575738567568</v>
      </c>
      <c r="I8" s="798">
        <v>0.14581443356507587</v>
      </c>
      <c r="J8" s="798">
        <v>0.11786930968732653</v>
      </c>
      <c r="K8" s="798">
        <v>0.10829883763780104</v>
      </c>
      <c r="L8" s="800">
        <v>0.20779864785878915</v>
      </c>
      <c r="M8" s="102"/>
      <c r="N8" s="102"/>
      <c r="O8" s="102"/>
      <c r="P8" s="102"/>
      <c r="Q8" s="102"/>
    </row>
    <row r="9" spans="1:17" ht="30.75" customHeight="1" x14ac:dyDescent="0.25">
      <c r="A9" s="102"/>
      <c r="B9" s="1015" t="s">
        <v>159</v>
      </c>
      <c r="C9" s="1015"/>
      <c r="D9" s="1015"/>
      <c r="E9" s="1015"/>
      <c r="F9" s="1015"/>
      <c r="G9" s="1015"/>
      <c r="H9" s="1015"/>
      <c r="I9" s="1015"/>
      <c r="J9" s="1015"/>
      <c r="K9" s="1015"/>
      <c r="L9" s="1015"/>
      <c r="M9" s="102"/>
      <c r="N9" s="102"/>
      <c r="O9" s="102"/>
      <c r="P9" s="102"/>
      <c r="Q9" s="102"/>
    </row>
    <row r="10" spans="1:17" ht="45.6" customHeight="1" x14ac:dyDescent="0.25">
      <c r="B10" s="1122" t="s">
        <v>731</v>
      </c>
      <c r="C10" s="1122"/>
      <c r="D10" s="1122"/>
      <c r="E10" s="1122"/>
      <c r="F10" s="1122"/>
      <c r="G10" s="1122"/>
      <c r="H10" s="1122"/>
      <c r="I10" s="1122"/>
      <c r="J10" s="1122"/>
      <c r="K10" s="1122"/>
      <c r="L10" s="1122"/>
    </row>
  </sheetData>
  <customSheetViews>
    <customSheetView guid="{0130A164-47D8-42ED-BFB0-B8B31D263DDE}">
      <selection activeCell="AC26" sqref="AC26"/>
      <pageMargins left="0" right="0" top="0" bottom="0" header="0" footer="0"/>
      <pageSetup orientation="portrait" r:id="rId1"/>
    </customSheetView>
  </customSheetViews>
  <mergeCells count="3">
    <mergeCell ref="C3:L3"/>
    <mergeCell ref="B9:L9"/>
    <mergeCell ref="B10:L10"/>
  </mergeCells>
  <pageMargins left="0.7" right="0.7" top="0.75" bottom="0.75" header="0.3" footer="0.3"/>
  <pageSetup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8"/>
  <dimension ref="A1:M27"/>
  <sheetViews>
    <sheetView showGridLines="0" workbookViewId="0"/>
  </sheetViews>
  <sheetFormatPr baseColWidth="10" defaultColWidth="8.5703125" defaultRowHeight="15" x14ac:dyDescent="0.25"/>
  <cols>
    <col min="1" max="1" width="18.42578125" style="6" customWidth="1"/>
    <col min="2" max="2" width="19.42578125" style="6" customWidth="1"/>
    <col min="3" max="16384" width="8.5703125" style="6"/>
  </cols>
  <sheetData>
    <row r="1" spans="1:13" ht="16.5" x14ac:dyDescent="0.25">
      <c r="A1" s="102" t="str">
        <f ca="1">MID(CELL("filename",A1),FIND("]",CELL("filename",A1))+1,256)</f>
        <v>Table A6.4–20</v>
      </c>
      <c r="B1" s="156" t="s">
        <v>732</v>
      </c>
      <c r="C1" s="102"/>
      <c r="D1" s="102"/>
      <c r="E1" s="102"/>
      <c r="F1" s="102"/>
      <c r="G1" s="102"/>
      <c r="H1" s="102"/>
      <c r="I1" s="102"/>
      <c r="J1" s="102"/>
      <c r="K1" s="102"/>
      <c r="L1" s="102"/>
      <c r="M1" s="102"/>
    </row>
    <row r="2" spans="1:13" x14ac:dyDescent="0.25">
      <c r="A2" s="102"/>
      <c r="B2" s="156"/>
      <c r="C2" s="102"/>
      <c r="D2" s="102"/>
      <c r="E2" s="102"/>
      <c r="F2" s="102"/>
      <c r="G2" s="102"/>
      <c r="H2" s="102"/>
      <c r="I2" s="102"/>
      <c r="J2" s="102"/>
      <c r="K2" s="102"/>
      <c r="L2" s="102"/>
      <c r="M2" s="102"/>
    </row>
    <row r="3" spans="1:13" ht="15.75" thickBot="1" x14ac:dyDescent="0.3">
      <c r="B3" s="42"/>
    </row>
    <row r="4" spans="1:13" ht="18" thickBot="1" x14ac:dyDescent="0.3">
      <c r="B4" s="681"/>
      <c r="C4" s="1031" t="s">
        <v>733</v>
      </c>
      <c r="D4" s="1031"/>
      <c r="E4" s="1031"/>
      <c r="F4" s="1031"/>
      <c r="G4" s="1031"/>
      <c r="H4" s="1031"/>
      <c r="I4" s="1032"/>
      <c r="J4" s="495"/>
      <c r="K4" s="495"/>
    </row>
    <row r="5" spans="1:13" x14ac:dyDescent="0.25">
      <c r="B5" s="556"/>
      <c r="C5" s="496" t="s">
        <v>8</v>
      </c>
      <c r="D5" s="158" t="s">
        <v>7</v>
      </c>
      <c r="E5" s="158" t="s">
        <v>10</v>
      </c>
      <c r="F5" s="158" t="s">
        <v>734</v>
      </c>
      <c r="G5" s="158" t="s">
        <v>12</v>
      </c>
      <c r="H5" s="158" t="s">
        <v>11</v>
      </c>
      <c r="I5" s="159" t="s">
        <v>9</v>
      </c>
      <c r="J5" s="495"/>
      <c r="K5" s="495"/>
    </row>
    <row r="6" spans="1:13" x14ac:dyDescent="0.25">
      <c r="B6" s="556" t="s">
        <v>735</v>
      </c>
      <c r="C6" s="496"/>
      <c r="D6" s="158"/>
      <c r="E6" s="158"/>
      <c r="F6" s="158"/>
      <c r="G6" s="158"/>
      <c r="H6" s="158"/>
      <c r="I6" s="159"/>
      <c r="J6" s="495"/>
      <c r="K6" s="495"/>
    </row>
    <row r="7" spans="1:13" x14ac:dyDescent="0.25">
      <c r="B7" s="801">
        <v>1990</v>
      </c>
      <c r="C7" s="497">
        <v>8.2153181196747642</v>
      </c>
      <c r="D7" s="497">
        <v>7.0170153848507155</v>
      </c>
      <c r="E7" s="497">
        <v>9.1448541277455409</v>
      </c>
      <c r="F7" s="497">
        <v>7.7178095740284789</v>
      </c>
      <c r="G7" s="802">
        <v>14.999631929217545</v>
      </c>
      <c r="H7" s="802">
        <v>17.554668608571735</v>
      </c>
      <c r="I7" s="498">
        <v>5.0932606084788317</v>
      </c>
      <c r="J7" s="495"/>
      <c r="K7" s="495"/>
    </row>
    <row r="8" spans="1:13" x14ac:dyDescent="0.25">
      <c r="B8" s="801">
        <v>2005</v>
      </c>
      <c r="C8" s="497">
        <v>7.5784562004536076</v>
      </c>
      <c r="D8" s="497">
        <v>7.273216065064557</v>
      </c>
      <c r="E8" s="497">
        <v>8.5357511839672053</v>
      </c>
      <c r="F8" s="497">
        <v>8.367340024495947</v>
      </c>
      <c r="G8" s="802">
        <v>15.864152591770592</v>
      </c>
      <c r="H8" s="802">
        <v>20.709610699941738</v>
      </c>
      <c r="I8" s="498">
        <v>4.2625648581380959</v>
      </c>
      <c r="J8" s="495"/>
      <c r="K8" s="495"/>
    </row>
    <row r="9" spans="1:13" x14ac:dyDescent="0.25">
      <c r="B9" s="801">
        <v>2015</v>
      </c>
      <c r="C9" s="497">
        <v>7.8666323440590418</v>
      </c>
      <c r="D9" s="497">
        <v>8.2627680197258346</v>
      </c>
      <c r="E9" s="497">
        <v>8.8919986050833728</v>
      </c>
      <c r="F9" s="497">
        <v>9.1805151513895069</v>
      </c>
      <c r="G9" s="802">
        <v>16.64636331675959</v>
      </c>
      <c r="H9" s="802">
        <v>22.556611754761445</v>
      </c>
      <c r="I9" s="498">
        <v>4.1117658965664061</v>
      </c>
      <c r="J9" s="495"/>
      <c r="K9" s="495"/>
    </row>
    <row r="10" spans="1:13" x14ac:dyDescent="0.25">
      <c r="B10" s="801">
        <v>2020</v>
      </c>
      <c r="C10" s="497">
        <v>8.1570389060032369</v>
      </c>
      <c r="D10" s="497">
        <v>8.3162181344573032</v>
      </c>
      <c r="E10" s="497">
        <v>9.7344549674302954</v>
      </c>
      <c r="F10" s="497">
        <v>9.3652723790845087</v>
      </c>
      <c r="G10" s="802">
        <v>16.715944576189905</v>
      </c>
      <c r="H10" s="802">
        <v>22.77543126061472</v>
      </c>
      <c r="I10" s="498">
        <v>4.0960009913955693</v>
      </c>
      <c r="J10" s="495"/>
      <c r="K10" s="495"/>
    </row>
    <row r="11" spans="1:13" x14ac:dyDescent="0.25">
      <c r="B11" s="801">
        <v>2021</v>
      </c>
      <c r="C11" s="497">
        <v>8.2031648352479749</v>
      </c>
      <c r="D11" s="497">
        <v>8.2836341916553824</v>
      </c>
      <c r="E11" s="497">
        <v>9.8820717547683188</v>
      </c>
      <c r="F11" s="497">
        <v>9.3205248689838598</v>
      </c>
      <c r="G11" s="802">
        <v>16.718022605597916</v>
      </c>
      <c r="H11" s="802">
        <v>22.818862631677412</v>
      </c>
      <c r="I11" s="498">
        <v>4.1087444557611432</v>
      </c>
      <c r="J11" s="495"/>
      <c r="K11" s="495"/>
    </row>
    <row r="12" spans="1:13" x14ac:dyDescent="0.25">
      <c r="B12" s="801">
        <v>2022</v>
      </c>
      <c r="C12" s="497">
        <v>8.2523774198807551</v>
      </c>
      <c r="D12" s="497">
        <v>8.2871803048411827</v>
      </c>
      <c r="E12" s="497">
        <v>10.02716031489533</v>
      </c>
      <c r="F12" s="802">
        <v>9.4764017282695736</v>
      </c>
      <c r="G12" s="802">
        <v>16.751569976840806</v>
      </c>
      <c r="H12" s="802">
        <v>22.798154516415941</v>
      </c>
      <c r="I12" s="498">
        <v>4.0769357649378266</v>
      </c>
    </row>
    <row r="13" spans="1:13" x14ac:dyDescent="0.25">
      <c r="B13" s="556" t="s">
        <v>736</v>
      </c>
      <c r="C13" s="496"/>
      <c r="D13" s="499"/>
      <c r="E13" s="499"/>
      <c r="F13" s="499"/>
      <c r="G13" s="499"/>
      <c r="H13" s="499"/>
      <c r="I13" s="498"/>
    </row>
    <row r="14" spans="1:13" x14ac:dyDescent="0.25">
      <c r="B14" s="801">
        <v>1990</v>
      </c>
      <c r="C14" s="802">
        <v>10.198793597085835</v>
      </c>
      <c r="D14" s="497">
        <v>5.7277603359892799</v>
      </c>
      <c r="E14" s="802">
        <v>11.524410791230164</v>
      </c>
      <c r="F14" s="802">
        <v>12.372791983151131</v>
      </c>
      <c r="G14" s="802">
        <v>19.215698365613818</v>
      </c>
      <c r="H14" s="802">
        <v>24.478939653502707</v>
      </c>
      <c r="I14" s="498">
        <v>7.908765688103788</v>
      </c>
    </row>
    <row r="15" spans="1:13" x14ac:dyDescent="0.25">
      <c r="B15" s="801">
        <v>2005</v>
      </c>
      <c r="C15" s="497">
        <v>8.8093868437386078</v>
      </c>
      <c r="D15" s="497">
        <v>4.8522329726951989</v>
      </c>
      <c r="E15" s="802">
        <v>10.795422541401491</v>
      </c>
      <c r="F15" s="802">
        <v>12.992051416003175</v>
      </c>
      <c r="G15" s="802">
        <v>19.598855948293139</v>
      </c>
      <c r="H15" s="802">
        <v>28.442181238243982</v>
      </c>
      <c r="I15" s="498">
        <v>6.8881481109058491</v>
      </c>
    </row>
    <row r="16" spans="1:13" x14ac:dyDescent="0.25">
      <c r="B16" s="801">
        <v>2015</v>
      </c>
      <c r="C16" s="497">
        <v>8.956518018630323</v>
      </c>
      <c r="D16" s="497">
        <v>5.1774265661123096</v>
      </c>
      <c r="E16" s="802">
        <v>10.819399440462893</v>
      </c>
      <c r="F16" s="802">
        <v>13.893305285701148</v>
      </c>
      <c r="G16" s="802">
        <v>20.440035502819764</v>
      </c>
      <c r="H16" s="802">
        <v>30.03504570036058</v>
      </c>
      <c r="I16" s="498">
        <v>6.6193939046786641</v>
      </c>
    </row>
    <row r="17" spans="1:13" x14ac:dyDescent="0.25">
      <c r="B17" s="801">
        <v>2020</v>
      </c>
      <c r="C17" s="497">
        <v>9.0582516296381321</v>
      </c>
      <c r="D17" s="497">
        <v>4.9743904846881586</v>
      </c>
      <c r="E17" s="802">
        <v>10.331637019258089</v>
      </c>
      <c r="F17" s="802">
        <v>14.242217153689337</v>
      </c>
      <c r="G17" s="802">
        <v>20.420539340645629</v>
      </c>
      <c r="H17" s="802">
        <v>30.054926359386204</v>
      </c>
      <c r="I17" s="498">
        <v>6.6187460087066308</v>
      </c>
    </row>
    <row r="18" spans="1:13" x14ac:dyDescent="0.25">
      <c r="B18" s="801">
        <v>2021</v>
      </c>
      <c r="C18" s="497">
        <v>9.064323173321343</v>
      </c>
      <c r="D18" s="497">
        <v>4.8051289691073276</v>
      </c>
      <c r="E18" s="802">
        <v>10.223293103763019</v>
      </c>
      <c r="F18" s="802">
        <v>14.325513390629318</v>
      </c>
      <c r="G18" s="802">
        <v>20.388203626471604</v>
      </c>
      <c r="H18" s="802">
        <v>29.86888485174234</v>
      </c>
      <c r="I18" s="498">
        <v>6.6213751295401497</v>
      </c>
    </row>
    <row r="19" spans="1:13" x14ac:dyDescent="0.25">
      <c r="B19" s="801">
        <v>2022</v>
      </c>
      <c r="C19" s="497">
        <v>9.0765058042368771</v>
      </c>
      <c r="D19" s="497">
        <v>4.77321867707336</v>
      </c>
      <c r="E19" s="802">
        <v>10.123109861247992</v>
      </c>
      <c r="F19" s="802">
        <v>14.382307010426569</v>
      </c>
      <c r="G19" s="802">
        <v>20.367962849801149</v>
      </c>
      <c r="H19" s="802">
        <v>29.799789860025605</v>
      </c>
      <c r="I19" s="498">
        <v>6.6205131531467458</v>
      </c>
    </row>
    <row r="20" spans="1:13" x14ac:dyDescent="0.25">
      <c r="B20" s="556" t="s">
        <v>737</v>
      </c>
      <c r="C20" s="500"/>
      <c r="D20" s="497"/>
      <c r="E20" s="499"/>
      <c r="F20" s="499"/>
      <c r="G20" s="499"/>
      <c r="H20" s="499"/>
      <c r="I20" s="498"/>
    </row>
    <row r="21" spans="1:13" x14ac:dyDescent="0.25">
      <c r="B21" s="801">
        <v>1990</v>
      </c>
      <c r="C21" s="497">
        <v>8.2926598651873213</v>
      </c>
      <c r="D21" s="497">
        <v>4.8266064226675258</v>
      </c>
      <c r="E21" s="497">
        <v>8.7728445429144912</v>
      </c>
      <c r="F21" s="497">
        <v>8.6089127179040243</v>
      </c>
      <c r="G21" s="802">
        <v>13.561401626302583</v>
      </c>
      <c r="H21" s="802">
        <v>15.033263519299725</v>
      </c>
      <c r="I21" s="498">
        <v>6.5591907023757789</v>
      </c>
    </row>
    <row r="22" spans="1:13" x14ac:dyDescent="0.25">
      <c r="B22" s="801">
        <v>2005</v>
      </c>
      <c r="C22" s="497">
        <v>8.0924980937391915</v>
      </c>
      <c r="D22" s="497">
        <v>5.3690346422960111</v>
      </c>
      <c r="E22" s="497">
        <v>8.2280557428026739</v>
      </c>
      <c r="F22" s="497">
        <v>9.3467373330182575</v>
      </c>
      <c r="G22" s="802">
        <v>15.518820643645846</v>
      </c>
      <c r="H22" s="802">
        <v>21.100698536115008</v>
      </c>
      <c r="I22" s="498">
        <v>5.8111669179820371</v>
      </c>
    </row>
    <row r="23" spans="1:13" x14ac:dyDescent="0.25">
      <c r="B23" s="801">
        <v>2015</v>
      </c>
      <c r="C23" s="497">
        <v>8.313034498352172</v>
      </c>
      <c r="D23" s="497">
        <v>6.108191047086029</v>
      </c>
      <c r="E23" s="497">
        <v>9.0228964870835657</v>
      </c>
      <c r="F23" s="497">
        <v>10.870910706409544</v>
      </c>
      <c r="G23" s="802">
        <v>16.50669081212444</v>
      </c>
      <c r="H23" s="802">
        <v>23.166586273389452</v>
      </c>
      <c r="I23" s="498">
        <v>5.6278244842131304</v>
      </c>
    </row>
    <row r="24" spans="1:13" x14ac:dyDescent="0.25">
      <c r="B24" s="801">
        <v>2020</v>
      </c>
      <c r="C24" s="497">
        <v>8.4772100782283157</v>
      </c>
      <c r="D24" s="497">
        <v>5.1101081329695139</v>
      </c>
      <c r="E24" s="497">
        <v>8.8102759332600495</v>
      </c>
      <c r="F24" s="802">
        <v>11.139881831762807</v>
      </c>
      <c r="G24" s="802">
        <v>17.353935644071662</v>
      </c>
      <c r="H24" s="802">
        <v>25.142624914014373</v>
      </c>
      <c r="I24" s="498">
        <v>5.6802043470927845</v>
      </c>
    </row>
    <row r="25" spans="1:13" x14ac:dyDescent="0.25">
      <c r="B25" s="801">
        <v>2021</v>
      </c>
      <c r="C25" s="497">
        <v>8.5462432814352383</v>
      </c>
      <c r="D25" s="497">
        <v>5.8859450909306261</v>
      </c>
      <c r="E25" s="497">
        <v>8.7945008131514282</v>
      </c>
      <c r="F25" s="802">
        <v>11.409281021356751</v>
      </c>
      <c r="G25" s="802">
        <v>17.357589560516001</v>
      </c>
      <c r="H25" s="802">
        <v>23.563873496182435</v>
      </c>
      <c r="I25" s="498">
        <v>5.6830580702677054</v>
      </c>
    </row>
    <row r="26" spans="1:13" ht="15.75" thickBot="1" x14ac:dyDescent="0.3">
      <c r="B26" s="803">
        <v>2022</v>
      </c>
      <c r="C26" s="804">
        <v>8.5432817685869296</v>
      </c>
      <c r="D26" s="804">
        <v>5.3171176422487667</v>
      </c>
      <c r="E26" s="804">
        <v>8.5909628493585757</v>
      </c>
      <c r="F26" s="805">
        <v>11.391750386175296</v>
      </c>
      <c r="G26" s="805">
        <v>17.051662929047747</v>
      </c>
      <c r="H26" s="805">
        <v>23.314834953086333</v>
      </c>
      <c r="I26" s="806">
        <v>5.6720850497443402</v>
      </c>
    </row>
    <row r="27" spans="1:13" ht="44.65" customHeight="1" x14ac:dyDescent="0.25">
      <c r="A27" s="102"/>
      <c r="B27" s="1026" t="s">
        <v>738</v>
      </c>
      <c r="C27" s="1026"/>
      <c r="D27" s="1026"/>
      <c r="E27" s="1026"/>
      <c r="F27" s="1026"/>
      <c r="G27" s="1026"/>
      <c r="H27" s="1026"/>
      <c r="I27" s="1026"/>
      <c r="J27" s="149"/>
      <c r="K27" s="149"/>
      <c r="L27" s="102"/>
      <c r="M27" s="102"/>
    </row>
  </sheetData>
  <customSheetViews>
    <customSheetView guid="{0130A164-47D8-42ED-BFB0-B8B31D263DDE}">
      <selection activeCell="B4" sqref="B4:I26"/>
      <pageMargins left="0" right="0" top="0" bottom="0" header="0" footer="0"/>
      <pageSetup orientation="portrait" r:id="rId1"/>
    </customSheetView>
  </customSheetViews>
  <mergeCells count="2">
    <mergeCell ref="C4:I4"/>
    <mergeCell ref="B27:I27"/>
  </mergeCell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9"/>
  <dimension ref="A1:M13"/>
  <sheetViews>
    <sheetView showGridLines="0" workbookViewId="0"/>
  </sheetViews>
  <sheetFormatPr baseColWidth="10" defaultColWidth="8.5703125" defaultRowHeight="15" x14ac:dyDescent="0.25"/>
  <cols>
    <col min="1" max="1" width="18.42578125" customWidth="1"/>
  </cols>
  <sheetData>
    <row r="1" spans="1:13" s="6" customFormat="1" ht="16.5" x14ac:dyDescent="0.25">
      <c r="A1" s="102" t="str">
        <f ca="1">MID(CELL("filename",A1),FIND("]",CELL("filename",A1))+1,256)</f>
        <v>Table A6.4–21</v>
      </c>
      <c r="B1" s="156" t="s">
        <v>739</v>
      </c>
      <c r="C1" s="102"/>
      <c r="D1" s="102"/>
      <c r="E1" s="102"/>
      <c r="F1" s="102"/>
      <c r="G1" s="102"/>
      <c r="H1" s="102"/>
      <c r="I1" s="102"/>
      <c r="J1" s="102"/>
      <c r="K1" s="102"/>
      <c r="L1" s="102"/>
      <c r="M1" s="102"/>
    </row>
    <row r="2" spans="1:13" s="6" customFormat="1" ht="15.75" thickBot="1" x14ac:dyDescent="0.3">
      <c r="A2" s="102"/>
      <c r="B2" s="103"/>
      <c r="C2" s="102"/>
      <c r="D2" s="102"/>
      <c r="E2" s="102"/>
      <c r="F2" s="102"/>
      <c r="G2" s="102"/>
      <c r="H2" s="102"/>
      <c r="I2" s="102"/>
      <c r="J2" s="102"/>
      <c r="K2" s="102"/>
      <c r="L2" s="102"/>
      <c r="M2" s="102"/>
    </row>
    <row r="3" spans="1:13" s="6" customFormat="1" ht="18" thickBot="1" x14ac:dyDescent="0.3">
      <c r="A3" s="102"/>
      <c r="B3" s="1033" t="s">
        <v>4</v>
      </c>
      <c r="C3" s="1021" t="s">
        <v>740</v>
      </c>
      <c r="D3" s="1021"/>
      <c r="E3" s="1021"/>
      <c r="F3" s="1021"/>
      <c r="G3" s="1021"/>
      <c r="H3" s="1021"/>
      <c r="I3" s="1021"/>
      <c r="J3" s="1021"/>
      <c r="K3" s="1021"/>
      <c r="L3" s="1030"/>
      <c r="M3" s="102"/>
    </row>
    <row r="4" spans="1:13" s="6" customFormat="1" x14ac:dyDescent="0.25">
      <c r="A4" s="102"/>
      <c r="B4" s="1034"/>
      <c r="C4" s="158" t="s">
        <v>8</v>
      </c>
      <c r="D4" s="158" t="s">
        <v>7</v>
      </c>
      <c r="E4" s="158" t="s">
        <v>10</v>
      </c>
      <c r="F4" s="158" t="s">
        <v>13</v>
      </c>
      <c r="G4" s="158" t="s">
        <v>16</v>
      </c>
      <c r="H4" s="158" t="s">
        <v>14</v>
      </c>
      <c r="I4" s="158" t="s">
        <v>12</v>
      </c>
      <c r="J4" s="158" t="s">
        <v>15</v>
      </c>
      <c r="K4" s="158" t="s">
        <v>11</v>
      </c>
      <c r="L4" s="159" t="s">
        <v>9</v>
      </c>
      <c r="M4" s="102"/>
    </row>
    <row r="5" spans="1:13" s="6" customFormat="1" x14ac:dyDescent="0.25">
      <c r="A5" s="102"/>
      <c r="B5" s="610">
        <v>1990</v>
      </c>
      <c r="C5" s="304">
        <v>234.61396616333795</v>
      </c>
      <c r="D5" s="304">
        <v>213.77866176266318</v>
      </c>
      <c r="E5" s="304">
        <v>228.04303780318378</v>
      </c>
      <c r="F5" s="304">
        <v>294.58081450059206</v>
      </c>
      <c r="G5" s="304">
        <v>266.52990485979581</v>
      </c>
      <c r="H5" s="304">
        <v>293.62485575942281</v>
      </c>
      <c r="I5" s="304">
        <v>253.93427346845399</v>
      </c>
      <c r="J5" s="304">
        <v>292.88155733387003</v>
      </c>
      <c r="K5" s="304">
        <v>267.13514172989164</v>
      </c>
      <c r="L5" s="794">
        <v>238.68775305325369</v>
      </c>
      <c r="M5" s="102"/>
    </row>
    <row r="6" spans="1:13" s="6" customFormat="1" x14ac:dyDescent="0.25">
      <c r="A6" s="102"/>
      <c r="B6" s="610">
        <v>2005</v>
      </c>
      <c r="C6" s="304">
        <v>236.14491133529501</v>
      </c>
      <c r="D6" s="304">
        <v>203.73944796942158</v>
      </c>
      <c r="E6" s="304">
        <v>196.48450111198207</v>
      </c>
      <c r="F6" s="304">
        <v>263.83243213045932</v>
      </c>
      <c r="G6" s="304">
        <v>252.92750083778284</v>
      </c>
      <c r="H6" s="304">
        <v>257.94054011587826</v>
      </c>
      <c r="I6" s="304">
        <v>241.80672289414292</v>
      </c>
      <c r="J6" s="304">
        <v>277.35395307964671</v>
      </c>
      <c r="K6" s="304">
        <v>255.98505428424744</v>
      </c>
      <c r="L6" s="794">
        <v>236.31791050187516</v>
      </c>
      <c r="M6" s="102"/>
    </row>
    <row r="7" spans="1:13" s="6" customFormat="1" x14ac:dyDescent="0.25">
      <c r="A7" s="102"/>
      <c r="B7" s="610">
        <v>2020</v>
      </c>
      <c r="C7" s="304">
        <v>234.85092562140372</v>
      </c>
      <c r="D7" s="304">
        <v>198.90825270373219</v>
      </c>
      <c r="E7" s="304">
        <v>180.75526703896438</v>
      </c>
      <c r="F7" s="304">
        <v>249.88637847248239</v>
      </c>
      <c r="G7" s="304">
        <v>249.77611645946666</v>
      </c>
      <c r="H7" s="304">
        <v>248.69454165909076</v>
      </c>
      <c r="I7" s="304">
        <v>236.66373490283368</v>
      </c>
      <c r="J7" s="304">
        <v>264.71976704782458</v>
      </c>
      <c r="K7" s="304">
        <v>251.52614493292864</v>
      </c>
      <c r="L7" s="794">
        <v>235.50787148366345</v>
      </c>
      <c r="M7" s="102"/>
    </row>
    <row r="8" spans="1:13" s="6" customFormat="1" ht="15.75" thickBot="1" x14ac:dyDescent="0.3">
      <c r="A8" s="102"/>
      <c r="B8" s="797">
        <v>2022</v>
      </c>
      <c r="C8" s="807">
        <v>235.30948525140514</v>
      </c>
      <c r="D8" s="807">
        <v>185.24923967712709</v>
      </c>
      <c r="E8" s="807">
        <v>179.35916559171216</v>
      </c>
      <c r="F8" s="807">
        <v>250.96072032318855</v>
      </c>
      <c r="G8" s="807">
        <v>249.96960736932036</v>
      </c>
      <c r="H8" s="807">
        <v>237.08533042669711</v>
      </c>
      <c r="I8" s="807">
        <v>236.33733282750217</v>
      </c>
      <c r="J8" s="807">
        <v>265.76303982916977</v>
      </c>
      <c r="K8" s="807">
        <v>252.00382968910691</v>
      </c>
      <c r="L8" s="808">
        <v>234.87374794987647</v>
      </c>
      <c r="M8" s="102"/>
    </row>
    <row r="9" spans="1:13" s="6" customFormat="1" x14ac:dyDescent="0.25">
      <c r="A9" s="102"/>
      <c r="B9" s="305"/>
      <c r="C9" s="304"/>
      <c r="D9" s="304"/>
      <c r="E9" s="304"/>
      <c r="F9" s="304"/>
      <c r="G9" s="304"/>
      <c r="H9" s="304"/>
      <c r="I9" s="304"/>
      <c r="J9" s="304"/>
      <c r="K9" s="304"/>
      <c r="L9" s="304"/>
      <c r="M9" s="102"/>
    </row>
    <row r="10" spans="1:13" s="6" customFormat="1" x14ac:dyDescent="0.25">
      <c r="A10" s="102"/>
      <c r="B10" s="106" t="s">
        <v>21</v>
      </c>
      <c r="C10" s="98"/>
      <c r="D10" s="98"/>
      <c r="E10" s="98"/>
      <c r="F10" s="98"/>
      <c r="G10" s="98"/>
      <c r="H10" s="98"/>
      <c r="I10" s="98"/>
      <c r="J10" s="98"/>
      <c r="K10" s="98"/>
      <c r="L10" s="98"/>
      <c r="M10" s="102"/>
    </row>
    <row r="11" spans="1:13" s="6" customFormat="1" ht="36" customHeight="1" x14ac:dyDescent="0.25">
      <c r="A11" s="102"/>
      <c r="B11" s="1015" t="s">
        <v>741</v>
      </c>
      <c r="C11" s="1015"/>
      <c r="D11" s="1015"/>
      <c r="E11" s="1015"/>
      <c r="F11" s="1015"/>
      <c r="G11" s="1015"/>
      <c r="H11" s="1015"/>
      <c r="I11" s="1015"/>
      <c r="J11" s="1015"/>
      <c r="K11" s="1015"/>
      <c r="L11" s="1015"/>
      <c r="M11" s="102"/>
    </row>
    <row r="12" spans="1:13" s="6" customFormat="1" ht="33" customHeight="1" x14ac:dyDescent="0.25">
      <c r="A12" s="102"/>
      <c r="B12" s="1015" t="s">
        <v>742</v>
      </c>
      <c r="C12" s="1015"/>
      <c r="D12" s="1015"/>
      <c r="E12" s="1015"/>
      <c r="F12" s="1015"/>
      <c r="G12" s="1015"/>
      <c r="H12" s="1015"/>
      <c r="I12" s="1015"/>
      <c r="J12" s="1015"/>
      <c r="K12" s="1015"/>
      <c r="L12" s="1015"/>
      <c r="M12" s="102"/>
    </row>
    <row r="13" spans="1:13" x14ac:dyDescent="0.25">
      <c r="A13" s="141"/>
      <c r="B13" s="141"/>
      <c r="C13" s="141"/>
      <c r="D13" s="141"/>
      <c r="E13" s="141"/>
      <c r="F13" s="141"/>
      <c r="G13" s="141"/>
      <c r="H13" s="141"/>
      <c r="I13" s="141"/>
      <c r="J13" s="141"/>
      <c r="K13" s="141"/>
      <c r="L13" s="141"/>
      <c r="M13" s="141"/>
    </row>
  </sheetData>
  <customSheetViews>
    <customSheetView guid="{0130A164-47D8-42ED-BFB0-B8B31D263DDE}">
      <selection activeCell="B3" sqref="B3:L12"/>
      <pageMargins left="0" right="0" top="0" bottom="0" header="0" footer="0"/>
      <pageSetup orientation="portrait" verticalDpi="0" r:id="rId1"/>
    </customSheetView>
  </customSheetViews>
  <mergeCells count="4">
    <mergeCell ref="B3:B4"/>
    <mergeCell ref="C3:L3"/>
    <mergeCell ref="B11:L11"/>
    <mergeCell ref="B12:L12"/>
  </mergeCells>
  <pageMargins left="0.7" right="0.7" top="0.75" bottom="0.75" header="0.3" footer="0.3"/>
  <pageSetup orientation="portrait" verticalDpi="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0"/>
  <dimension ref="A1:P21"/>
  <sheetViews>
    <sheetView showGridLines="0" topLeftCell="A2" workbookViewId="0">
      <selection activeCell="A2" sqref="A2"/>
    </sheetView>
  </sheetViews>
  <sheetFormatPr baseColWidth="10" defaultColWidth="9.42578125" defaultRowHeight="15" x14ac:dyDescent="0.25"/>
  <cols>
    <col min="1" max="1" width="17.42578125" style="6" customWidth="1"/>
    <col min="2" max="2" width="14.5703125" style="6" customWidth="1"/>
    <col min="3" max="14" width="9.42578125" style="6"/>
    <col min="15" max="15" width="0.5703125" style="6" customWidth="1"/>
    <col min="16" max="16" width="2.5703125" style="6" customWidth="1"/>
    <col min="17" max="16384" width="9.42578125" style="6"/>
  </cols>
  <sheetData>
    <row r="1" spans="1:16" hidden="1" x14ac:dyDescent="0.25"/>
    <row r="2" spans="1:16" ht="16.5" x14ac:dyDescent="0.25">
      <c r="A2" s="102" t="str">
        <f ca="1">MID(CELL("filename",A1),FIND("]",CELL("filename",A1))+1,256)</f>
        <v>Table A6.4–22</v>
      </c>
      <c r="B2" s="156" t="s">
        <v>743</v>
      </c>
      <c r="C2" s="102"/>
      <c r="D2" s="102"/>
      <c r="E2" s="102"/>
      <c r="F2" s="102"/>
      <c r="G2" s="102"/>
      <c r="H2" s="102"/>
      <c r="I2" s="102"/>
      <c r="J2" s="102"/>
      <c r="K2" s="102"/>
      <c r="L2" s="102"/>
      <c r="M2" s="102"/>
      <c r="N2" s="102"/>
    </row>
    <row r="3" spans="1:16" ht="15.75" thickBot="1" x14ac:dyDescent="0.3">
      <c r="A3" s="102"/>
      <c r="B3" s="156"/>
      <c r="C3" s="102"/>
      <c r="D3" s="102"/>
      <c r="E3" s="102"/>
      <c r="F3" s="102"/>
      <c r="G3" s="102"/>
      <c r="H3" s="102"/>
      <c r="I3" s="102"/>
      <c r="J3" s="102"/>
      <c r="K3" s="102"/>
      <c r="L3" s="102"/>
      <c r="M3" s="102"/>
      <c r="N3" s="102"/>
    </row>
    <row r="4" spans="1:16" ht="18" thickBot="1" x14ac:dyDescent="0.3">
      <c r="A4" s="102"/>
      <c r="B4" s="682"/>
      <c r="C4" s="1021" t="s">
        <v>744</v>
      </c>
      <c r="D4" s="1021"/>
      <c r="E4" s="1021"/>
      <c r="F4" s="1021"/>
      <c r="G4" s="1021"/>
      <c r="H4" s="1021"/>
      <c r="I4" s="1021"/>
      <c r="J4" s="1021"/>
      <c r="K4" s="1021"/>
      <c r="L4" s="1030"/>
      <c r="M4" s="98"/>
      <c r="N4" s="98"/>
      <c r="O4" s="15"/>
      <c r="P4" s="15"/>
    </row>
    <row r="5" spans="1:16" ht="17.25" x14ac:dyDescent="0.25">
      <c r="A5" s="102"/>
      <c r="B5" s="595" t="s">
        <v>689</v>
      </c>
      <c r="C5" s="158" t="s">
        <v>8</v>
      </c>
      <c r="D5" s="158" t="s">
        <v>7</v>
      </c>
      <c r="E5" s="158" t="s">
        <v>10</v>
      </c>
      <c r="F5" s="158" t="s">
        <v>13</v>
      </c>
      <c r="G5" s="158" t="s">
        <v>16</v>
      </c>
      <c r="H5" s="158" t="s">
        <v>14</v>
      </c>
      <c r="I5" s="158" t="s">
        <v>12</v>
      </c>
      <c r="J5" s="158" t="s">
        <v>15</v>
      </c>
      <c r="K5" s="158" t="s">
        <v>11</v>
      </c>
      <c r="L5" s="159" t="s">
        <v>9</v>
      </c>
      <c r="M5" s="98"/>
      <c r="N5" s="98"/>
      <c r="O5" s="15"/>
      <c r="P5" s="15"/>
    </row>
    <row r="6" spans="1:16" x14ac:dyDescent="0.25">
      <c r="A6" s="102"/>
      <c r="B6" s="610">
        <v>1990</v>
      </c>
      <c r="C6" s="163">
        <v>1.5180903692921848</v>
      </c>
      <c r="D6" s="163">
        <v>2.6930875244271446</v>
      </c>
      <c r="E6" s="163">
        <v>1.5585128287879479</v>
      </c>
      <c r="F6" s="163">
        <v>5.3371112274224846</v>
      </c>
      <c r="G6" s="163">
        <v>4.8288947468715966</v>
      </c>
      <c r="H6" s="163">
        <v>5.3197915043471955</v>
      </c>
      <c r="I6" s="163">
        <v>5.3063246858136432</v>
      </c>
      <c r="J6" s="163">
        <v>4.6006915428402193</v>
      </c>
      <c r="K6" s="163">
        <v>4.8398602148709715</v>
      </c>
      <c r="L6" s="793">
        <v>1.5444501668151627</v>
      </c>
      <c r="M6" s="98"/>
      <c r="N6" s="98"/>
      <c r="O6" s="15"/>
      <c r="P6" s="15"/>
    </row>
    <row r="7" spans="1:16" x14ac:dyDescent="0.25">
      <c r="A7" s="102"/>
      <c r="B7" s="610">
        <v>2005</v>
      </c>
      <c r="C7" s="163">
        <v>1.5279964851107313</v>
      </c>
      <c r="D7" s="163">
        <v>2.4303343443610372</v>
      </c>
      <c r="E7" s="163">
        <v>1.3419083956069748</v>
      </c>
      <c r="F7" s="163">
        <v>4.7800228880106701</v>
      </c>
      <c r="G7" s="163">
        <v>4.5824511916492421</v>
      </c>
      <c r="H7" s="163">
        <v>4.6732756679817911</v>
      </c>
      <c r="I7" s="163">
        <v>5.0250010322665339</v>
      </c>
      <c r="J7" s="163">
        <v>4.3809688618468261</v>
      </c>
      <c r="K7" s="163">
        <v>4.6378468658557823</v>
      </c>
      <c r="L7" s="793">
        <v>1.5291158914827208</v>
      </c>
      <c r="M7" s="98"/>
      <c r="N7" s="98"/>
      <c r="O7" s="15"/>
      <c r="P7" s="15"/>
    </row>
    <row r="8" spans="1:16" x14ac:dyDescent="0.25">
      <c r="A8" s="102"/>
      <c r="B8" s="610">
        <v>2020</v>
      </c>
      <c r="C8" s="163">
        <v>1.5196236363737861</v>
      </c>
      <c r="D8" s="163">
        <v>2.4429902115469506</v>
      </c>
      <c r="E8" s="163">
        <v>1.2440162145034999</v>
      </c>
      <c r="F8" s="163">
        <v>4.5273532099720422</v>
      </c>
      <c r="G8" s="163">
        <v>4.5253555217362162</v>
      </c>
      <c r="H8" s="163">
        <v>4.5057599312352883</v>
      </c>
      <c r="I8" s="163">
        <v>4.7960993088664665</v>
      </c>
      <c r="J8" s="163">
        <v>4.2877900205925146</v>
      </c>
      <c r="K8" s="163">
        <v>4.5570619199612867</v>
      </c>
      <c r="L8" s="793">
        <v>1.5238744625413596</v>
      </c>
      <c r="M8" s="98"/>
      <c r="N8" s="98"/>
      <c r="O8" s="15"/>
      <c r="P8" s="15"/>
    </row>
    <row r="9" spans="1:16" x14ac:dyDescent="0.25">
      <c r="A9" s="102"/>
      <c r="B9" s="610">
        <v>2022</v>
      </c>
      <c r="C9" s="163">
        <v>1.5225907869208526</v>
      </c>
      <c r="D9" s="163">
        <v>2.402959557419809</v>
      </c>
      <c r="E9" s="163">
        <v>1.2443669563981603</v>
      </c>
      <c r="F9" s="163">
        <v>4.5468177564436525</v>
      </c>
      <c r="G9" s="163">
        <v>4.5288611217500403</v>
      </c>
      <c r="H9" s="163">
        <v>4.432949462610134</v>
      </c>
      <c r="I9" s="163">
        <v>4.8150009569049557</v>
      </c>
      <c r="J9" s="163">
        <v>4.2818763829923983</v>
      </c>
      <c r="K9" s="163">
        <v>4.5657164437791096</v>
      </c>
      <c r="L9" s="793">
        <v>1.5197713102639061</v>
      </c>
      <c r="M9" s="98"/>
      <c r="N9" s="98"/>
      <c r="O9" s="15"/>
      <c r="P9" s="15"/>
    </row>
    <row r="10" spans="1:16" x14ac:dyDescent="0.25">
      <c r="A10" s="102"/>
      <c r="B10" s="554"/>
      <c r="C10" s="305"/>
      <c r="D10" s="305"/>
      <c r="E10" s="305"/>
      <c r="F10" s="305"/>
      <c r="G10" s="305"/>
      <c r="H10" s="305"/>
      <c r="I10" s="305"/>
      <c r="J10" s="305"/>
      <c r="K10" s="305"/>
      <c r="L10" s="303"/>
      <c r="M10" s="98"/>
      <c r="N10" s="98"/>
      <c r="O10" s="15"/>
      <c r="P10" s="15"/>
    </row>
    <row r="11" spans="1:16" ht="17.25" x14ac:dyDescent="0.25">
      <c r="A11" s="102"/>
      <c r="B11" s="595" t="s">
        <v>703</v>
      </c>
      <c r="C11" s="158" t="s">
        <v>8</v>
      </c>
      <c r="D11" s="158" t="s">
        <v>7</v>
      </c>
      <c r="E11" s="158" t="s">
        <v>10</v>
      </c>
      <c r="F11" s="158" t="s">
        <v>13</v>
      </c>
      <c r="G11" s="158" t="s">
        <v>16</v>
      </c>
      <c r="H11" s="158" t="s">
        <v>14</v>
      </c>
      <c r="I11" s="158" t="s">
        <v>12</v>
      </c>
      <c r="J11" s="158" t="s">
        <v>15</v>
      </c>
      <c r="K11" s="299" t="s">
        <v>11</v>
      </c>
      <c r="L11" s="315" t="s">
        <v>9</v>
      </c>
      <c r="M11" s="98"/>
      <c r="N11" s="98"/>
      <c r="O11" s="15"/>
      <c r="P11" s="15"/>
    </row>
    <row r="12" spans="1:16" x14ac:dyDescent="0.25">
      <c r="A12" s="102"/>
      <c r="B12" s="610">
        <v>1990</v>
      </c>
      <c r="C12" s="163">
        <v>1.8859462720648317</v>
      </c>
      <c r="D12" s="163">
        <v>2.3480956399293316</v>
      </c>
      <c r="E12" s="163">
        <v>2.1153730311821262</v>
      </c>
      <c r="F12" s="163">
        <v>3.4739657402807516</v>
      </c>
      <c r="G12" s="163">
        <v>3.535714285714286</v>
      </c>
      <c r="H12" s="163">
        <v>3.5357142857142905</v>
      </c>
      <c r="I12" s="163">
        <v>3.5357142857142856</v>
      </c>
      <c r="J12" s="163">
        <v>3.0566442728912007</v>
      </c>
      <c r="K12" s="163">
        <v>3.4829550717721385</v>
      </c>
      <c r="L12" s="793">
        <v>1.5808759579798612</v>
      </c>
      <c r="M12" s="98"/>
      <c r="N12" s="98"/>
      <c r="O12" s="15"/>
      <c r="P12" s="15"/>
    </row>
    <row r="13" spans="1:16" x14ac:dyDescent="0.25">
      <c r="A13" s="102"/>
      <c r="B13" s="610">
        <v>2005</v>
      </c>
      <c r="C13" s="163">
        <v>1.8386165726415129</v>
      </c>
      <c r="D13" s="163">
        <v>2.3439348836594456</v>
      </c>
      <c r="E13" s="163">
        <v>2.1146135658434186</v>
      </c>
      <c r="F13" s="163">
        <v>3.4658481065440401</v>
      </c>
      <c r="G13" s="163">
        <v>3.5357142857142883</v>
      </c>
      <c r="H13" s="163">
        <v>3.5357142857142874</v>
      </c>
      <c r="I13" s="163">
        <v>3.5357142857142838</v>
      </c>
      <c r="J13" s="163">
        <v>3.0706610047673668</v>
      </c>
      <c r="K13" s="163">
        <v>3.4860721758567519</v>
      </c>
      <c r="L13" s="793">
        <v>1.5924072211833948</v>
      </c>
      <c r="M13" s="98"/>
      <c r="N13" s="98"/>
      <c r="O13" s="15"/>
      <c r="P13" s="15"/>
    </row>
    <row r="14" spans="1:16" x14ac:dyDescent="0.25">
      <c r="A14" s="102"/>
      <c r="B14" s="610">
        <v>2020</v>
      </c>
      <c r="C14" s="163">
        <v>1.7736368763634487</v>
      </c>
      <c r="D14" s="163">
        <v>2.3330022030641784</v>
      </c>
      <c r="E14" s="163">
        <v>2.1247497787135394</v>
      </c>
      <c r="F14" s="163">
        <v>3.4703945091421082</v>
      </c>
      <c r="G14" s="163">
        <v>3.5357142857142896</v>
      </c>
      <c r="H14" s="163">
        <v>3.5357142857142803</v>
      </c>
      <c r="I14" s="163">
        <v>3.5357142857142847</v>
      </c>
      <c r="J14" s="163">
        <v>3.0785296672831874</v>
      </c>
      <c r="K14" s="163">
        <v>3.497284224342101</v>
      </c>
      <c r="L14" s="793">
        <v>1.5473402290129097</v>
      </c>
      <c r="M14" s="98"/>
      <c r="N14" s="98"/>
      <c r="O14" s="15"/>
      <c r="P14" s="15"/>
    </row>
    <row r="15" spans="1:16" ht="15.75" thickBot="1" x14ac:dyDescent="0.3">
      <c r="A15" s="102"/>
      <c r="B15" s="797">
        <v>2022</v>
      </c>
      <c r="C15" s="799">
        <v>1.769332643189711</v>
      </c>
      <c r="D15" s="799">
        <v>2.2723975659574003</v>
      </c>
      <c r="E15" s="799">
        <v>2.1312359226692386</v>
      </c>
      <c r="F15" s="799">
        <v>3.4698492419113336</v>
      </c>
      <c r="G15" s="799">
        <v>3.5357142857142807</v>
      </c>
      <c r="H15" s="799">
        <v>3.5357142857142909</v>
      </c>
      <c r="I15" s="799">
        <v>3.5357142857142843</v>
      </c>
      <c r="J15" s="799">
        <v>3.078132096772102</v>
      </c>
      <c r="K15" s="799">
        <v>3.4990212730782373</v>
      </c>
      <c r="L15" s="795">
        <v>1.541525111681131</v>
      </c>
      <c r="M15" s="98"/>
      <c r="N15" s="98"/>
      <c r="O15" s="15"/>
      <c r="P15" s="15"/>
    </row>
    <row r="16" spans="1:16" ht="8.1" customHeight="1" x14ac:dyDescent="0.25">
      <c r="A16" s="102"/>
      <c r="B16" s="161"/>
      <c r="C16" s="163"/>
      <c r="D16" s="163"/>
      <c r="E16" s="163"/>
      <c r="F16" s="163"/>
      <c r="G16" s="163"/>
      <c r="H16" s="163"/>
      <c r="I16" s="163"/>
      <c r="J16" s="163"/>
      <c r="K16" s="163"/>
      <c r="L16" s="163"/>
      <c r="M16" s="98"/>
      <c r="N16" s="98"/>
      <c r="O16" s="15"/>
      <c r="P16" s="15"/>
    </row>
    <row r="17" spans="1:16" x14ac:dyDescent="0.25">
      <c r="A17" s="102"/>
      <c r="B17" s="106" t="s">
        <v>30</v>
      </c>
      <c r="C17" s="98"/>
      <c r="D17" s="98"/>
      <c r="E17" s="98"/>
      <c r="F17" s="98"/>
      <c r="G17" s="98"/>
      <c r="H17" s="98"/>
      <c r="I17" s="98"/>
      <c r="J17" s="98"/>
      <c r="K17" s="98"/>
      <c r="L17" s="98"/>
      <c r="M17" s="98"/>
      <c r="N17" s="98"/>
      <c r="O17" s="15"/>
      <c r="P17" s="15"/>
    </row>
    <row r="18" spans="1:16" ht="59.65" customHeight="1" x14ac:dyDescent="0.25">
      <c r="A18" s="102"/>
      <c r="B18" s="1026" t="s">
        <v>745</v>
      </c>
      <c r="C18" s="1035"/>
      <c r="D18" s="1035"/>
      <c r="E18" s="1035"/>
      <c r="F18" s="1035"/>
      <c r="G18" s="1035"/>
      <c r="H18" s="1035"/>
      <c r="I18" s="1035"/>
      <c r="J18" s="1035"/>
      <c r="K18" s="1035"/>
      <c r="L18" s="1035"/>
      <c r="M18" s="1035"/>
      <c r="N18" s="1035"/>
      <c r="O18" s="1035"/>
      <c r="P18" s="1035"/>
    </row>
    <row r="19" spans="1:16" ht="18" customHeight="1" x14ac:dyDescent="0.25">
      <c r="A19" s="102"/>
      <c r="B19" s="532" t="s">
        <v>746</v>
      </c>
      <c r="C19" s="410"/>
      <c r="D19" s="410"/>
      <c r="E19" s="410"/>
      <c r="F19" s="410"/>
      <c r="G19" s="410"/>
      <c r="H19" s="410"/>
      <c r="I19" s="410"/>
      <c r="J19" s="410"/>
      <c r="K19" s="410"/>
      <c r="L19" s="410"/>
      <c r="M19" s="410"/>
      <c r="N19" s="410"/>
      <c r="O19" s="531"/>
      <c r="P19" s="531"/>
    </row>
    <row r="20" spans="1:16" x14ac:dyDescent="0.25">
      <c r="A20" s="102"/>
      <c r="B20" s="103"/>
      <c r="C20" s="102"/>
      <c r="D20" s="102"/>
      <c r="E20" s="102"/>
      <c r="F20" s="102"/>
      <c r="G20" s="102"/>
      <c r="H20" s="102"/>
      <c r="I20" s="102"/>
      <c r="J20" s="102"/>
      <c r="K20" s="102"/>
      <c r="L20" s="102"/>
      <c r="M20" s="102"/>
      <c r="N20" s="102"/>
    </row>
    <row r="21" spans="1:16" x14ac:dyDescent="0.25">
      <c r="A21" s="102"/>
      <c r="B21" s="102"/>
      <c r="C21" s="102"/>
      <c r="D21" s="102"/>
      <c r="E21" s="102"/>
      <c r="F21" s="102"/>
      <c r="G21" s="102"/>
      <c r="H21" s="102"/>
      <c r="I21" s="102"/>
      <c r="J21" s="102"/>
      <c r="K21" s="102"/>
      <c r="L21" s="102"/>
      <c r="M21" s="102"/>
      <c r="N21" s="102"/>
    </row>
  </sheetData>
  <customSheetViews>
    <customSheetView guid="{0130A164-47D8-42ED-BFB0-B8B31D263DDE}">
      <selection activeCell="T37" sqref="T37"/>
      <pageMargins left="0" right="0" top="0" bottom="0" header="0" footer="0"/>
      <pageSetup orientation="portrait" horizontalDpi="90" verticalDpi="90" r:id="rId1"/>
    </customSheetView>
  </customSheetViews>
  <mergeCells count="2">
    <mergeCell ref="C4:L4"/>
    <mergeCell ref="B18:P18"/>
  </mergeCells>
  <pageMargins left="0.7" right="0.7" top="0.75" bottom="0.75" header="0.3" footer="0.3"/>
  <pageSetup orientation="portrait" horizontalDpi="90" verticalDpi="90"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1"/>
  <dimension ref="A1:D6"/>
  <sheetViews>
    <sheetView showGridLines="0" workbookViewId="0"/>
  </sheetViews>
  <sheetFormatPr baseColWidth="10" defaultColWidth="9.42578125" defaultRowHeight="15" x14ac:dyDescent="0.25"/>
  <cols>
    <col min="1" max="1" width="25" style="6" customWidth="1"/>
    <col min="2" max="2" width="47.5703125" style="6" customWidth="1"/>
    <col min="3" max="3" width="40.5703125" style="6" customWidth="1"/>
    <col min="4" max="16384" width="9.42578125" style="6"/>
  </cols>
  <sheetData>
    <row r="1" spans="1:4" ht="16.5" x14ac:dyDescent="0.25">
      <c r="A1" s="102" t="str">
        <f ca="1">MID(CELL("filename",A1),FIND("]",CELL("filename",A1))+1,256)</f>
        <v>Table A6.4–23</v>
      </c>
      <c r="B1" s="156" t="s">
        <v>747</v>
      </c>
      <c r="C1" s="102"/>
      <c r="D1" s="102"/>
    </row>
    <row r="2" spans="1:4" ht="15.75" thickBot="1" x14ac:dyDescent="0.3">
      <c r="A2" s="102"/>
      <c r="B2" s="103"/>
      <c r="C2" s="102"/>
      <c r="D2" s="102"/>
    </row>
    <row r="3" spans="1:4" ht="19.5" thickBot="1" x14ac:dyDescent="0.3">
      <c r="A3" s="102"/>
      <c r="B3" s="360" t="s">
        <v>748</v>
      </c>
      <c r="C3" s="359" t="s">
        <v>749</v>
      </c>
      <c r="D3" s="102"/>
    </row>
    <row r="4" spans="1:4" ht="8.1" customHeight="1" x14ac:dyDescent="0.25">
      <c r="A4" s="102"/>
      <c r="B4" s="149"/>
      <c r="C4" s="149"/>
      <c r="D4" s="102"/>
    </row>
    <row r="5" spans="1:4" x14ac:dyDescent="0.25">
      <c r="A5" s="102"/>
      <c r="B5" s="149" t="s">
        <v>222</v>
      </c>
      <c r="C5" s="98"/>
      <c r="D5" s="102"/>
    </row>
    <row r="6" spans="1:4" x14ac:dyDescent="0.25">
      <c r="A6" s="102"/>
      <c r="B6" s="106" t="s">
        <v>750</v>
      </c>
      <c r="C6" s="98"/>
      <c r="D6" s="102"/>
    </row>
  </sheetData>
  <customSheetViews>
    <customSheetView guid="{0130A164-47D8-42ED-BFB0-B8B31D263DDE}">
      <selection activeCell="B3" sqref="B3"/>
      <pageMargins left="0" right="0" top="0" bottom="0" header="0" footer="0"/>
      <pageSetup orientation="portrait" r:id="rId1"/>
    </customSheetView>
  </customSheetView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2"/>
  <dimension ref="A1:D7"/>
  <sheetViews>
    <sheetView showGridLines="0" workbookViewId="0"/>
  </sheetViews>
  <sheetFormatPr baseColWidth="10" defaultColWidth="9.42578125" defaultRowHeight="15" x14ac:dyDescent="0.25"/>
  <cols>
    <col min="1" max="1" width="17.42578125" style="52" customWidth="1"/>
    <col min="2" max="2" width="68.5703125" style="52" customWidth="1"/>
    <col min="3" max="3" width="26.5703125" style="52" customWidth="1"/>
    <col min="4" max="16384" width="9.42578125" style="52"/>
  </cols>
  <sheetData>
    <row r="1" spans="1:4" s="6" customFormat="1" ht="16.5" x14ac:dyDescent="0.25">
      <c r="A1" s="102" t="str">
        <f ca="1">MID(CELL("filename",A1),FIND("]",CELL("filename",A1))+1,256)</f>
        <v>Table A6.4–24</v>
      </c>
      <c r="B1" s="156" t="s">
        <v>751</v>
      </c>
      <c r="C1" s="102"/>
      <c r="D1" s="102"/>
    </row>
    <row r="2" spans="1:4" s="6" customFormat="1" ht="15.75" thickBot="1" x14ac:dyDescent="0.3">
      <c r="A2" s="102"/>
      <c r="B2" s="106"/>
      <c r="C2" s="98"/>
      <c r="D2" s="102"/>
    </row>
    <row r="3" spans="1:4" s="6" customFormat="1" ht="19.5" thickBot="1" x14ac:dyDescent="0.3">
      <c r="A3" s="102"/>
      <c r="B3" s="360" t="s">
        <v>752</v>
      </c>
      <c r="C3" s="359" t="s">
        <v>753</v>
      </c>
      <c r="D3" s="102"/>
    </row>
    <row r="4" spans="1:4" s="6" customFormat="1" ht="9.6" customHeight="1" x14ac:dyDescent="0.25">
      <c r="A4" s="102"/>
      <c r="B4" s="149"/>
      <c r="C4" s="149"/>
      <c r="D4" s="102"/>
    </row>
    <row r="5" spans="1:4" s="6" customFormat="1" x14ac:dyDescent="0.25">
      <c r="A5" s="102"/>
      <c r="B5" s="149" t="s">
        <v>159</v>
      </c>
      <c r="C5" s="98"/>
      <c r="D5" s="102"/>
    </row>
    <row r="6" spans="1:4" x14ac:dyDescent="0.25">
      <c r="A6" s="157"/>
      <c r="B6" s="106" t="s">
        <v>563</v>
      </c>
      <c r="C6" s="98"/>
      <c r="D6" s="157"/>
    </row>
    <row r="7" spans="1:4" x14ac:dyDescent="0.25">
      <c r="B7" s="6"/>
      <c r="C7" s="6"/>
    </row>
  </sheetData>
  <customSheetViews>
    <customSheetView guid="{0130A164-47D8-42ED-BFB0-B8B31D263DDE}">
      <selection activeCell="J16" sqref="J16"/>
      <pageMargins left="0" right="0" top="0" bottom="0" header="0" footer="0"/>
      <pageSetup orientation="portrait" r:id="rId1"/>
    </customSheetView>
  </customSheetViews>
  <pageMargins left="0.7" right="0.7" top="0.75" bottom="0.75" header="0.3" footer="0.3"/>
  <pageSetup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3"/>
  <dimension ref="A1:M14"/>
  <sheetViews>
    <sheetView showGridLines="0" zoomScaleNormal="100" workbookViewId="0">
      <selection activeCell="A2" sqref="A2"/>
    </sheetView>
  </sheetViews>
  <sheetFormatPr baseColWidth="10" defaultColWidth="9.42578125" defaultRowHeight="15" x14ac:dyDescent="0.25"/>
  <cols>
    <col min="1" max="1" width="17.42578125" style="6" customWidth="1"/>
    <col min="2" max="2" width="14.5703125" style="6" customWidth="1"/>
    <col min="3" max="10" width="9.42578125" style="6"/>
    <col min="11" max="11" width="3.5703125" style="6" customWidth="1"/>
    <col min="12" max="12" width="0.42578125" style="6" customWidth="1"/>
    <col min="13" max="13" width="2.5703125" style="6" customWidth="1"/>
    <col min="14" max="16384" width="9.42578125" style="6"/>
  </cols>
  <sheetData>
    <row r="1" spans="1:13" ht="1.1499999999999999" customHeight="1" x14ac:dyDescent="0.25">
      <c r="B1" s="15"/>
      <c r="C1" s="15"/>
      <c r="D1" s="15"/>
      <c r="E1" s="15"/>
      <c r="F1" s="15"/>
      <c r="G1" s="15"/>
      <c r="H1" s="15"/>
      <c r="I1" s="15"/>
      <c r="J1" s="15"/>
      <c r="K1" s="15"/>
      <c r="L1" s="15"/>
      <c r="M1" s="15"/>
    </row>
    <row r="2" spans="1:13" ht="16.5" x14ac:dyDescent="0.25">
      <c r="A2" s="102" t="str">
        <f ca="1">MID(CELL("filename",A1),FIND("]",CELL("filename",A1))+1,256)</f>
        <v>Table A6.4–25</v>
      </c>
      <c r="B2" s="205" t="s">
        <v>754</v>
      </c>
      <c r="C2" s="98"/>
      <c r="D2" s="98"/>
      <c r="E2" s="98"/>
      <c r="F2" s="98"/>
      <c r="G2" s="98"/>
      <c r="H2" s="98"/>
      <c r="I2" s="98"/>
      <c r="J2" s="98"/>
      <c r="K2" s="98"/>
      <c r="L2" s="15"/>
      <c r="M2" s="15"/>
    </row>
    <row r="3" spans="1:13" ht="15.75" thickBot="1" x14ac:dyDescent="0.3">
      <c r="A3" s="102"/>
      <c r="B3" s="205"/>
      <c r="C3" s="98"/>
      <c r="D3" s="98"/>
      <c r="E3" s="98"/>
      <c r="F3" s="98"/>
      <c r="G3" s="98"/>
      <c r="H3" s="98"/>
      <c r="I3" s="98"/>
      <c r="J3" s="98"/>
      <c r="K3" s="98"/>
      <c r="L3" s="15"/>
      <c r="M3" s="15"/>
    </row>
    <row r="4" spans="1:13" ht="18" thickBot="1" x14ac:dyDescent="0.3">
      <c r="A4" s="102"/>
      <c r="B4" s="682"/>
      <c r="C4" s="1021" t="s">
        <v>1193</v>
      </c>
      <c r="D4" s="1021"/>
      <c r="E4" s="1021"/>
      <c r="F4" s="1021"/>
      <c r="G4" s="1021"/>
      <c r="H4" s="1021"/>
      <c r="I4" s="1030"/>
      <c r="J4" s="98"/>
      <c r="K4" s="98"/>
      <c r="L4" s="15"/>
      <c r="M4" s="15"/>
    </row>
    <row r="5" spans="1:13" ht="17.25" x14ac:dyDescent="0.25">
      <c r="A5" s="102"/>
      <c r="B5" s="595" t="s">
        <v>756</v>
      </c>
      <c r="C5" s="158" t="s">
        <v>8</v>
      </c>
      <c r="D5" s="158" t="s">
        <v>7</v>
      </c>
      <c r="E5" s="158" t="s">
        <v>10</v>
      </c>
      <c r="F5" s="158" t="s">
        <v>755</v>
      </c>
      <c r="G5" s="158" t="s">
        <v>12</v>
      </c>
      <c r="H5" s="299" t="s">
        <v>11</v>
      </c>
      <c r="I5" s="315" t="s">
        <v>9</v>
      </c>
      <c r="J5" s="98"/>
      <c r="K5" s="98"/>
      <c r="L5" s="15"/>
      <c r="M5" s="15"/>
    </row>
    <row r="6" spans="1:13" x14ac:dyDescent="0.25">
      <c r="A6" s="102"/>
      <c r="B6" s="610">
        <v>1990</v>
      </c>
      <c r="C6" s="163">
        <v>1.9966831264341602</v>
      </c>
      <c r="D6" s="163">
        <v>1.9109979318723218</v>
      </c>
      <c r="E6" s="163">
        <v>2.1121910739496323</v>
      </c>
      <c r="F6" s="163">
        <v>3.5155366880194094</v>
      </c>
      <c r="G6" s="163">
        <v>3.0712177721217944</v>
      </c>
      <c r="H6" s="163">
        <v>3.4421906463729854</v>
      </c>
      <c r="I6" s="793">
        <v>1.5431910963147875</v>
      </c>
      <c r="J6" s="98"/>
      <c r="K6" s="98"/>
      <c r="L6" s="15"/>
      <c r="M6" s="15"/>
    </row>
    <row r="7" spans="1:13" x14ac:dyDescent="0.25">
      <c r="A7" s="102"/>
      <c r="B7" s="610">
        <v>2005</v>
      </c>
      <c r="C7" s="163">
        <v>1.9955334419730917</v>
      </c>
      <c r="D7" s="163">
        <v>1.9799818790034356</v>
      </c>
      <c r="E7" s="163">
        <v>2.1121635099166713</v>
      </c>
      <c r="F7" s="163">
        <v>3.5280477442411398</v>
      </c>
      <c r="G7" s="163">
        <v>3.0202407790005341</v>
      </c>
      <c r="H7" s="163">
        <v>3.4386384850496996</v>
      </c>
      <c r="I7" s="793">
        <v>1.5431910963147883</v>
      </c>
      <c r="J7" s="98"/>
      <c r="K7" s="98"/>
      <c r="L7" s="15"/>
      <c r="M7" s="15"/>
    </row>
    <row r="8" spans="1:13" x14ac:dyDescent="0.25">
      <c r="A8" s="102"/>
      <c r="B8" s="610">
        <v>2020</v>
      </c>
      <c r="C8" s="163">
        <v>1.9947521856204777</v>
      </c>
      <c r="D8" s="163">
        <v>2.0008630705877315</v>
      </c>
      <c r="E8" s="163">
        <v>2.1083232639755556</v>
      </c>
      <c r="F8" s="163">
        <v>3.5221479466725039</v>
      </c>
      <c r="G8" s="163">
        <v>3.02993465711628</v>
      </c>
      <c r="H8" s="163">
        <v>3.4406137947416124</v>
      </c>
      <c r="I8" s="793">
        <v>1.5431910963147857</v>
      </c>
      <c r="J8" s="98"/>
      <c r="K8" s="98"/>
      <c r="L8" s="15"/>
      <c r="M8" s="15"/>
    </row>
    <row r="9" spans="1:13" ht="15.75" thickBot="1" x14ac:dyDescent="0.3">
      <c r="A9" s="102"/>
      <c r="B9" s="797">
        <v>2022</v>
      </c>
      <c r="C9" s="799">
        <v>1.99485571122844</v>
      </c>
      <c r="D9" s="799">
        <v>2.0406733596098721</v>
      </c>
      <c r="E9" s="799">
        <v>2.108148333113292</v>
      </c>
      <c r="F9" s="799">
        <v>3.5221421127418675</v>
      </c>
      <c r="G9" s="799">
        <v>3.0291237734769103</v>
      </c>
      <c r="H9" s="799">
        <v>3.4372459670504671</v>
      </c>
      <c r="I9" s="795">
        <v>1.5431910963147872</v>
      </c>
      <c r="J9" s="98"/>
      <c r="K9" s="98"/>
      <c r="L9" s="15"/>
      <c r="M9" s="15"/>
    </row>
    <row r="10" spans="1:13" x14ac:dyDescent="0.25">
      <c r="A10" s="102"/>
      <c r="B10" s="106" t="s">
        <v>30</v>
      </c>
      <c r="C10" s="98"/>
      <c r="D10" s="98"/>
      <c r="E10" s="98"/>
      <c r="F10" s="98"/>
      <c r="G10" s="98"/>
      <c r="H10" s="98"/>
      <c r="I10" s="98"/>
      <c r="J10" s="98"/>
      <c r="K10" s="98"/>
      <c r="L10" s="15"/>
      <c r="M10" s="15"/>
    </row>
    <row r="11" spans="1:13" x14ac:dyDescent="0.25">
      <c r="A11" s="102"/>
      <c r="B11" s="106" t="s">
        <v>757</v>
      </c>
      <c r="C11" s="98"/>
      <c r="D11" s="98"/>
      <c r="E11" s="98"/>
      <c r="F11" s="98"/>
      <c r="G11" s="98"/>
      <c r="H11" s="98"/>
      <c r="I11" s="98"/>
      <c r="J11" s="98"/>
      <c r="K11" s="98"/>
      <c r="L11" s="15"/>
      <c r="M11" s="15"/>
    </row>
    <row r="12" spans="1:13" ht="32.65" customHeight="1" x14ac:dyDescent="0.25">
      <c r="A12" s="102"/>
      <c r="B12" s="1015" t="s">
        <v>758</v>
      </c>
      <c r="C12" s="1036"/>
      <c r="D12" s="1036"/>
      <c r="E12" s="1036"/>
      <c r="F12" s="1036"/>
      <c r="G12" s="1036"/>
      <c r="H12" s="1036"/>
      <c r="I12" s="1036"/>
      <c r="J12" s="1036"/>
      <c r="K12" s="1036"/>
      <c r="L12" s="1036"/>
      <c r="M12" s="1036"/>
    </row>
    <row r="13" spans="1:13" x14ac:dyDescent="0.25">
      <c r="A13" s="102"/>
      <c r="B13" s="106" t="s">
        <v>759</v>
      </c>
      <c r="C13" s="98"/>
      <c r="D13" s="98"/>
      <c r="E13" s="98"/>
      <c r="F13" s="98"/>
      <c r="G13" s="98"/>
      <c r="H13" s="98"/>
      <c r="I13" s="98"/>
      <c r="J13" s="98"/>
      <c r="K13" s="98"/>
      <c r="L13" s="15"/>
      <c r="M13" s="15"/>
    </row>
    <row r="14" spans="1:13" x14ac:dyDescent="0.25">
      <c r="A14" s="102"/>
      <c r="B14" s="98"/>
      <c r="C14" s="98"/>
      <c r="D14" s="98"/>
      <c r="E14" s="98"/>
      <c r="F14" s="98"/>
      <c r="G14" s="98"/>
      <c r="H14" s="98"/>
      <c r="I14" s="98"/>
      <c r="J14" s="98"/>
      <c r="K14" s="98"/>
      <c r="L14" s="15"/>
      <c r="M14" s="15"/>
    </row>
  </sheetData>
  <customSheetViews>
    <customSheetView guid="{0130A164-47D8-42ED-BFB0-B8B31D263DDE}">
      <selection activeCell="B4" sqref="B4:M12"/>
      <pageMargins left="0" right="0" top="0" bottom="0" header="0" footer="0"/>
      <pageSetup orientation="portrait" r:id="rId1"/>
    </customSheetView>
  </customSheetViews>
  <mergeCells count="2">
    <mergeCell ref="C4:I4"/>
    <mergeCell ref="B12:M12"/>
  </mergeCells>
  <pageMargins left="0.7" right="0.7" top="0.75" bottom="0.75" header="0.3" footer="0.3"/>
  <pageSetup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4"/>
  <dimension ref="A1:L8"/>
  <sheetViews>
    <sheetView showGridLines="0" workbookViewId="0"/>
  </sheetViews>
  <sheetFormatPr baseColWidth="10" defaultColWidth="9.42578125" defaultRowHeight="15" x14ac:dyDescent="0.25"/>
  <cols>
    <col min="1" max="1" width="15.42578125" style="6" customWidth="1"/>
    <col min="2" max="16384" width="9.42578125" style="6"/>
  </cols>
  <sheetData>
    <row r="1" spans="1:12" ht="18.75" x14ac:dyDescent="0.25">
      <c r="A1" s="6" t="str">
        <f ca="1">MID(CELL("filename",A1),FIND("]",CELL("filename",A1))+1,256)</f>
        <v>Table A6.4–26</v>
      </c>
      <c r="B1" s="56" t="s">
        <v>760</v>
      </c>
    </row>
    <row r="2" spans="1:12" ht="15.75" thickBot="1" x14ac:dyDescent="0.3">
      <c r="B2" s="57"/>
    </row>
    <row r="3" spans="1:12" ht="19.5" thickBot="1" x14ac:dyDescent="0.4">
      <c r="B3" s="683"/>
      <c r="C3" s="1037" t="s">
        <v>761</v>
      </c>
      <c r="D3" s="1037"/>
      <c r="E3" s="1037"/>
      <c r="F3" s="1037"/>
      <c r="G3" s="1037"/>
      <c r="H3" s="1037"/>
      <c r="I3" s="1037"/>
      <c r="J3" s="1037"/>
      <c r="K3" s="1037"/>
      <c r="L3" s="1038"/>
    </row>
    <row r="4" spans="1:12" x14ac:dyDescent="0.25">
      <c r="B4" s="557" t="s">
        <v>4</v>
      </c>
      <c r="C4" s="684" t="s">
        <v>8</v>
      </c>
      <c r="D4" s="684" t="s">
        <v>7</v>
      </c>
      <c r="E4" s="684" t="s">
        <v>10</v>
      </c>
      <c r="F4" s="684" t="s">
        <v>13</v>
      </c>
      <c r="G4" s="684" t="s">
        <v>16</v>
      </c>
      <c r="H4" s="684" t="s">
        <v>14</v>
      </c>
      <c r="I4" s="684" t="s">
        <v>12</v>
      </c>
      <c r="J4" s="684" t="s">
        <v>15</v>
      </c>
      <c r="K4" s="684" t="s">
        <v>11</v>
      </c>
      <c r="L4" s="685" t="s">
        <v>9</v>
      </c>
    </row>
    <row r="5" spans="1:12" x14ac:dyDescent="0.25">
      <c r="B5" s="612">
        <v>1990</v>
      </c>
      <c r="C5" s="809">
        <v>4.9353876198536407E-2</v>
      </c>
      <c r="D5" s="809">
        <v>7.1738616798790372E-2</v>
      </c>
      <c r="E5" s="809">
        <v>5.3193740361416074E-2</v>
      </c>
      <c r="F5" s="809">
        <v>5.4850569751836505E-2</v>
      </c>
      <c r="G5" s="809">
        <v>6.4686797152703021E-2</v>
      </c>
      <c r="H5" s="809">
        <v>6.3660394523328917E-2</v>
      </c>
      <c r="I5" s="809">
        <v>6.6952428164465339E-2</v>
      </c>
      <c r="J5" s="809">
        <v>5.1690731617709589E-2</v>
      </c>
      <c r="K5" s="809">
        <v>7.3318723759279614E-2</v>
      </c>
      <c r="L5" s="810">
        <v>4.5109705126201341E-2</v>
      </c>
    </row>
    <row r="6" spans="1:12" x14ac:dyDescent="0.25">
      <c r="B6" s="612">
        <v>2005</v>
      </c>
      <c r="C6" s="809">
        <v>5.1471531562959597E-2</v>
      </c>
      <c r="D6" s="809">
        <v>8.3062568172400167E-2</v>
      </c>
      <c r="E6" s="809">
        <v>5.5829304183581951E-2</v>
      </c>
      <c r="F6" s="809">
        <v>4.9762240250187564E-2</v>
      </c>
      <c r="G6" s="809">
        <v>5.6514345681644616E-2</v>
      </c>
      <c r="H6" s="809">
        <v>5.7481037371552114E-2</v>
      </c>
      <c r="I6" s="809">
        <v>7.044327916833068E-2</v>
      </c>
      <c r="J6" s="809">
        <v>4.6504539506337837E-2</v>
      </c>
      <c r="K6" s="809">
        <v>5.9785556248559898E-2</v>
      </c>
      <c r="L6" s="810">
        <v>4.7387844929981895E-2</v>
      </c>
    </row>
    <row r="7" spans="1:12" x14ac:dyDescent="0.25">
      <c r="B7" s="612">
        <v>2020</v>
      </c>
      <c r="C7" s="809">
        <v>4.9691621762606518E-2</v>
      </c>
      <c r="D7" s="809">
        <v>7.6061538915930399E-2</v>
      </c>
      <c r="E7" s="809">
        <v>5.4680125431358861E-2</v>
      </c>
      <c r="F7" s="809">
        <v>5.3051854464391167E-2</v>
      </c>
      <c r="G7" s="809">
        <v>0</v>
      </c>
      <c r="H7" s="809">
        <v>6.1213181520806612E-2</v>
      </c>
      <c r="I7" s="809">
        <v>5.9981955178511355E-2</v>
      </c>
      <c r="J7" s="809">
        <v>5.0099764825931183E-2</v>
      </c>
      <c r="K7" s="809">
        <v>6.0770983989198453E-2</v>
      </c>
      <c r="L7" s="810">
        <v>4.6456752687965661E-2</v>
      </c>
    </row>
    <row r="8" spans="1:12" ht="15.75" thickBot="1" x14ac:dyDescent="0.3">
      <c r="B8" s="811">
        <v>2022</v>
      </c>
      <c r="C8" s="812">
        <v>5.0632859878140327E-2</v>
      </c>
      <c r="D8" s="812">
        <v>7.0392641964490951E-2</v>
      </c>
      <c r="E8" s="812">
        <v>5.4157088162479057E-2</v>
      </c>
      <c r="F8" s="812">
        <v>5.1326737897605244E-2</v>
      </c>
      <c r="G8" s="812">
        <v>0</v>
      </c>
      <c r="H8" s="812">
        <v>5.8773006423529159E-2</v>
      </c>
      <c r="I8" s="812">
        <v>6.1041674516400142E-2</v>
      </c>
      <c r="J8" s="812">
        <v>4.8445177637852513E-2</v>
      </c>
      <c r="K8" s="812">
        <v>6.11711955690597E-2</v>
      </c>
      <c r="L8" s="813">
        <v>4.6764757553403667E-2</v>
      </c>
    </row>
  </sheetData>
  <customSheetViews>
    <customSheetView guid="{0130A164-47D8-42ED-BFB0-B8B31D263DDE}">
      <selection activeCell="B3" sqref="B3:L9"/>
      <pageMargins left="0" right="0" top="0" bottom="0" header="0" footer="0"/>
      <pageSetup orientation="portrait" horizontalDpi="90" verticalDpi="90" r:id="rId1"/>
    </customSheetView>
  </customSheetViews>
  <mergeCells count="1">
    <mergeCell ref="C3:L3"/>
  </mergeCells>
  <pageMargins left="0.7" right="0.7" top="0.75" bottom="0.75" header="0.3" footer="0.3"/>
  <pageSetup orientation="portrait" horizontalDpi="90" verticalDpi="90"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5"/>
  <dimension ref="A1:D8"/>
  <sheetViews>
    <sheetView showGridLines="0" workbookViewId="0"/>
  </sheetViews>
  <sheetFormatPr baseColWidth="10" defaultColWidth="9.42578125" defaultRowHeight="15" x14ac:dyDescent="0.25"/>
  <cols>
    <col min="1" max="1" width="18.42578125" style="6" customWidth="1"/>
    <col min="2" max="2" width="63.42578125" style="6" customWidth="1"/>
    <col min="3" max="3" width="38.5703125" style="6" customWidth="1"/>
    <col min="4" max="16384" width="9.42578125" style="6"/>
  </cols>
  <sheetData>
    <row r="1" spans="1:4" ht="16.5" x14ac:dyDescent="0.25">
      <c r="A1" s="102" t="str">
        <f ca="1">MID(CELL("filename",A1),FIND("]",CELL("filename",A1))+1,256)</f>
        <v>Table A6.4–27</v>
      </c>
      <c r="B1" s="156" t="s">
        <v>762</v>
      </c>
      <c r="C1" s="102"/>
      <c r="D1" s="102"/>
    </row>
    <row r="2" spans="1:4" ht="15.75" thickBot="1" x14ac:dyDescent="0.3">
      <c r="A2" s="102"/>
      <c r="B2" s="103"/>
      <c r="C2" s="102"/>
      <c r="D2" s="102"/>
    </row>
    <row r="3" spans="1:4" ht="36" thickBot="1" x14ac:dyDescent="0.3">
      <c r="A3" s="102"/>
      <c r="B3" s="154" t="s">
        <v>763</v>
      </c>
      <c r="C3" s="359" t="s">
        <v>1194</v>
      </c>
      <c r="D3" s="102"/>
    </row>
    <row r="4" spans="1:4" ht="19.5" thickBot="1" x14ac:dyDescent="0.3">
      <c r="A4" s="102"/>
      <c r="B4" s="155" t="s">
        <v>764</v>
      </c>
      <c r="C4" s="643" t="s">
        <v>1195</v>
      </c>
      <c r="D4" s="102"/>
    </row>
    <row r="5" spans="1:4" x14ac:dyDescent="0.25">
      <c r="A5" s="102"/>
      <c r="B5" s="149"/>
      <c r="C5" s="150"/>
      <c r="D5" s="102"/>
    </row>
    <row r="6" spans="1:4" x14ac:dyDescent="0.25">
      <c r="A6" s="102"/>
      <c r="B6" s="149" t="s">
        <v>21</v>
      </c>
      <c r="C6" s="150"/>
      <c r="D6" s="102"/>
    </row>
    <row r="7" spans="1:4" x14ac:dyDescent="0.25">
      <c r="A7" s="102"/>
      <c r="B7" s="149" t="s">
        <v>765</v>
      </c>
      <c r="C7" s="98"/>
      <c r="D7" s="102"/>
    </row>
    <row r="8" spans="1:4" x14ac:dyDescent="0.25">
      <c r="A8" s="102"/>
      <c r="B8" s="149" t="s">
        <v>766</v>
      </c>
      <c r="C8" s="102"/>
      <c r="D8" s="102"/>
    </row>
  </sheetData>
  <customSheetViews>
    <customSheetView guid="{0130A164-47D8-42ED-BFB0-B8B31D263DDE}">
      <selection activeCell="N40" sqref="N40"/>
      <pageMargins left="0" right="0" top="0" bottom="0" header="0" footer="0"/>
      <pageSetup orientation="portrait" r:id="rId1"/>
    </customSheetView>
  </customSheetView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6"/>
  <dimension ref="A1:D7"/>
  <sheetViews>
    <sheetView showGridLines="0" workbookViewId="0"/>
  </sheetViews>
  <sheetFormatPr baseColWidth="10" defaultColWidth="8.5703125" defaultRowHeight="15" x14ac:dyDescent="0.25"/>
  <cols>
    <col min="1" max="1" width="18" customWidth="1"/>
    <col min="2" max="2" width="29.5703125" customWidth="1"/>
    <col min="3" max="3" width="46.42578125" customWidth="1"/>
  </cols>
  <sheetData>
    <row r="1" spans="1:4" s="6" customFormat="1" ht="16.5" x14ac:dyDescent="0.25">
      <c r="A1" s="102" t="str">
        <f ca="1">MID(CELL("filename",A1),FIND("]",CELL("filename",A1))+1,256)</f>
        <v>Table A6.4–28</v>
      </c>
      <c r="B1" s="156" t="s">
        <v>767</v>
      </c>
      <c r="C1" s="102"/>
      <c r="D1" s="102"/>
    </row>
    <row r="2" spans="1:4" s="6" customFormat="1" ht="15.75" thickBot="1" x14ac:dyDescent="0.3">
      <c r="A2" s="102"/>
      <c r="B2" s="103"/>
      <c r="C2" s="102"/>
      <c r="D2" s="102"/>
    </row>
    <row r="3" spans="1:4" s="6" customFormat="1" ht="19.5" thickBot="1" x14ac:dyDescent="0.3">
      <c r="A3" s="102"/>
      <c r="B3" s="154" t="s">
        <v>768</v>
      </c>
      <c r="C3" s="359" t="s">
        <v>769</v>
      </c>
      <c r="D3" s="102"/>
    </row>
    <row r="4" spans="1:4" s="6" customFormat="1" ht="19.5" thickBot="1" x14ac:dyDescent="0.3">
      <c r="A4" s="102"/>
      <c r="B4" s="155" t="s">
        <v>770</v>
      </c>
      <c r="C4" s="643" t="s">
        <v>771</v>
      </c>
      <c r="D4" s="102"/>
    </row>
    <row r="5" spans="1:4" s="6" customFormat="1" ht="17.100000000000001" customHeight="1" x14ac:dyDescent="0.25">
      <c r="A5" s="102"/>
      <c r="B5" s="149" t="s">
        <v>159</v>
      </c>
      <c r="C5" s="98"/>
      <c r="D5" s="102"/>
    </row>
    <row r="6" spans="1:4" x14ac:dyDescent="0.25">
      <c r="A6" s="141"/>
      <c r="B6" s="106" t="s">
        <v>563</v>
      </c>
      <c r="C6" s="98"/>
      <c r="D6" s="141"/>
    </row>
    <row r="7" spans="1:4" x14ac:dyDescent="0.25">
      <c r="B7" s="6"/>
      <c r="C7" s="6"/>
    </row>
  </sheetData>
  <customSheetViews>
    <customSheetView guid="{0130A164-47D8-42ED-BFB0-B8B31D263DDE}">
      <selection activeCell="J16" sqref="J16"/>
      <pageMargins left="0" right="0" top="0" bottom="0" header="0" footer="0"/>
      <pageSetup orientation="portrait" r:id="rId1"/>
    </customSheetView>
  </customSheetView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Q41"/>
  <sheetViews>
    <sheetView showGridLines="0" zoomScaleNormal="100" workbookViewId="0"/>
  </sheetViews>
  <sheetFormatPr baseColWidth="10" defaultColWidth="9.42578125" defaultRowHeight="15.75" x14ac:dyDescent="0.25"/>
  <cols>
    <col min="1" max="1" width="15.42578125" style="4" customWidth="1"/>
    <col min="2" max="2" width="46.5703125" style="4" customWidth="1"/>
    <col min="3" max="3" width="22.5703125" style="4" customWidth="1"/>
    <col min="4" max="4" width="22.42578125" style="4" customWidth="1"/>
    <col min="5" max="5" width="20.5703125" style="4" customWidth="1"/>
    <col min="6" max="16384" width="9.42578125" style="4"/>
  </cols>
  <sheetData>
    <row r="1" spans="1:17" x14ac:dyDescent="0.25">
      <c r="A1" s="59" t="str">
        <f ca="1">MID(CELL("filename",A1),FIND("]",CELL("filename",A1))+1,256)</f>
        <v>Table A6.1–6</v>
      </c>
      <c r="B1" s="64" t="s">
        <v>66</v>
      </c>
      <c r="C1" s="64"/>
      <c r="D1" s="64"/>
      <c r="E1" s="64"/>
      <c r="F1" s="14"/>
      <c r="G1" s="14"/>
      <c r="H1" s="14"/>
    </row>
    <row r="2" spans="1:17" x14ac:dyDescent="0.25">
      <c r="A2" s="65"/>
      <c r="B2" s="64"/>
      <c r="C2" s="64"/>
      <c r="D2" s="64"/>
      <c r="E2" s="64"/>
      <c r="F2" s="14"/>
      <c r="G2" s="14"/>
      <c r="H2" s="14"/>
    </row>
    <row r="3" spans="1:17" x14ac:dyDescent="0.25">
      <c r="A3" s="65"/>
      <c r="B3" s="899" t="s">
        <v>36</v>
      </c>
      <c r="C3" s="897" t="s">
        <v>51</v>
      </c>
      <c r="D3" s="897"/>
      <c r="E3" s="898"/>
      <c r="F3" s="14"/>
      <c r="G3" s="38"/>
      <c r="H3" s="38"/>
      <c r="I3" s="5"/>
      <c r="J3" s="5"/>
      <c r="K3" s="5"/>
      <c r="L3" s="5"/>
      <c r="M3" s="5"/>
      <c r="N3" s="5"/>
      <c r="O3" s="5"/>
      <c r="P3" s="5"/>
      <c r="Q3" s="5"/>
    </row>
    <row r="4" spans="1:17" ht="17.25" x14ac:dyDescent="0.25">
      <c r="A4" s="65"/>
      <c r="B4" s="900"/>
      <c r="C4" s="85" t="s">
        <v>67</v>
      </c>
      <c r="D4" s="85" t="s">
        <v>68</v>
      </c>
      <c r="E4" s="86" t="s">
        <v>69</v>
      </c>
      <c r="F4" s="14"/>
      <c r="G4" s="14"/>
      <c r="H4" s="14"/>
    </row>
    <row r="5" spans="1:17" x14ac:dyDescent="0.25">
      <c r="A5" s="65"/>
      <c r="B5" s="74" t="s">
        <v>70</v>
      </c>
      <c r="C5" s="87"/>
      <c r="D5" s="87"/>
      <c r="E5" s="88"/>
      <c r="F5" s="14"/>
      <c r="G5" s="14"/>
      <c r="H5" s="14"/>
    </row>
    <row r="6" spans="1:17" x14ac:dyDescent="0.25">
      <c r="A6" s="65"/>
      <c r="B6" s="89" t="s">
        <v>40</v>
      </c>
      <c r="C6" s="87" t="s">
        <v>71</v>
      </c>
      <c r="D6" s="90" t="s">
        <v>72</v>
      </c>
      <c r="E6" s="91" t="s">
        <v>73</v>
      </c>
      <c r="F6" s="14"/>
      <c r="G6" s="14"/>
      <c r="H6" s="14"/>
    </row>
    <row r="7" spans="1:17" x14ac:dyDescent="0.25">
      <c r="A7" s="65"/>
      <c r="B7" s="89" t="s">
        <v>41</v>
      </c>
      <c r="C7" s="87" t="s">
        <v>71</v>
      </c>
      <c r="D7" s="90" t="s">
        <v>74</v>
      </c>
      <c r="E7" s="91" t="s">
        <v>73</v>
      </c>
      <c r="F7" s="14"/>
      <c r="G7" s="14"/>
      <c r="H7" s="14"/>
    </row>
    <row r="8" spans="1:17" x14ac:dyDescent="0.25">
      <c r="A8" s="65"/>
      <c r="B8" s="89" t="s">
        <v>75</v>
      </c>
      <c r="C8" s="87" t="s">
        <v>76</v>
      </c>
      <c r="D8" s="90" t="s">
        <v>74</v>
      </c>
      <c r="E8" s="91" t="s">
        <v>73</v>
      </c>
      <c r="F8" s="14"/>
      <c r="G8" s="14"/>
      <c r="H8" s="14"/>
    </row>
    <row r="9" spans="1:17" x14ac:dyDescent="0.25">
      <c r="A9" s="65"/>
      <c r="B9" s="89" t="s">
        <v>54</v>
      </c>
      <c r="C9" s="87" t="s">
        <v>71</v>
      </c>
      <c r="D9" s="90" t="s">
        <v>77</v>
      </c>
      <c r="E9" s="91" t="s">
        <v>74</v>
      </c>
      <c r="F9" s="14"/>
      <c r="G9" s="14"/>
      <c r="H9" s="14"/>
    </row>
    <row r="10" spans="1:17" ht="28.5" x14ac:dyDescent="0.25">
      <c r="A10" s="65"/>
      <c r="B10" s="89" t="s">
        <v>78</v>
      </c>
      <c r="C10" s="87" t="s">
        <v>71</v>
      </c>
      <c r="D10" s="90" t="s">
        <v>77</v>
      </c>
      <c r="E10" s="91" t="s">
        <v>73</v>
      </c>
      <c r="F10" s="14"/>
      <c r="G10" s="14"/>
      <c r="H10" s="14"/>
    </row>
    <row r="11" spans="1:17" ht="16.5" x14ac:dyDescent="0.25">
      <c r="A11" s="65"/>
      <c r="B11" s="74" t="s">
        <v>79</v>
      </c>
      <c r="C11" s="92"/>
      <c r="D11" s="90"/>
      <c r="E11" s="93"/>
      <c r="F11" s="14"/>
      <c r="G11" s="14"/>
      <c r="H11" s="14"/>
    </row>
    <row r="12" spans="1:17" x14ac:dyDescent="0.25">
      <c r="A12" s="65"/>
      <c r="B12" s="89" t="s">
        <v>40</v>
      </c>
      <c r="C12" s="87" t="s">
        <v>80</v>
      </c>
      <c r="D12" s="90" t="s">
        <v>81</v>
      </c>
      <c r="E12" s="91" t="s">
        <v>82</v>
      </c>
      <c r="F12" s="14"/>
      <c r="G12" s="14"/>
      <c r="H12" s="14"/>
    </row>
    <row r="13" spans="1:17" x14ac:dyDescent="0.25">
      <c r="A13" s="65"/>
      <c r="B13" s="89" t="s">
        <v>41</v>
      </c>
      <c r="C13" s="87" t="s">
        <v>80</v>
      </c>
      <c r="D13" s="90" t="s">
        <v>83</v>
      </c>
      <c r="E13" s="91" t="s">
        <v>82</v>
      </c>
      <c r="F13" s="14"/>
      <c r="G13" s="14"/>
      <c r="H13" s="14"/>
    </row>
    <row r="14" spans="1:17" x14ac:dyDescent="0.25">
      <c r="A14" s="65"/>
      <c r="B14" s="89" t="s">
        <v>75</v>
      </c>
      <c r="C14" s="87" t="s">
        <v>84</v>
      </c>
      <c r="D14" s="90" t="s">
        <v>83</v>
      </c>
      <c r="E14" s="91" t="s">
        <v>82</v>
      </c>
      <c r="F14" s="14"/>
      <c r="G14" s="14"/>
      <c r="H14" s="14"/>
    </row>
    <row r="15" spans="1:17" ht="30" customHeight="1" x14ac:dyDescent="0.25">
      <c r="A15" s="65"/>
      <c r="B15" s="89" t="s">
        <v>85</v>
      </c>
      <c r="C15" s="87" t="s">
        <v>80</v>
      </c>
      <c r="D15" s="90" t="s">
        <v>86</v>
      </c>
      <c r="E15" s="91" t="s">
        <v>82</v>
      </c>
      <c r="F15" s="14"/>
      <c r="G15" s="14"/>
      <c r="H15" s="14"/>
    </row>
    <row r="16" spans="1:17" ht="16.5" x14ac:dyDescent="0.25">
      <c r="A16" s="65"/>
      <c r="B16" s="74" t="s">
        <v>87</v>
      </c>
      <c r="C16" s="92"/>
      <c r="D16" s="90"/>
      <c r="E16" s="93"/>
      <c r="F16" s="14"/>
      <c r="G16" s="14"/>
      <c r="H16" s="14"/>
    </row>
    <row r="17" spans="1:8" ht="16.5" x14ac:dyDescent="0.25">
      <c r="A17" s="65"/>
      <c r="B17" s="89" t="s">
        <v>40</v>
      </c>
      <c r="C17" s="94" t="s">
        <v>88</v>
      </c>
      <c r="D17" s="90" t="s">
        <v>74</v>
      </c>
      <c r="E17" s="91" t="s">
        <v>73</v>
      </c>
      <c r="F17" s="14"/>
      <c r="G17" s="14"/>
      <c r="H17" s="14"/>
    </row>
    <row r="18" spans="1:8" ht="16.5" x14ac:dyDescent="0.25">
      <c r="A18" s="65"/>
      <c r="B18" s="89" t="s">
        <v>41</v>
      </c>
      <c r="C18" s="94" t="s">
        <v>88</v>
      </c>
      <c r="D18" s="90" t="s">
        <v>74</v>
      </c>
      <c r="E18" s="91" t="s">
        <v>73</v>
      </c>
      <c r="F18" s="14"/>
      <c r="G18" s="14"/>
      <c r="H18" s="14"/>
    </row>
    <row r="19" spans="1:8" ht="16.5" x14ac:dyDescent="0.25">
      <c r="A19" s="65"/>
      <c r="B19" s="89" t="s">
        <v>75</v>
      </c>
      <c r="C19" s="94" t="s">
        <v>88</v>
      </c>
      <c r="D19" s="90" t="s">
        <v>74</v>
      </c>
      <c r="E19" s="91" t="s">
        <v>73</v>
      </c>
      <c r="F19" s="14"/>
      <c r="G19" s="14"/>
      <c r="H19" s="14"/>
    </row>
    <row r="20" spans="1:8" ht="16.5" x14ac:dyDescent="0.25">
      <c r="A20" s="65"/>
      <c r="B20" s="89" t="s">
        <v>54</v>
      </c>
      <c r="C20" s="94" t="s">
        <v>88</v>
      </c>
      <c r="D20" s="90" t="s">
        <v>77</v>
      </c>
      <c r="E20" s="91" t="s">
        <v>74</v>
      </c>
      <c r="F20" s="14"/>
      <c r="G20" s="14"/>
      <c r="H20" s="14"/>
    </row>
    <row r="21" spans="1:8" ht="28.5" x14ac:dyDescent="0.25">
      <c r="A21" s="65"/>
      <c r="B21" s="89" t="s">
        <v>78</v>
      </c>
      <c r="C21" s="94" t="s">
        <v>88</v>
      </c>
      <c r="D21" s="90" t="s">
        <v>77</v>
      </c>
      <c r="E21" s="91" t="s">
        <v>73</v>
      </c>
      <c r="F21" s="14"/>
      <c r="G21" s="14"/>
      <c r="H21" s="14"/>
    </row>
    <row r="22" spans="1:8" ht="17.25" x14ac:dyDescent="0.25">
      <c r="A22" s="65"/>
      <c r="B22" s="74" t="s">
        <v>89</v>
      </c>
      <c r="C22" s="90" t="s">
        <v>90</v>
      </c>
      <c r="D22" s="90" t="s">
        <v>91</v>
      </c>
      <c r="E22" s="91" t="s">
        <v>92</v>
      </c>
      <c r="F22" s="14"/>
      <c r="G22" s="14"/>
      <c r="H22" s="14"/>
    </row>
    <row r="23" spans="1:8" ht="17.25" x14ac:dyDescent="0.25">
      <c r="A23" s="65"/>
      <c r="B23" s="74" t="s">
        <v>93</v>
      </c>
      <c r="C23" s="90" t="s">
        <v>90</v>
      </c>
      <c r="D23" s="90" t="s">
        <v>91</v>
      </c>
      <c r="E23" s="95" t="s">
        <v>92</v>
      </c>
      <c r="F23" s="14"/>
      <c r="G23" s="14"/>
      <c r="H23" s="14"/>
    </row>
    <row r="24" spans="1:8" ht="17.25" customHeight="1" x14ac:dyDescent="0.25">
      <c r="A24" s="65"/>
      <c r="B24" s="74" t="s">
        <v>94</v>
      </c>
      <c r="C24" s="87" t="s">
        <v>95</v>
      </c>
      <c r="D24" s="90" t="s">
        <v>83</v>
      </c>
      <c r="E24" s="88" t="s">
        <v>96</v>
      </c>
      <c r="F24" s="14"/>
      <c r="G24" s="14"/>
      <c r="H24" s="14"/>
    </row>
    <row r="25" spans="1:8" ht="16.5" customHeight="1" x14ac:dyDescent="0.25">
      <c r="A25" s="65"/>
      <c r="B25" s="74" t="s">
        <v>97</v>
      </c>
      <c r="C25" s="87" t="s">
        <v>95</v>
      </c>
      <c r="D25" s="87" t="s">
        <v>98</v>
      </c>
      <c r="E25" s="91" t="s">
        <v>99</v>
      </c>
      <c r="F25" s="14"/>
      <c r="G25" s="14"/>
      <c r="H25" s="14"/>
    </row>
    <row r="26" spans="1:8" x14ac:dyDescent="0.25">
      <c r="A26" s="65"/>
      <c r="B26" s="74" t="s">
        <v>100</v>
      </c>
      <c r="C26" s="87" t="s">
        <v>95</v>
      </c>
      <c r="D26" s="407">
        <v>3.8999999999999999E-5</v>
      </c>
      <c r="E26" s="91" t="s">
        <v>99</v>
      </c>
      <c r="F26" s="14"/>
      <c r="G26" s="14"/>
      <c r="H26" s="14"/>
    </row>
    <row r="27" spans="1:8" ht="17.25" x14ac:dyDescent="0.25">
      <c r="A27" s="65"/>
      <c r="B27" s="80" t="s">
        <v>101</v>
      </c>
      <c r="C27" s="96" t="s">
        <v>102</v>
      </c>
      <c r="D27" s="96" t="s">
        <v>103</v>
      </c>
      <c r="E27" s="97" t="s">
        <v>104</v>
      </c>
      <c r="F27" s="14"/>
      <c r="G27" s="14"/>
      <c r="H27" s="14"/>
    </row>
    <row r="28" spans="1:8" x14ac:dyDescent="0.25">
      <c r="A28" s="65"/>
      <c r="B28" s="84"/>
      <c r="C28" s="90"/>
      <c r="D28" s="90"/>
      <c r="E28" s="90"/>
      <c r="F28" s="14"/>
      <c r="G28" s="14"/>
      <c r="H28" s="14"/>
    </row>
    <row r="29" spans="1:8" x14ac:dyDescent="0.25">
      <c r="A29" s="65"/>
      <c r="B29" s="58" t="s">
        <v>21</v>
      </c>
      <c r="C29" s="98"/>
      <c r="D29" s="98"/>
      <c r="E29" s="98"/>
      <c r="F29" s="14"/>
      <c r="G29" s="14"/>
      <c r="H29" s="14"/>
    </row>
    <row r="30" spans="1:8" x14ac:dyDescent="0.25">
      <c r="A30" s="65"/>
      <c r="B30" s="58" t="s">
        <v>105</v>
      </c>
      <c r="C30" s="98"/>
      <c r="D30" s="98"/>
      <c r="E30" s="98"/>
      <c r="F30" s="14"/>
      <c r="G30" s="14"/>
      <c r="H30" s="14"/>
    </row>
    <row r="31" spans="1:8" ht="16.5" customHeight="1" x14ac:dyDescent="0.25">
      <c r="A31" s="65"/>
      <c r="B31" s="58" t="s">
        <v>106</v>
      </c>
      <c r="C31" s="98"/>
      <c r="D31" s="98"/>
      <c r="E31" s="98"/>
      <c r="F31" s="14"/>
      <c r="G31" s="14"/>
      <c r="H31" s="14"/>
    </row>
    <row r="32" spans="1:8" ht="15.75" customHeight="1" x14ac:dyDescent="0.25">
      <c r="A32" s="65"/>
      <c r="B32" s="58" t="s">
        <v>107</v>
      </c>
      <c r="C32" s="98"/>
      <c r="D32" s="98"/>
      <c r="E32" s="98"/>
      <c r="F32" s="14"/>
      <c r="G32" s="14"/>
      <c r="H32" s="14"/>
    </row>
    <row r="33" spans="1:8" ht="18.75" x14ac:dyDescent="0.35">
      <c r="A33" s="65"/>
      <c r="B33" s="58" t="s">
        <v>108</v>
      </c>
      <c r="C33" s="98"/>
      <c r="D33" s="98"/>
      <c r="E33" s="98"/>
      <c r="F33" s="14"/>
      <c r="G33" s="14"/>
      <c r="H33" s="14"/>
    </row>
    <row r="34" spans="1:8" ht="18.75" x14ac:dyDescent="0.25">
      <c r="A34" s="65"/>
      <c r="B34" s="369" t="s">
        <v>109</v>
      </c>
      <c r="C34" s="98"/>
      <c r="D34" s="98"/>
      <c r="E34" s="99"/>
      <c r="F34" s="14"/>
      <c r="G34" s="14"/>
      <c r="H34" s="14"/>
    </row>
    <row r="35" spans="1:8" x14ac:dyDescent="0.25">
      <c r="B35" s="12"/>
      <c r="C35" s="15"/>
      <c r="D35" s="15"/>
      <c r="E35" s="15"/>
      <c r="F35" s="14"/>
      <c r="G35" s="14"/>
      <c r="H35" s="14"/>
    </row>
    <row r="36" spans="1:8" x14ac:dyDescent="0.25">
      <c r="C36" s="15"/>
      <c r="D36" s="15"/>
      <c r="E36" s="15"/>
      <c r="F36" s="14"/>
      <c r="G36" s="14"/>
      <c r="H36" s="14"/>
    </row>
    <row r="37" spans="1:8" x14ac:dyDescent="0.25">
      <c r="B37" s="14"/>
      <c r="C37" s="14"/>
      <c r="D37" s="14"/>
      <c r="E37" s="14"/>
      <c r="F37" s="14"/>
      <c r="G37" s="14"/>
      <c r="H37" s="14"/>
    </row>
    <row r="38" spans="1:8" x14ac:dyDescent="0.25">
      <c r="B38" s="14"/>
      <c r="C38" s="14"/>
      <c r="D38" s="14"/>
      <c r="E38" s="14"/>
      <c r="F38" s="14"/>
      <c r="G38" s="14"/>
      <c r="H38" s="14"/>
    </row>
    <row r="39" spans="1:8" x14ac:dyDescent="0.25">
      <c r="B39" s="14"/>
      <c r="C39" s="14"/>
      <c r="D39" s="14"/>
      <c r="E39" s="14"/>
      <c r="F39" s="14"/>
      <c r="G39" s="14"/>
      <c r="H39" s="14"/>
    </row>
    <row r="40" spans="1:8" x14ac:dyDescent="0.25">
      <c r="B40" s="14"/>
      <c r="C40" s="14"/>
      <c r="D40" s="14"/>
      <c r="E40" s="14"/>
      <c r="F40" s="14"/>
      <c r="G40" s="14"/>
      <c r="H40" s="14"/>
    </row>
    <row r="41" spans="1:8" x14ac:dyDescent="0.25">
      <c r="B41" s="14"/>
      <c r="C41" s="14"/>
      <c r="D41" s="14"/>
      <c r="E41" s="14"/>
      <c r="F41" s="14"/>
      <c r="G41" s="14"/>
      <c r="H41" s="14"/>
    </row>
  </sheetData>
  <customSheetViews>
    <customSheetView guid="{0130A164-47D8-42ED-BFB0-B8B31D263DDE}" topLeftCell="A10">
      <selection activeCell="G22" sqref="G22"/>
      <pageMargins left="0" right="0" top="0" bottom="0" header="0" footer="0"/>
      <pageSetup orientation="portrait" r:id="rId1"/>
      <headerFooter alignWithMargins="0"/>
    </customSheetView>
  </customSheetViews>
  <mergeCells count="2">
    <mergeCell ref="B3:B4"/>
    <mergeCell ref="C3:E3"/>
  </mergeCells>
  <pageMargins left="0.75" right="0.75" top="1" bottom="1" header="0.5" footer="0.5"/>
  <pageSetup orientation="portrait" r:id="rId2"/>
  <headerFooter alignWithMargins="0"/>
  <ignoredErrors>
    <ignoredError sqref="D6:D22 E6:E22 C27:D27 E25:E27 D24 C23:E23 C22"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7"/>
  <dimension ref="A1:D7"/>
  <sheetViews>
    <sheetView showGridLines="0" workbookViewId="0"/>
  </sheetViews>
  <sheetFormatPr baseColWidth="10" defaultColWidth="8.5703125" defaultRowHeight="15" x14ac:dyDescent="0.25"/>
  <cols>
    <col min="1" max="1" width="17.5703125" customWidth="1"/>
    <col min="2" max="2" width="32.5703125" customWidth="1"/>
    <col min="3" max="3" width="41.5703125" customWidth="1"/>
  </cols>
  <sheetData>
    <row r="1" spans="1:4" s="6" customFormat="1" ht="16.5" x14ac:dyDescent="0.25">
      <c r="A1" s="102" t="str">
        <f ca="1">MID(CELL("filename",A1),FIND("]",CELL("filename",A1))+1,256)</f>
        <v>Table A6.4–29</v>
      </c>
      <c r="B1" s="156" t="s">
        <v>772</v>
      </c>
      <c r="C1" s="102"/>
      <c r="D1" s="102"/>
    </row>
    <row r="2" spans="1:4" s="6" customFormat="1" ht="15.75" thickBot="1" x14ac:dyDescent="0.3">
      <c r="A2" s="102"/>
      <c r="B2" s="103"/>
      <c r="C2" s="102"/>
      <c r="D2" s="102"/>
    </row>
    <row r="3" spans="1:4" s="6" customFormat="1" ht="15.75" thickBot="1" x14ac:dyDescent="0.3">
      <c r="A3" s="102"/>
      <c r="B3" s="154" t="s">
        <v>773</v>
      </c>
      <c r="C3" s="359" t="s">
        <v>774</v>
      </c>
      <c r="D3" s="102"/>
    </row>
    <row r="4" spans="1:4" s="6" customFormat="1" ht="15.75" thickBot="1" x14ac:dyDescent="0.3">
      <c r="A4" s="102"/>
      <c r="B4" s="155" t="s">
        <v>775</v>
      </c>
      <c r="C4" s="643" t="s">
        <v>776</v>
      </c>
      <c r="D4" s="102"/>
    </row>
    <row r="5" spans="1:4" s="6" customFormat="1" ht="15.75" thickBot="1" x14ac:dyDescent="0.3">
      <c r="A5" s="102"/>
      <c r="B5" s="155" t="s">
        <v>777</v>
      </c>
      <c r="C5" s="643" t="s">
        <v>778</v>
      </c>
      <c r="D5" s="102"/>
    </row>
    <row r="6" spans="1:4" s="406" customFormat="1" ht="34.5" customHeight="1" x14ac:dyDescent="0.25">
      <c r="A6" s="404"/>
      <c r="B6" s="237" t="s">
        <v>779</v>
      </c>
      <c r="C6" s="405"/>
      <c r="D6" s="404"/>
    </row>
    <row r="7" spans="1:4" ht="40.5" customHeight="1" x14ac:dyDescent="0.25">
      <c r="A7" s="141"/>
      <c r="B7" s="106"/>
      <c r="C7" s="98"/>
      <c r="D7" s="141"/>
    </row>
  </sheetData>
  <customSheetViews>
    <customSheetView guid="{0130A164-47D8-42ED-BFB0-B8B31D263DDE}">
      <selection activeCell="J16" sqref="J16"/>
      <pageMargins left="0" right="0" top="0" bottom="0" header="0" footer="0"/>
      <pageSetup orientation="portrait" r:id="rId1"/>
    </customSheetView>
  </customSheetView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8"/>
  <dimension ref="A1:AL15"/>
  <sheetViews>
    <sheetView showGridLines="0" zoomScaleNormal="100" workbookViewId="0"/>
  </sheetViews>
  <sheetFormatPr baseColWidth="10" defaultColWidth="9.42578125" defaultRowHeight="12.75" x14ac:dyDescent="0.2"/>
  <cols>
    <col min="1" max="1" width="12.42578125" style="1" bestFit="1" customWidth="1"/>
    <col min="2" max="2" width="33" style="2" customWidth="1"/>
    <col min="3" max="3" width="21" style="2" customWidth="1"/>
    <col min="4" max="4" width="6.42578125" style="2" bestFit="1" customWidth="1"/>
    <col min="5" max="38" width="9.42578125" style="2"/>
    <col min="39" max="16384" width="9.42578125" style="1"/>
  </cols>
  <sheetData>
    <row r="1" spans="1:6" s="51" customFormat="1" ht="15" x14ac:dyDescent="0.25">
      <c r="A1" s="51" t="str">
        <f ca="1">MID(CELL("filename",A1),FIND("]",CELL("filename",A1))+1,256)</f>
        <v>Table A6.5–1</v>
      </c>
      <c r="B1" s="393" t="s">
        <v>780</v>
      </c>
      <c r="C1" s="322"/>
      <c r="D1" s="322"/>
      <c r="E1" s="323"/>
      <c r="F1" s="323"/>
    </row>
    <row r="2" spans="1:6" s="2" customFormat="1" ht="16.5" thickBot="1" x14ac:dyDescent="0.3">
      <c r="A2" s="59"/>
      <c r="B2" s="324"/>
      <c r="C2" s="322"/>
      <c r="D2" s="322"/>
      <c r="E2" s="58"/>
      <c r="F2" s="13"/>
    </row>
    <row r="3" spans="1:6" s="2" customFormat="1" ht="15.75" thickBot="1" x14ac:dyDescent="0.3">
      <c r="A3" s="59"/>
      <c r="B3" s="325" t="s">
        <v>781</v>
      </c>
      <c r="C3" s="326" t="s">
        <v>782</v>
      </c>
      <c r="D3" s="501" t="s">
        <v>783</v>
      </c>
      <c r="E3" s="58"/>
      <c r="F3" s="13"/>
    </row>
    <row r="4" spans="1:6" s="2" customFormat="1" ht="17.25" x14ac:dyDescent="0.25">
      <c r="A4" s="59"/>
      <c r="B4" s="558" t="s">
        <v>784</v>
      </c>
      <c r="C4" s="327" t="s">
        <v>785</v>
      </c>
      <c r="D4" s="502" t="s">
        <v>786</v>
      </c>
      <c r="E4" s="58"/>
      <c r="F4" s="13"/>
    </row>
    <row r="5" spans="1:6" s="2" customFormat="1" ht="17.25" x14ac:dyDescent="0.25">
      <c r="A5" s="59"/>
      <c r="B5" s="558" t="s">
        <v>787</v>
      </c>
      <c r="C5" s="327" t="s">
        <v>785</v>
      </c>
      <c r="D5" s="502" t="s">
        <v>788</v>
      </c>
      <c r="E5" s="58"/>
      <c r="F5" s="13"/>
    </row>
    <row r="6" spans="1:6" s="2" customFormat="1" ht="17.25" x14ac:dyDescent="0.25">
      <c r="A6" s="59"/>
      <c r="B6" s="558" t="s">
        <v>789</v>
      </c>
      <c r="C6" s="327" t="s">
        <v>785</v>
      </c>
      <c r="D6" s="502" t="s">
        <v>790</v>
      </c>
      <c r="E6" s="58"/>
      <c r="F6" s="13"/>
    </row>
    <row r="7" spans="1:6" s="2" customFormat="1" ht="18" thickBot="1" x14ac:dyDescent="0.3">
      <c r="A7" s="59"/>
      <c r="B7" s="686" t="s">
        <v>791</v>
      </c>
      <c r="C7" s="644" t="s">
        <v>792</v>
      </c>
      <c r="D7" s="645" t="s">
        <v>793</v>
      </c>
      <c r="E7" s="58"/>
      <c r="F7" s="13"/>
    </row>
    <row r="8" spans="1:6" s="2" customFormat="1" ht="15" x14ac:dyDescent="0.2">
      <c r="A8" s="59"/>
      <c r="B8" s="1039" t="s">
        <v>21</v>
      </c>
      <c r="C8" s="1039"/>
      <c r="D8" s="1039"/>
      <c r="E8" s="58"/>
      <c r="F8" s="13"/>
    </row>
    <row r="9" spans="1:6" s="2" customFormat="1" ht="15" x14ac:dyDescent="0.2">
      <c r="A9" s="59"/>
      <c r="B9" s="491" t="s">
        <v>794</v>
      </c>
      <c r="C9" s="491"/>
      <c r="D9" s="491"/>
      <c r="E9" s="58"/>
      <c r="F9" s="13"/>
    </row>
    <row r="10" spans="1:6" s="2" customFormat="1" ht="15" x14ac:dyDescent="0.2">
      <c r="A10" s="59"/>
      <c r="B10" s="1039" t="s">
        <v>795</v>
      </c>
      <c r="C10" s="1039"/>
      <c r="D10" s="1039"/>
      <c r="E10" s="58"/>
      <c r="F10" s="13"/>
    </row>
    <row r="11" spans="1:6" s="2" customFormat="1" ht="15" x14ac:dyDescent="0.2">
      <c r="A11" s="59"/>
      <c r="B11" s="491" t="s">
        <v>796</v>
      </c>
      <c r="C11" s="491"/>
      <c r="D11" s="491"/>
      <c r="E11" s="58"/>
      <c r="F11" s="13"/>
    </row>
    <row r="12" spans="1:6" x14ac:dyDescent="0.2">
      <c r="B12" s="13"/>
      <c r="C12" s="13"/>
      <c r="D12" s="13"/>
      <c r="E12" s="13"/>
    </row>
    <row r="13" spans="1:6" x14ac:dyDescent="0.2">
      <c r="B13" s="13"/>
      <c r="C13" s="13"/>
      <c r="D13" s="13"/>
      <c r="E13" s="13"/>
    </row>
    <row r="14" spans="1:6" x14ac:dyDescent="0.2">
      <c r="B14" s="13"/>
      <c r="C14" s="13"/>
      <c r="D14" s="13"/>
      <c r="E14" s="13"/>
    </row>
    <row r="15" spans="1:6" x14ac:dyDescent="0.2">
      <c r="B15" s="13"/>
      <c r="C15" s="13"/>
      <c r="D15" s="13"/>
      <c r="E15" s="13"/>
    </row>
  </sheetData>
  <customSheetViews>
    <customSheetView guid="{0130A164-47D8-42ED-BFB0-B8B31D263DDE}">
      <selection activeCell="J12" sqref="J12:O12"/>
      <pageMargins left="0" right="0" top="0" bottom="0" header="0" footer="0"/>
      <pageSetup orientation="portrait" r:id="rId1"/>
      <headerFooter alignWithMargins="0"/>
    </customSheetView>
  </customSheetViews>
  <mergeCells count="2">
    <mergeCell ref="B8:D8"/>
    <mergeCell ref="B10:D10"/>
  </mergeCells>
  <pageMargins left="0.75" right="0.75" top="1" bottom="1" header="0.5" footer="0.5"/>
  <pageSetup orientation="portrait" r:id="rId2"/>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dimension ref="A1:R37"/>
  <sheetViews>
    <sheetView showGridLines="0" zoomScaleNormal="100" workbookViewId="0"/>
  </sheetViews>
  <sheetFormatPr baseColWidth="10" defaultColWidth="9.42578125" defaultRowHeight="12.75" x14ac:dyDescent="0.2"/>
  <cols>
    <col min="1" max="1" width="12.5703125" style="331" customWidth="1"/>
    <col min="2" max="2" width="17.5703125" style="331" customWidth="1"/>
    <col min="3" max="3" width="59.42578125" style="331" customWidth="1"/>
    <col min="4" max="4" width="22.42578125" style="331" customWidth="1"/>
    <col min="5" max="5" width="6.42578125" style="331" customWidth="1"/>
    <col min="6" max="6" width="3.7109375" style="331" customWidth="1"/>
    <col min="7" max="16384" width="9.42578125" style="331"/>
  </cols>
  <sheetData>
    <row r="1" spans="1:18" ht="15.75" x14ac:dyDescent="0.25">
      <c r="A1" s="328" t="str">
        <f ca="1">MID(CELL("filename",A1),FIND("]",CELL("filename",A1))+1,256)</f>
        <v>Table A6.5–2</v>
      </c>
      <c r="B1" s="394" t="s">
        <v>797</v>
      </c>
      <c r="C1" s="329"/>
      <c r="D1" s="329"/>
      <c r="E1" s="329"/>
      <c r="F1" s="329"/>
      <c r="G1" s="330"/>
      <c r="H1" s="330"/>
    </row>
    <row r="2" spans="1:18" ht="15.75" thickBot="1" x14ac:dyDescent="0.3">
      <c r="A2" s="328"/>
      <c r="B2" s="332"/>
      <c r="C2" s="329"/>
      <c r="D2" s="329"/>
      <c r="E2" s="329"/>
      <c r="F2" s="329"/>
      <c r="G2" s="330"/>
      <c r="H2" s="330"/>
    </row>
    <row r="3" spans="1:18" ht="15.75" thickBot="1" x14ac:dyDescent="0.3">
      <c r="A3" s="328"/>
      <c r="B3" s="333" t="s">
        <v>798</v>
      </c>
      <c r="C3" s="334" t="s">
        <v>781</v>
      </c>
      <c r="D3" s="334" t="s">
        <v>782</v>
      </c>
      <c r="E3" s="334" t="s">
        <v>783</v>
      </c>
      <c r="F3" s="503"/>
      <c r="G3" s="410"/>
      <c r="H3" s="330"/>
    </row>
    <row r="4" spans="1:18" ht="17.25" x14ac:dyDescent="0.25">
      <c r="A4" s="328"/>
      <c r="B4" s="559" t="s">
        <v>799</v>
      </c>
      <c r="C4" s="335" t="s">
        <v>800</v>
      </c>
      <c r="D4" s="687" t="s">
        <v>801</v>
      </c>
      <c r="E4" s="336">
        <v>0.38559575783810601</v>
      </c>
      <c r="F4" s="504" t="s">
        <v>245</v>
      </c>
      <c r="G4" s="410"/>
      <c r="H4" s="330"/>
    </row>
    <row r="5" spans="1:18" ht="17.25" x14ac:dyDescent="0.25">
      <c r="A5" s="328"/>
      <c r="B5" s="559" t="s">
        <v>799</v>
      </c>
      <c r="C5" s="335" t="s">
        <v>802</v>
      </c>
      <c r="D5" s="335" t="s">
        <v>801</v>
      </c>
      <c r="E5" s="336">
        <v>0.48125390727106998</v>
      </c>
      <c r="F5" s="504" t="s">
        <v>245</v>
      </c>
      <c r="G5" s="410"/>
      <c r="H5" s="330"/>
    </row>
    <row r="6" spans="1:18" ht="17.25" x14ac:dyDescent="0.25">
      <c r="A6" s="328"/>
      <c r="B6" s="559" t="s">
        <v>799</v>
      </c>
      <c r="C6" s="335" t="s">
        <v>803</v>
      </c>
      <c r="D6" s="335" t="s">
        <v>801</v>
      </c>
      <c r="E6" s="336">
        <v>0.58307797986545395</v>
      </c>
      <c r="F6" s="504" t="s">
        <v>245</v>
      </c>
      <c r="G6" s="410"/>
      <c r="H6" s="330"/>
      <c r="I6"/>
      <c r="J6"/>
      <c r="K6"/>
      <c r="L6"/>
      <c r="M6"/>
      <c r="N6"/>
      <c r="O6"/>
      <c r="P6"/>
      <c r="Q6"/>
      <c r="R6"/>
    </row>
    <row r="7" spans="1:18" ht="17.25" x14ac:dyDescent="0.25">
      <c r="A7" s="328"/>
      <c r="B7" s="559" t="s">
        <v>799</v>
      </c>
      <c r="C7" s="335" t="s">
        <v>804</v>
      </c>
      <c r="D7" s="335" t="s">
        <v>801</v>
      </c>
      <c r="E7" s="336">
        <v>0.64325617990501704</v>
      </c>
      <c r="F7" s="504" t="s">
        <v>273</v>
      </c>
      <c r="G7" s="410"/>
      <c r="H7" s="330"/>
      <c r="I7"/>
      <c r="J7"/>
      <c r="K7"/>
      <c r="L7"/>
      <c r="M7"/>
      <c r="N7"/>
      <c r="O7"/>
      <c r="P7"/>
      <c r="Q7"/>
      <c r="R7"/>
    </row>
    <row r="8" spans="1:18" ht="17.25" x14ac:dyDescent="0.25">
      <c r="A8" s="328"/>
      <c r="B8" s="559" t="s">
        <v>799</v>
      </c>
      <c r="C8" s="335" t="s">
        <v>805</v>
      </c>
      <c r="D8" s="335" t="s">
        <v>801</v>
      </c>
      <c r="E8" s="336">
        <v>0.52300000000000002</v>
      </c>
      <c r="F8" s="504" t="s">
        <v>248</v>
      </c>
      <c r="G8" s="410"/>
      <c r="H8" s="330"/>
      <c r="I8"/>
      <c r="J8"/>
      <c r="K8"/>
      <c r="L8"/>
      <c r="M8"/>
      <c r="N8"/>
      <c r="O8"/>
      <c r="P8"/>
      <c r="Q8"/>
      <c r="R8"/>
    </row>
    <row r="9" spans="1:18" ht="17.25" x14ac:dyDescent="0.25">
      <c r="A9" s="328"/>
      <c r="B9" s="559" t="s">
        <v>806</v>
      </c>
      <c r="C9" s="335" t="s">
        <v>807</v>
      </c>
      <c r="D9" s="335" t="s">
        <v>808</v>
      </c>
      <c r="E9" s="335">
        <v>0.45500000000000002</v>
      </c>
      <c r="F9" s="505" t="s">
        <v>249</v>
      </c>
      <c r="G9" s="410"/>
      <c r="H9" s="330"/>
      <c r="I9"/>
      <c r="J9"/>
      <c r="K9"/>
      <c r="L9"/>
      <c r="M9"/>
      <c r="N9"/>
      <c r="O9"/>
      <c r="P9"/>
      <c r="Q9"/>
      <c r="R9"/>
    </row>
    <row r="10" spans="1:18" ht="17.25" x14ac:dyDescent="0.25">
      <c r="A10" s="328"/>
      <c r="B10" s="559" t="s">
        <v>806</v>
      </c>
      <c r="C10" s="335" t="s">
        <v>809</v>
      </c>
      <c r="D10" s="335" t="s">
        <v>808</v>
      </c>
      <c r="E10" s="335">
        <v>0.52700000000000002</v>
      </c>
      <c r="F10" s="505" t="s">
        <v>249</v>
      </c>
      <c r="G10" s="410"/>
      <c r="H10" s="330"/>
    </row>
    <row r="11" spans="1:18" ht="17.25" x14ac:dyDescent="0.25">
      <c r="A11" s="328"/>
      <c r="B11" s="559" t="s">
        <v>806</v>
      </c>
      <c r="C11" s="335" t="s">
        <v>810</v>
      </c>
      <c r="D11" s="335" t="s">
        <v>808</v>
      </c>
      <c r="E11" s="335">
        <v>0.46500000000000002</v>
      </c>
      <c r="F11" s="505" t="s">
        <v>249</v>
      </c>
      <c r="G11" s="410"/>
      <c r="H11" s="330"/>
    </row>
    <row r="12" spans="1:18" ht="17.25" x14ac:dyDescent="0.25">
      <c r="A12" s="328"/>
      <c r="B12" s="559" t="s">
        <v>806</v>
      </c>
      <c r="C12" s="335" t="s">
        <v>811</v>
      </c>
      <c r="D12" s="335" t="s">
        <v>812</v>
      </c>
      <c r="E12" s="335">
        <v>0.28000000000000003</v>
      </c>
      <c r="F12" s="505" t="s">
        <v>251</v>
      </c>
      <c r="G12" s="410"/>
      <c r="H12" s="330"/>
    </row>
    <row r="13" spans="1:18" ht="17.25" x14ac:dyDescent="0.25">
      <c r="A13" s="328"/>
      <c r="B13" s="559" t="s">
        <v>806</v>
      </c>
      <c r="C13" s="335" t="s">
        <v>813</v>
      </c>
      <c r="D13" s="335" t="s">
        <v>812</v>
      </c>
      <c r="E13" s="335">
        <v>0.22</v>
      </c>
      <c r="F13" s="505" t="s">
        <v>251</v>
      </c>
      <c r="G13" s="410"/>
      <c r="H13" s="330"/>
    </row>
    <row r="14" spans="1:18" ht="17.25" x14ac:dyDescent="0.25">
      <c r="A14" s="328"/>
      <c r="B14" s="559" t="s">
        <v>806</v>
      </c>
      <c r="C14" s="335" t="s">
        <v>814</v>
      </c>
      <c r="D14" s="335" t="s">
        <v>812</v>
      </c>
      <c r="E14" s="335">
        <v>0.26</v>
      </c>
      <c r="F14" s="505" t="s">
        <v>251</v>
      </c>
      <c r="G14" s="410"/>
      <c r="H14" s="330"/>
    </row>
    <row r="15" spans="1:18" ht="17.25" x14ac:dyDescent="0.25">
      <c r="A15" s="328"/>
      <c r="B15" s="559" t="s">
        <v>806</v>
      </c>
      <c r="C15" s="335" t="s">
        <v>815</v>
      </c>
      <c r="D15" s="335" t="s">
        <v>812</v>
      </c>
      <c r="E15" s="335">
        <v>0.28999999999999998</v>
      </c>
      <c r="F15" s="505" t="s">
        <v>251</v>
      </c>
      <c r="G15" s="410"/>
      <c r="H15" s="330"/>
    </row>
    <row r="16" spans="1:18" ht="17.25" x14ac:dyDescent="0.25">
      <c r="A16" s="328"/>
      <c r="B16" s="559" t="s">
        <v>806</v>
      </c>
      <c r="C16" s="335" t="s">
        <v>816</v>
      </c>
      <c r="D16" s="335" t="s">
        <v>812</v>
      </c>
      <c r="E16" s="335">
        <v>0.42</v>
      </c>
      <c r="F16" s="505" t="s">
        <v>251</v>
      </c>
      <c r="G16" s="410"/>
      <c r="H16" s="330"/>
    </row>
    <row r="17" spans="1:8" ht="17.25" x14ac:dyDescent="0.25">
      <c r="A17" s="328"/>
      <c r="B17" s="559" t="s">
        <v>806</v>
      </c>
      <c r="C17" s="335" t="s">
        <v>817</v>
      </c>
      <c r="D17" s="335" t="s">
        <v>812</v>
      </c>
      <c r="E17" s="335">
        <v>0.32</v>
      </c>
      <c r="F17" s="505" t="s">
        <v>251</v>
      </c>
      <c r="G17" s="410"/>
      <c r="H17" s="330"/>
    </row>
    <row r="18" spans="1:8" ht="17.25" x14ac:dyDescent="0.25">
      <c r="A18" s="328"/>
      <c r="B18" s="559" t="s">
        <v>806</v>
      </c>
      <c r="C18" s="335" t="s">
        <v>818</v>
      </c>
      <c r="D18" s="335" t="s">
        <v>812</v>
      </c>
      <c r="E18" s="335">
        <v>0.37</v>
      </c>
      <c r="F18" s="505" t="s">
        <v>245</v>
      </c>
      <c r="G18" s="410"/>
      <c r="H18" s="330"/>
    </row>
    <row r="19" spans="1:8" ht="17.25" x14ac:dyDescent="0.25">
      <c r="A19" s="328"/>
      <c r="B19" s="559" t="s">
        <v>806</v>
      </c>
      <c r="C19" s="335" t="s">
        <v>819</v>
      </c>
      <c r="D19" s="335" t="s">
        <v>820</v>
      </c>
      <c r="E19" s="335">
        <v>0.42</v>
      </c>
      <c r="F19" s="505" t="s">
        <v>251</v>
      </c>
      <c r="G19" s="410"/>
      <c r="H19" s="330"/>
    </row>
    <row r="20" spans="1:8" ht="17.25" x14ac:dyDescent="0.25">
      <c r="A20" s="328"/>
      <c r="B20" s="559" t="s">
        <v>806</v>
      </c>
      <c r="C20" s="335" t="s">
        <v>821</v>
      </c>
      <c r="D20" s="335" t="s">
        <v>812</v>
      </c>
      <c r="E20" s="335">
        <v>0.45</v>
      </c>
      <c r="F20" s="505" t="s">
        <v>251</v>
      </c>
      <c r="G20" s="410"/>
      <c r="H20" s="330"/>
    </row>
    <row r="21" spans="1:8" ht="17.25" x14ac:dyDescent="0.25">
      <c r="A21" s="328"/>
      <c r="B21" s="559" t="s">
        <v>822</v>
      </c>
      <c r="C21" s="335" t="s">
        <v>823</v>
      </c>
      <c r="D21" s="335" t="s">
        <v>801</v>
      </c>
      <c r="E21" s="335">
        <v>0.45</v>
      </c>
      <c r="F21" s="505" t="s">
        <v>253</v>
      </c>
      <c r="G21" s="410"/>
      <c r="H21" s="330"/>
    </row>
    <row r="22" spans="1:8" ht="17.25" x14ac:dyDescent="0.25">
      <c r="A22" s="328"/>
      <c r="B22" s="559" t="s">
        <v>822</v>
      </c>
      <c r="C22" s="335" t="s">
        <v>824</v>
      </c>
      <c r="D22" s="335" t="s">
        <v>801</v>
      </c>
      <c r="E22" s="335">
        <v>0.45</v>
      </c>
      <c r="F22" s="505" t="s">
        <v>253</v>
      </c>
      <c r="G22" s="410"/>
      <c r="H22" s="330"/>
    </row>
    <row r="23" spans="1:8" ht="17.25" x14ac:dyDescent="0.25">
      <c r="A23" s="328"/>
      <c r="B23" s="559" t="s">
        <v>822</v>
      </c>
      <c r="C23" s="335" t="s">
        <v>825</v>
      </c>
      <c r="D23" s="335" t="s">
        <v>801</v>
      </c>
      <c r="E23" s="335">
        <v>0.628</v>
      </c>
      <c r="F23" s="505" t="s">
        <v>253</v>
      </c>
      <c r="G23" s="410"/>
      <c r="H23" s="330"/>
    </row>
    <row r="24" spans="1:8" ht="17.25" x14ac:dyDescent="0.25">
      <c r="A24" s="328"/>
      <c r="B24" s="559" t="s">
        <v>822</v>
      </c>
      <c r="C24" s="335" t="s">
        <v>826</v>
      </c>
      <c r="D24" s="335" t="s">
        <v>801</v>
      </c>
      <c r="E24" s="335">
        <v>0.628</v>
      </c>
      <c r="F24" s="505" t="s">
        <v>253</v>
      </c>
      <c r="G24" s="410"/>
      <c r="H24" s="330"/>
    </row>
    <row r="25" spans="1:8" ht="17.25" x14ac:dyDescent="0.25">
      <c r="A25" s="328"/>
      <c r="B25" s="559" t="s">
        <v>822</v>
      </c>
      <c r="C25" s="335" t="s">
        <v>827</v>
      </c>
      <c r="D25" s="335" t="s">
        <v>828</v>
      </c>
      <c r="E25" s="335">
        <v>0.9</v>
      </c>
      <c r="F25" s="505" t="s">
        <v>253</v>
      </c>
      <c r="G25" s="410"/>
      <c r="H25" s="330"/>
    </row>
    <row r="26" spans="1:8" ht="18" thickBot="1" x14ac:dyDescent="0.3">
      <c r="A26" s="328"/>
      <c r="B26" s="688" t="s">
        <v>822</v>
      </c>
      <c r="C26" s="644" t="s">
        <v>829</v>
      </c>
      <c r="D26" s="644" t="s">
        <v>828</v>
      </c>
      <c r="E26" s="644">
        <v>0.9</v>
      </c>
      <c r="F26" s="646" t="s">
        <v>253</v>
      </c>
      <c r="G26" s="410"/>
      <c r="H26" s="330"/>
    </row>
    <row r="27" spans="1:8" ht="15" x14ac:dyDescent="0.25">
      <c r="A27" s="328"/>
      <c r="B27" s="335"/>
      <c r="C27" s="335"/>
      <c r="D27" s="335"/>
      <c r="E27" s="335"/>
      <c r="F27" s="335"/>
      <c r="G27" s="410"/>
      <c r="H27" s="330"/>
    </row>
    <row r="28" spans="1:8" s="337" customFormat="1" ht="15" x14ac:dyDescent="0.25">
      <c r="A28" s="328"/>
      <c r="B28" s="1039" t="s">
        <v>21</v>
      </c>
      <c r="C28" s="1039"/>
      <c r="D28" s="1039"/>
      <c r="E28" s="1039"/>
      <c r="F28" s="1039"/>
      <c r="G28" s="15"/>
      <c r="H28" s="328"/>
    </row>
    <row r="29" spans="1:8" s="337" customFormat="1" ht="15" customHeight="1" x14ac:dyDescent="0.25">
      <c r="A29" s="328"/>
      <c r="B29" s="1039" t="s">
        <v>830</v>
      </c>
      <c r="C29" s="1039"/>
      <c r="D29" s="1039"/>
      <c r="E29" s="1039"/>
      <c r="F29" s="1039"/>
      <c r="G29" s="15"/>
      <c r="H29" s="328"/>
    </row>
    <row r="30" spans="1:8" s="337" customFormat="1" ht="18" customHeight="1" x14ac:dyDescent="0.25">
      <c r="A30" s="328"/>
      <c r="B30" s="1039" t="s">
        <v>831</v>
      </c>
      <c r="C30" s="1039"/>
      <c r="D30" s="15"/>
      <c r="E30" s="491"/>
      <c r="F30" s="491"/>
      <c r="G30" s="15"/>
      <c r="H30" s="328"/>
    </row>
    <row r="31" spans="1:8" ht="15" x14ac:dyDescent="0.25">
      <c r="A31" s="330"/>
      <c r="B31" s="506" t="s">
        <v>832</v>
      </c>
      <c r="C31" s="491"/>
      <c r="D31" s="491"/>
      <c r="E31" s="491"/>
      <c r="F31" s="491"/>
      <c r="G31" s="15"/>
      <c r="H31" s="330"/>
    </row>
    <row r="32" spans="1:8" ht="15" x14ac:dyDescent="0.25">
      <c r="A32" s="330"/>
      <c r="B32" s="506" t="s">
        <v>833</v>
      </c>
      <c r="C32" s="491"/>
      <c r="D32" s="491"/>
      <c r="E32" s="491"/>
      <c r="F32" s="491"/>
      <c r="G32" s="15"/>
    </row>
    <row r="33" spans="1:7" ht="15" x14ac:dyDescent="0.25">
      <c r="A33" s="330"/>
      <c r="B33" s="506" t="s">
        <v>834</v>
      </c>
      <c r="C33" s="491"/>
      <c r="D33" s="491"/>
      <c r="E33" s="491"/>
      <c r="F33" s="491"/>
      <c r="G33" s="15"/>
    </row>
    <row r="34" spans="1:7" ht="15" x14ac:dyDescent="0.25">
      <c r="A34" s="330"/>
      <c r="B34" s="328" t="s">
        <v>835</v>
      </c>
      <c r="C34" s="15"/>
      <c r="D34" s="15"/>
      <c r="E34" s="15"/>
      <c r="F34" s="15"/>
      <c r="G34" s="15"/>
    </row>
    <row r="35" spans="1:7" ht="15" x14ac:dyDescent="0.25">
      <c r="A35" s="330"/>
      <c r="B35" s="328" t="s">
        <v>836</v>
      </c>
      <c r="C35" s="15"/>
      <c r="D35" s="15"/>
      <c r="E35" s="15"/>
      <c r="F35" s="15"/>
      <c r="G35" s="15"/>
    </row>
    <row r="36" spans="1:7" ht="15" x14ac:dyDescent="0.25">
      <c r="A36" s="330"/>
      <c r="B36" s="328" t="s">
        <v>837</v>
      </c>
      <c r="C36" s="15"/>
      <c r="D36" s="15"/>
      <c r="E36" s="15"/>
      <c r="F36" s="15"/>
      <c r="G36" s="15"/>
    </row>
    <row r="37" spans="1:7" x14ac:dyDescent="0.2">
      <c r="A37" s="330"/>
      <c r="B37" s="330"/>
      <c r="C37" s="330"/>
      <c r="D37" s="330"/>
      <c r="E37" s="330"/>
      <c r="F37" s="330"/>
      <c r="G37" s="330"/>
    </row>
  </sheetData>
  <customSheetViews>
    <customSheetView guid="{0130A164-47D8-42ED-BFB0-B8B31D263DDE}">
      <selection activeCell="P14" sqref="P14"/>
      <pageMargins left="0" right="0" top="0" bottom="0" header="0" footer="0"/>
      <pageSetup orientation="portrait" r:id="rId1"/>
    </customSheetView>
  </customSheetViews>
  <mergeCells count="3">
    <mergeCell ref="B28:F28"/>
    <mergeCell ref="B29:F29"/>
    <mergeCell ref="B30:C30"/>
  </mergeCell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70"/>
  <dimension ref="A1:E23"/>
  <sheetViews>
    <sheetView showGridLines="0" zoomScaleNormal="100" workbookViewId="0"/>
  </sheetViews>
  <sheetFormatPr baseColWidth="10" defaultColWidth="9.42578125" defaultRowHeight="12.75" x14ac:dyDescent="0.2"/>
  <cols>
    <col min="1" max="1" width="12.42578125" style="340" bestFit="1" customWidth="1"/>
    <col min="2" max="2" width="19.42578125" style="340" customWidth="1"/>
    <col min="3" max="3" width="27.42578125" style="340" customWidth="1"/>
    <col min="4" max="4" width="12.28515625" style="340" customWidth="1"/>
    <col min="5" max="16384" width="9.42578125" style="340"/>
  </cols>
  <sheetData>
    <row r="1" spans="1:5" ht="15.75" x14ac:dyDescent="0.25">
      <c r="A1" s="338" t="str">
        <f ca="1">MID(CELL("filename",A1),FIND("]",CELL("filename",A1))+1,256)</f>
        <v>Table A6.5–3</v>
      </c>
      <c r="B1" s="394" t="s">
        <v>838</v>
      </c>
      <c r="C1" s="329"/>
      <c r="D1" s="329"/>
      <c r="E1" s="339"/>
    </row>
    <row r="2" spans="1:5" ht="15.75" thickBot="1" x14ac:dyDescent="0.3">
      <c r="A2" s="338"/>
      <c r="B2" s="332"/>
      <c r="C2" s="329"/>
      <c r="D2" s="329"/>
      <c r="E2" s="339"/>
    </row>
    <row r="3" spans="1:5" ht="18" thickBot="1" x14ac:dyDescent="0.3">
      <c r="A3" s="338"/>
      <c r="B3" s="689" t="s">
        <v>798</v>
      </c>
      <c r="C3" s="690" t="s">
        <v>839</v>
      </c>
      <c r="D3" s="691" t="s">
        <v>783</v>
      </c>
      <c r="E3" s="339"/>
    </row>
    <row r="4" spans="1:5" ht="17.25" x14ac:dyDescent="0.25">
      <c r="A4" s="338"/>
      <c r="B4" s="692" t="s">
        <v>799</v>
      </c>
      <c r="C4" s="687" t="s">
        <v>840</v>
      </c>
      <c r="D4" s="693" t="s">
        <v>841</v>
      </c>
      <c r="E4" s="339"/>
    </row>
    <row r="5" spans="1:5" ht="17.25" x14ac:dyDescent="0.25">
      <c r="A5" s="338"/>
      <c r="B5" s="559" t="s">
        <v>799</v>
      </c>
      <c r="C5" s="335" t="s">
        <v>842</v>
      </c>
      <c r="D5" s="507" t="s">
        <v>843</v>
      </c>
      <c r="E5" s="339"/>
    </row>
    <row r="6" spans="1:5" ht="17.25" x14ac:dyDescent="0.25">
      <c r="A6" s="338"/>
      <c r="B6" s="559" t="s">
        <v>799</v>
      </c>
      <c r="C6" s="335" t="s">
        <v>844</v>
      </c>
      <c r="D6" s="507" t="s">
        <v>845</v>
      </c>
      <c r="E6" s="339"/>
    </row>
    <row r="7" spans="1:5" ht="17.25" x14ac:dyDescent="0.25">
      <c r="A7" s="338"/>
      <c r="B7" s="559" t="s">
        <v>799</v>
      </c>
      <c r="C7" s="335" t="s">
        <v>846</v>
      </c>
      <c r="D7" s="507" t="s">
        <v>841</v>
      </c>
      <c r="E7" s="339"/>
    </row>
    <row r="8" spans="1:5" ht="17.25" x14ac:dyDescent="0.25">
      <c r="A8" s="338"/>
      <c r="B8" s="559" t="s">
        <v>806</v>
      </c>
      <c r="C8" s="335" t="s">
        <v>840</v>
      </c>
      <c r="D8" s="507" t="s">
        <v>847</v>
      </c>
      <c r="E8" s="339"/>
    </row>
    <row r="9" spans="1:5" ht="17.25" x14ac:dyDescent="0.25">
      <c r="A9" s="338"/>
      <c r="B9" s="559" t="s">
        <v>806</v>
      </c>
      <c r="C9" s="335" t="s">
        <v>842</v>
      </c>
      <c r="D9" s="507" t="s">
        <v>848</v>
      </c>
      <c r="E9" s="339"/>
    </row>
    <row r="10" spans="1:5" ht="17.25" x14ac:dyDescent="0.25">
      <c r="A10" s="338"/>
      <c r="B10" s="559" t="s">
        <v>806</v>
      </c>
      <c r="C10" s="335" t="s">
        <v>844</v>
      </c>
      <c r="D10" s="507" t="s">
        <v>849</v>
      </c>
      <c r="E10" s="339"/>
    </row>
    <row r="11" spans="1:5" ht="17.25" x14ac:dyDescent="0.25">
      <c r="A11" s="338"/>
      <c r="B11" s="559" t="s">
        <v>806</v>
      </c>
      <c r="C11" s="335" t="s">
        <v>846</v>
      </c>
      <c r="D11" s="507" t="s">
        <v>847</v>
      </c>
      <c r="E11" s="339"/>
    </row>
    <row r="12" spans="1:5" ht="17.25" x14ac:dyDescent="0.25">
      <c r="A12" s="338"/>
      <c r="B12" s="559" t="s">
        <v>850</v>
      </c>
      <c r="C12" s="335" t="s">
        <v>840</v>
      </c>
      <c r="D12" s="507" t="s">
        <v>841</v>
      </c>
      <c r="E12" s="339"/>
    </row>
    <row r="13" spans="1:5" ht="17.25" x14ac:dyDescent="0.25">
      <c r="A13" s="338"/>
      <c r="B13" s="559" t="s">
        <v>850</v>
      </c>
      <c r="C13" s="335" t="s">
        <v>842</v>
      </c>
      <c r="D13" s="507" t="s">
        <v>843</v>
      </c>
      <c r="E13" s="339"/>
    </row>
    <row r="14" spans="1:5" ht="17.25" x14ac:dyDescent="0.25">
      <c r="A14" s="338"/>
      <c r="B14" s="559" t="s">
        <v>850</v>
      </c>
      <c r="C14" s="335" t="s">
        <v>844</v>
      </c>
      <c r="D14" s="507" t="s">
        <v>845</v>
      </c>
      <c r="E14" s="339"/>
    </row>
    <row r="15" spans="1:5" ht="18" thickBot="1" x14ac:dyDescent="0.3">
      <c r="A15" s="338"/>
      <c r="B15" s="688" t="s">
        <v>850</v>
      </c>
      <c r="C15" s="644" t="s">
        <v>846</v>
      </c>
      <c r="D15" s="647" t="s">
        <v>841</v>
      </c>
      <c r="E15" s="339"/>
    </row>
    <row r="16" spans="1:5" ht="15" x14ac:dyDescent="0.25">
      <c r="A16" s="338"/>
      <c r="B16" s="335"/>
      <c r="C16" s="335"/>
      <c r="D16" s="341"/>
      <c r="E16" s="339"/>
    </row>
    <row r="17" spans="1:5" s="342" customFormat="1" ht="15" x14ac:dyDescent="0.25">
      <c r="A17" s="338"/>
      <c r="B17" s="1039" t="s">
        <v>21</v>
      </c>
      <c r="C17" s="1039"/>
      <c r="D17" s="1039"/>
      <c r="E17" s="338"/>
    </row>
    <row r="18" spans="1:5" s="342" customFormat="1" ht="30.75" customHeight="1" x14ac:dyDescent="0.25">
      <c r="A18" s="338"/>
      <c r="B18" s="1039" t="s">
        <v>851</v>
      </c>
      <c r="C18" s="1039"/>
      <c r="D18" s="1039"/>
      <c r="E18" s="338"/>
    </row>
    <row r="19" spans="1:5" ht="15" x14ac:dyDescent="0.2">
      <c r="A19" s="339"/>
      <c r="B19" s="508" t="s">
        <v>852</v>
      </c>
      <c r="C19" s="343"/>
      <c r="D19" s="343"/>
      <c r="E19" s="339"/>
    </row>
    <row r="20" spans="1:5" ht="15" x14ac:dyDescent="0.25">
      <c r="A20" s="339"/>
      <c r="B20" s="338" t="s">
        <v>853</v>
      </c>
      <c r="C20" s="339"/>
      <c r="D20" s="339"/>
      <c r="E20" s="339"/>
    </row>
    <row r="21" spans="1:5" x14ac:dyDescent="0.2">
      <c r="A21" s="339"/>
      <c r="B21" s="339"/>
      <c r="C21" s="339"/>
      <c r="D21" s="339"/>
      <c r="E21" s="339"/>
    </row>
    <row r="22" spans="1:5" x14ac:dyDescent="0.2">
      <c r="A22" s="339"/>
      <c r="B22" s="339"/>
      <c r="C22" s="339"/>
      <c r="D22" s="339"/>
      <c r="E22" s="339"/>
    </row>
    <row r="23" spans="1:5" x14ac:dyDescent="0.2">
      <c r="A23" s="339"/>
      <c r="B23" s="339"/>
      <c r="C23" s="339"/>
      <c r="D23" s="339"/>
      <c r="E23" s="339"/>
    </row>
  </sheetData>
  <customSheetViews>
    <customSheetView guid="{0130A164-47D8-42ED-BFB0-B8B31D263DDE}">
      <selection activeCell="F1" sqref="F1"/>
      <pageMargins left="0" right="0" top="0" bottom="0" header="0" footer="0"/>
      <pageSetup orientation="portrait" verticalDpi="90" r:id="rId1"/>
    </customSheetView>
  </customSheetViews>
  <mergeCells count="2">
    <mergeCell ref="B17:D17"/>
    <mergeCell ref="B18:D18"/>
  </mergeCells>
  <pageMargins left="0.7" right="0.7" top="0.75" bottom="0.75" header="0.3" footer="0.3"/>
  <pageSetup orientation="portrait" verticalDpi="90"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1"/>
  <dimension ref="A1:K54"/>
  <sheetViews>
    <sheetView showGridLines="0" topLeftCell="A2" zoomScale="90" zoomScaleNormal="90" workbookViewId="0">
      <selection activeCell="A2" sqref="A2"/>
    </sheetView>
  </sheetViews>
  <sheetFormatPr baseColWidth="10" defaultColWidth="9.42578125" defaultRowHeight="12.75" x14ac:dyDescent="0.2"/>
  <cols>
    <col min="1" max="1" width="12.28515625" style="340" bestFit="1" customWidth="1"/>
    <col min="2" max="2" width="15.42578125" style="340" customWidth="1"/>
    <col min="3" max="3" width="20.5703125" style="340" customWidth="1"/>
    <col min="4" max="4" width="9.42578125" style="363"/>
    <col min="5" max="5" width="9.42578125" style="363" customWidth="1"/>
    <col min="6" max="6" width="10.5703125" style="363" customWidth="1"/>
    <col min="7" max="7" width="21.42578125" style="363" customWidth="1"/>
    <col min="8" max="8" width="20.42578125" style="363" customWidth="1"/>
    <col min="9" max="16384" width="9.42578125" style="340"/>
  </cols>
  <sheetData>
    <row r="1" spans="1:11" hidden="1" x14ac:dyDescent="0.2">
      <c r="A1" s="344"/>
      <c r="B1" s="339"/>
      <c r="C1" s="339"/>
      <c r="D1" s="361"/>
      <c r="E1" s="361"/>
      <c r="F1" s="361"/>
      <c r="G1" s="361"/>
      <c r="H1" s="361"/>
      <c r="I1" s="339"/>
      <c r="J1" s="339"/>
      <c r="K1" s="339"/>
    </row>
    <row r="2" spans="1:11" ht="15.75" x14ac:dyDescent="0.25">
      <c r="A2" s="338" t="str">
        <f ca="1">MID(CELL("filename",A1),FIND("]",CELL("filename",A1))+1,256)</f>
        <v>Table A6.5–4</v>
      </c>
      <c r="B2" s="395" t="s">
        <v>854</v>
      </c>
      <c r="C2" s="338"/>
      <c r="D2" s="362"/>
      <c r="E2" s="362"/>
      <c r="F2" s="362"/>
      <c r="G2" s="362"/>
      <c r="H2" s="362"/>
      <c r="I2" s="339"/>
      <c r="J2" s="339"/>
      <c r="K2" s="339"/>
    </row>
    <row r="3" spans="1:11" ht="15.75" thickBot="1" x14ac:dyDescent="0.3">
      <c r="A3" s="338"/>
      <c r="B3" s="338"/>
      <c r="C3" s="338"/>
      <c r="D3" s="362"/>
      <c r="E3" s="362"/>
      <c r="F3" s="362"/>
      <c r="G3" s="362"/>
      <c r="H3" s="362"/>
      <c r="I3" s="339"/>
      <c r="J3" s="339"/>
      <c r="K3" s="339"/>
    </row>
    <row r="4" spans="1:11" ht="45.75" customHeight="1" x14ac:dyDescent="0.25">
      <c r="A4" s="338"/>
      <c r="B4" s="1043" t="s">
        <v>855</v>
      </c>
      <c r="C4" s="1045" t="s">
        <v>856</v>
      </c>
      <c r="D4" s="1047" t="s">
        <v>857</v>
      </c>
      <c r="E4" s="694" t="s">
        <v>858</v>
      </c>
      <c r="F4" s="694" t="s">
        <v>859</v>
      </c>
      <c r="G4" s="1049" t="s">
        <v>860</v>
      </c>
      <c r="H4" s="695" t="s">
        <v>861</v>
      </c>
      <c r="I4" s="339"/>
      <c r="J4" s="339"/>
      <c r="K4" s="339"/>
    </row>
    <row r="5" spans="1:11" ht="15.75" thickBot="1" x14ac:dyDescent="0.3">
      <c r="A5" s="338"/>
      <c r="B5" s="1044"/>
      <c r="C5" s="1046"/>
      <c r="D5" s="1048"/>
      <c r="E5" s="648"/>
      <c r="F5" s="648"/>
      <c r="G5" s="1050"/>
      <c r="H5" s="649"/>
      <c r="I5" s="339"/>
      <c r="J5" s="339"/>
      <c r="K5" s="339"/>
    </row>
    <row r="6" spans="1:11" ht="15" x14ac:dyDescent="0.25">
      <c r="A6" s="338"/>
      <c r="B6" s="1040" t="s">
        <v>862</v>
      </c>
      <c r="C6" s="345" t="s">
        <v>863</v>
      </c>
      <c r="D6" s="411">
        <v>2.1600000000000001E-2</v>
      </c>
      <c r="E6" s="411">
        <v>3.5</v>
      </c>
      <c r="F6" s="411">
        <v>52</v>
      </c>
      <c r="G6" s="411">
        <v>0.05</v>
      </c>
      <c r="H6" s="412">
        <v>0.06</v>
      </c>
      <c r="I6" s="339"/>
      <c r="J6" s="339"/>
      <c r="K6" s="339"/>
    </row>
    <row r="7" spans="1:11" ht="15" x14ac:dyDescent="0.25">
      <c r="A7" s="338"/>
      <c r="B7" s="1041"/>
      <c r="C7" s="345" t="s">
        <v>864</v>
      </c>
      <c r="D7" s="411">
        <v>2.5100000000000001E-2</v>
      </c>
      <c r="E7" s="411">
        <v>2.4</v>
      </c>
      <c r="F7" s="411">
        <v>36</v>
      </c>
      <c r="G7" s="411">
        <v>0.04</v>
      </c>
      <c r="H7" s="412">
        <v>0.05</v>
      </c>
      <c r="I7" s="339"/>
      <c r="J7" s="339"/>
      <c r="K7" s="339"/>
    </row>
    <row r="8" spans="1:11" ht="15" x14ac:dyDescent="0.25">
      <c r="A8" s="338"/>
      <c r="B8" s="1041"/>
      <c r="C8" s="345" t="s">
        <v>865</v>
      </c>
      <c r="D8" s="411">
        <v>2.3300000000000001E-2</v>
      </c>
      <c r="E8" s="411">
        <v>1.1000000000000001</v>
      </c>
      <c r="F8" s="411">
        <v>1</v>
      </c>
      <c r="G8" s="411">
        <v>0.03</v>
      </c>
      <c r="H8" s="412">
        <v>0</v>
      </c>
      <c r="I8" s="339"/>
      <c r="J8" s="339"/>
      <c r="K8" s="339"/>
    </row>
    <row r="9" spans="1:11" ht="15.75" thickBot="1" x14ac:dyDescent="0.3">
      <c r="A9" s="338"/>
      <c r="B9" s="1042"/>
      <c r="C9" s="650" t="s">
        <v>866</v>
      </c>
      <c r="D9" s="651">
        <v>2.1700000000000001E-2</v>
      </c>
      <c r="E9" s="651">
        <v>43.4</v>
      </c>
      <c r="F9" s="651">
        <v>167</v>
      </c>
      <c r="G9" s="651">
        <v>0.25</v>
      </c>
      <c r="H9" s="652">
        <v>0.77</v>
      </c>
      <c r="I9" s="339"/>
      <c r="J9" s="339"/>
      <c r="K9" s="339"/>
    </row>
    <row r="10" spans="1:11" ht="15" x14ac:dyDescent="0.25">
      <c r="A10" s="338"/>
      <c r="B10" s="1040" t="s">
        <v>867</v>
      </c>
      <c r="C10" s="345" t="s">
        <v>863</v>
      </c>
      <c r="D10" s="411">
        <v>2.5000000000000001E-2</v>
      </c>
      <c r="E10" s="411">
        <v>5</v>
      </c>
      <c r="F10" s="411">
        <v>65</v>
      </c>
      <c r="G10" s="411">
        <v>0.06</v>
      </c>
      <c r="H10" s="412">
        <v>0.1</v>
      </c>
      <c r="I10" s="339"/>
      <c r="J10" s="339"/>
      <c r="K10" s="339"/>
    </row>
    <row r="11" spans="1:11" ht="15" x14ac:dyDescent="0.25">
      <c r="A11" s="338"/>
      <c r="B11" s="1041"/>
      <c r="C11" s="345" t="s">
        <v>864</v>
      </c>
      <c r="D11" s="411">
        <v>2.6100000000000002E-2</v>
      </c>
      <c r="E11" s="411">
        <v>1.9</v>
      </c>
      <c r="F11" s="411">
        <v>25</v>
      </c>
      <c r="G11" s="411">
        <v>0.04</v>
      </c>
      <c r="H11" s="412">
        <v>0.04</v>
      </c>
      <c r="I11" s="339"/>
      <c r="J11" s="339"/>
      <c r="K11" s="339"/>
    </row>
    <row r="12" spans="1:11" ht="15" x14ac:dyDescent="0.25">
      <c r="A12" s="338"/>
      <c r="B12" s="1041"/>
      <c r="C12" s="345" t="s">
        <v>865</v>
      </c>
      <c r="D12" s="411">
        <v>2.5499999999999998E-2</v>
      </c>
      <c r="E12" s="411">
        <v>3.2</v>
      </c>
      <c r="F12" s="411">
        <v>46</v>
      </c>
      <c r="G12" s="411">
        <v>0.05</v>
      </c>
      <c r="H12" s="412">
        <v>0.06</v>
      </c>
      <c r="I12" s="339"/>
      <c r="J12" s="339"/>
      <c r="K12" s="339"/>
    </row>
    <row r="13" spans="1:11" ht="14.25" customHeight="1" thickBot="1" x14ac:dyDescent="0.3">
      <c r="A13" s="338"/>
      <c r="B13" s="1042"/>
      <c r="C13" s="650" t="s">
        <v>866</v>
      </c>
      <c r="D13" s="651">
        <v>2.47E-2</v>
      </c>
      <c r="E13" s="651">
        <v>38.200000000000003</v>
      </c>
      <c r="F13" s="651">
        <v>147</v>
      </c>
      <c r="G13" s="651">
        <v>0.25</v>
      </c>
      <c r="H13" s="652">
        <v>0.74</v>
      </c>
      <c r="I13" s="339"/>
      <c r="J13" s="339"/>
      <c r="K13" s="339"/>
    </row>
    <row r="14" spans="1:11" ht="15" x14ac:dyDescent="0.25">
      <c r="A14" s="338"/>
      <c r="B14" s="1040" t="s">
        <v>868</v>
      </c>
      <c r="C14" s="345" t="s">
        <v>863</v>
      </c>
      <c r="D14" s="411">
        <v>2.86E-2</v>
      </c>
      <c r="E14" s="411">
        <v>6.5</v>
      </c>
      <c r="F14" s="411">
        <v>70</v>
      </c>
      <c r="G14" s="411">
        <v>0.08</v>
      </c>
      <c r="H14" s="412">
        <v>0.14000000000000001</v>
      </c>
      <c r="I14" s="339"/>
      <c r="J14" s="339"/>
      <c r="K14" s="339"/>
    </row>
    <row r="15" spans="1:11" ht="15" x14ac:dyDescent="0.25">
      <c r="A15" s="338"/>
      <c r="B15" s="1041"/>
      <c r="C15" s="345" t="s">
        <v>864</v>
      </c>
      <c r="D15" s="411">
        <v>2.4199999999999999E-2</v>
      </c>
      <c r="E15" s="411">
        <v>2.8</v>
      </c>
      <c r="F15" s="411">
        <v>41</v>
      </c>
      <c r="G15" s="411">
        <v>0.04</v>
      </c>
      <c r="H15" s="412">
        <v>0.05</v>
      </c>
      <c r="I15" s="339"/>
      <c r="J15" s="339"/>
      <c r="K15" s="339"/>
    </row>
    <row r="16" spans="1:11" ht="15" x14ac:dyDescent="0.25">
      <c r="A16" s="338"/>
      <c r="B16" s="1041"/>
      <c r="C16" s="345" t="s">
        <v>865</v>
      </c>
      <c r="D16" s="411">
        <v>2.63E-2</v>
      </c>
      <c r="E16" s="411">
        <v>3.7</v>
      </c>
      <c r="F16" s="411">
        <v>51</v>
      </c>
      <c r="G16" s="411">
        <v>0.05</v>
      </c>
      <c r="H16" s="412">
        <v>7.0000000000000007E-2</v>
      </c>
      <c r="I16" s="339"/>
      <c r="J16" s="339"/>
      <c r="K16" s="339"/>
    </row>
    <row r="17" spans="1:11" ht="15" customHeight="1" thickBot="1" x14ac:dyDescent="0.3">
      <c r="A17" s="338"/>
      <c r="B17" s="1042"/>
      <c r="C17" s="650" t="s">
        <v>866</v>
      </c>
      <c r="D17" s="651">
        <v>2.3300000000000001E-2</v>
      </c>
      <c r="E17" s="651">
        <v>29.4</v>
      </c>
      <c r="F17" s="651">
        <v>142</v>
      </c>
      <c r="G17" s="651">
        <v>0.2</v>
      </c>
      <c r="H17" s="652">
        <v>0.55000000000000004</v>
      </c>
      <c r="I17" s="339"/>
      <c r="J17" s="339"/>
      <c r="K17" s="339"/>
    </row>
    <row r="18" spans="1:11" ht="15" customHeight="1" x14ac:dyDescent="0.25">
      <c r="A18" s="338"/>
      <c r="B18" s="1040" t="s">
        <v>869</v>
      </c>
      <c r="C18" s="345" t="s">
        <v>863</v>
      </c>
      <c r="D18" s="411">
        <v>2.6100000000000002E-2</v>
      </c>
      <c r="E18" s="411">
        <v>4.9000000000000004</v>
      </c>
      <c r="F18" s="411">
        <v>63</v>
      </c>
      <c r="G18" s="411">
        <v>0.06</v>
      </c>
      <c r="H18" s="412">
        <v>0.1</v>
      </c>
      <c r="I18" s="339"/>
      <c r="J18" s="339"/>
      <c r="K18" s="339"/>
    </row>
    <row r="19" spans="1:11" ht="15" x14ac:dyDescent="0.25">
      <c r="A19" s="338"/>
      <c r="B19" s="1041"/>
      <c r="C19" s="345" t="s">
        <v>864</v>
      </c>
      <c r="D19" s="411">
        <v>1.8800000000000001E-2</v>
      </c>
      <c r="E19" s="411">
        <v>2.2999999999999998</v>
      </c>
      <c r="F19" s="411">
        <v>30</v>
      </c>
      <c r="G19" s="411">
        <v>0.03</v>
      </c>
      <c r="H19" s="412">
        <v>0.04</v>
      </c>
      <c r="I19" s="339"/>
      <c r="J19" s="339"/>
      <c r="K19" s="339"/>
    </row>
    <row r="20" spans="1:11" ht="15" x14ac:dyDescent="0.25">
      <c r="A20" s="338"/>
      <c r="B20" s="1041"/>
      <c r="C20" s="345" t="s">
        <v>865</v>
      </c>
      <c r="D20" s="411">
        <v>2.2200000000000001E-2</v>
      </c>
      <c r="E20" s="411">
        <v>2.5</v>
      </c>
      <c r="F20" s="411">
        <v>37</v>
      </c>
      <c r="G20" s="411">
        <v>0.04</v>
      </c>
      <c r="H20" s="412">
        <v>0.05</v>
      </c>
      <c r="I20" s="339"/>
      <c r="J20" s="339"/>
      <c r="K20" s="339"/>
    </row>
    <row r="21" spans="1:11" ht="14.25" customHeight="1" thickBot="1" x14ac:dyDescent="0.3">
      <c r="A21" s="338"/>
      <c r="B21" s="1042"/>
      <c r="C21" s="650" t="s">
        <v>866</v>
      </c>
      <c r="D21" s="651">
        <v>2.81E-2</v>
      </c>
      <c r="E21" s="651">
        <v>26.1</v>
      </c>
      <c r="F21" s="651">
        <v>120</v>
      </c>
      <c r="G21" s="651">
        <v>0.21</v>
      </c>
      <c r="H21" s="652">
        <v>0.56000000000000005</v>
      </c>
      <c r="I21" s="339"/>
      <c r="J21" s="339"/>
      <c r="K21" s="339"/>
    </row>
    <row r="22" spans="1:11" ht="15" x14ac:dyDescent="0.25">
      <c r="A22" s="338"/>
      <c r="B22" s="1040" t="s">
        <v>870</v>
      </c>
      <c r="C22" s="345" t="s">
        <v>863</v>
      </c>
      <c r="D22" s="411">
        <v>1.2200000000000001E-2</v>
      </c>
      <c r="E22" s="411">
        <v>4.8</v>
      </c>
      <c r="F22" s="411">
        <v>69</v>
      </c>
      <c r="G22" s="411">
        <v>0.04</v>
      </c>
      <c r="H22" s="412">
        <v>0.05</v>
      </c>
      <c r="I22" s="339"/>
      <c r="J22" s="339"/>
      <c r="K22" s="339"/>
    </row>
    <row r="23" spans="1:11" ht="15" x14ac:dyDescent="0.25">
      <c r="A23" s="338"/>
      <c r="B23" s="1041"/>
      <c r="C23" s="345" t="s">
        <v>864</v>
      </c>
      <c r="D23" s="411">
        <v>1.1599999999999999E-2</v>
      </c>
      <c r="E23" s="411">
        <v>0.8</v>
      </c>
      <c r="F23" s="411">
        <v>0</v>
      </c>
      <c r="G23" s="411">
        <v>0</v>
      </c>
      <c r="H23" s="412">
        <v>0</v>
      </c>
      <c r="I23" s="339"/>
      <c r="J23" s="339"/>
      <c r="K23" s="339"/>
    </row>
    <row r="24" spans="1:11" ht="15" x14ac:dyDescent="0.25">
      <c r="A24" s="338"/>
      <c r="B24" s="1041"/>
      <c r="C24" s="345" t="s">
        <v>865</v>
      </c>
      <c r="D24" s="411">
        <v>1.1900000000000001E-2</v>
      </c>
      <c r="E24" s="411">
        <v>3.9</v>
      </c>
      <c r="F24" s="411">
        <v>53</v>
      </c>
      <c r="G24" s="411">
        <v>0.03</v>
      </c>
      <c r="H24" s="412">
        <v>0.04</v>
      </c>
      <c r="I24" s="339"/>
      <c r="J24" s="339"/>
      <c r="K24" s="339"/>
    </row>
    <row r="25" spans="1:11" ht="14.25" customHeight="1" thickBot="1" x14ac:dyDescent="0.3">
      <c r="A25" s="338"/>
      <c r="B25" s="1042"/>
      <c r="C25" s="650" t="s">
        <v>866</v>
      </c>
      <c r="D25" s="651">
        <v>1.55E-2</v>
      </c>
      <c r="E25" s="651">
        <v>34.4</v>
      </c>
      <c r="F25" s="651">
        <v>198</v>
      </c>
      <c r="G25" s="651">
        <v>0.17</v>
      </c>
      <c r="H25" s="652">
        <v>0.46</v>
      </c>
      <c r="I25" s="339"/>
      <c r="J25" s="339"/>
      <c r="K25" s="339"/>
    </row>
    <row r="26" spans="1:11" x14ac:dyDescent="0.2">
      <c r="A26" s="339"/>
      <c r="B26" s="410"/>
      <c r="C26" s="410"/>
      <c r="D26" s="410"/>
      <c r="E26" s="410"/>
      <c r="F26" s="410"/>
      <c r="G26" s="410"/>
      <c r="H26" s="410"/>
      <c r="I26" s="339"/>
      <c r="J26" s="339"/>
      <c r="K26" s="339"/>
    </row>
    <row r="27" spans="1:11" s="342" customFormat="1" ht="20.25" customHeight="1" x14ac:dyDescent="0.25">
      <c r="A27" s="338"/>
      <c r="B27" s="346" t="s">
        <v>21</v>
      </c>
      <c r="C27" s="15"/>
      <c r="D27" s="15"/>
      <c r="E27" s="15"/>
      <c r="F27" s="15"/>
      <c r="G27" s="15"/>
      <c r="H27" s="15"/>
      <c r="I27" s="338"/>
      <c r="J27" s="338"/>
      <c r="K27" s="338"/>
    </row>
    <row r="28" spans="1:11" s="342" customFormat="1" ht="19.5" customHeight="1" x14ac:dyDescent="0.25">
      <c r="A28" s="338"/>
      <c r="B28" s="1052" t="s">
        <v>871</v>
      </c>
      <c r="C28" s="1053"/>
      <c r="D28" s="1053"/>
      <c r="E28" s="1053"/>
      <c r="F28" s="1053"/>
      <c r="G28" s="1053"/>
      <c r="H28" s="1053"/>
      <c r="I28" s="338"/>
      <c r="J28" s="338"/>
      <c r="K28" s="338"/>
    </row>
    <row r="29" spans="1:11" s="342" customFormat="1" ht="36.75" customHeight="1" x14ac:dyDescent="0.25">
      <c r="A29" s="338"/>
      <c r="B29" s="1054" t="s">
        <v>872</v>
      </c>
      <c r="C29" s="1054"/>
      <c r="D29" s="1054"/>
      <c r="E29" s="1054"/>
      <c r="F29" s="1054"/>
      <c r="G29" s="1054"/>
      <c r="H29" s="1054"/>
      <c r="I29" s="338"/>
      <c r="J29" s="338"/>
      <c r="K29" s="338"/>
    </row>
    <row r="30" spans="1:11" s="342" customFormat="1" ht="56.25" customHeight="1" x14ac:dyDescent="0.25">
      <c r="A30" s="338"/>
      <c r="B30" s="1054"/>
      <c r="C30" s="1054"/>
      <c r="D30" s="1054"/>
      <c r="E30" s="1054"/>
      <c r="F30" s="1054"/>
      <c r="G30" s="1054"/>
      <c r="H30" s="1054"/>
      <c r="I30" s="338"/>
      <c r="J30" s="338"/>
      <c r="K30" s="338"/>
    </row>
    <row r="31" spans="1:11" s="342" customFormat="1" ht="21.75" customHeight="1" x14ac:dyDescent="0.35">
      <c r="A31" s="338"/>
      <c r="B31" s="346" t="s">
        <v>873</v>
      </c>
      <c r="C31" s="15"/>
      <c r="D31" s="15"/>
      <c r="E31" s="15"/>
      <c r="F31" s="15"/>
      <c r="G31" s="15"/>
      <c r="H31" s="15"/>
      <c r="I31" s="338"/>
      <c r="J31" s="338"/>
      <c r="K31" s="338"/>
    </row>
    <row r="32" spans="1:11" s="342" customFormat="1" ht="21.75" customHeight="1" x14ac:dyDescent="0.25">
      <c r="A32" s="338"/>
      <c r="B32" s="346" t="s">
        <v>874</v>
      </c>
      <c r="C32" s="15"/>
      <c r="D32" s="15"/>
      <c r="E32" s="15"/>
      <c r="F32" s="15"/>
      <c r="G32" s="15"/>
      <c r="H32" s="15"/>
      <c r="I32" s="338"/>
      <c r="J32" s="338"/>
      <c r="K32" s="338"/>
    </row>
    <row r="33" spans="1:11" s="342" customFormat="1" ht="18.75" customHeight="1" x14ac:dyDescent="0.25">
      <c r="A33" s="338"/>
      <c r="B33" s="346" t="s">
        <v>875</v>
      </c>
      <c r="C33" s="15"/>
      <c r="D33" s="15"/>
      <c r="E33" s="15"/>
      <c r="F33" s="15"/>
      <c r="G33" s="15"/>
      <c r="H33" s="15"/>
      <c r="I33" s="338"/>
      <c r="J33" s="338"/>
      <c r="K33" s="338"/>
    </row>
    <row r="34" spans="1:11" ht="30.75" customHeight="1" x14ac:dyDescent="0.2">
      <c r="A34" s="339"/>
      <c r="B34" s="1051" t="s">
        <v>876</v>
      </c>
      <c r="C34" s="1051"/>
      <c r="D34" s="1051"/>
      <c r="E34" s="1051"/>
      <c r="F34" s="1051"/>
      <c r="G34" s="1051"/>
      <c r="H34" s="1051"/>
      <c r="I34" s="339"/>
      <c r="J34" s="339"/>
      <c r="K34" s="339"/>
    </row>
    <row r="35" spans="1:11" x14ac:dyDescent="0.2">
      <c r="A35" s="339"/>
      <c r="B35" s="339"/>
      <c r="C35" s="339"/>
      <c r="D35" s="361"/>
      <c r="E35" s="361"/>
      <c r="F35" s="361"/>
      <c r="G35" s="361"/>
      <c r="H35" s="361"/>
      <c r="I35" s="339"/>
      <c r="J35" s="339"/>
      <c r="K35" s="339"/>
    </row>
    <row r="36" spans="1:11" x14ac:dyDescent="0.2">
      <c r="A36" s="339"/>
      <c r="B36" s="339"/>
      <c r="C36" s="339"/>
      <c r="D36" s="361"/>
      <c r="E36" s="361"/>
      <c r="F36" s="361"/>
      <c r="G36" s="361"/>
      <c r="H36" s="361"/>
      <c r="I36" s="339"/>
      <c r="J36" s="339"/>
      <c r="K36" s="339"/>
    </row>
    <row r="37" spans="1:11" x14ac:dyDescent="0.2">
      <c r="A37" s="339"/>
      <c r="B37" s="339"/>
      <c r="C37" s="339"/>
      <c r="D37" s="361"/>
      <c r="E37" s="361"/>
      <c r="F37" s="361"/>
      <c r="G37" s="361"/>
      <c r="H37" s="361"/>
      <c r="I37" s="339"/>
      <c r="J37" s="339"/>
      <c r="K37" s="339"/>
    </row>
    <row r="38" spans="1:11" x14ac:dyDescent="0.2">
      <c r="A38" s="339"/>
      <c r="B38" s="339"/>
      <c r="C38" s="339"/>
      <c r="D38" s="361"/>
      <c r="E38" s="361"/>
      <c r="F38" s="361"/>
      <c r="G38" s="361"/>
      <c r="H38" s="361"/>
      <c r="I38" s="339"/>
      <c r="J38" s="339"/>
      <c r="K38" s="339"/>
    </row>
    <row r="39" spans="1:11" x14ac:dyDescent="0.2">
      <c r="A39" s="339"/>
      <c r="B39" s="339"/>
      <c r="C39" s="339"/>
      <c r="D39" s="361"/>
      <c r="E39" s="361"/>
      <c r="F39" s="361"/>
      <c r="G39" s="361"/>
      <c r="H39" s="361"/>
      <c r="I39" s="339"/>
      <c r="J39" s="339"/>
      <c r="K39" s="339"/>
    </row>
    <row r="40" spans="1:11" x14ac:dyDescent="0.2">
      <c r="A40" s="339"/>
      <c r="B40" s="339"/>
      <c r="C40" s="339"/>
      <c r="D40" s="361"/>
      <c r="E40" s="361"/>
      <c r="F40" s="361"/>
      <c r="G40" s="361"/>
      <c r="H40" s="361"/>
      <c r="I40" s="339"/>
      <c r="J40" s="339"/>
      <c r="K40" s="339"/>
    </row>
    <row r="41" spans="1:11" x14ac:dyDescent="0.2">
      <c r="A41" s="339"/>
      <c r="B41" s="339"/>
      <c r="C41" s="339"/>
      <c r="D41" s="361"/>
      <c r="E41" s="361"/>
      <c r="F41" s="361"/>
      <c r="G41" s="361"/>
      <c r="H41" s="361"/>
      <c r="I41" s="339"/>
      <c r="J41" s="339"/>
      <c r="K41" s="339"/>
    </row>
    <row r="42" spans="1:11" x14ac:dyDescent="0.2">
      <c r="A42" s="339"/>
      <c r="B42" s="339"/>
      <c r="C42" s="339"/>
      <c r="D42" s="361"/>
      <c r="E42" s="361"/>
      <c r="F42" s="361"/>
      <c r="G42" s="361"/>
      <c r="H42" s="361"/>
      <c r="I42" s="339"/>
      <c r="J42" s="339"/>
      <c r="K42" s="339"/>
    </row>
    <row r="43" spans="1:11" x14ac:dyDescent="0.2">
      <c r="A43" s="339"/>
      <c r="B43" s="339"/>
      <c r="C43" s="339"/>
      <c r="D43" s="361"/>
      <c r="E43" s="361"/>
      <c r="F43" s="361"/>
      <c r="G43" s="361"/>
      <c r="H43" s="361"/>
      <c r="I43" s="339"/>
      <c r="J43" s="339"/>
      <c r="K43" s="339"/>
    </row>
    <row r="44" spans="1:11" x14ac:dyDescent="0.2">
      <c r="A44" s="339"/>
      <c r="B44" s="339"/>
      <c r="C44" s="339"/>
      <c r="D44" s="361"/>
      <c r="E44" s="361"/>
      <c r="F44" s="361"/>
      <c r="G44" s="361"/>
      <c r="H44" s="361"/>
      <c r="I44" s="339"/>
      <c r="J44" s="339"/>
      <c r="K44" s="339"/>
    </row>
    <row r="45" spans="1:11" x14ac:dyDescent="0.2">
      <c r="A45" s="339"/>
      <c r="B45" s="339"/>
      <c r="C45" s="339"/>
      <c r="D45" s="361"/>
      <c r="E45" s="361"/>
      <c r="F45" s="361"/>
      <c r="G45" s="361"/>
      <c r="H45" s="361"/>
      <c r="I45" s="339"/>
      <c r="J45" s="339"/>
      <c r="K45" s="339"/>
    </row>
    <row r="46" spans="1:11" x14ac:dyDescent="0.2">
      <c r="A46" s="339"/>
      <c r="B46" s="339"/>
      <c r="C46" s="339"/>
      <c r="D46" s="361"/>
      <c r="E46" s="361"/>
      <c r="F46" s="361"/>
      <c r="G46" s="361"/>
      <c r="H46" s="361"/>
      <c r="I46" s="339"/>
      <c r="J46" s="339"/>
      <c r="K46" s="339"/>
    </row>
    <row r="47" spans="1:11" x14ac:dyDescent="0.2">
      <c r="A47" s="339"/>
      <c r="B47" s="339"/>
      <c r="C47" s="339"/>
      <c r="D47" s="361"/>
      <c r="E47" s="361"/>
      <c r="F47" s="361"/>
      <c r="G47" s="361"/>
      <c r="H47" s="361"/>
      <c r="I47" s="339"/>
      <c r="J47" s="339"/>
      <c r="K47" s="339"/>
    </row>
    <row r="48" spans="1:11" x14ac:dyDescent="0.2">
      <c r="A48" s="339"/>
      <c r="B48" s="339"/>
      <c r="C48" s="339"/>
      <c r="D48" s="361"/>
      <c r="E48" s="361"/>
      <c r="F48" s="361"/>
      <c r="G48" s="361"/>
      <c r="H48" s="361"/>
      <c r="I48" s="339"/>
      <c r="J48" s="339"/>
      <c r="K48" s="339"/>
    </row>
    <row r="49" spans="1:11" x14ac:dyDescent="0.2">
      <c r="A49" s="339"/>
      <c r="B49" s="339"/>
      <c r="C49" s="339"/>
      <c r="D49" s="361"/>
      <c r="E49" s="361"/>
      <c r="F49" s="361"/>
      <c r="G49" s="361"/>
      <c r="H49" s="361"/>
      <c r="I49" s="339"/>
      <c r="J49" s="339"/>
      <c r="K49" s="339"/>
    </row>
    <row r="50" spans="1:11" x14ac:dyDescent="0.2">
      <c r="A50" s="339"/>
      <c r="B50" s="339"/>
      <c r="C50" s="339"/>
      <c r="D50" s="361"/>
      <c r="E50" s="361"/>
      <c r="F50" s="361"/>
      <c r="G50" s="361"/>
      <c r="H50" s="361"/>
      <c r="I50" s="339"/>
      <c r="J50" s="339"/>
      <c r="K50" s="339"/>
    </row>
    <row r="51" spans="1:11" x14ac:dyDescent="0.2">
      <c r="A51" s="339"/>
      <c r="B51" s="339"/>
      <c r="C51" s="339"/>
      <c r="D51" s="361"/>
      <c r="E51" s="361"/>
      <c r="F51" s="361"/>
      <c r="G51" s="361"/>
      <c r="H51" s="361"/>
      <c r="I51" s="339"/>
      <c r="J51" s="339"/>
      <c r="K51" s="339"/>
    </row>
    <row r="52" spans="1:11" x14ac:dyDescent="0.2">
      <c r="A52" s="339"/>
      <c r="B52" s="339"/>
      <c r="C52" s="339"/>
      <c r="D52" s="361"/>
      <c r="E52" s="361"/>
      <c r="F52" s="361"/>
      <c r="G52" s="361"/>
      <c r="H52" s="361"/>
      <c r="I52" s="339"/>
      <c r="J52" s="339"/>
      <c r="K52" s="339"/>
    </row>
    <row r="53" spans="1:11" x14ac:dyDescent="0.2">
      <c r="A53" s="339"/>
      <c r="B53" s="339"/>
      <c r="C53" s="339"/>
      <c r="D53" s="361"/>
      <c r="E53" s="361"/>
      <c r="F53" s="361"/>
      <c r="G53" s="361"/>
      <c r="H53" s="361"/>
      <c r="I53" s="339"/>
      <c r="J53" s="339"/>
      <c r="K53" s="339"/>
    </row>
    <row r="54" spans="1:11" x14ac:dyDescent="0.2">
      <c r="A54" s="339"/>
      <c r="B54" s="339"/>
      <c r="C54" s="339"/>
      <c r="D54" s="361"/>
      <c r="E54" s="361"/>
      <c r="F54" s="361"/>
      <c r="G54" s="361"/>
      <c r="H54" s="361"/>
      <c r="I54" s="339"/>
      <c r="J54" s="339"/>
      <c r="K54" s="339"/>
    </row>
  </sheetData>
  <customSheetViews>
    <customSheetView guid="{0130A164-47D8-42ED-BFB0-B8B31D263DDE}">
      <selection activeCell="M20" sqref="M20"/>
      <pageMargins left="0" right="0" top="0" bottom="0" header="0" footer="0"/>
      <pageSetup orientation="portrait" r:id="rId1"/>
    </customSheetView>
  </customSheetViews>
  <mergeCells count="12">
    <mergeCell ref="B34:H34"/>
    <mergeCell ref="B14:B17"/>
    <mergeCell ref="B18:B21"/>
    <mergeCell ref="B22:B25"/>
    <mergeCell ref="B28:H28"/>
    <mergeCell ref="B29:H30"/>
    <mergeCell ref="B10:B13"/>
    <mergeCell ref="B4:B5"/>
    <mergeCell ref="C4:C5"/>
    <mergeCell ref="D4:D5"/>
    <mergeCell ref="G4:G5"/>
    <mergeCell ref="B6:B9"/>
  </mergeCells>
  <pageMargins left="0.7" right="0.7" top="0.75" bottom="0.75" header="0.3" footer="0.3"/>
  <pageSetup orientation="portrait"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72"/>
  <dimension ref="A1:N19"/>
  <sheetViews>
    <sheetView showGridLines="0" topLeftCell="A2" workbookViewId="0">
      <selection activeCell="A2" sqref="A2"/>
    </sheetView>
  </sheetViews>
  <sheetFormatPr baseColWidth="10" defaultColWidth="9.28515625" defaultRowHeight="12.75" x14ac:dyDescent="0.2"/>
  <cols>
    <col min="1" max="1" width="11.7109375" style="414" bestFit="1" customWidth="1"/>
    <col min="2" max="2" width="15.28515625" style="414" customWidth="1"/>
    <col min="3" max="3" width="18.5703125" style="414" customWidth="1"/>
    <col min="4" max="4" width="18.7109375" style="414" customWidth="1"/>
    <col min="5" max="5" width="22.7109375" style="414" customWidth="1"/>
    <col min="6" max="6" width="8.5703125" style="414" customWidth="1"/>
    <col min="7" max="7" width="9.28515625" style="414"/>
    <col min="8" max="8" width="11.7109375" style="414" bestFit="1" customWidth="1"/>
    <col min="9" max="16384" width="9.28515625" style="414"/>
  </cols>
  <sheetData>
    <row r="1" spans="1:14" hidden="1" x14ac:dyDescent="0.2">
      <c r="A1" s="413"/>
      <c r="B1" s="509"/>
      <c r="C1" s="509"/>
      <c r="D1" s="509"/>
      <c r="E1" s="509"/>
      <c r="F1" s="509"/>
      <c r="G1" s="509"/>
      <c r="H1" s="509"/>
    </row>
    <row r="2" spans="1:14" ht="15" x14ac:dyDescent="0.25">
      <c r="A2" s="418" t="str">
        <f ca="1">MID(CELL("filename",A1),FIND("]",CELL("filename",A1))+1,256)</f>
        <v>Table A6.5–5</v>
      </c>
      <c r="B2" s="415" t="s">
        <v>877</v>
      </c>
      <c r="C2" s="416"/>
      <c r="D2" s="416"/>
      <c r="E2" s="416"/>
      <c r="F2" s="416"/>
      <c r="G2" s="416"/>
      <c r="H2" s="509"/>
    </row>
    <row r="3" spans="1:14" ht="15.75" thickBot="1" x14ac:dyDescent="0.3">
      <c r="A3" s="416"/>
      <c r="B3" s="416"/>
      <c r="C3" s="415"/>
      <c r="D3" s="415"/>
      <c r="E3" s="415"/>
      <c r="F3" s="416"/>
      <c r="G3" s="416"/>
      <c r="H3" s="416"/>
      <c r="I3" s="417"/>
      <c r="J3" s="417"/>
    </row>
    <row r="4" spans="1:14" ht="17.25" x14ac:dyDescent="0.25">
      <c r="A4" s="416"/>
      <c r="B4" s="696" t="s">
        <v>878</v>
      </c>
      <c r="C4" s="697" t="s">
        <v>879</v>
      </c>
      <c r="D4" s="698" t="s">
        <v>880</v>
      </c>
      <c r="E4" s="415"/>
      <c r="F4" s="418"/>
      <c r="G4" s="416"/>
      <c r="H4" s="416"/>
      <c r="I4" s="417"/>
      <c r="J4" s="418"/>
      <c r="K4" s="419"/>
      <c r="L4" s="419"/>
      <c r="M4" s="419"/>
      <c r="N4" s="419"/>
    </row>
    <row r="5" spans="1:14" ht="17.25" x14ac:dyDescent="0.25">
      <c r="A5" s="416"/>
      <c r="B5" s="510" t="s">
        <v>881</v>
      </c>
      <c r="C5" s="420" t="s">
        <v>634</v>
      </c>
      <c r="D5" s="511" t="s">
        <v>882</v>
      </c>
      <c r="E5" s="415"/>
      <c r="F5" s="418"/>
      <c r="G5" s="416"/>
      <c r="H5" s="416"/>
      <c r="I5" s="417"/>
      <c r="J5" s="418"/>
      <c r="K5" s="419"/>
      <c r="L5" s="419"/>
      <c r="M5" s="419"/>
      <c r="N5" s="419"/>
    </row>
    <row r="6" spans="1:14" ht="17.25" x14ac:dyDescent="0.25">
      <c r="A6" s="416"/>
      <c r="B6" s="510"/>
      <c r="C6" s="420" t="s">
        <v>640</v>
      </c>
      <c r="D6" s="511" t="s">
        <v>883</v>
      </c>
      <c r="E6" s="415"/>
      <c r="F6" s="418"/>
      <c r="G6" s="416"/>
      <c r="H6" s="416"/>
      <c r="I6" s="417"/>
      <c r="J6" s="418"/>
      <c r="K6" s="419"/>
      <c r="L6" s="419"/>
      <c r="M6" s="419"/>
      <c r="N6" s="419"/>
    </row>
    <row r="7" spans="1:14" ht="17.25" x14ac:dyDescent="0.25">
      <c r="A7" s="416"/>
      <c r="B7" s="510" t="s">
        <v>884</v>
      </c>
      <c r="C7" s="420" t="s">
        <v>640</v>
      </c>
      <c r="D7" s="511" t="s">
        <v>885</v>
      </c>
      <c r="E7" s="415"/>
      <c r="F7" s="418"/>
      <c r="G7" s="416"/>
      <c r="H7" s="416"/>
      <c r="I7" s="417"/>
      <c r="J7" s="418"/>
      <c r="K7" s="419"/>
      <c r="L7" s="419"/>
      <c r="M7" s="419"/>
      <c r="N7" s="419"/>
    </row>
    <row r="8" spans="1:14" ht="17.25" x14ac:dyDescent="0.25">
      <c r="A8" s="416"/>
      <c r="B8" s="510" t="s">
        <v>615</v>
      </c>
      <c r="C8" s="420" t="s">
        <v>634</v>
      </c>
      <c r="D8" s="511" t="s">
        <v>886</v>
      </c>
      <c r="E8" s="415"/>
      <c r="F8" s="418"/>
      <c r="G8" s="416"/>
      <c r="H8" s="416"/>
      <c r="I8" s="417"/>
      <c r="J8" s="418"/>
      <c r="K8" s="419"/>
      <c r="L8" s="419"/>
      <c r="M8" s="419"/>
      <c r="N8" s="419"/>
    </row>
    <row r="9" spans="1:14" ht="18" thickBot="1" x14ac:dyDescent="0.3">
      <c r="A9" s="416"/>
      <c r="B9" s="699" t="s">
        <v>607</v>
      </c>
      <c r="C9" s="512" t="s">
        <v>640</v>
      </c>
      <c r="D9" s="576" t="s">
        <v>887</v>
      </c>
      <c r="E9" s="415"/>
      <c r="F9" s="418"/>
      <c r="G9" s="416"/>
      <c r="H9" s="416"/>
      <c r="I9" s="417"/>
      <c r="J9" s="418"/>
      <c r="K9" s="419"/>
      <c r="L9" s="419"/>
      <c r="M9" s="419"/>
      <c r="N9" s="419"/>
    </row>
    <row r="10" spans="1:14" ht="15" x14ac:dyDescent="0.25">
      <c r="A10" s="416"/>
      <c r="B10" s="513" t="s">
        <v>21</v>
      </c>
      <c r="C10" s="420"/>
      <c r="D10" s="420"/>
      <c r="E10" s="421"/>
      <c r="F10" s="418"/>
      <c r="G10" s="416"/>
      <c r="H10" s="416"/>
      <c r="I10" s="417"/>
      <c r="J10" s="418"/>
      <c r="K10" s="418"/>
      <c r="L10" s="418"/>
      <c r="M10" s="419"/>
      <c r="N10" s="419"/>
    </row>
    <row r="11" spans="1:14" s="454" customFormat="1" ht="19.5" customHeight="1" x14ac:dyDescent="0.25">
      <c r="A11" s="514"/>
      <c r="B11" s="1055" t="s">
        <v>888</v>
      </c>
      <c r="C11" s="1055"/>
      <c r="D11" s="1055"/>
      <c r="E11" s="1055"/>
      <c r="F11" s="452"/>
      <c r="G11" s="514"/>
      <c r="H11" s="514"/>
      <c r="I11" s="455"/>
      <c r="J11" s="452"/>
      <c r="K11" s="452"/>
      <c r="L11" s="452"/>
      <c r="M11" s="453"/>
      <c r="N11" s="453"/>
    </row>
    <row r="12" spans="1:14" s="454" customFormat="1" ht="27.75" customHeight="1" x14ac:dyDescent="0.25">
      <c r="A12" s="514"/>
      <c r="B12" s="1055" t="s">
        <v>889</v>
      </c>
      <c r="C12" s="1055"/>
      <c r="D12" s="1055"/>
      <c r="E12" s="1055"/>
      <c r="F12" s="452"/>
      <c r="G12" s="514"/>
      <c r="H12" s="514"/>
      <c r="I12" s="455"/>
      <c r="J12" s="452"/>
      <c r="K12" s="452"/>
      <c r="L12" s="452"/>
      <c r="M12" s="453"/>
      <c r="N12" s="453"/>
    </row>
    <row r="13" spans="1:14" s="454" customFormat="1" ht="15" x14ac:dyDescent="0.25">
      <c r="A13" s="514"/>
      <c r="B13" s="1055" t="s">
        <v>890</v>
      </c>
      <c r="C13" s="1055"/>
      <c r="D13" s="1055"/>
      <c r="E13" s="1055"/>
      <c r="F13" s="452"/>
      <c r="G13" s="514"/>
      <c r="H13" s="514"/>
      <c r="I13" s="455"/>
      <c r="J13" s="452"/>
      <c r="K13" s="452"/>
      <c r="L13" s="452"/>
      <c r="M13" s="453"/>
      <c r="N13" s="453"/>
    </row>
    <row r="14" spans="1:14" s="454" customFormat="1" ht="33.75" customHeight="1" x14ac:dyDescent="0.25">
      <c r="A14" s="514"/>
      <c r="B14" s="1055" t="s">
        <v>891</v>
      </c>
      <c r="C14" s="1055"/>
      <c r="D14" s="1055"/>
      <c r="E14" s="1055"/>
      <c r="F14" s="452"/>
      <c r="G14" s="452"/>
      <c r="H14" s="452"/>
      <c r="I14" s="452"/>
    </row>
    <row r="15" spans="1:14" s="454" customFormat="1" ht="34.5" customHeight="1" x14ac:dyDescent="0.25">
      <c r="A15" s="514"/>
      <c r="B15" s="1055" t="s">
        <v>892</v>
      </c>
      <c r="C15" s="1055"/>
      <c r="D15" s="1055"/>
      <c r="E15" s="1055"/>
      <c r="F15" s="452"/>
      <c r="G15" s="452"/>
      <c r="H15" s="452"/>
      <c r="I15" s="452"/>
    </row>
    <row r="16" spans="1:14" s="454" customFormat="1" ht="15" x14ac:dyDescent="0.25">
      <c r="A16" s="514"/>
      <c r="B16" s="1055" t="s">
        <v>893</v>
      </c>
      <c r="C16" s="1055"/>
      <c r="D16" s="1055"/>
      <c r="E16" s="1055"/>
      <c r="F16" s="452"/>
      <c r="G16" s="452"/>
      <c r="H16" s="452"/>
      <c r="I16" s="452"/>
    </row>
    <row r="17" spans="1:9" x14ac:dyDescent="0.2">
      <c r="A17" s="417"/>
      <c r="B17" s="417"/>
      <c r="C17" s="417"/>
      <c r="D17" s="417"/>
      <c r="E17" s="417"/>
      <c r="F17" s="417"/>
      <c r="G17" s="417"/>
      <c r="H17" s="417"/>
      <c r="I17" s="417"/>
    </row>
    <row r="18" spans="1:9" x14ac:dyDescent="0.2">
      <c r="A18" s="417"/>
      <c r="B18" s="417"/>
      <c r="C18" s="417"/>
      <c r="D18" s="417"/>
      <c r="E18" s="417"/>
      <c r="F18" s="417"/>
      <c r="G18" s="417"/>
      <c r="H18" s="417"/>
      <c r="I18" s="417"/>
    </row>
    <row r="19" spans="1:9" x14ac:dyDescent="0.2">
      <c r="A19" s="417"/>
      <c r="B19" s="417"/>
      <c r="C19" s="417"/>
      <c r="D19" s="417"/>
      <c r="E19" s="417"/>
      <c r="F19" s="417"/>
      <c r="G19" s="417"/>
      <c r="H19" s="417"/>
      <c r="I19" s="417"/>
    </row>
  </sheetData>
  <customSheetViews>
    <customSheetView guid="{0130A164-47D8-42ED-BFB0-B8B31D263DDE}">
      <selection activeCell="G3" sqref="G3:K7"/>
      <pageMargins left="0" right="0" top="0" bottom="0" header="0" footer="0"/>
      <pageSetup orientation="portrait" r:id="rId1"/>
    </customSheetView>
  </customSheetViews>
  <mergeCells count="6">
    <mergeCell ref="B16:E16"/>
    <mergeCell ref="B11:E11"/>
    <mergeCell ref="B12:E12"/>
    <mergeCell ref="B13:E13"/>
    <mergeCell ref="B14:E14"/>
    <mergeCell ref="B15:E15"/>
  </mergeCells>
  <pageMargins left="0.7" right="0.7" top="0.75" bottom="0.75" header="0.3" footer="0.3"/>
  <pageSetup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73"/>
  <dimension ref="A1:K12"/>
  <sheetViews>
    <sheetView showGridLines="0" topLeftCell="A2" workbookViewId="0">
      <selection activeCell="A2" sqref="A2"/>
    </sheetView>
  </sheetViews>
  <sheetFormatPr baseColWidth="10" defaultColWidth="9.28515625" defaultRowHeight="15" x14ac:dyDescent="0.25"/>
  <cols>
    <col min="1" max="1" width="11.7109375" bestFit="1" customWidth="1"/>
    <col min="2" max="2" width="33" customWidth="1"/>
    <col min="3" max="3" width="27.42578125" bestFit="1" customWidth="1"/>
  </cols>
  <sheetData>
    <row r="1" spans="1:11" hidden="1" x14ac:dyDescent="0.25">
      <c r="A1" s="430"/>
      <c r="B1" s="430"/>
      <c r="C1" s="430"/>
      <c r="D1" s="430"/>
      <c r="E1" s="430"/>
      <c r="F1" s="35"/>
    </row>
    <row r="2" spans="1:11" x14ac:dyDescent="0.25">
      <c r="A2" s="338" t="str">
        <f ca="1">MID(CELL("filename",A1),FIND("]",CELL("filename",A1))+1,256)</f>
        <v>Table A6.5-6</v>
      </c>
      <c r="B2" s="515" t="s">
        <v>894</v>
      </c>
      <c r="C2" s="15"/>
      <c r="D2" s="15"/>
      <c r="E2" s="15"/>
      <c r="F2" s="35"/>
    </row>
    <row r="3" spans="1:11" ht="15.75" thickBot="1" x14ac:dyDescent="0.3">
      <c r="A3" s="15"/>
      <c r="B3" s="516"/>
      <c r="C3" s="516"/>
      <c r="D3" s="15"/>
      <c r="E3" s="15"/>
      <c r="F3" s="35"/>
      <c r="G3" s="417"/>
      <c r="K3" s="414"/>
    </row>
    <row r="4" spans="1:11" ht="30" x14ac:dyDescent="0.25">
      <c r="A4" s="15"/>
      <c r="B4" s="700" t="s">
        <v>879</v>
      </c>
      <c r="C4" s="701" t="s">
        <v>895</v>
      </c>
      <c r="D4" s="15"/>
      <c r="E4" s="15"/>
      <c r="F4" s="35"/>
      <c r="G4" s="418"/>
      <c r="H4" s="419"/>
      <c r="I4" s="419"/>
      <c r="J4" s="419"/>
      <c r="K4" s="419"/>
    </row>
    <row r="5" spans="1:11" ht="17.25" x14ac:dyDescent="0.25">
      <c r="A5" s="15"/>
      <c r="B5" s="517" t="s">
        <v>896</v>
      </c>
      <c r="C5" s="518" t="s">
        <v>897</v>
      </c>
      <c r="D5" s="15"/>
      <c r="E5" s="15"/>
      <c r="F5" s="35"/>
      <c r="G5" s="418"/>
      <c r="H5" s="419"/>
      <c r="I5" s="419"/>
      <c r="J5" s="419"/>
      <c r="K5" s="419"/>
    </row>
    <row r="6" spans="1:11" x14ac:dyDescent="0.25">
      <c r="A6" s="15"/>
      <c r="B6" s="517" t="s">
        <v>898</v>
      </c>
      <c r="C6" s="518" t="s">
        <v>899</v>
      </c>
      <c r="D6" s="15"/>
      <c r="E6" s="15"/>
      <c r="F6" s="35"/>
      <c r="G6" s="418"/>
      <c r="H6" s="419"/>
      <c r="I6" s="419"/>
      <c r="J6" s="419"/>
      <c r="K6" s="419"/>
    </row>
    <row r="7" spans="1:11" ht="15.75" thickBot="1" x14ac:dyDescent="0.3">
      <c r="A7" s="15"/>
      <c r="B7" s="702" t="s">
        <v>900</v>
      </c>
      <c r="C7" s="577" t="s">
        <v>901</v>
      </c>
      <c r="D7" s="15"/>
      <c r="E7" s="15"/>
      <c r="F7" s="35"/>
    </row>
    <row r="8" spans="1:11" x14ac:dyDescent="0.25">
      <c r="A8" s="15"/>
      <c r="B8" s="15" t="s">
        <v>21</v>
      </c>
      <c r="C8" s="15"/>
      <c r="D8" s="15"/>
      <c r="E8" s="15"/>
      <c r="F8" s="35"/>
    </row>
    <row r="9" spans="1:11" ht="17.25" x14ac:dyDescent="0.25">
      <c r="A9" s="15"/>
      <c r="B9" s="15" t="s">
        <v>902</v>
      </c>
      <c r="C9" s="15"/>
      <c r="D9" s="15"/>
      <c r="E9" s="15"/>
      <c r="F9" s="35"/>
    </row>
    <row r="10" spans="1:11" x14ac:dyDescent="0.25">
      <c r="A10" s="15"/>
      <c r="B10" s="15" t="s">
        <v>903</v>
      </c>
      <c r="C10" s="15"/>
      <c r="D10" s="15"/>
      <c r="E10" s="15"/>
      <c r="F10" s="35"/>
    </row>
    <row r="11" spans="1:11" x14ac:dyDescent="0.25">
      <c r="A11" s="35"/>
      <c r="B11" s="35"/>
      <c r="C11" s="35"/>
      <c r="D11" s="35"/>
      <c r="E11" s="35"/>
      <c r="F11" s="35"/>
    </row>
    <row r="12" spans="1:11" x14ac:dyDescent="0.25">
      <c r="A12" s="35"/>
      <c r="B12" s="35"/>
      <c r="C12" s="35"/>
      <c r="D12" s="35"/>
      <c r="E12" s="35"/>
      <c r="F12" s="35"/>
    </row>
  </sheetData>
  <customSheetViews>
    <customSheetView guid="{0130A164-47D8-42ED-BFB0-B8B31D263DDE}">
      <selection activeCell="B2" sqref="B2"/>
      <pageMargins left="0" right="0" top="0" bottom="0" header="0" footer="0"/>
      <pageSetup orientation="portrait" r:id="rId1"/>
    </customSheetView>
  </customSheetViews>
  <pageMargins left="0.7" right="0.7" top="0.75" bottom="0.75" header="0.3" footer="0.3"/>
  <pageSetup orientation="portrait"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74"/>
  <dimension ref="A1:AF117"/>
  <sheetViews>
    <sheetView showGridLines="0" defaultGridColor="0" topLeftCell="A2" colorId="8" zoomScaleNormal="100" workbookViewId="0">
      <selection activeCell="A2" sqref="A2"/>
    </sheetView>
  </sheetViews>
  <sheetFormatPr baseColWidth="10" defaultColWidth="9.42578125" defaultRowHeight="12.75" x14ac:dyDescent="0.25"/>
  <cols>
    <col min="1" max="1" width="12.28515625" style="457" bestFit="1" customWidth="1"/>
    <col min="2" max="2" width="39.42578125" style="457" customWidth="1"/>
    <col min="3" max="3" width="23.5703125" style="457" customWidth="1"/>
    <col min="4" max="4" width="13.7109375" style="457" customWidth="1"/>
    <col min="5" max="5" width="8.5703125" style="457" customWidth="1"/>
    <col min="6" max="7" width="9.42578125" style="457"/>
    <col min="8" max="8" width="17.140625" style="457" customWidth="1"/>
    <col min="9" max="16384" width="9.42578125" style="457"/>
  </cols>
  <sheetData>
    <row r="1" spans="1:9" hidden="1" x14ac:dyDescent="0.25">
      <c r="A1" s="456"/>
      <c r="B1" s="456"/>
      <c r="C1" s="456"/>
      <c r="D1" s="456"/>
      <c r="E1" s="456"/>
      <c r="F1" s="456"/>
    </row>
    <row r="2" spans="1:9" ht="15.75" x14ac:dyDescent="0.25">
      <c r="A2" s="459" t="str">
        <f ca="1">MID(CELL("filename",A1),FIND("]",CELL("filename",A1))+1,256)</f>
        <v>Table A6.5–7</v>
      </c>
      <c r="B2" s="458" t="s">
        <v>904</v>
      </c>
      <c r="C2" s="459"/>
      <c r="D2" s="459"/>
      <c r="E2" s="459"/>
      <c r="F2" s="456"/>
    </row>
    <row r="3" spans="1:9" ht="15.75" thickBot="1" x14ac:dyDescent="0.3">
      <c r="A3" s="459"/>
      <c r="B3" s="460"/>
      <c r="C3" s="459"/>
      <c r="D3" s="459"/>
      <c r="E3" s="459"/>
      <c r="F3" s="456"/>
    </row>
    <row r="4" spans="1:9" ht="17.25" x14ac:dyDescent="0.25">
      <c r="A4" s="459"/>
      <c r="B4" s="703" t="s">
        <v>905</v>
      </c>
      <c r="C4" s="704" t="s">
        <v>906</v>
      </c>
      <c r="D4" s="704" t="s">
        <v>783</v>
      </c>
      <c r="E4" s="705"/>
      <c r="F4" s="456"/>
      <c r="G4" s="456"/>
    </row>
    <row r="5" spans="1:9" ht="15" x14ac:dyDescent="0.25">
      <c r="A5" s="459"/>
      <c r="B5" s="461"/>
      <c r="C5" s="462"/>
      <c r="D5" s="462"/>
      <c r="E5" s="521"/>
      <c r="F5" s="456"/>
      <c r="G5" s="456"/>
    </row>
    <row r="6" spans="1:9" ht="15" x14ac:dyDescent="0.25">
      <c r="A6" s="459"/>
      <c r="B6" s="461" t="s">
        <v>907</v>
      </c>
      <c r="C6" s="462"/>
      <c r="D6" s="462"/>
      <c r="E6" s="521"/>
      <c r="F6" s="456"/>
      <c r="G6" s="456"/>
    </row>
    <row r="7" spans="1:9" ht="17.25" x14ac:dyDescent="0.25">
      <c r="A7" s="459"/>
      <c r="B7" s="463" t="s">
        <v>908</v>
      </c>
      <c r="C7" s="464" t="s">
        <v>909</v>
      </c>
      <c r="D7" s="484">
        <v>19.2</v>
      </c>
      <c r="E7" s="535" t="s">
        <v>273</v>
      </c>
      <c r="F7" s="456"/>
      <c r="G7" s="456"/>
    </row>
    <row r="8" spans="1:9" ht="17.25" x14ac:dyDescent="0.25">
      <c r="A8" s="459"/>
      <c r="B8" s="463" t="s">
        <v>910</v>
      </c>
      <c r="C8" s="464" t="s">
        <v>909</v>
      </c>
      <c r="D8" s="485">
        <v>2.8</v>
      </c>
      <c r="E8" s="536" t="s">
        <v>273</v>
      </c>
      <c r="F8" s="456"/>
      <c r="G8" s="456"/>
    </row>
    <row r="9" spans="1:9" ht="17.25" x14ac:dyDescent="0.25">
      <c r="A9" s="459"/>
      <c r="B9" s="463"/>
      <c r="C9" s="464"/>
      <c r="D9" s="485"/>
      <c r="E9" s="536"/>
      <c r="F9" s="456"/>
      <c r="G9" s="456"/>
    </row>
    <row r="10" spans="1:9" ht="17.25" x14ac:dyDescent="0.25">
      <c r="A10" s="459"/>
      <c r="B10" s="461" t="s">
        <v>911</v>
      </c>
      <c r="C10" s="464"/>
      <c r="D10" s="485"/>
      <c r="E10" s="536"/>
      <c r="F10" s="456"/>
      <c r="G10" s="456"/>
    </row>
    <row r="11" spans="1:9" ht="18" x14ac:dyDescent="0.25">
      <c r="A11" s="459"/>
      <c r="B11" s="466" t="s">
        <v>912</v>
      </c>
      <c r="C11" s="465" t="s">
        <v>913</v>
      </c>
      <c r="D11" s="486">
        <v>11.439089583333301</v>
      </c>
      <c r="E11" s="537" t="s">
        <v>248</v>
      </c>
      <c r="F11" s="456"/>
      <c r="G11" s="456"/>
    </row>
    <row r="12" spans="1:9" ht="18" x14ac:dyDescent="0.25">
      <c r="A12" s="459"/>
      <c r="B12" s="466" t="s">
        <v>914</v>
      </c>
      <c r="C12" s="465" t="s">
        <v>913</v>
      </c>
      <c r="D12" s="486">
        <v>0.59812499999999991</v>
      </c>
      <c r="E12" s="538" t="s">
        <v>249</v>
      </c>
      <c r="F12" s="456"/>
      <c r="G12" s="456"/>
      <c r="I12" s="467"/>
    </row>
    <row r="13" spans="1:9" ht="18" x14ac:dyDescent="0.25">
      <c r="A13" s="459"/>
      <c r="B13" s="466" t="s">
        <v>915</v>
      </c>
      <c r="C13" s="465" t="s">
        <v>916</v>
      </c>
      <c r="D13" s="487">
        <v>7.5199579831932767E-3</v>
      </c>
      <c r="E13" s="539" t="s">
        <v>251</v>
      </c>
      <c r="F13" s="456"/>
      <c r="G13" s="456"/>
    </row>
    <row r="14" spans="1:9" ht="18" x14ac:dyDescent="0.25">
      <c r="A14" s="459"/>
      <c r="B14" s="466" t="s">
        <v>917</v>
      </c>
      <c r="C14" s="465" t="s">
        <v>916</v>
      </c>
      <c r="D14" s="486">
        <v>0.14805882352941174</v>
      </c>
      <c r="E14" s="538" t="s">
        <v>253</v>
      </c>
      <c r="F14" s="456"/>
      <c r="G14" s="456"/>
    </row>
    <row r="15" spans="1:9" ht="18" x14ac:dyDescent="0.25">
      <c r="A15" s="459"/>
      <c r="B15" s="466" t="s">
        <v>918</v>
      </c>
      <c r="C15" s="465" t="s">
        <v>919</v>
      </c>
      <c r="D15" s="488">
        <v>4.6999999999999999E-4</v>
      </c>
      <c r="E15" s="540" t="s">
        <v>254</v>
      </c>
      <c r="F15" s="456"/>
      <c r="G15" s="456"/>
    </row>
    <row r="16" spans="1:9" ht="18" x14ac:dyDescent="0.25">
      <c r="A16" s="459"/>
      <c r="B16" s="466" t="s">
        <v>920</v>
      </c>
      <c r="C16" s="465" t="s">
        <v>913</v>
      </c>
      <c r="D16" s="489">
        <v>8.6</v>
      </c>
      <c r="E16" s="541" t="s">
        <v>256</v>
      </c>
      <c r="F16" s="456"/>
      <c r="G16" s="456"/>
    </row>
    <row r="17" spans="1:32" ht="18" x14ac:dyDescent="0.25">
      <c r="A17" s="459"/>
      <c r="B17" s="466" t="s">
        <v>921</v>
      </c>
      <c r="C17" s="465" t="s">
        <v>916</v>
      </c>
      <c r="D17" s="487">
        <v>1.1764705882352943E-2</v>
      </c>
      <c r="E17" s="539" t="s">
        <v>271</v>
      </c>
      <c r="F17" s="456"/>
      <c r="G17" s="456"/>
    </row>
    <row r="18" spans="1:32" ht="18" x14ac:dyDescent="0.25">
      <c r="A18" s="459"/>
      <c r="B18" s="466" t="s">
        <v>922</v>
      </c>
      <c r="C18" s="465" t="s">
        <v>913</v>
      </c>
      <c r="D18" s="486">
        <v>-0.32266666666666666</v>
      </c>
      <c r="E18" s="538" t="s">
        <v>312</v>
      </c>
      <c r="F18" s="456"/>
      <c r="G18" s="456"/>
    </row>
    <row r="19" spans="1:32" ht="17.25" x14ac:dyDescent="0.25">
      <c r="A19" s="459"/>
      <c r="B19" s="466"/>
      <c r="C19" s="465"/>
      <c r="D19" s="487"/>
      <c r="E19" s="539"/>
      <c r="F19" s="456"/>
      <c r="G19" s="456"/>
    </row>
    <row r="20" spans="1:32" ht="17.25" x14ac:dyDescent="0.25">
      <c r="A20" s="459"/>
      <c r="B20" s="468" t="s">
        <v>923</v>
      </c>
      <c r="C20" s="465"/>
      <c r="D20" s="485"/>
      <c r="E20" s="536"/>
      <c r="F20" s="456"/>
      <c r="G20" s="456"/>
    </row>
    <row r="21" spans="1:32" ht="17.25" x14ac:dyDescent="0.25">
      <c r="A21" s="459"/>
      <c r="B21" s="466" t="s">
        <v>924</v>
      </c>
      <c r="C21" s="464" t="s">
        <v>909</v>
      </c>
      <c r="D21" s="485">
        <v>50</v>
      </c>
      <c r="E21" s="536" t="s">
        <v>315</v>
      </c>
      <c r="F21" s="456"/>
      <c r="G21" s="456"/>
    </row>
    <row r="22" spans="1:32" ht="17.25" x14ac:dyDescent="0.25">
      <c r="A22" s="459"/>
      <c r="B22" s="463" t="s">
        <v>925</v>
      </c>
      <c r="C22" s="464"/>
      <c r="D22" s="485">
        <v>0.05</v>
      </c>
      <c r="E22" s="536" t="s">
        <v>315</v>
      </c>
      <c r="F22" s="456"/>
      <c r="G22" s="456"/>
    </row>
    <row r="23" spans="1:32" ht="17.25" x14ac:dyDescent="0.25">
      <c r="A23" s="459"/>
      <c r="B23" s="463" t="s">
        <v>926</v>
      </c>
      <c r="C23" s="464" t="s">
        <v>927</v>
      </c>
      <c r="D23" s="485">
        <v>0.26</v>
      </c>
      <c r="E23" s="536" t="s">
        <v>280</v>
      </c>
      <c r="F23" s="456"/>
      <c r="G23" s="456"/>
    </row>
    <row r="24" spans="1:32" ht="17.25" x14ac:dyDescent="0.25">
      <c r="A24" s="459"/>
      <c r="B24" s="463"/>
      <c r="C24" s="464"/>
      <c r="D24" s="485"/>
      <c r="E24" s="536"/>
      <c r="F24" s="456"/>
      <c r="G24" s="456"/>
    </row>
    <row r="25" spans="1:32" ht="17.25" x14ac:dyDescent="0.25">
      <c r="A25" s="459"/>
      <c r="B25" s="461" t="s">
        <v>928</v>
      </c>
      <c r="C25" s="464"/>
      <c r="D25" s="485"/>
      <c r="E25" s="536"/>
      <c r="F25" s="456"/>
      <c r="G25" s="456"/>
    </row>
    <row r="26" spans="1:32" ht="18" x14ac:dyDescent="0.25">
      <c r="A26" s="459"/>
      <c r="B26" s="466" t="s">
        <v>929</v>
      </c>
      <c r="C26" s="465" t="s">
        <v>913</v>
      </c>
      <c r="D26" s="486">
        <v>7.6018125000000003</v>
      </c>
      <c r="E26" s="538" t="s">
        <v>281</v>
      </c>
      <c r="F26" s="456"/>
      <c r="G26" s="456"/>
    </row>
    <row r="27" spans="1:32" ht="18" x14ac:dyDescent="0.25">
      <c r="A27" s="459"/>
      <c r="B27" s="466" t="s">
        <v>930</v>
      </c>
      <c r="C27" s="465" t="s">
        <v>913</v>
      </c>
      <c r="D27" s="486">
        <v>0.13090000000000002</v>
      </c>
      <c r="E27" s="538" t="s">
        <v>249</v>
      </c>
      <c r="F27" s="456"/>
      <c r="G27" s="456"/>
    </row>
    <row r="28" spans="1:32" ht="18" x14ac:dyDescent="0.25">
      <c r="B28" s="466" t="s">
        <v>931</v>
      </c>
      <c r="C28" s="465" t="s">
        <v>916</v>
      </c>
      <c r="D28" s="486">
        <v>2.9070833333333337E-2</v>
      </c>
      <c r="E28" s="538" t="s">
        <v>251</v>
      </c>
    </row>
    <row r="29" spans="1:32" ht="18" x14ac:dyDescent="0.25">
      <c r="A29" s="469"/>
      <c r="B29" s="466" t="s">
        <v>932</v>
      </c>
      <c r="C29" s="465" t="s">
        <v>916</v>
      </c>
      <c r="D29" s="486">
        <v>0.27609313725490192</v>
      </c>
      <c r="E29" s="538" t="s">
        <v>307</v>
      </c>
      <c r="F29" s="470"/>
      <c r="G29" s="470"/>
      <c r="H29" s="471"/>
      <c r="I29" s="472"/>
      <c r="J29" s="472"/>
      <c r="K29" s="472"/>
      <c r="L29" s="471"/>
      <c r="M29" s="473"/>
      <c r="N29" s="474"/>
      <c r="O29" s="474"/>
      <c r="P29" s="471"/>
      <c r="Q29" s="471"/>
      <c r="R29" s="471"/>
      <c r="S29" s="471"/>
      <c r="T29" s="471"/>
      <c r="U29" s="471"/>
      <c r="V29" s="471"/>
      <c r="W29" s="471"/>
      <c r="X29" s="471"/>
      <c r="Y29" s="471"/>
      <c r="Z29" s="471"/>
      <c r="AA29" s="471"/>
      <c r="AB29" s="471"/>
      <c r="AC29" s="471"/>
      <c r="AD29" s="471"/>
      <c r="AE29" s="471"/>
      <c r="AF29" s="471"/>
    </row>
    <row r="30" spans="1:32" ht="18.75" thickBot="1" x14ac:dyDescent="0.3">
      <c r="A30" s="469"/>
      <c r="B30" s="706" t="s">
        <v>933</v>
      </c>
      <c r="C30" s="519" t="s">
        <v>919</v>
      </c>
      <c r="D30" s="520" t="s">
        <v>181</v>
      </c>
      <c r="E30" s="578" t="s">
        <v>934</v>
      </c>
      <c r="F30" s="470"/>
      <c r="G30" s="470"/>
      <c r="H30" s="471"/>
      <c r="I30" s="472"/>
      <c r="J30" s="472"/>
      <c r="K30" s="472"/>
      <c r="L30" s="471"/>
      <c r="M30" s="473"/>
      <c r="N30" s="474"/>
      <c r="O30" s="474"/>
      <c r="P30" s="471"/>
      <c r="Q30" s="471"/>
      <c r="R30" s="471"/>
      <c r="S30" s="471"/>
      <c r="T30" s="471"/>
      <c r="U30" s="471"/>
      <c r="V30" s="471"/>
      <c r="W30" s="471"/>
      <c r="X30" s="471"/>
      <c r="Y30" s="471"/>
      <c r="Z30" s="471"/>
      <c r="AA30" s="471"/>
      <c r="AB30" s="471"/>
      <c r="AC30" s="471"/>
      <c r="AD30" s="471"/>
      <c r="AE30" s="471"/>
      <c r="AF30" s="471"/>
    </row>
    <row r="31" spans="1:32" s="479" customFormat="1" ht="15" x14ac:dyDescent="0.25">
      <c r="A31" s="459"/>
      <c r="B31" s="41" t="s">
        <v>30</v>
      </c>
      <c r="C31" s="41"/>
      <c r="D31" s="41"/>
      <c r="E31" s="41"/>
      <c r="F31" s="478"/>
      <c r="H31" s="478"/>
      <c r="I31" s="478"/>
      <c r="J31" s="478"/>
      <c r="L31" s="480"/>
      <c r="M31" s="481"/>
      <c r="N31" s="481"/>
    </row>
    <row r="32" spans="1:32" s="479" customFormat="1" ht="18" x14ac:dyDescent="0.25">
      <c r="A32" s="459"/>
      <c r="B32" s="41" t="s">
        <v>935</v>
      </c>
      <c r="C32" s="459"/>
      <c r="D32" s="459"/>
      <c r="E32" s="477"/>
      <c r="F32" s="478"/>
      <c r="H32" s="478"/>
      <c r="I32" s="478"/>
      <c r="J32" s="478"/>
      <c r="L32" s="480"/>
      <c r="M32" s="481"/>
      <c r="N32" s="481"/>
    </row>
    <row r="33" spans="1:31" s="479" customFormat="1" ht="15" x14ac:dyDescent="0.25">
      <c r="A33" s="459"/>
      <c r="B33" s="41" t="s">
        <v>936</v>
      </c>
      <c r="C33" s="459"/>
      <c r="D33" s="459"/>
      <c r="E33" s="477"/>
      <c r="F33" s="478"/>
      <c r="H33" s="478"/>
      <c r="I33" s="478"/>
      <c r="J33" s="478"/>
      <c r="L33" s="480"/>
      <c r="M33" s="481"/>
      <c r="N33" s="481"/>
    </row>
    <row r="34" spans="1:31" s="479" customFormat="1" ht="15" x14ac:dyDescent="0.25">
      <c r="A34" s="459"/>
      <c r="B34" s="41" t="s">
        <v>937</v>
      </c>
      <c r="C34" s="459"/>
      <c r="D34" s="459"/>
      <c r="E34" s="477"/>
      <c r="F34" s="478"/>
      <c r="H34" s="478"/>
      <c r="I34" s="478"/>
      <c r="J34" s="478"/>
      <c r="L34" s="480"/>
      <c r="M34" s="481"/>
      <c r="N34" s="481"/>
    </row>
    <row r="35" spans="1:31" s="479" customFormat="1" ht="15" x14ac:dyDescent="0.25">
      <c r="A35" s="459"/>
      <c r="B35" s="41" t="s">
        <v>938</v>
      </c>
      <c r="C35" s="459"/>
      <c r="D35" s="459"/>
      <c r="E35" s="477"/>
      <c r="F35" s="478"/>
      <c r="H35" s="478"/>
      <c r="I35" s="478"/>
      <c r="J35" s="478"/>
      <c r="L35" s="480"/>
      <c r="M35" s="481"/>
      <c r="N35" s="481"/>
    </row>
    <row r="36" spans="1:31" s="479" customFormat="1" ht="15" x14ac:dyDescent="0.25">
      <c r="A36" s="459"/>
      <c r="B36" s="41" t="s">
        <v>939</v>
      </c>
      <c r="C36" s="459"/>
      <c r="D36" s="459"/>
      <c r="E36" s="477"/>
      <c r="F36" s="478"/>
      <c r="H36" s="478"/>
      <c r="I36" s="478"/>
      <c r="J36" s="478"/>
      <c r="L36" s="480"/>
      <c r="M36" s="481"/>
      <c r="N36" s="481"/>
    </row>
    <row r="37" spans="1:31" s="479" customFormat="1" ht="15" x14ac:dyDescent="0.25">
      <c r="A37" s="459"/>
      <c r="B37" s="41" t="s">
        <v>940</v>
      </c>
      <c r="C37" s="459"/>
      <c r="D37" s="459"/>
      <c r="E37" s="477"/>
      <c r="F37" s="478"/>
      <c r="H37" s="478"/>
      <c r="I37" s="478"/>
      <c r="J37" s="478"/>
      <c r="L37" s="480"/>
      <c r="M37" s="481"/>
      <c r="N37" s="481"/>
    </row>
    <row r="38" spans="1:31" s="479" customFormat="1" ht="15" x14ac:dyDescent="0.25">
      <c r="A38" s="459"/>
      <c r="B38" s="41" t="s">
        <v>941</v>
      </c>
      <c r="C38" s="459"/>
      <c r="D38" s="459"/>
      <c r="E38" s="477"/>
      <c r="F38" s="478"/>
      <c r="H38" s="478"/>
      <c r="I38" s="478"/>
      <c r="J38" s="478"/>
      <c r="L38" s="482"/>
      <c r="M38" s="483"/>
      <c r="N38" s="482"/>
    </row>
    <row r="39" spans="1:31" s="479" customFormat="1" ht="15" x14ac:dyDescent="0.25">
      <c r="A39" s="459"/>
      <c r="B39" s="41" t="s">
        <v>942</v>
      </c>
      <c r="C39" s="459"/>
      <c r="D39" s="459"/>
      <c r="E39" s="477"/>
      <c r="F39" s="478"/>
      <c r="H39" s="478"/>
      <c r="I39" s="478"/>
      <c r="J39" s="478"/>
      <c r="L39" s="482"/>
      <c r="M39" s="483"/>
      <c r="N39" s="482"/>
    </row>
    <row r="40" spans="1:31" s="479" customFormat="1" ht="15" x14ac:dyDescent="0.25">
      <c r="B40" s="41" t="s">
        <v>943</v>
      </c>
      <c r="E40" s="478"/>
      <c r="F40" s="478"/>
      <c r="H40" s="478"/>
      <c r="I40" s="478"/>
      <c r="J40" s="478"/>
      <c r="L40" s="482"/>
      <c r="M40" s="483"/>
      <c r="N40" s="482"/>
    </row>
    <row r="41" spans="1:31" s="479" customFormat="1" ht="15" x14ac:dyDescent="0.25">
      <c r="B41" s="41" t="s">
        <v>944</v>
      </c>
      <c r="E41" s="478"/>
      <c r="F41" s="478"/>
      <c r="H41" s="478"/>
      <c r="I41" s="478"/>
      <c r="J41" s="478"/>
      <c r="L41" s="482"/>
      <c r="M41" s="483"/>
      <c r="N41" s="482"/>
    </row>
    <row r="42" spans="1:31" s="479" customFormat="1" ht="15" x14ac:dyDescent="0.25">
      <c r="B42" s="41" t="s">
        <v>945</v>
      </c>
      <c r="E42" s="478"/>
      <c r="F42" s="478"/>
      <c r="H42" s="478"/>
      <c r="I42" s="478"/>
      <c r="J42" s="478"/>
      <c r="L42" s="482"/>
      <c r="M42" s="483"/>
      <c r="N42" s="482"/>
    </row>
    <row r="43" spans="1:31" s="479" customFormat="1" ht="15" x14ac:dyDescent="0.25">
      <c r="B43" s="41" t="s">
        <v>946</v>
      </c>
      <c r="E43" s="478"/>
      <c r="F43" s="478"/>
      <c r="H43" s="478"/>
      <c r="I43" s="478"/>
      <c r="J43" s="478"/>
      <c r="L43" s="482"/>
      <c r="M43" s="483"/>
      <c r="N43" s="482"/>
    </row>
    <row r="44" spans="1:31" s="479" customFormat="1" ht="32.25" customHeight="1" x14ac:dyDescent="0.25">
      <c r="B44" s="1055" t="s">
        <v>947</v>
      </c>
      <c r="C44" s="1055"/>
      <c r="D44" s="1055"/>
      <c r="E44" s="1055"/>
      <c r="F44" s="478"/>
      <c r="H44" s="478"/>
      <c r="I44" s="478"/>
      <c r="J44" s="478"/>
      <c r="L44" s="482"/>
      <c r="M44" s="483"/>
      <c r="N44" s="482"/>
    </row>
    <row r="45" spans="1:31" s="479" customFormat="1" ht="15" x14ac:dyDescent="0.25">
      <c r="B45" s="41" t="s">
        <v>948</v>
      </c>
      <c r="E45" s="478"/>
      <c r="F45" s="478"/>
      <c r="H45" s="478"/>
      <c r="I45" s="478"/>
      <c r="J45" s="478"/>
      <c r="L45" s="482"/>
      <c r="M45" s="483"/>
      <c r="N45" s="482"/>
    </row>
    <row r="46" spans="1:31" s="479" customFormat="1" ht="18" x14ac:dyDescent="0.25">
      <c r="B46" s="41" t="s">
        <v>1225</v>
      </c>
      <c r="E46" s="478"/>
      <c r="F46" s="478"/>
      <c r="H46" s="478"/>
      <c r="I46" s="478"/>
      <c r="J46" s="478"/>
      <c r="L46" s="482"/>
      <c r="M46" s="483"/>
      <c r="N46" s="482"/>
    </row>
    <row r="47" spans="1:31" x14ac:dyDescent="0.25">
      <c r="A47" s="471"/>
      <c r="B47" s="471"/>
      <c r="C47" s="471"/>
      <c r="D47" s="471"/>
      <c r="E47" s="472"/>
      <c r="F47" s="472"/>
      <c r="G47" s="471"/>
      <c r="H47" s="472"/>
      <c r="I47" s="472"/>
      <c r="J47" s="472"/>
      <c r="K47" s="471"/>
      <c r="L47" s="475"/>
      <c r="M47" s="476"/>
      <c r="N47" s="475"/>
      <c r="O47" s="471"/>
      <c r="P47" s="471"/>
      <c r="Q47" s="471"/>
      <c r="R47" s="471"/>
      <c r="S47" s="471"/>
      <c r="T47" s="471"/>
      <c r="U47" s="471"/>
      <c r="V47" s="471"/>
      <c r="W47" s="471"/>
      <c r="X47" s="471"/>
      <c r="Y47" s="471"/>
      <c r="Z47" s="471"/>
      <c r="AA47" s="471"/>
      <c r="AB47" s="471"/>
      <c r="AC47" s="471"/>
      <c r="AD47" s="471"/>
      <c r="AE47" s="471"/>
    </row>
    <row r="48" spans="1:31" x14ac:dyDescent="0.25">
      <c r="A48" s="471"/>
      <c r="B48" s="471"/>
      <c r="C48" s="471"/>
      <c r="D48" s="471"/>
      <c r="E48" s="472"/>
      <c r="F48" s="472"/>
      <c r="G48" s="471"/>
      <c r="H48" s="472"/>
      <c r="I48" s="472"/>
      <c r="J48" s="472"/>
      <c r="K48" s="471"/>
      <c r="L48" s="475"/>
      <c r="M48" s="476"/>
      <c r="N48" s="475"/>
      <c r="O48" s="471"/>
      <c r="P48" s="471"/>
      <c r="Q48" s="471"/>
      <c r="R48" s="471"/>
      <c r="S48" s="471"/>
      <c r="T48" s="471"/>
      <c r="U48" s="471"/>
      <c r="V48" s="471"/>
      <c r="W48" s="471"/>
      <c r="X48" s="471"/>
      <c r="Y48" s="471"/>
      <c r="Z48" s="471"/>
      <c r="AA48" s="471"/>
      <c r="AB48" s="471"/>
      <c r="AC48" s="471"/>
      <c r="AD48" s="471"/>
      <c r="AE48" s="471"/>
    </row>
    <row r="49" spans="1:31" x14ac:dyDescent="0.25">
      <c r="A49" s="471"/>
      <c r="B49" s="471"/>
      <c r="C49" s="471"/>
      <c r="D49" s="471"/>
      <c r="E49" s="472"/>
      <c r="F49" s="472"/>
      <c r="G49" s="471"/>
      <c r="H49" s="472"/>
      <c r="I49" s="472"/>
      <c r="J49" s="472"/>
      <c r="K49" s="471"/>
      <c r="L49" s="475"/>
      <c r="M49" s="476"/>
      <c r="N49" s="475"/>
      <c r="O49" s="471"/>
      <c r="P49" s="471"/>
      <c r="Q49" s="471"/>
      <c r="R49" s="471"/>
      <c r="S49" s="471"/>
      <c r="T49" s="471"/>
      <c r="U49" s="471"/>
      <c r="V49" s="471"/>
      <c r="W49" s="471"/>
      <c r="X49" s="471"/>
      <c r="Y49" s="471"/>
      <c r="Z49" s="471"/>
      <c r="AA49" s="471"/>
      <c r="AB49" s="471"/>
      <c r="AC49" s="471"/>
      <c r="AD49" s="471"/>
      <c r="AE49" s="471"/>
    </row>
    <row r="50" spans="1:31" x14ac:dyDescent="0.25">
      <c r="A50" s="471"/>
      <c r="B50" s="471"/>
      <c r="C50" s="471"/>
      <c r="D50" s="471"/>
      <c r="E50" s="472"/>
      <c r="F50" s="472"/>
      <c r="G50" s="471"/>
      <c r="H50" s="472"/>
      <c r="I50" s="472"/>
      <c r="J50" s="472"/>
      <c r="K50" s="471"/>
      <c r="L50" s="475"/>
      <c r="M50" s="476"/>
      <c r="N50" s="475"/>
      <c r="O50" s="471"/>
      <c r="P50" s="471"/>
      <c r="Q50" s="471"/>
      <c r="R50" s="471"/>
      <c r="S50" s="471"/>
      <c r="T50" s="471"/>
      <c r="U50" s="471"/>
      <c r="V50" s="471"/>
      <c r="W50" s="471"/>
      <c r="X50" s="471"/>
      <c r="Y50" s="471"/>
      <c r="Z50" s="471"/>
      <c r="AA50" s="471"/>
      <c r="AB50" s="471"/>
      <c r="AC50" s="471"/>
      <c r="AD50" s="471"/>
      <c r="AE50" s="471"/>
    </row>
    <row r="51" spans="1:31" x14ac:dyDescent="0.25">
      <c r="A51" s="471"/>
      <c r="B51" s="471"/>
      <c r="C51" s="471"/>
      <c r="D51" s="471"/>
      <c r="E51" s="472"/>
      <c r="F51" s="472"/>
      <c r="G51" s="471"/>
      <c r="H51" s="472"/>
      <c r="I51" s="472"/>
      <c r="J51" s="472"/>
      <c r="K51" s="471"/>
      <c r="L51" s="475"/>
      <c r="M51" s="476"/>
      <c r="N51" s="475"/>
      <c r="O51" s="471"/>
      <c r="P51" s="471"/>
      <c r="Q51" s="471"/>
      <c r="R51" s="471"/>
      <c r="S51" s="471"/>
      <c r="T51" s="471"/>
      <c r="U51" s="471"/>
      <c r="V51" s="471"/>
      <c r="W51" s="471"/>
      <c r="X51" s="471"/>
      <c r="Y51" s="471"/>
      <c r="Z51" s="471"/>
      <c r="AA51" s="471"/>
      <c r="AB51" s="471"/>
      <c r="AC51" s="471"/>
      <c r="AD51" s="471"/>
      <c r="AE51" s="471"/>
    </row>
    <row r="52" spans="1:31" x14ac:dyDescent="0.25">
      <c r="A52" s="471"/>
      <c r="B52" s="471"/>
      <c r="C52" s="471"/>
      <c r="D52" s="471"/>
      <c r="E52" s="472"/>
      <c r="F52" s="472"/>
      <c r="G52" s="471"/>
      <c r="H52" s="472"/>
      <c r="I52" s="472"/>
      <c r="J52" s="472"/>
      <c r="K52" s="471"/>
      <c r="L52" s="475"/>
      <c r="M52" s="476"/>
      <c r="N52" s="475"/>
      <c r="O52" s="471"/>
      <c r="P52" s="471"/>
      <c r="Q52" s="471"/>
      <c r="R52" s="471"/>
      <c r="S52" s="471"/>
      <c r="T52" s="471"/>
      <c r="U52" s="471"/>
      <c r="V52" s="471"/>
      <c r="W52" s="471"/>
      <c r="X52" s="471"/>
      <c r="Y52" s="471"/>
      <c r="Z52" s="471"/>
      <c r="AA52" s="471"/>
      <c r="AB52" s="471"/>
      <c r="AC52" s="471"/>
      <c r="AD52" s="471"/>
      <c r="AE52" s="471"/>
    </row>
    <row r="53" spans="1:31" x14ac:dyDescent="0.25">
      <c r="A53" s="471"/>
      <c r="B53" s="471"/>
      <c r="C53" s="471"/>
      <c r="D53" s="471"/>
      <c r="E53" s="472"/>
      <c r="F53" s="472"/>
      <c r="G53" s="471"/>
      <c r="H53" s="472"/>
      <c r="I53" s="472"/>
      <c r="J53" s="472"/>
      <c r="K53" s="471"/>
      <c r="L53" s="475"/>
      <c r="M53" s="476"/>
      <c r="N53" s="475"/>
      <c r="O53" s="471"/>
      <c r="P53" s="471"/>
      <c r="Q53" s="471"/>
      <c r="R53" s="471"/>
      <c r="S53" s="471"/>
      <c r="T53" s="471"/>
      <c r="U53" s="471"/>
      <c r="V53" s="471"/>
      <c r="W53" s="471"/>
      <c r="X53" s="471"/>
      <c r="Y53" s="471"/>
      <c r="Z53" s="471"/>
      <c r="AA53" s="471"/>
      <c r="AB53" s="471"/>
      <c r="AC53" s="471"/>
      <c r="AD53" s="471"/>
      <c r="AE53" s="471"/>
    </row>
    <row r="54" spans="1:31" x14ac:dyDescent="0.25">
      <c r="A54" s="471"/>
      <c r="B54" s="471"/>
      <c r="C54" s="471"/>
      <c r="D54" s="471"/>
      <c r="E54" s="472"/>
      <c r="F54" s="472"/>
      <c r="G54" s="471"/>
      <c r="H54" s="472"/>
      <c r="I54" s="472"/>
      <c r="J54" s="472"/>
      <c r="K54" s="471"/>
      <c r="L54" s="475"/>
      <c r="M54" s="476"/>
      <c r="N54" s="475"/>
      <c r="O54" s="471"/>
      <c r="P54" s="471"/>
      <c r="Q54" s="471"/>
      <c r="R54" s="471"/>
      <c r="S54" s="471"/>
      <c r="T54" s="471"/>
      <c r="U54" s="471"/>
      <c r="V54" s="471"/>
      <c r="W54" s="471"/>
      <c r="X54" s="471"/>
      <c r="Y54" s="471"/>
      <c r="Z54" s="471"/>
      <c r="AA54" s="471"/>
      <c r="AB54" s="471"/>
      <c r="AC54" s="471"/>
      <c r="AD54" s="471"/>
      <c r="AE54" s="471"/>
    </row>
    <row r="55" spans="1:31" x14ac:dyDescent="0.25">
      <c r="A55" s="471"/>
      <c r="B55" s="471"/>
      <c r="C55" s="471"/>
      <c r="D55" s="471"/>
      <c r="E55" s="472"/>
      <c r="F55" s="472"/>
      <c r="G55" s="471"/>
      <c r="H55" s="472"/>
      <c r="I55" s="472"/>
      <c r="J55" s="472"/>
      <c r="K55" s="471"/>
      <c r="L55" s="475"/>
      <c r="M55" s="476"/>
      <c r="N55" s="475"/>
      <c r="O55" s="471"/>
      <c r="P55" s="471"/>
      <c r="Q55" s="471"/>
      <c r="R55" s="471"/>
      <c r="S55" s="471"/>
      <c r="T55" s="471"/>
      <c r="U55" s="471"/>
      <c r="V55" s="471"/>
      <c r="W55" s="471"/>
      <c r="X55" s="471"/>
      <c r="Y55" s="471"/>
      <c r="Z55" s="471"/>
      <c r="AA55" s="471"/>
      <c r="AB55" s="471"/>
      <c r="AC55" s="471"/>
      <c r="AD55" s="471"/>
      <c r="AE55" s="471"/>
    </row>
    <row r="56" spans="1:31" x14ac:dyDescent="0.25">
      <c r="A56" s="471"/>
      <c r="B56" s="471"/>
      <c r="C56" s="471"/>
      <c r="D56" s="471"/>
      <c r="E56" s="472"/>
      <c r="F56" s="472"/>
      <c r="G56" s="471"/>
      <c r="H56" s="472"/>
      <c r="I56" s="472"/>
      <c r="J56" s="472"/>
      <c r="K56" s="471"/>
      <c r="L56" s="475"/>
      <c r="M56" s="476"/>
      <c r="N56" s="475"/>
      <c r="O56" s="471"/>
      <c r="P56" s="471"/>
      <c r="Q56" s="471"/>
      <c r="R56" s="471"/>
      <c r="S56" s="471"/>
      <c r="T56" s="471"/>
      <c r="U56" s="471"/>
      <c r="V56" s="471"/>
      <c r="W56" s="471"/>
      <c r="X56" s="471"/>
      <c r="Y56" s="471"/>
      <c r="Z56" s="471"/>
      <c r="AA56" s="471"/>
      <c r="AB56" s="471"/>
      <c r="AC56" s="471"/>
      <c r="AD56" s="471"/>
      <c r="AE56" s="471"/>
    </row>
    <row r="57" spans="1:31" x14ac:dyDescent="0.25">
      <c r="A57" s="471"/>
      <c r="B57" s="471"/>
      <c r="C57" s="471"/>
      <c r="D57" s="471"/>
      <c r="E57" s="472"/>
      <c r="F57" s="472"/>
      <c r="G57" s="471"/>
      <c r="H57" s="472"/>
      <c r="I57" s="472"/>
      <c r="J57" s="472"/>
      <c r="K57" s="471"/>
      <c r="L57" s="475"/>
      <c r="M57" s="476"/>
      <c r="N57" s="475"/>
      <c r="O57" s="471"/>
      <c r="P57" s="471"/>
      <c r="Q57" s="471"/>
      <c r="R57" s="471"/>
      <c r="S57" s="471"/>
      <c r="T57" s="471"/>
      <c r="U57" s="471"/>
      <c r="V57" s="471"/>
      <c r="W57" s="471"/>
      <c r="X57" s="471"/>
      <c r="Y57" s="471"/>
      <c r="Z57" s="471"/>
      <c r="AA57" s="471"/>
      <c r="AB57" s="471"/>
      <c r="AC57" s="471"/>
      <c r="AD57" s="471"/>
      <c r="AE57" s="471"/>
    </row>
    <row r="58" spans="1:31" x14ac:dyDescent="0.25">
      <c r="A58" s="471"/>
      <c r="B58" s="471"/>
      <c r="C58" s="471"/>
      <c r="D58" s="471"/>
      <c r="E58" s="472"/>
      <c r="F58" s="472"/>
      <c r="G58" s="471"/>
      <c r="H58" s="472"/>
      <c r="I58" s="472"/>
      <c r="J58" s="472"/>
      <c r="K58" s="471"/>
      <c r="L58" s="475"/>
      <c r="M58" s="476"/>
      <c r="N58" s="475"/>
      <c r="O58" s="471"/>
      <c r="P58" s="471"/>
      <c r="Q58" s="471"/>
      <c r="R58" s="471"/>
      <c r="S58" s="471"/>
      <c r="T58" s="471"/>
      <c r="U58" s="471"/>
      <c r="V58" s="471"/>
      <c r="W58" s="471"/>
      <c r="X58" s="471"/>
      <c r="Y58" s="471"/>
      <c r="Z58" s="471"/>
      <c r="AA58" s="471"/>
      <c r="AB58" s="471"/>
      <c r="AC58" s="471"/>
      <c r="AD58" s="471"/>
      <c r="AE58" s="471"/>
    </row>
    <row r="59" spans="1:31" x14ac:dyDescent="0.25">
      <c r="A59" s="471"/>
      <c r="B59" s="471"/>
      <c r="C59" s="471"/>
      <c r="D59" s="471"/>
      <c r="E59" s="472"/>
      <c r="F59" s="472"/>
      <c r="G59" s="471"/>
      <c r="H59" s="472"/>
      <c r="I59" s="472"/>
      <c r="J59" s="472"/>
      <c r="K59" s="471"/>
      <c r="L59" s="475"/>
      <c r="M59" s="476"/>
      <c r="N59" s="475"/>
      <c r="O59" s="471"/>
      <c r="P59" s="471"/>
      <c r="Q59" s="471"/>
      <c r="R59" s="471"/>
      <c r="S59" s="471"/>
      <c r="T59" s="471"/>
      <c r="U59" s="471"/>
      <c r="V59" s="471"/>
      <c r="W59" s="471"/>
      <c r="X59" s="471"/>
      <c r="Y59" s="471"/>
      <c r="Z59" s="471"/>
      <c r="AA59" s="471"/>
      <c r="AB59" s="471"/>
      <c r="AC59" s="471"/>
      <c r="AD59" s="471"/>
      <c r="AE59" s="471"/>
    </row>
    <row r="60" spans="1:31" x14ac:dyDescent="0.25">
      <c r="A60" s="471"/>
      <c r="B60" s="471"/>
      <c r="C60" s="471"/>
      <c r="D60" s="471"/>
      <c r="E60" s="472"/>
      <c r="F60" s="472"/>
      <c r="G60" s="471"/>
      <c r="H60" s="472"/>
      <c r="I60" s="472"/>
      <c r="J60" s="472"/>
      <c r="K60" s="471"/>
      <c r="L60" s="475"/>
      <c r="M60" s="476"/>
      <c r="N60" s="475"/>
      <c r="O60" s="471"/>
      <c r="P60" s="471"/>
      <c r="Q60" s="471"/>
      <c r="R60" s="471"/>
      <c r="S60" s="471"/>
      <c r="T60" s="471"/>
      <c r="U60" s="471"/>
      <c r="V60" s="471"/>
      <c r="W60" s="471"/>
      <c r="X60" s="471"/>
      <c r="Y60" s="471"/>
      <c r="Z60" s="471"/>
      <c r="AA60" s="471"/>
      <c r="AB60" s="471"/>
      <c r="AC60" s="471"/>
      <c r="AD60" s="471"/>
      <c r="AE60" s="471"/>
    </row>
    <row r="61" spans="1:31" x14ac:dyDescent="0.25">
      <c r="A61" s="471"/>
      <c r="B61" s="471"/>
      <c r="C61" s="471"/>
      <c r="D61" s="471"/>
      <c r="E61" s="472"/>
      <c r="F61" s="472"/>
      <c r="G61" s="471"/>
      <c r="H61" s="472"/>
      <c r="I61" s="472"/>
      <c r="J61" s="472"/>
      <c r="K61" s="471"/>
      <c r="L61" s="475"/>
      <c r="M61" s="476"/>
      <c r="N61" s="475"/>
      <c r="O61" s="471"/>
      <c r="P61" s="471"/>
      <c r="Q61" s="471"/>
      <c r="R61" s="471"/>
      <c r="S61" s="471"/>
      <c r="T61" s="471"/>
      <c r="U61" s="471"/>
      <c r="V61" s="471"/>
      <c r="W61" s="471"/>
      <c r="X61" s="471"/>
      <c r="Y61" s="471"/>
      <c r="Z61" s="471"/>
      <c r="AA61" s="471"/>
      <c r="AB61" s="471"/>
      <c r="AC61" s="471"/>
      <c r="AD61" s="471"/>
      <c r="AE61" s="471"/>
    </row>
    <row r="62" spans="1:31" x14ac:dyDescent="0.25">
      <c r="A62" s="471"/>
      <c r="B62" s="471"/>
      <c r="C62" s="471"/>
      <c r="D62" s="471"/>
      <c r="E62" s="472"/>
      <c r="F62" s="472"/>
      <c r="G62" s="471"/>
      <c r="H62" s="472"/>
      <c r="I62" s="472"/>
      <c r="J62" s="472"/>
      <c r="K62" s="471"/>
      <c r="L62" s="475"/>
      <c r="M62" s="476"/>
      <c r="N62" s="475"/>
      <c r="O62" s="471"/>
      <c r="P62" s="471"/>
      <c r="Q62" s="471"/>
      <c r="R62" s="471"/>
      <c r="S62" s="471"/>
      <c r="T62" s="471"/>
      <c r="U62" s="471"/>
      <c r="V62" s="471"/>
      <c r="W62" s="471"/>
      <c r="X62" s="471"/>
      <c r="Y62" s="471"/>
      <c r="Z62" s="471"/>
      <c r="AA62" s="471"/>
      <c r="AB62" s="471"/>
      <c r="AC62" s="471"/>
      <c r="AD62" s="471"/>
      <c r="AE62" s="471"/>
    </row>
    <row r="63" spans="1:31" x14ac:dyDescent="0.25">
      <c r="A63" s="471"/>
      <c r="B63" s="471"/>
      <c r="C63" s="471"/>
      <c r="D63" s="471"/>
      <c r="E63" s="472"/>
      <c r="F63" s="472"/>
      <c r="G63" s="471"/>
      <c r="H63" s="472"/>
      <c r="I63" s="472"/>
      <c r="J63" s="472"/>
      <c r="K63" s="471"/>
      <c r="L63" s="475"/>
      <c r="M63" s="476"/>
      <c r="N63" s="475"/>
      <c r="O63" s="471"/>
      <c r="P63" s="471"/>
      <c r="Q63" s="471"/>
      <c r="R63" s="471"/>
      <c r="S63" s="471"/>
      <c r="T63" s="471"/>
      <c r="U63" s="471"/>
      <c r="V63" s="471"/>
      <c r="W63" s="471"/>
      <c r="X63" s="471"/>
      <c r="Y63" s="471"/>
      <c r="Z63" s="471"/>
      <c r="AA63" s="471"/>
      <c r="AB63" s="471"/>
      <c r="AC63" s="471"/>
      <c r="AD63" s="471"/>
      <c r="AE63" s="471"/>
    </row>
    <row r="64" spans="1:31" x14ac:dyDescent="0.25">
      <c r="A64" s="471"/>
      <c r="B64" s="471"/>
      <c r="C64" s="471"/>
      <c r="D64" s="471"/>
      <c r="E64" s="472"/>
      <c r="F64" s="472"/>
      <c r="G64" s="471"/>
      <c r="H64" s="472"/>
      <c r="I64" s="472"/>
      <c r="J64" s="472"/>
      <c r="K64" s="471"/>
      <c r="L64" s="475"/>
      <c r="M64" s="476"/>
      <c r="N64" s="475"/>
      <c r="O64" s="471"/>
      <c r="P64" s="471"/>
      <c r="Q64" s="471"/>
      <c r="R64" s="471"/>
      <c r="S64" s="471"/>
      <c r="T64" s="471"/>
      <c r="U64" s="471"/>
      <c r="V64" s="471"/>
      <c r="W64" s="471"/>
      <c r="X64" s="471"/>
      <c r="Y64" s="471"/>
      <c r="Z64" s="471"/>
      <c r="AA64" s="471"/>
      <c r="AB64" s="471"/>
      <c r="AC64" s="471"/>
      <c r="AD64" s="471"/>
      <c r="AE64" s="471"/>
    </row>
    <row r="65" spans="1:31" x14ac:dyDescent="0.25">
      <c r="A65" s="471"/>
      <c r="B65" s="471"/>
      <c r="C65" s="471"/>
      <c r="D65" s="471"/>
      <c r="E65" s="472"/>
      <c r="F65" s="472"/>
      <c r="G65" s="471"/>
      <c r="H65" s="472"/>
      <c r="I65" s="472"/>
      <c r="J65" s="472"/>
      <c r="K65" s="471"/>
      <c r="L65" s="475"/>
      <c r="M65" s="476"/>
      <c r="N65" s="475"/>
      <c r="O65" s="471"/>
      <c r="P65" s="471"/>
      <c r="Q65" s="471"/>
      <c r="R65" s="471"/>
      <c r="S65" s="471"/>
      <c r="T65" s="471"/>
      <c r="U65" s="471"/>
      <c r="V65" s="471"/>
      <c r="W65" s="471"/>
      <c r="X65" s="471"/>
      <c r="Y65" s="471"/>
      <c r="Z65" s="471"/>
      <c r="AA65" s="471"/>
      <c r="AB65" s="471"/>
      <c r="AC65" s="471"/>
      <c r="AD65" s="471"/>
      <c r="AE65" s="471"/>
    </row>
    <row r="66" spans="1:31" x14ac:dyDescent="0.25">
      <c r="A66" s="471"/>
      <c r="B66" s="471"/>
      <c r="C66" s="471"/>
      <c r="D66" s="471"/>
      <c r="E66" s="472"/>
      <c r="F66" s="472"/>
      <c r="G66" s="471"/>
      <c r="H66" s="472"/>
      <c r="I66" s="472"/>
      <c r="J66" s="472"/>
      <c r="K66" s="471"/>
      <c r="L66" s="475"/>
      <c r="M66" s="476"/>
      <c r="N66" s="475"/>
      <c r="O66" s="471"/>
      <c r="P66" s="471"/>
      <c r="Q66" s="471"/>
      <c r="R66" s="471"/>
      <c r="S66" s="471"/>
      <c r="T66" s="471"/>
      <c r="U66" s="471"/>
      <c r="V66" s="471"/>
      <c r="W66" s="471"/>
      <c r="X66" s="471"/>
      <c r="Y66" s="471"/>
      <c r="Z66" s="471"/>
      <c r="AA66" s="471"/>
      <c r="AB66" s="471"/>
      <c r="AC66" s="471"/>
      <c r="AD66" s="471"/>
      <c r="AE66" s="471"/>
    </row>
    <row r="67" spans="1:31" x14ac:dyDescent="0.25">
      <c r="A67" s="471"/>
      <c r="B67" s="471"/>
      <c r="C67" s="471"/>
      <c r="D67" s="471"/>
      <c r="E67" s="472"/>
      <c r="F67" s="472"/>
      <c r="G67" s="471"/>
      <c r="H67" s="472"/>
      <c r="I67" s="472"/>
      <c r="J67" s="472"/>
      <c r="K67" s="471"/>
      <c r="L67" s="475"/>
      <c r="M67" s="476"/>
      <c r="N67" s="475"/>
      <c r="O67" s="471"/>
      <c r="P67" s="471"/>
      <c r="Q67" s="471"/>
      <c r="R67" s="471"/>
      <c r="S67" s="471"/>
      <c r="T67" s="471"/>
      <c r="U67" s="471"/>
      <c r="V67" s="471"/>
      <c r="W67" s="471"/>
      <c r="X67" s="471"/>
      <c r="Y67" s="471"/>
      <c r="Z67" s="471"/>
      <c r="AA67" s="471"/>
      <c r="AB67" s="471"/>
      <c r="AC67" s="471"/>
      <c r="AD67" s="471"/>
      <c r="AE67" s="471"/>
    </row>
    <row r="68" spans="1:31" x14ac:dyDescent="0.25">
      <c r="A68" s="471"/>
      <c r="B68" s="471"/>
      <c r="C68" s="471"/>
      <c r="D68" s="471"/>
      <c r="E68" s="472"/>
      <c r="F68" s="472"/>
      <c r="G68" s="471"/>
      <c r="H68" s="472"/>
      <c r="I68" s="472"/>
      <c r="J68" s="472"/>
      <c r="K68" s="471"/>
      <c r="L68" s="475"/>
      <c r="M68" s="476"/>
      <c r="N68" s="475"/>
      <c r="O68" s="471"/>
      <c r="P68" s="471"/>
      <c r="Q68" s="471"/>
      <c r="R68" s="471"/>
      <c r="S68" s="471"/>
      <c r="T68" s="471"/>
      <c r="U68" s="471"/>
      <c r="V68" s="471"/>
      <c r="W68" s="471"/>
      <c r="X68" s="471"/>
      <c r="Y68" s="471"/>
      <c r="Z68" s="471"/>
      <c r="AA68" s="471"/>
      <c r="AB68" s="471"/>
      <c r="AC68" s="471"/>
      <c r="AD68" s="471"/>
      <c r="AE68" s="471"/>
    </row>
    <row r="69" spans="1:31" x14ac:dyDescent="0.25">
      <c r="A69" s="471"/>
      <c r="B69" s="471"/>
      <c r="C69" s="471"/>
      <c r="D69" s="471"/>
      <c r="E69" s="472"/>
      <c r="F69" s="472"/>
      <c r="G69" s="471"/>
      <c r="H69" s="472"/>
      <c r="I69" s="472"/>
      <c r="J69" s="472"/>
      <c r="K69" s="471"/>
      <c r="L69" s="475"/>
      <c r="M69" s="476"/>
      <c r="N69" s="475"/>
      <c r="O69" s="471"/>
      <c r="P69" s="471"/>
      <c r="Q69" s="471"/>
      <c r="R69" s="471"/>
      <c r="S69" s="471"/>
      <c r="T69" s="471"/>
      <c r="U69" s="471"/>
      <c r="V69" s="471"/>
      <c r="W69" s="471"/>
      <c r="X69" s="471"/>
      <c r="Y69" s="471"/>
      <c r="Z69" s="471"/>
      <c r="AA69" s="471"/>
      <c r="AB69" s="471"/>
      <c r="AC69" s="471"/>
      <c r="AD69" s="471"/>
      <c r="AE69" s="471"/>
    </row>
    <row r="70" spans="1:31" x14ac:dyDescent="0.25">
      <c r="A70" s="471"/>
      <c r="B70" s="471"/>
      <c r="C70" s="471"/>
      <c r="D70" s="471"/>
      <c r="E70" s="472"/>
      <c r="F70" s="472"/>
      <c r="G70" s="471"/>
      <c r="H70" s="472"/>
      <c r="I70" s="472"/>
      <c r="J70" s="472"/>
      <c r="K70" s="471"/>
      <c r="L70" s="475"/>
      <c r="M70" s="476"/>
      <c r="N70" s="475"/>
      <c r="O70" s="471"/>
      <c r="P70" s="471"/>
      <c r="Q70" s="471"/>
      <c r="R70" s="471"/>
      <c r="S70" s="471"/>
      <c r="T70" s="471"/>
      <c r="U70" s="471"/>
      <c r="V70" s="471"/>
      <c r="W70" s="471"/>
      <c r="X70" s="471"/>
      <c r="Y70" s="471"/>
      <c r="Z70" s="471"/>
      <c r="AA70" s="471"/>
      <c r="AB70" s="471"/>
      <c r="AC70" s="471"/>
      <c r="AD70" s="471"/>
      <c r="AE70" s="471"/>
    </row>
    <row r="71" spans="1:31" x14ac:dyDescent="0.25">
      <c r="A71" s="471"/>
      <c r="B71" s="471"/>
      <c r="C71" s="471"/>
      <c r="D71" s="471"/>
      <c r="E71" s="472"/>
      <c r="F71" s="472"/>
      <c r="G71" s="471"/>
      <c r="H71" s="472"/>
      <c r="I71" s="472"/>
      <c r="J71" s="472"/>
      <c r="K71" s="471"/>
      <c r="L71" s="475"/>
      <c r="M71" s="476"/>
      <c r="N71" s="475"/>
      <c r="O71" s="471"/>
      <c r="P71" s="471"/>
      <c r="Q71" s="471"/>
      <c r="R71" s="471"/>
      <c r="S71" s="471"/>
      <c r="T71" s="471"/>
      <c r="U71" s="471"/>
      <c r="V71" s="471"/>
      <c r="W71" s="471"/>
      <c r="X71" s="471"/>
      <c r="Y71" s="471"/>
      <c r="Z71" s="471"/>
      <c r="AA71" s="471"/>
      <c r="AB71" s="471"/>
      <c r="AC71" s="471"/>
      <c r="AD71" s="471"/>
      <c r="AE71" s="471"/>
    </row>
    <row r="72" spans="1:31" x14ac:dyDescent="0.25">
      <c r="A72" s="471"/>
      <c r="B72" s="471"/>
      <c r="C72" s="471"/>
      <c r="D72" s="471"/>
      <c r="E72" s="472"/>
      <c r="F72" s="472"/>
      <c r="G72" s="471"/>
      <c r="H72" s="472"/>
      <c r="I72" s="472"/>
      <c r="J72" s="472"/>
      <c r="K72" s="471"/>
      <c r="L72" s="475"/>
      <c r="M72" s="476"/>
      <c r="N72" s="475"/>
      <c r="O72" s="471"/>
      <c r="P72" s="471"/>
      <c r="Q72" s="471"/>
      <c r="R72" s="471"/>
      <c r="S72" s="471"/>
      <c r="T72" s="471"/>
      <c r="U72" s="471"/>
      <c r="V72" s="471"/>
      <c r="W72" s="471"/>
      <c r="X72" s="471"/>
      <c r="Y72" s="471"/>
      <c r="Z72" s="471"/>
      <c r="AA72" s="471"/>
      <c r="AB72" s="471"/>
      <c r="AC72" s="471"/>
      <c r="AD72" s="471"/>
      <c r="AE72" s="471"/>
    </row>
    <row r="73" spans="1:31" x14ac:dyDescent="0.25">
      <c r="A73" s="471"/>
      <c r="B73" s="471"/>
      <c r="C73" s="471"/>
      <c r="D73" s="471"/>
      <c r="E73" s="472"/>
      <c r="F73" s="472"/>
      <c r="G73" s="471"/>
      <c r="H73" s="472"/>
      <c r="I73" s="472"/>
      <c r="J73" s="472"/>
      <c r="K73" s="471"/>
      <c r="L73" s="475"/>
      <c r="M73" s="476"/>
      <c r="N73" s="475"/>
      <c r="O73" s="471"/>
      <c r="P73" s="471"/>
      <c r="Q73" s="471"/>
      <c r="R73" s="471"/>
      <c r="S73" s="471"/>
      <c r="T73" s="471"/>
      <c r="U73" s="471"/>
      <c r="V73" s="471"/>
      <c r="W73" s="471"/>
      <c r="X73" s="471"/>
      <c r="Y73" s="471"/>
      <c r="Z73" s="471"/>
      <c r="AA73" s="471"/>
      <c r="AB73" s="471"/>
      <c r="AC73" s="471"/>
      <c r="AD73" s="471"/>
      <c r="AE73" s="471"/>
    </row>
    <row r="74" spans="1:31" x14ac:dyDescent="0.25">
      <c r="A74" s="471"/>
      <c r="B74" s="471"/>
      <c r="C74" s="471"/>
      <c r="D74" s="471"/>
      <c r="E74" s="472"/>
      <c r="F74" s="472"/>
      <c r="G74" s="471"/>
      <c r="H74" s="472"/>
      <c r="I74" s="472"/>
      <c r="J74" s="472"/>
      <c r="K74" s="471"/>
      <c r="L74" s="475"/>
      <c r="M74" s="476"/>
      <c r="N74" s="475"/>
      <c r="O74" s="471"/>
      <c r="P74" s="471"/>
      <c r="Q74" s="471"/>
      <c r="R74" s="471"/>
      <c r="S74" s="471"/>
      <c r="T74" s="471"/>
      <c r="U74" s="471"/>
      <c r="V74" s="471"/>
      <c r="W74" s="471"/>
      <c r="X74" s="471"/>
      <c r="Y74" s="471"/>
      <c r="Z74" s="471"/>
      <c r="AA74" s="471"/>
      <c r="AB74" s="471"/>
      <c r="AC74" s="471"/>
      <c r="AD74" s="471"/>
      <c r="AE74" s="471"/>
    </row>
    <row r="75" spans="1:31" x14ac:dyDescent="0.25">
      <c r="A75" s="471"/>
      <c r="B75" s="471"/>
      <c r="C75" s="471"/>
      <c r="D75" s="471"/>
      <c r="E75" s="472"/>
      <c r="F75" s="472"/>
      <c r="G75" s="471"/>
      <c r="H75" s="472"/>
      <c r="I75" s="472"/>
      <c r="J75" s="472"/>
      <c r="K75" s="471"/>
      <c r="L75" s="475"/>
      <c r="M75" s="476"/>
      <c r="N75" s="475"/>
      <c r="O75" s="471"/>
      <c r="P75" s="471"/>
      <c r="Q75" s="471"/>
      <c r="R75" s="471"/>
      <c r="S75" s="471"/>
      <c r="T75" s="471"/>
      <c r="U75" s="471"/>
      <c r="V75" s="471"/>
      <c r="W75" s="471"/>
      <c r="X75" s="471"/>
      <c r="Y75" s="471"/>
      <c r="Z75" s="471"/>
      <c r="AA75" s="471"/>
      <c r="AB75" s="471"/>
      <c r="AC75" s="471"/>
      <c r="AD75" s="471"/>
      <c r="AE75" s="471"/>
    </row>
    <row r="76" spans="1:31" x14ac:dyDescent="0.25">
      <c r="A76" s="471"/>
      <c r="B76" s="471"/>
      <c r="C76" s="471"/>
      <c r="D76" s="471"/>
      <c r="E76" s="472"/>
      <c r="F76" s="472"/>
      <c r="G76" s="471"/>
      <c r="H76" s="472"/>
      <c r="I76" s="472"/>
      <c r="J76" s="472"/>
      <c r="K76" s="471"/>
      <c r="L76" s="475"/>
      <c r="M76" s="476"/>
      <c r="N76" s="475"/>
      <c r="O76" s="471"/>
      <c r="P76" s="471"/>
      <c r="Q76" s="471"/>
      <c r="R76" s="471"/>
      <c r="S76" s="471"/>
      <c r="T76" s="471"/>
      <c r="U76" s="471"/>
      <c r="V76" s="471"/>
      <c r="W76" s="471"/>
      <c r="X76" s="471"/>
      <c r="Y76" s="471"/>
      <c r="Z76" s="471"/>
      <c r="AA76" s="471"/>
      <c r="AB76" s="471"/>
      <c r="AC76" s="471"/>
      <c r="AD76" s="471"/>
      <c r="AE76" s="471"/>
    </row>
    <row r="77" spans="1:31" x14ac:dyDescent="0.25">
      <c r="A77" s="471"/>
      <c r="B77" s="471"/>
      <c r="C77" s="471"/>
      <c r="D77" s="471"/>
      <c r="E77" s="472"/>
      <c r="F77" s="472"/>
      <c r="G77" s="471"/>
      <c r="H77" s="472"/>
      <c r="I77" s="472"/>
      <c r="J77" s="472"/>
      <c r="K77" s="471"/>
      <c r="L77" s="475"/>
      <c r="M77" s="476"/>
      <c r="N77" s="475"/>
      <c r="O77" s="471"/>
      <c r="P77" s="471"/>
      <c r="Q77" s="471"/>
      <c r="R77" s="471"/>
      <c r="S77" s="471"/>
      <c r="T77" s="471"/>
      <c r="U77" s="471"/>
      <c r="V77" s="471"/>
      <c r="W77" s="471"/>
      <c r="X77" s="471"/>
      <c r="Y77" s="471"/>
      <c r="Z77" s="471"/>
      <c r="AA77" s="471"/>
      <c r="AB77" s="471"/>
      <c r="AC77" s="471"/>
      <c r="AD77" s="471"/>
      <c r="AE77" s="471"/>
    </row>
    <row r="78" spans="1:31" x14ac:dyDescent="0.25">
      <c r="A78" s="471"/>
      <c r="B78" s="471"/>
      <c r="C78" s="471"/>
      <c r="D78" s="471"/>
      <c r="E78" s="472"/>
      <c r="F78" s="472"/>
      <c r="G78" s="471"/>
      <c r="H78" s="472"/>
      <c r="I78" s="472"/>
      <c r="J78" s="472"/>
      <c r="K78" s="471"/>
      <c r="L78" s="475"/>
      <c r="M78" s="476"/>
      <c r="N78" s="475"/>
      <c r="O78" s="471"/>
      <c r="P78" s="471"/>
      <c r="Q78" s="471"/>
      <c r="R78" s="471"/>
      <c r="S78" s="471"/>
      <c r="T78" s="471"/>
      <c r="U78" s="471"/>
      <c r="V78" s="471"/>
      <c r="W78" s="471"/>
      <c r="X78" s="471"/>
      <c r="Y78" s="471"/>
      <c r="Z78" s="471"/>
      <c r="AA78" s="471"/>
      <c r="AB78" s="471"/>
      <c r="AC78" s="471"/>
      <c r="AD78" s="471"/>
      <c r="AE78" s="471"/>
    </row>
    <row r="79" spans="1:31" x14ac:dyDescent="0.25">
      <c r="A79" s="471"/>
      <c r="B79" s="471"/>
      <c r="C79" s="471"/>
      <c r="D79" s="471"/>
      <c r="E79" s="472"/>
      <c r="F79" s="472"/>
      <c r="G79" s="471"/>
      <c r="H79" s="472"/>
      <c r="I79" s="472"/>
      <c r="J79" s="472"/>
      <c r="K79" s="471"/>
      <c r="L79" s="475"/>
      <c r="M79" s="476"/>
      <c r="N79" s="475"/>
      <c r="O79" s="471"/>
      <c r="P79" s="471"/>
      <c r="Q79" s="471"/>
      <c r="R79" s="471"/>
      <c r="S79" s="471"/>
      <c r="T79" s="471"/>
      <c r="U79" s="471"/>
      <c r="V79" s="471"/>
      <c r="W79" s="471"/>
      <c r="X79" s="471"/>
      <c r="Y79" s="471"/>
      <c r="Z79" s="471"/>
      <c r="AA79" s="471"/>
      <c r="AB79" s="471"/>
      <c r="AC79" s="471"/>
      <c r="AD79" s="471"/>
      <c r="AE79" s="471"/>
    </row>
    <row r="80" spans="1:31" x14ac:dyDescent="0.25">
      <c r="A80" s="471"/>
      <c r="B80" s="471"/>
      <c r="C80" s="471"/>
      <c r="D80" s="471"/>
      <c r="E80" s="472"/>
      <c r="F80" s="472"/>
      <c r="G80" s="471"/>
      <c r="H80" s="472"/>
      <c r="I80" s="472"/>
      <c r="J80" s="472"/>
      <c r="K80" s="471"/>
      <c r="L80" s="475"/>
      <c r="M80" s="476"/>
      <c r="N80" s="475"/>
      <c r="O80" s="471"/>
      <c r="P80" s="471"/>
      <c r="Q80" s="471"/>
      <c r="R80" s="471"/>
      <c r="S80" s="471"/>
      <c r="T80" s="471"/>
      <c r="U80" s="471"/>
      <c r="V80" s="471"/>
      <c r="W80" s="471"/>
      <c r="X80" s="471"/>
      <c r="Y80" s="471"/>
      <c r="Z80" s="471"/>
      <c r="AA80" s="471"/>
      <c r="AB80" s="471"/>
      <c r="AC80" s="471"/>
      <c r="AD80" s="471"/>
      <c r="AE80" s="471"/>
    </row>
    <row r="81" spans="1:31" x14ac:dyDescent="0.25">
      <c r="A81" s="471"/>
      <c r="B81" s="471"/>
      <c r="C81" s="471"/>
      <c r="D81" s="471"/>
      <c r="E81" s="472"/>
      <c r="F81" s="472"/>
      <c r="G81" s="471"/>
      <c r="H81" s="472"/>
      <c r="I81" s="472"/>
      <c r="J81" s="472"/>
      <c r="K81" s="471"/>
      <c r="L81" s="475"/>
      <c r="M81" s="476"/>
      <c r="N81" s="475"/>
      <c r="O81" s="471"/>
      <c r="P81" s="471"/>
      <c r="Q81" s="471"/>
      <c r="R81" s="471"/>
      <c r="S81" s="471"/>
      <c r="T81" s="471"/>
      <c r="U81" s="471"/>
      <c r="V81" s="471"/>
      <c r="W81" s="471"/>
      <c r="X81" s="471"/>
      <c r="Y81" s="471"/>
      <c r="Z81" s="471"/>
      <c r="AA81" s="471"/>
      <c r="AB81" s="471"/>
      <c r="AC81" s="471"/>
      <c r="AD81" s="471"/>
      <c r="AE81" s="471"/>
    </row>
    <row r="82" spans="1:31" x14ac:dyDescent="0.25">
      <c r="A82" s="471"/>
      <c r="B82" s="471"/>
      <c r="C82" s="471"/>
      <c r="D82" s="471"/>
      <c r="E82" s="472"/>
      <c r="F82" s="472"/>
      <c r="G82" s="471"/>
      <c r="H82" s="472"/>
      <c r="I82" s="472"/>
      <c r="J82" s="472"/>
      <c r="K82" s="471"/>
      <c r="L82" s="475"/>
      <c r="M82" s="476"/>
      <c r="N82" s="475"/>
      <c r="O82" s="471"/>
      <c r="P82" s="471"/>
      <c r="Q82" s="471"/>
      <c r="R82" s="471"/>
      <c r="S82" s="471"/>
      <c r="T82" s="471"/>
      <c r="U82" s="471"/>
      <c r="V82" s="471"/>
      <c r="W82" s="471"/>
      <c r="X82" s="471"/>
      <c r="Y82" s="471"/>
      <c r="Z82" s="471"/>
      <c r="AA82" s="471"/>
      <c r="AB82" s="471"/>
      <c r="AC82" s="471"/>
      <c r="AD82" s="471"/>
      <c r="AE82" s="471"/>
    </row>
    <row r="83" spans="1:31" x14ac:dyDescent="0.25">
      <c r="A83" s="471"/>
      <c r="B83" s="471"/>
      <c r="C83" s="471"/>
      <c r="D83" s="471"/>
      <c r="E83" s="472"/>
      <c r="F83" s="472"/>
      <c r="G83" s="471"/>
      <c r="H83" s="472"/>
      <c r="I83" s="472"/>
      <c r="J83" s="472"/>
      <c r="K83" s="471"/>
      <c r="L83" s="475"/>
      <c r="M83" s="476"/>
      <c r="N83" s="475"/>
      <c r="O83" s="471"/>
      <c r="P83" s="471"/>
      <c r="Q83" s="471"/>
      <c r="R83" s="471"/>
      <c r="S83" s="471"/>
      <c r="T83" s="471"/>
      <c r="U83" s="471"/>
      <c r="V83" s="471"/>
      <c r="W83" s="471"/>
      <c r="X83" s="471"/>
      <c r="Y83" s="471"/>
      <c r="Z83" s="471"/>
      <c r="AA83" s="471"/>
      <c r="AB83" s="471"/>
      <c r="AC83" s="471"/>
      <c r="AD83" s="471"/>
      <c r="AE83" s="471"/>
    </row>
    <row r="84" spans="1:31" x14ac:dyDescent="0.25">
      <c r="A84" s="471"/>
      <c r="B84" s="471"/>
      <c r="C84" s="471"/>
      <c r="D84" s="471"/>
      <c r="E84" s="472"/>
      <c r="F84" s="472"/>
      <c r="G84" s="471"/>
      <c r="H84" s="472"/>
      <c r="I84" s="472"/>
      <c r="J84" s="472"/>
      <c r="K84" s="471"/>
      <c r="L84" s="475"/>
      <c r="M84" s="476"/>
      <c r="N84" s="475"/>
      <c r="O84" s="471"/>
      <c r="P84" s="471"/>
      <c r="Q84" s="471"/>
      <c r="R84" s="471"/>
      <c r="S84" s="471"/>
      <c r="T84" s="471"/>
      <c r="U84" s="471"/>
      <c r="V84" s="471"/>
      <c r="W84" s="471"/>
      <c r="X84" s="471"/>
      <c r="Y84" s="471"/>
      <c r="Z84" s="471"/>
      <c r="AA84" s="471"/>
      <c r="AB84" s="471"/>
      <c r="AC84" s="471"/>
      <c r="AD84" s="471"/>
      <c r="AE84" s="471"/>
    </row>
    <row r="85" spans="1:31" x14ac:dyDescent="0.25">
      <c r="A85" s="471"/>
      <c r="B85" s="471"/>
      <c r="C85" s="471"/>
      <c r="D85" s="471"/>
      <c r="E85" s="472"/>
      <c r="F85" s="472"/>
      <c r="G85" s="471"/>
      <c r="H85" s="472"/>
      <c r="I85" s="472"/>
      <c r="J85" s="472"/>
      <c r="K85" s="471"/>
      <c r="L85" s="475"/>
      <c r="M85" s="476"/>
      <c r="N85" s="475"/>
      <c r="O85" s="471"/>
      <c r="P85" s="471"/>
      <c r="Q85" s="471"/>
      <c r="R85" s="471"/>
      <c r="S85" s="471"/>
      <c r="T85" s="471"/>
      <c r="U85" s="471"/>
      <c r="V85" s="471"/>
      <c r="W85" s="471"/>
      <c r="X85" s="471"/>
      <c r="Y85" s="471"/>
      <c r="Z85" s="471"/>
      <c r="AA85" s="471"/>
      <c r="AB85" s="471"/>
      <c r="AC85" s="471"/>
      <c r="AD85" s="471"/>
      <c r="AE85" s="471"/>
    </row>
    <row r="86" spans="1:31" x14ac:dyDescent="0.25">
      <c r="A86" s="471"/>
      <c r="B86" s="471"/>
      <c r="C86" s="471"/>
      <c r="D86" s="471"/>
      <c r="E86" s="472"/>
      <c r="F86" s="472"/>
      <c r="G86" s="471"/>
      <c r="H86" s="472"/>
      <c r="I86" s="472"/>
      <c r="J86" s="472"/>
      <c r="K86" s="471"/>
      <c r="L86" s="475"/>
      <c r="M86" s="476"/>
      <c r="N86" s="475"/>
      <c r="O86" s="471"/>
      <c r="P86" s="471"/>
      <c r="Q86" s="471"/>
      <c r="R86" s="471"/>
      <c r="S86" s="471"/>
      <c r="T86" s="471"/>
      <c r="U86" s="471"/>
      <c r="V86" s="471"/>
      <c r="W86" s="471"/>
      <c r="X86" s="471"/>
      <c r="Y86" s="471"/>
      <c r="Z86" s="471"/>
      <c r="AA86" s="471"/>
      <c r="AB86" s="471"/>
      <c r="AC86" s="471"/>
      <c r="AD86" s="471"/>
      <c r="AE86" s="471"/>
    </row>
    <row r="87" spans="1:31" x14ac:dyDescent="0.25">
      <c r="A87" s="471"/>
      <c r="B87" s="471"/>
      <c r="C87" s="471"/>
      <c r="D87" s="471"/>
      <c r="E87" s="472"/>
      <c r="F87" s="472"/>
      <c r="G87" s="471"/>
      <c r="H87" s="472"/>
      <c r="I87" s="472"/>
      <c r="J87" s="472"/>
      <c r="K87" s="471"/>
      <c r="L87" s="475"/>
      <c r="M87" s="476"/>
      <c r="N87" s="475"/>
      <c r="O87" s="471"/>
      <c r="P87" s="471"/>
      <c r="Q87" s="471"/>
      <c r="R87" s="471"/>
      <c r="S87" s="471"/>
      <c r="T87" s="471"/>
      <c r="U87" s="471"/>
      <c r="V87" s="471"/>
      <c r="W87" s="471"/>
      <c r="X87" s="471"/>
      <c r="Y87" s="471"/>
      <c r="Z87" s="471"/>
      <c r="AA87" s="471"/>
      <c r="AB87" s="471"/>
      <c r="AC87" s="471"/>
      <c r="AD87" s="471"/>
      <c r="AE87" s="471"/>
    </row>
    <row r="88" spans="1:31" x14ac:dyDescent="0.25">
      <c r="A88" s="471"/>
      <c r="B88" s="471"/>
      <c r="C88" s="471"/>
      <c r="D88" s="471"/>
      <c r="E88" s="472"/>
      <c r="F88" s="472"/>
      <c r="G88" s="471"/>
      <c r="H88" s="472"/>
      <c r="I88" s="472"/>
      <c r="J88" s="472"/>
      <c r="K88" s="471"/>
      <c r="L88" s="475"/>
      <c r="M88" s="476"/>
      <c r="N88" s="475"/>
      <c r="O88" s="471"/>
      <c r="P88" s="471"/>
      <c r="Q88" s="471"/>
      <c r="R88" s="471"/>
      <c r="S88" s="471"/>
      <c r="T88" s="471"/>
      <c r="U88" s="471"/>
      <c r="V88" s="471"/>
      <c r="W88" s="471"/>
      <c r="X88" s="471"/>
      <c r="Y88" s="471"/>
      <c r="Z88" s="471"/>
      <c r="AA88" s="471"/>
      <c r="AB88" s="471"/>
      <c r="AC88" s="471"/>
      <c r="AD88" s="471"/>
      <c r="AE88" s="471"/>
    </row>
    <row r="89" spans="1:31" x14ac:dyDescent="0.25">
      <c r="A89" s="471"/>
      <c r="B89" s="471"/>
      <c r="C89" s="471"/>
      <c r="D89" s="471"/>
      <c r="E89" s="472"/>
      <c r="F89" s="472"/>
      <c r="G89" s="471"/>
      <c r="H89" s="472"/>
      <c r="I89" s="472"/>
      <c r="J89" s="472"/>
      <c r="K89" s="471"/>
      <c r="L89" s="475"/>
      <c r="M89" s="476"/>
      <c r="N89" s="475"/>
      <c r="O89" s="471"/>
      <c r="P89" s="471"/>
      <c r="Q89" s="471"/>
      <c r="R89" s="471"/>
      <c r="S89" s="471"/>
      <c r="T89" s="471"/>
      <c r="U89" s="471"/>
      <c r="V89" s="471"/>
      <c r="W89" s="471"/>
      <c r="X89" s="471"/>
      <c r="Y89" s="471"/>
      <c r="Z89" s="471"/>
      <c r="AA89" s="471"/>
      <c r="AB89" s="471"/>
      <c r="AC89" s="471"/>
      <c r="AD89" s="471"/>
      <c r="AE89" s="471"/>
    </row>
    <row r="90" spans="1:31" x14ac:dyDescent="0.25">
      <c r="A90" s="471"/>
      <c r="B90" s="471"/>
      <c r="C90" s="471"/>
      <c r="D90" s="471"/>
      <c r="E90" s="472"/>
      <c r="F90" s="472"/>
      <c r="G90" s="471"/>
      <c r="H90" s="472"/>
      <c r="I90" s="472"/>
      <c r="J90" s="472"/>
      <c r="K90" s="471"/>
      <c r="L90" s="475"/>
      <c r="M90" s="476"/>
      <c r="N90" s="475"/>
      <c r="O90" s="471"/>
      <c r="P90" s="471"/>
      <c r="Q90" s="471"/>
      <c r="R90" s="471"/>
      <c r="S90" s="471"/>
      <c r="T90" s="471"/>
      <c r="U90" s="471"/>
      <c r="V90" s="471"/>
      <c r="W90" s="471"/>
      <c r="X90" s="471"/>
      <c r="Y90" s="471"/>
      <c r="Z90" s="471"/>
      <c r="AA90" s="471"/>
      <c r="AB90" s="471"/>
      <c r="AC90" s="471"/>
      <c r="AD90" s="471"/>
      <c r="AE90" s="471"/>
    </row>
    <row r="91" spans="1:31" x14ac:dyDescent="0.25">
      <c r="A91" s="471"/>
      <c r="B91" s="471"/>
      <c r="C91" s="471"/>
      <c r="D91" s="471"/>
      <c r="E91" s="472"/>
      <c r="F91" s="472"/>
      <c r="G91" s="471"/>
      <c r="H91" s="472"/>
      <c r="I91" s="472"/>
      <c r="J91" s="472"/>
      <c r="K91" s="471"/>
      <c r="L91" s="475"/>
      <c r="M91" s="476"/>
      <c r="N91" s="475"/>
      <c r="O91" s="471"/>
      <c r="P91" s="471"/>
      <c r="Q91" s="471"/>
      <c r="R91" s="471"/>
      <c r="S91" s="471"/>
      <c r="T91" s="471"/>
      <c r="U91" s="471"/>
      <c r="V91" s="471"/>
      <c r="W91" s="471"/>
      <c r="X91" s="471"/>
      <c r="Y91" s="471"/>
      <c r="Z91" s="471"/>
      <c r="AA91" s="471"/>
      <c r="AB91" s="471"/>
      <c r="AC91" s="471"/>
      <c r="AD91" s="471"/>
      <c r="AE91" s="471"/>
    </row>
    <row r="92" spans="1:31" x14ac:dyDescent="0.25">
      <c r="A92" s="471"/>
      <c r="B92" s="471"/>
      <c r="C92" s="471"/>
      <c r="D92" s="471"/>
      <c r="E92" s="472"/>
      <c r="F92" s="472"/>
      <c r="G92" s="471"/>
      <c r="H92" s="472"/>
      <c r="I92" s="472"/>
      <c r="J92" s="472"/>
      <c r="K92" s="471"/>
      <c r="L92" s="475"/>
      <c r="M92" s="476"/>
      <c r="N92" s="475"/>
      <c r="O92" s="471"/>
      <c r="P92" s="471"/>
      <c r="Q92" s="471"/>
      <c r="R92" s="471"/>
      <c r="S92" s="471"/>
      <c r="T92" s="471"/>
      <c r="U92" s="471"/>
      <c r="V92" s="471"/>
      <c r="W92" s="471"/>
      <c r="X92" s="471"/>
      <c r="Y92" s="471"/>
      <c r="Z92" s="471"/>
      <c r="AA92" s="471"/>
      <c r="AB92" s="471"/>
      <c r="AC92" s="471"/>
      <c r="AD92" s="471"/>
      <c r="AE92" s="471"/>
    </row>
    <row r="93" spans="1:31" x14ac:dyDescent="0.25">
      <c r="A93" s="471"/>
      <c r="B93" s="471"/>
      <c r="C93" s="471"/>
      <c r="D93" s="471"/>
      <c r="E93" s="472"/>
      <c r="F93" s="472"/>
      <c r="G93" s="471"/>
      <c r="H93" s="472"/>
      <c r="I93" s="472"/>
      <c r="J93" s="472"/>
      <c r="K93" s="471"/>
      <c r="L93" s="475"/>
      <c r="M93" s="476"/>
      <c r="N93" s="475"/>
      <c r="O93" s="471"/>
      <c r="P93" s="471"/>
      <c r="Q93" s="471"/>
      <c r="R93" s="471"/>
      <c r="S93" s="471"/>
      <c r="T93" s="471"/>
      <c r="U93" s="471"/>
      <c r="V93" s="471"/>
      <c r="W93" s="471"/>
      <c r="X93" s="471"/>
      <c r="Y93" s="471"/>
      <c r="Z93" s="471"/>
      <c r="AA93" s="471"/>
      <c r="AB93" s="471"/>
      <c r="AC93" s="471"/>
      <c r="AD93" s="471"/>
      <c r="AE93" s="471"/>
    </row>
    <row r="94" spans="1:31" x14ac:dyDescent="0.25">
      <c r="A94" s="471"/>
      <c r="B94" s="471"/>
      <c r="C94" s="471"/>
      <c r="D94" s="471"/>
      <c r="E94" s="472"/>
      <c r="F94" s="472"/>
      <c r="G94" s="471"/>
      <c r="H94" s="472"/>
      <c r="I94" s="472"/>
      <c r="J94" s="472"/>
      <c r="K94" s="471"/>
      <c r="L94" s="475"/>
      <c r="M94" s="476"/>
      <c r="N94" s="475"/>
      <c r="O94" s="471"/>
      <c r="P94" s="471"/>
      <c r="Q94" s="471"/>
      <c r="R94" s="471"/>
      <c r="S94" s="471"/>
      <c r="T94" s="471"/>
      <c r="U94" s="471"/>
      <c r="V94" s="471"/>
      <c r="W94" s="471"/>
      <c r="X94" s="471"/>
      <c r="Y94" s="471"/>
      <c r="Z94" s="471"/>
      <c r="AA94" s="471"/>
      <c r="AB94" s="471"/>
      <c r="AC94" s="471"/>
      <c r="AD94" s="471"/>
      <c r="AE94" s="471"/>
    </row>
    <row r="95" spans="1:31" x14ac:dyDescent="0.25">
      <c r="A95" s="471"/>
      <c r="B95" s="471"/>
      <c r="C95" s="471"/>
      <c r="D95" s="471"/>
      <c r="E95" s="472"/>
      <c r="F95" s="472"/>
      <c r="G95" s="471"/>
      <c r="H95" s="472"/>
      <c r="I95" s="472"/>
      <c r="J95" s="472"/>
      <c r="K95" s="471"/>
      <c r="L95" s="475"/>
      <c r="M95" s="476"/>
      <c r="N95" s="475"/>
      <c r="O95" s="471"/>
      <c r="P95" s="471"/>
      <c r="Q95" s="471"/>
      <c r="R95" s="471"/>
      <c r="S95" s="471"/>
      <c r="T95" s="471"/>
      <c r="U95" s="471"/>
      <c r="V95" s="471"/>
      <c r="W95" s="471"/>
      <c r="X95" s="471"/>
      <c r="Y95" s="471"/>
      <c r="Z95" s="471"/>
      <c r="AA95" s="471"/>
      <c r="AB95" s="471"/>
      <c r="AC95" s="471"/>
      <c r="AD95" s="471"/>
      <c r="AE95" s="471"/>
    </row>
    <row r="96" spans="1:31" x14ac:dyDescent="0.25">
      <c r="A96" s="471"/>
      <c r="B96" s="471"/>
      <c r="C96" s="471"/>
      <c r="D96" s="471"/>
      <c r="E96" s="472"/>
      <c r="F96" s="472"/>
      <c r="G96" s="471"/>
      <c r="H96" s="472"/>
      <c r="I96" s="472"/>
      <c r="J96" s="472"/>
      <c r="K96" s="471"/>
      <c r="L96" s="475"/>
      <c r="M96" s="476"/>
      <c r="N96" s="475"/>
      <c r="O96" s="471"/>
      <c r="P96" s="471"/>
      <c r="Q96" s="471"/>
      <c r="R96" s="471"/>
      <c r="S96" s="471"/>
      <c r="T96" s="471"/>
      <c r="U96" s="471"/>
      <c r="V96" s="471"/>
      <c r="W96" s="471"/>
      <c r="X96" s="471"/>
      <c r="Y96" s="471"/>
      <c r="Z96" s="471"/>
      <c r="AA96" s="471"/>
      <c r="AB96" s="471"/>
      <c r="AC96" s="471"/>
      <c r="AD96" s="471"/>
      <c r="AE96" s="471"/>
    </row>
    <row r="97" spans="1:31" x14ac:dyDescent="0.25">
      <c r="A97" s="471"/>
      <c r="B97" s="471"/>
      <c r="C97" s="471"/>
      <c r="D97" s="471"/>
      <c r="E97" s="472"/>
      <c r="F97" s="472"/>
      <c r="G97" s="471"/>
      <c r="H97" s="472"/>
      <c r="I97" s="472"/>
      <c r="J97" s="472"/>
      <c r="K97" s="471"/>
      <c r="L97" s="475"/>
      <c r="M97" s="476"/>
      <c r="N97" s="475"/>
      <c r="O97" s="471"/>
      <c r="P97" s="471"/>
      <c r="Q97" s="471"/>
      <c r="R97" s="471"/>
      <c r="S97" s="471"/>
      <c r="T97" s="471"/>
      <c r="U97" s="471"/>
      <c r="V97" s="471"/>
      <c r="W97" s="471"/>
      <c r="X97" s="471"/>
      <c r="Y97" s="471"/>
      <c r="Z97" s="471"/>
      <c r="AA97" s="471"/>
      <c r="AB97" s="471"/>
      <c r="AC97" s="471"/>
      <c r="AD97" s="471"/>
      <c r="AE97" s="471"/>
    </row>
    <row r="98" spans="1:31" x14ac:dyDescent="0.25">
      <c r="A98" s="471"/>
      <c r="B98" s="471"/>
      <c r="C98" s="471"/>
      <c r="D98" s="471"/>
      <c r="E98" s="472"/>
      <c r="F98" s="472"/>
      <c r="G98" s="471"/>
      <c r="H98" s="472"/>
      <c r="I98" s="472"/>
      <c r="J98" s="472"/>
      <c r="K98" s="471"/>
      <c r="L98" s="475"/>
      <c r="M98" s="476"/>
      <c r="N98" s="475"/>
      <c r="O98" s="471"/>
      <c r="P98" s="471"/>
      <c r="Q98" s="471"/>
      <c r="R98" s="471"/>
      <c r="S98" s="471"/>
      <c r="T98" s="471"/>
      <c r="U98" s="471"/>
      <c r="V98" s="471"/>
      <c r="W98" s="471"/>
      <c r="X98" s="471"/>
      <c r="Y98" s="471"/>
      <c r="Z98" s="471"/>
      <c r="AA98" s="471"/>
      <c r="AB98" s="471"/>
      <c r="AC98" s="471"/>
      <c r="AD98" s="471"/>
      <c r="AE98" s="471"/>
    </row>
    <row r="99" spans="1:31" x14ac:dyDescent="0.25">
      <c r="A99" s="471"/>
      <c r="B99" s="471"/>
      <c r="C99" s="471"/>
      <c r="D99" s="471"/>
      <c r="E99" s="472"/>
      <c r="F99" s="472"/>
      <c r="G99" s="471"/>
      <c r="H99" s="472"/>
      <c r="I99" s="472"/>
      <c r="J99" s="472"/>
      <c r="K99" s="471"/>
      <c r="L99" s="475"/>
      <c r="M99" s="476"/>
      <c r="N99" s="475"/>
      <c r="O99" s="471"/>
      <c r="P99" s="471"/>
      <c r="Q99" s="471"/>
      <c r="R99" s="471"/>
      <c r="S99" s="471"/>
      <c r="T99" s="471"/>
      <c r="U99" s="471"/>
      <c r="V99" s="471"/>
      <c r="W99" s="471"/>
      <c r="X99" s="471"/>
      <c r="Y99" s="471"/>
      <c r="Z99" s="471"/>
      <c r="AA99" s="471"/>
      <c r="AB99" s="471"/>
      <c r="AC99" s="471"/>
      <c r="AD99" s="471"/>
      <c r="AE99" s="471"/>
    </row>
    <row r="100" spans="1:31" x14ac:dyDescent="0.25">
      <c r="A100" s="471"/>
      <c r="B100" s="471"/>
      <c r="C100" s="471"/>
      <c r="D100" s="471"/>
      <c r="E100" s="472"/>
      <c r="F100" s="472"/>
      <c r="G100" s="471"/>
      <c r="H100" s="472"/>
      <c r="I100" s="472"/>
      <c r="J100" s="472"/>
      <c r="K100" s="471"/>
      <c r="L100" s="475"/>
      <c r="M100" s="476"/>
      <c r="N100" s="475"/>
      <c r="O100" s="471"/>
      <c r="P100" s="471"/>
      <c r="Q100" s="471"/>
      <c r="R100" s="471"/>
      <c r="S100" s="471"/>
      <c r="T100" s="471"/>
      <c r="U100" s="471"/>
      <c r="V100" s="471"/>
      <c r="W100" s="471"/>
      <c r="X100" s="471"/>
      <c r="Y100" s="471"/>
      <c r="Z100" s="471"/>
      <c r="AA100" s="471"/>
      <c r="AB100" s="471"/>
      <c r="AC100" s="471"/>
      <c r="AD100" s="471"/>
      <c r="AE100" s="471"/>
    </row>
    <row r="101" spans="1:31" x14ac:dyDescent="0.25">
      <c r="A101" s="471"/>
      <c r="B101" s="471"/>
      <c r="C101" s="471"/>
      <c r="D101" s="471"/>
      <c r="E101" s="472"/>
      <c r="F101" s="472"/>
      <c r="G101" s="471"/>
      <c r="H101" s="472"/>
      <c r="I101" s="472"/>
      <c r="J101" s="472"/>
      <c r="K101" s="471"/>
      <c r="L101" s="475"/>
      <c r="M101" s="476"/>
      <c r="N101" s="475"/>
      <c r="O101" s="471"/>
      <c r="P101" s="471"/>
      <c r="Q101" s="471"/>
      <c r="R101" s="471"/>
      <c r="S101" s="471"/>
      <c r="T101" s="471"/>
      <c r="U101" s="471"/>
      <c r="V101" s="471"/>
      <c r="W101" s="471"/>
      <c r="X101" s="471"/>
      <c r="Y101" s="471"/>
      <c r="Z101" s="471"/>
      <c r="AA101" s="471"/>
      <c r="AB101" s="471"/>
      <c r="AC101" s="471"/>
      <c r="AD101" s="471"/>
      <c r="AE101" s="471"/>
    </row>
    <row r="102" spans="1:31" x14ac:dyDescent="0.25">
      <c r="A102" s="471"/>
      <c r="B102" s="471"/>
      <c r="C102" s="471"/>
      <c r="D102" s="471"/>
      <c r="E102" s="472"/>
      <c r="F102" s="472"/>
      <c r="G102" s="471"/>
      <c r="H102" s="472"/>
      <c r="I102" s="472"/>
      <c r="J102" s="472"/>
      <c r="K102" s="471"/>
      <c r="L102" s="475"/>
      <c r="M102" s="476"/>
      <c r="N102" s="475"/>
      <c r="O102" s="471"/>
      <c r="P102" s="471"/>
      <c r="Q102" s="471"/>
      <c r="R102" s="471"/>
      <c r="S102" s="471"/>
      <c r="T102" s="471"/>
      <c r="U102" s="471"/>
      <c r="V102" s="471"/>
      <c r="W102" s="471"/>
      <c r="X102" s="471"/>
      <c r="Y102" s="471"/>
      <c r="Z102" s="471"/>
      <c r="AA102" s="471"/>
      <c r="AB102" s="471"/>
      <c r="AC102" s="471"/>
      <c r="AD102" s="471"/>
      <c r="AE102" s="471"/>
    </row>
    <row r="103" spans="1:31" x14ac:dyDescent="0.25">
      <c r="A103" s="471"/>
      <c r="B103" s="471"/>
      <c r="C103" s="471"/>
      <c r="D103" s="471"/>
      <c r="E103" s="472"/>
      <c r="F103" s="472"/>
      <c r="G103" s="471"/>
      <c r="H103" s="472"/>
      <c r="I103" s="472"/>
      <c r="J103" s="472"/>
      <c r="K103" s="471"/>
      <c r="L103" s="475"/>
      <c r="M103" s="476"/>
      <c r="N103" s="475"/>
      <c r="O103" s="471"/>
      <c r="P103" s="471"/>
      <c r="Q103" s="471"/>
      <c r="R103" s="471"/>
      <c r="S103" s="471"/>
      <c r="T103" s="471"/>
      <c r="U103" s="471"/>
      <c r="V103" s="471"/>
      <c r="W103" s="471"/>
      <c r="X103" s="471"/>
      <c r="Y103" s="471"/>
      <c r="Z103" s="471"/>
      <c r="AA103" s="471"/>
      <c r="AB103" s="471"/>
      <c r="AC103" s="471"/>
      <c r="AD103" s="471"/>
      <c r="AE103" s="471"/>
    </row>
    <row r="104" spans="1:31" x14ac:dyDescent="0.25">
      <c r="A104" s="471"/>
      <c r="B104" s="471"/>
      <c r="C104" s="471"/>
      <c r="D104" s="471"/>
      <c r="E104" s="472"/>
      <c r="F104" s="472"/>
      <c r="G104" s="471"/>
      <c r="H104" s="472"/>
      <c r="I104" s="472"/>
      <c r="J104" s="472"/>
      <c r="K104" s="471"/>
      <c r="L104" s="475"/>
      <c r="M104" s="476"/>
      <c r="N104" s="475"/>
      <c r="O104" s="471"/>
      <c r="P104" s="471"/>
      <c r="Q104" s="471"/>
      <c r="R104" s="471"/>
      <c r="S104" s="471"/>
      <c r="T104" s="471"/>
      <c r="U104" s="471"/>
      <c r="V104" s="471"/>
      <c r="W104" s="471"/>
      <c r="X104" s="471"/>
      <c r="Y104" s="471"/>
      <c r="Z104" s="471"/>
      <c r="AA104" s="471"/>
      <c r="AB104" s="471"/>
      <c r="AC104" s="471"/>
      <c r="AD104" s="471"/>
      <c r="AE104" s="471"/>
    </row>
    <row r="105" spans="1:31" x14ac:dyDescent="0.25">
      <c r="A105" s="471"/>
      <c r="B105" s="471"/>
      <c r="C105" s="471"/>
      <c r="D105" s="471"/>
      <c r="E105" s="472"/>
      <c r="F105" s="472"/>
      <c r="G105" s="471"/>
      <c r="H105" s="472"/>
      <c r="I105" s="472"/>
      <c r="J105" s="472"/>
      <c r="K105" s="471"/>
      <c r="L105" s="475"/>
      <c r="M105" s="476"/>
      <c r="N105" s="475"/>
      <c r="O105" s="471"/>
      <c r="P105" s="471"/>
      <c r="Q105" s="471"/>
      <c r="R105" s="471"/>
      <c r="S105" s="471"/>
      <c r="T105" s="471"/>
      <c r="U105" s="471"/>
      <c r="V105" s="471"/>
      <c r="W105" s="471"/>
      <c r="X105" s="471"/>
      <c r="Y105" s="471"/>
      <c r="Z105" s="471"/>
      <c r="AA105" s="471"/>
      <c r="AB105" s="471"/>
      <c r="AC105" s="471"/>
      <c r="AD105" s="471"/>
      <c r="AE105" s="471"/>
    </row>
    <row r="106" spans="1:31" x14ac:dyDescent="0.25">
      <c r="A106" s="471"/>
      <c r="B106" s="471"/>
      <c r="C106" s="471"/>
      <c r="D106" s="471"/>
      <c r="E106" s="472"/>
      <c r="F106" s="472"/>
      <c r="G106" s="471"/>
      <c r="H106" s="472"/>
      <c r="I106" s="472"/>
      <c r="J106" s="472"/>
      <c r="K106" s="471"/>
      <c r="L106" s="475"/>
      <c r="M106" s="476"/>
      <c r="N106" s="475"/>
      <c r="O106" s="471"/>
      <c r="P106" s="471"/>
      <c r="Q106" s="471"/>
      <c r="R106" s="471"/>
      <c r="S106" s="471"/>
      <c r="T106" s="471"/>
      <c r="U106" s="471"/>
      <c r="V106" s="471"/>
      <c r="W106" s="471"/>
      <c r="X106" s="471"/>
      <c r="Y106" s="471"/>
      <c r="Z106" s="471"/>
      <c r="AA106" s="471"/>
      <c r="AB106" s="471"/>
      <c r="AC106" s="471"/>
      <c r="AD106" s="471"/>
      <c r="AE106" s="471"/>
    </row>
    <row r="107" spans="1:31" x14ac:dyDescent="0.25">
      <c r="A107" s="471"/>
      <c r="B107" s="471"/>
      <c r="C107" s="471"/>
      <c r="D107" s="471"/>
      <c r="E107" s="472"/>
      <c r="F107" s="472"/>
      <c r="G107" s="471"/>
      <c r="H107" s="472"/>
      <c r="I107" s="472"/>
      <c r="J107" s="472"/>
      <c r="K107" s="471"/>
      <c r="L107" s="475"/>
      <c r="M107" s="476"/>
      <c r="N107" s="475"/>
      <c r="O107" s="471"/>
      <c r="P107" s="471"/>
      <c r="Q107" s="471"/>
      <c r="R107" s="471"/>
      <c r="S107" s="471"/>
      <c r="T107" s="471"/>
      <c r="U107" s="471"/>
      <c r="V107" s="471"/>
      <c r="W107" s="471"/>
      <c r="X107" s="471"/>
      <c r="Y107" s="471"/>
      <c r="Z107" s="471"/>
      <c r="AA107" s="471"/>
      <c r="AB107" s="471"/>
      <c r="AC107" s="471"/>
      <c r="AD107" s="471"/>
      <c r="AE107" s="471"/>
    </row>
    <row r="108" spans="1:31" x14ac:dyDescent="0.25">
      <c r="A108" s="471"/>
      <c r="B108" s="471"/>
      <c r="C108" s="471"/>
      <c r="D108" s="471"/>
      <c r="E108" s="472"/>
      <c r="F108" s="472"/>
      <c r="G108" s="471"/>
      <c r="H108" s="472"/>
      <c r="I108" s="472"/>
      <c r="J108" s="472"/>
      <c r="K108" s="471"/>
      <c r="L108" s="475"/>
      <c r="M108" s="476"/>
      <c r="N108" s="475"/>
      <c r="O108" s="471"/>
      <c r="P108" s="471"/>
      <c r="Q108" s="471"/>
      <c r="R108" s="471"/>
      <c r="S108" s="471"/>
      <c r="T108" s="471"/>
      <c r="U108" s="471"/>
      <c r="V108" s="471"/>
      <c r="W108" s="471"/>
      <c r="X108" s="471"/>
      <c r="Y108" s="471"/>
      <c r="Z108" s="471"/>
      <c r="AA108" s="471"/>
      <c r="AB108" s="471"/>
      <c r="AC108" s="471"/>
      <c r="AD108" s="471"/>
      <c r="AE108" s="471"/>
    </row>
    <row r="109" spans="1:31" x14ac:dyDescent="0.25">
      <c r="A109" s="471"/>
      <c r="B109" s="471"/>
      <c r="C109" s="471"/>
      <c r="D109" s="471"/>
      <c r="E109" s="472"/>
      <c r="F109" s="472"/>
      <c r="G109" s="471"/>
      <c r="H109" s="472"/>
      <c r="I109" s="472"/>
      <c r="J109" s="472"/>
      <c r="K109" s="471"/>
      <c r="L109" s="475"/>
      <c r="M109" s="476"/>
      <c r="N109" s="475"/>
      <c r="O109" s="471"/>
      <c r="P109" s="471"/>
      <c r="Q109" s="471"/>
      <c r="R109" s="471"/>
      <c r="S109" s="471"/>
      <c r="T109" s="471"/>
      <c r="U109" s="471"/>
      <c r="V109" s="471"/>
      <c r="W109" s="471"/>
      <c r="X109" s="471"/>
      <c r="Y109" s="471"/>
      <c r="Z109" s="471"/>
      <c r="AA109" s="471"/>
      <c r="AB109" s="471"/>
      <c r="AC109" s="471"/>
      <c r="AD109" s="471"/>
      <c r="AE109" s="471"/>
    </row>
    <row r="110" spans="1:31" x14ac:dyDescent="0.25">
      <c r="B110" s="471"/>
      <c r="C110" s="471"/>
      <c r="D110" s="471"/>
      <c r="E110" s="472"/>
    </row>
    <row r="111" spans="1:31" x14ac:dyDescent="0.25">
      <c r="B111" s="471"/>
      <c r="C111" s="471"/>
      <c r="D111" s="471"/>
      <c r="E111" s="472"/>
    </row>
    <row r="112" spans="1:31" x14ac:dyDescent="0.25">
      <c r="B112" s="471"/>
      <c r="C112" s="471"/>
      <c r="D112" s="471"/>
    </row>
    <row r="113" spans="2:4" x14ac:dyDescent="0.25">
      <c r="B113" s="471"/>
      <c r="C113" s="471"/>
      <c r="D113" s="471"/>
    </row>
    <row r="114" spans="2:4" x14ac:dyDescent="0.25">
      <c r="B114" s="471"/>
      <c r="C114" s="471"/>
      <c r="D114" s="471"/>
    </row>
    <row r="115" spans="2:4" x14ac:dyDescent="0.25">
      <c r="B115" s="471"/>
      <c r="C115" s="471"/>
      <c r="D115" s="471"/>
    </row>
    <row r="116" spans="2:4" x14ac:dyDescent="0.25">
      <c r="B116" s="471"/>
      <c r="C116" s="471"/>
      <c r="D116" s="471"/>
    </row>
    <row r="117" spans="2:4" x14ac:dyDescent="0.25">
      <c r="B117" s="471"/>
      <c r="C117" s="471"/>
      <c r="D117" s="471"/>
    </row>
  </sheetData>
  <customSheetViews>
    <customSheetView guid="{0130A164-47D8-42ED-BFB0-B8B31D263DDE}" colorId="8" showGridLines="0">
      <selection activeCell="B7" sqref="B7"/>
      <pageMargins left="0" right="0" top="0" bottom="0" header="0" footer="0"/>
      <pageSetup orientation="portrait" r:id="rId1"/>
    </customSheetView>
  </customSheetViews>
  <mergeCells count="1">
    <mergeCell ref="B44:E44"/>
  </mergeCells>
  <pageMargins left="0.7" right="0.7" top="0.75" bottom="0.75" header="0.3" footer="0.3"/>
  <pageSetup orientation="portrait"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75"/>
  <dimension ref="A1:T28"/>
  <sheetViews>
    <sheetView showGridLines="0" zoomScaleNormal="100" workbookViewId="0">
      <selection activeCell="A2" sqref="A2"/>
    </sheetView>
  </sheetViews>
  <sheetFormatPr baseColWidth="10" defaultColWidth="9.42578125" defaultRowHeight="12.75" x14ac:dyDescent="0.2"/>
  <cols>
    <col min="1" max="1" width="12.28515625" style="340" bestFit="1" customWidth="1"/>
    <col min="2" max="2" width="28.5703125" style="340" customWidth="1"/>
    <col min="3" max="3" width="16.42578125" style="340" customWidth="1"/>
    <col min="4" max="4" width="20.5703125" style="340" customWidth="1"/>
    <col min="5" max="16384" width="9.42578125" style="340"/>
  </cols>
  <sheetData>
    <row r="1" spans="1:20" ht="3.4" customHeight="1" x14ac:dyDescent="0.2">
      <c r="E1" s="339"/>
      <c r="F1" s="339"/>
    </row>
    <row r="2" spans="1:20" ht="15" x14ac:dyDescent="0.25">
      <c r="A2" s="338" t="str">
        <f ca="1">MID(CELL("filename",A1),FIND("]",CELL("filename",A1))+1,256)</f>
        <v>Table A6.5–8</v>
      </c>
      <c r="B2" s="396" t="s">
        <v>949</v>
      </c>
      <c r="C2" s="339"/>
      <c r="D2" s="339"/>
      <c r="E2" s="339"/>
      <c r="F2" s="339"/>
    </row>
    <row r="3" spans="1:20" ht="13.5" thickBot="1" x14ac:dyDescent="0.25">
      <c r="A3" s="339"/>
      <c r="B3" s="339"/>
      <c r="C3" s="339"/>
      <c r="D3" s="339"/>
      <c r="E3" s="339"/>
      <c r="F3" s="339"/>
    </row>
    <row r="4" spans="1:20" ht="47.25" x14ac:dyDescent="0.2">
      <c r="A4" s="339"/>
      <c r="B4" s="347" t="s">
        <v>950</v>
      </c>
      <c r="C4" s="707" t="s">
        <v>951</v>
      </c>
      <c r="D4" s="708" t="s">
        <v>952</v>
      </c>
      <c r="E4" s="339"/>
      <c r="F4" s="339"/>
    </row>
    <row r="5" spans="1:20" ht="15" x14ac:dyDescent="0.25">
      <c r="A5" s="339"/>
      <c r="B5" s="422" t="s">
        <v>953</v>
      </c>
      <c r="C5" s="614">
        <v>40</v>
      </c>
      <c r="D5" s="397">
        <v>3</v>
      </c>
      <c r="E5" s="339"/>
      <c r="F5" s="339"/>
    </row>
    <row r="6" spans="1:20" ht="15" x14ac:dyDescent="0.25">
      <c r="A6" s="339"/>
      <c r="B6" s="615" t="s">
        <v>954</v>
      </c>
      <c r="C6" s="616">
        <v>61.6</v>
      </c>
      <c r="D6" s="398">
        <v>3.4</v>
      </c>
      <c r="E6" s="339"/>
      <c r="F6" s="339"/>
    </row>
    <row r="7" spans="1:20" ht="15" x14ac:dyDescent="0.25">
      <c r="A7" s="339"/>
      <c r="B7" s="615" t="s">
        <v>955</v>
      </c>
      <c r="C7" s="616">
        <v>61.6</v>
      </c>
      <c r="D7" s="398">
        <v>3.4</v>
      </c>
      <c r="E7" s="339"/>
      <c r="F7" s="339"/>
    </row>
    <row r="8" spans="1:20" ht="15" x14ac:dyDescent="0.25">
      <c r="A8" s="339"/>
      <c r="B8" s="615" t="s">
        <v>956</v>
      </c>
      <c r="C8" s="616">
        <v>61.6</v>
      </c>
      <c r="D8" s="398">
        <v>3.4</v>
      </c>
      <c r="E8" s="339"/>
      <c r="F8" s="339"/>
    </row>
    <row r="9" spans="1:20" ht="15" x14ac:dyDescent="0.25">
      <c r="A9" s="339"/>
      <c r="B9" s="615" t="s">
        <v>957</v>
      </c>
      <c r="C9" s="616">
        <v>61.6</v>
      </c>
      <c r="D9" s="398">
        <v>3.4</v>
      </c>
      <c r="E9" s="339"/>
      <c r="F9" s="339"/>
    </row>
    <row r="10" spans="1:20" ht="15" x14ac:dyDescent="0.25">
      <c r="A10" s="339"/>
      <c r="B10" s="615" t="s">
        <v>958</v>
      </c>
      <c r="C10" s="616">
        <v>57.8</v>
      </c>
      <c r="D10" s="398">
        <v>2.4</v>
      </c>
      <c r="E10" s="339"/>
      <c r="F10" s="339"/>
    </row>
    <row r="11" spans="1:20" ht="15" x14ac:dyDescent="0.25">
      <c r="A11" s="339"/>
      <c r="B11" s="615" t="s">
        <v>959</v>
      </c>
      <c r="C11" s="616">
        <v>40</v>
      </c>
      <c r="D11" s="398">
        <v>3</v>
      </c>
      <c r="E11" s="339"/>
      <c r="F11" s="339"/>
      <c r="G11"/>
      <c r="H11"/>
      <c r="I11"/>
      <c r="J11"/>
      <c r="K11"/>
      <c r="L11"/>
      <c r="M11"/>
      <c r="N11"/>
      <c r="O11"/>
      <c r="P11"/>
      <c r="Q11"/>
      <c r="R11"/>
      <c r="S11"/>
      <c r="T11"/>
    </row>
    <row r="12" spans="1:20" ht="15" x14ac:dyDescent="0.25">
      <c r="A12" s="339"/>
      <c r="B12" s="615" t="s">
        <v>960</v>
      </c>
      <c r="C12" s="616">
        <v>40</v>
      </c>
      <c r="D12" s="398">
        <v>3</v>
      </c>
      <c r="E12" s="339"/>
      <c r="F12" s="339"/>
      <c r="G12"/>
      <c r="H12"/>
      <c r="I12"/>
      <c r="J12"/>
      <c r="K12"/>
      <c r="L12"/>
      <c r="M12"/>
      <c r="N12"/>
      <c r="O12"/>
      <c r="P12"/>
      <c r="Q12"/>
      <c r="R12"/>
      <c r="S12"/>
      <c r="T12"/>
    </row>
    <row r="13" spans="1:20" ht="15" x14ac:dyDescent="0.25">
      <c r="A13" s="339"/>
      <c r="B13" s="615" t="s">
        <v>961</v>
      </c>
      <c r="C13" s="616">
        <v>57.8</v>
      </c>
      <c r="D13" s="398">
        <v>2.4</v>
      </c>
      <c r="E13" s="339"/>
      <c r="F13" s="339"/>
      <c r="G13"/>
      <c r="H13"/>
      <c r="I13"/>
      <c r="J13"/>
      <c r="K13"/>
      <c r="L13"/>
      <c r="M13"/>
      <c r="N13"/>
      <c r="O13"/>
      <c r="P13"/>
      <c r="Q13"/>
      <c r="R13"/>
      <c r="S13"/>
      <c r="T13"/>
    </row>
    <row r="14" spans="1:20" ht="15" x14ac:dyDescent="0.25">
      <c r="A14" s="339"/>
      <c r="B14" s="615" t="s">
        <v>962</v>
      </c>
      <c r="C14" s="616">
        <v>40</v>
      </c>
      <c r="D14" s="398">
        <v>3</v>
      </c>
      <c r="E14" s="339"/>
      <c r="F14" s="339"/>
      <c r="G14"/>
      <c r="H14"/>
      <c r="I14"/>
      <c r="J14"/>
      <c r="K14"/>
      <c r="L14"/>
      <c r="M14"/>
      <c r="N14"/>
      <c r="O14"/>
      <c r="P14"/>
      <c r="Q14"/>
      <c r="R14"/>
      <c r="S14"/>
      <c r="T14"/>
    </row>
    <row r="15" spans="1:20" ht="15" x14ac:dyDescent="0.25">
      <c r="A15" s="339"/>
      <c r="B15" s="615" t="s">
        <v>963</v>
      </c>
      <c r="C15" s="616">
        <v>54.7</v>
      </c>
      <c r="D15" s="398">
        <v>2.9</v>
      </c>
      <c r="E15" s="339"/>
      <c r="F15" s="339"/>
      <c r="G15"/>
      <c r="H15"/>
      <c r="I15"/>
      <c r="J15"/>
      <c r="K15"/>
      <c r="L15"/>
      <c r="M15"/>
      <c r="N15"/>
      <c r="O15"/>
      <c r="P15"/>
      <c r="Q15"/>
      <c r="R15"/>
      <c r="S15"/>
      <c r="T15"/>
    </row>
    <row r="16" spans="1:20" ht="15" x14ac:dyDescent="0.25">
      <c r="A16" s="339"/>
      <c r="B16" s="615" t="s">
        <v>964</v>
      </c>
      <c r="C16" s="616">
        <v>40</v>
      </c>
      <c r="D16" s="398">
        <v>3</v>
      </c>
      <c r="E16" s="339"/>
      <c r="F16" s="339"/>
      <c r="G16"/>
      <c r="H16"/>
      <c r="I16"/>
      <c r="J16"/>
      <c r="K16"/>
      <c r="L16"/>
      <c r="M16"/>
      <c r="N16"/>
      <c r="O16"/>
      <c r="P16"/>
      <c r="Q16"/>
      <c r="R16"/>
      <c r="S16"/>
      <c r="T16"/>
    </row>
    <row r="17" spans="1:20" ht="15" x14ac:dyDescent="0.25">
      <c r="A17" s="339"/>
      <c r="B17" s="615" t="s">
        <v>965</v>
      </c>
      <c r="C17" s="616">
        <v>54.7</v>
      </c>
      <c r="D17" s="398">
        <v>2.9</v>
      </c>
      <c r="E17" s="339"/>
      <c r="F17" s="339"/>
      <c r="G17"/>
      <c r="H17"/>
      <c r="I17"/>
      <c r="J17"/>
      <c r="K17"/>
      <c r="L17"/>
      <c r="M17"/>
      <c r="N17"/>
      <c r="O17"/>
      <c r="P17"/>
      <c r="Q17"/>
      <c r="R17"/>
      <c r="S17"/>
      <c r="T17"/>
    </row>
    <row r="18" spans="1:20" ht="15" x14ac:dyDescent="0.25">
      <c r="A18" s="339"/>
      <c r="B18" s="615" t="s">
        <v>966</v>
      </c>
      <c r="C18" s="616">
        <v>40</v>
      </c>
      <c r="D18" s="398">
        <v>3</v>
      </c>
      <c r="E18" s="339"/>
      <c r="F18" s="339"/>
      <c r="G18"/>
      <c r="H18"/>
      <c r="I18"/>
      <c r="J18"/>
      <c r="K18"/>
      <c r="L18"/>
      <c r="M18"/>
      <c r="N18"/>
      <c r="O18"/>
      <c r="P18"/>
      <c r="Q18"/>
      <c r="R18"/>
      <c r="S18"/>
      <c r="T18"/>
    </row>
    <row r="19" spans="1:20" ht="15" x14ac:dyDescent="0.25">
      <c r="A19" s="339"/>
      <c r="B19" s="615" t="s">
        <v>967</v>
      </c>
      <c r="C19" s="616">
        <v>54.7</v>
      </c>
      <c r="D19" s="398">
        <v>2.9</v>
      </c>
      <c r="E19" s="339"/>
      <c r="F19" s="339"/>
      <c r="G19"/>
      <c r="H19"/>
      <c r="I19"/>
      <c r="J19"/>
      <c r="K19"/>
      <c r="L19"/>
      <c r="M19"/>
      <c r="N19"/>
      <c r="O19"/>
      <c r="P19"/>
      <c r="Q19"/>
      <c r="R19"/>
      <c r="S19"/>
      <c r="T19"/>
    </row>
    <row r="20" spans="1:20" ht="15" x14ac:dyDescent="0.25">
      <c r="A20" s="339"/>
      <c r="B20" s="615" t="s">
        <v>968</v>
      </c>
      <c r="C20" s="616">
        <v>54.7</v>
      </c>
      <c r="D20" s="398">
        <v>2.9</v>
      </c>
      <c r="E20" s="339"/>
      <c r="F20" s="339"/>
      <c r="G20"/>
      <c r="H20"/>
      <c r="I20"/>
      <c r="J20"/>
      <c r="K20"/>
      <c r="L20"/>
      <c r="M20"/>
      <c r="N20"/>
      <c r="O20"/>
      <c r="P20"/>
      <c r="Q20"/>
      <c r="R20"/>
      <c r="S20"/>
      <c r="T20"/>
    </row>
    <row r="21" spans="1:20" ht="15" x14ac:dyDescent="0.25">
      <c r="A21" s="339"/>
      <c r="B21" s="615" t="s">
        <v>969</v>
      </c>
      <c r="C21" s="616">
        <v>97.4</v>
      </c>
      <c r="D21" s="398">
        <v>6.9</v>
      </c>
      <c r="E21" s="339"/>
      <c r="F21" s="339"/>
    </row>
    <row r="22" spans="1:20" ht="15.75" thickBot="1" x14ac:dyDescent="0.3">
      <c r="A22" s="339"/>
      <c r="B22" s="617" t="s">
        <v>970</v>
      </c>
      <c r="C22" s="618">
        <v>22.6</v>
      </c>
      <c r="D22" s="709">
        <v>1.4</v>
      </c>
      <c r="E22" s="339"/>
      <c r="F22" s="339"/>
    </row>
    <row r="23" spans="1:20" x14ac:dyDescent="0.2">
      <c r="A23" s="339"/>
      <c r="B23" s="339"/>
      <c r="C23" s="339"/>
      <c r="D23" s="339"/>
      <c r="E23" s="339"/>
      <c r="F23" s="339"/>
    </row>
    <row r="24" spans="1:20" s="339" customFormat="1" ht="25.5" x14ac:dyDescent="0.2">
      <c r="B24" s="619" t="s">
        <v>971</v>
      </c>
    </row>
    <row r="25" spans="1:20" x14ac:dyDescent="0.2">
      <c r="A25" s="339"/>
      <c r="B25" s="339"/>
      <c r="C25" s="339"/>
      <c r="D25" s="339"/>
      <c r="E25" s="339"/>
      <c r="F25" s="339"/>
    </row>
    <row r="26" spans="1:20" x14ac:dyDescent="0.2">
      <c r="A26" s="339"/>
      <c r="B26" s="339"/>
      <c r="C26" s="339"/>
      <c r="E26" s="339"/>
      <c r="F26" s="339"/>
    </row>
    <row r="27" spans="1:20" x14ac:dyDescent="0.2">
      <c r="A27" s="339"/>
      <c r="B27" s="339"/>
      <c r="C27" s="339"/>
      <c r="D27" s="339"/>
      <c r="E27" s="339"/>
      <c r="F27" s="339"/>
    </row>
    <row r="28" spans="1:20" x14ac:dyDescent="0.2">
      <c r="A28" s="339"/>
      <c r="B28" s="339"/>
      <c r="C28" s="339"/>
      <c r="D28" s="339"/>
      <c r="E28" s="339"/>
      <c r="F28" s="339"/>
    </row>
  </sheetData>
  <customSheetViews>
    <customSheetView guid="{0130A164-47D8-42ED-BFB0-B8B31D263DDE}">
      <selection activeCell="H11" sqref="H11"/>
      <pageMargins left="0" right="0" top="0" bottom="0" header="0" footer="0"/>
      <pageSetup orientation="portrait" r:id="rId1"/>
    </customSheetView>
  </customSheetViews>
  <pageMargins left="0.7" right="0.7" top="0.75" bottom="0.75" header="0.3" footer="0.3"/>
  <pageSetup orientation="portrait"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6"/>
  <dimension ref="A1:Q19"/>
  <sheetViews>
    <sheetView showGridLines="0" zoomScaleNormal="100" workbookViewId="0">
      <selection activeCell="A2" sqref="A2"/>
    </sheetView>
  </sheetViews>
  <sheetFormatPr baseColWidth="10" defaultColWidth="9.42578125" defaultRowHeight="12.75" x14ac:dyDescent="0.2"/>
  <cols>
    <col min="1" max="1" width="13.42578125" style="340" customWidth="1"/>
    <col min="2" max="2" width="19.5703125" style="340" customWidth="1"/>
    <col min="3" max="3" width="15.5703125" style="340" customWidth="1"/>
    <col min="4" max="4" width="16.42578125" style="340" customWidth="1"/>
    <col min="5" max="5" width="3.42578125" style="340" customWidth="1"/>
    <col min="6" max="6" width="14" style="340" bestFit="1" customWidth="1"/>
    <col min="7" max="16384" width="9.42578125" style="340"/>
  </cols>
  <sheetData>
    <row r="1" spans="1:17" ht="4.1500000000000004" customHeight="1" x14ac:dyDescent="0.2">
      <c r="A1" s="344"/>
      <c r="B1" s="339"/>
      <c r="C1" s="339"/>
      <c r="D1" s="339"/>
      <c r="E1" s="339"/>
      <c r="F1" s="339"/>
      <c r="G1" s="339"/>
      <c r="H1" s="339"/>
      <c r="I1" s="339"/>
      <c r="J1" s="339"/>
      <c r="K1" s="339"/>
      <c r="L1" s="339"/>
      <c r="M1" s="339"/>
      <c r="N1" s="339"/>
      <c r="O1" s="339"/>
      <c r="P1" s="339"/>
      <c r="Q1" s="339"/>
    </row>
    <row r="2" spans="1:17" ht="15.75" x14ac:dyDescent="0.25">
      <c r="A2" s="338" t="str">
        <f ca="1">MID(CELL("filename",A1),FIND("]",CELL("filename",A1))+1,256)</f>
        <v>Table A6.5–9</v>
      </c>
      <c r="B2" s="395" t="s">
        <v>972</v>
      </c>
      <c r="C2" s="338"/>
      <c r="D2" s="338"/>
      <c r="E2" s="338"/>
      <c r="F2" s="338"/>
      <c r="G2" s="339"/>
      <c r="H2" s="339"/>
      <c r="I2" s="339"/>
      <c r="J2" s="339"/>
      <c r="K2" s="339"/>
      <c r="L2" s="339"/>
      <c r="M2" s="339"/>
      <c r="N2" s="339"/>
      <c r="O2" s="339"/>
      <c r="P2" s="339"/>
      <c r="Q2" s="339"/>
    </row>
    <row r="3" spans="1:17" ht="15.75" thickBot="1" x14ac:dyDescent="0.3">
      <c r="A3" s="338"/>
      <c r="B3" s="338"/>
      <c r="C3" s="338"/>
      <c r="D3" s="338"/>
      <c r="E3" s="338"/>
      <c r="F3" s="338"/>
      <c r="G3" s="339"/>
      <c r="H3" s="339"/>
      <c r="I3" s="339"/>
      <c r="J3" s="339"/>
      <c r="K3" s="339"/>
      <c r="L3" s="339"/>
      <c r="M3" s="339"/>
      <c r="N3" s="339"/>
      <c r="O3" s="339"/>
      <c r="P3" s="339"/>
      <c r="Q3" s="339"/>
    </row>
    <row r="4" spans="1:17" ht="15.75" customHeight="1" thickBot="1" x14ac:dyDescent="0.3">
      <c r="A4" s="338"/>
      <c r="B4" s="710" t="s">
        <v>973</v>
      </c>
      <c r="C4" s="1060" t="s">
        <v>974</v>
      </c>
      <c r="D4" s="1060"/>
      <c r="E4" s="711"/>
      <c r="F4" s="712" t="s">
        <v>975</v>
      </c>
      <c r="G4" s="339"/>
      <c r="H4" s="339"/>
      <c r="I4" s="339"/>
      <c r="J4" s="339"/>
      <c r="K4" s="339"/>
      <c r="L4" s="339"/>
      <c r="M4" s="339"/>
      <c r="N4" s="339"/>
      <c r="O4" s="339"/>
      <c r="P4" s="339"/>
      <c r="Q4" s="339"/>
    </row>
    <row r="5" spans="1:17" ht="18" thickBot="1" x14ac:dyDescent="0.3">
      <c r="A5" s="338"/>
      <c r="B5" s="713"/>
      <c r="C5" s="714" t="s">
        <v>976</v>
      </c>
      <c r="D5" s="714" t="s">
        <v>977</v>
      </c>
      <c r="E5" s="1061"/>
      <c r="F5" s="1062"/>
      <c r="G5" s="339"/>
      <c r="H5" s="339"/>
      <c r="I5" s="339"/>
      <c r="J5" s="339"/>
      <c r="K5" s="339"/>
      <c r="L5" s="339"/>
      <c r="M5" s="339"/>
      <c r="N5" s="339"/>
      <c r="O5" s="339"/>
      <c r="P5" s="339"/>
      <c r="Q5" s="339"/>
    </row>
    <row r="6" spans="1:17" ht="15" x14ac:dyDescent="0.25">
      <c r="A6" s="338"/>
      <c r="B6" s="348" t="s">
        <v>978</v>
      </c>
      <c r="C6" s="364"/>
      <c r="D6" s="364"/>
      <c r="E6" s="1063"/>
      <c r="F6" s="1064"/>
      <c r="G6" s="339"/>
      <c r="H6" s="339"/>
      <c r="I6" s="339"/>
      <c r="J6" s="339"/>
      <c r="K6" s="339"/>
      <c r="L6" s="339"/>
      <c r="M6" s="339"/>
      <c r="N6" s="339"/>
      <c r="O6" s="339"/>
      <c r="P6" s="339"/>
      <c r="Q6" s="339"/>
    </row>
    <row r="7" spans="1:17" ht="15" x14ac:dyDescent="0.25">
      <c r="A7" s="338"/>
      <c r="B7" s="349" t="s">
        <v>979</v>
      </c>
      <c r="C7" s="364" t="s">
        <v>980</v>
      </c>
      <c r="D7" s="364" t="s">
        <v>981</v>
      </c>
      <c r="E7" s="1056">
        <v>-20</v>
      </c>
      <c r="F7" s="1057"/>
      <c r="G7" s="339"/>
      <c r="H7" s="339"/>
      <c r="I7" s="339"/>
      <c r="J7" s="339"/>
      <c r="K7" s="339"/>
      <c r="L7" s="339"/>
      <c r="M7" s="339"/>
      <c r="N7" s="339"/>
      <c r="O7" s="339"/>
      <c r="P7" s="339"/>
      <c r="Q7" s="339"/>
    </row>
    <row r="8" spans="1:17" ht="15" x14ac:dyDescent="0.25">
      <c r="A8" s="338"/>
      <c r="B8" s="349" t="s">
        <v>982</v>
      </c>
      <c r="C8" s="364" t="s">
        <v>983</v>
      </c>
      <c r="D8" s="364" t="s">
        <v>984</v>
      </c>
      <c r="E8" s="1056">
        <v>-22</v>
      </c>
      <c r="F8" s="1057"/>
      <c r="G8" s="339"/>
      <c r="H8" s="339"/>
      <c r="I8" s="339"/>
      <c r="J8" s="339"/>
      <c r="K8" s="339"/>
      <c r="L8" s="339"/>
      <c r="M8" s="339"/>
      <c r="N8" s="339"/>
      <c r="O8" s="339"/>
      <c r="P8" s="339"/>
      <c r="Q8" s="339"/>
    </row>
    <row r="9" spans="1:17" ht="15" x14ac:dyDescent="0.25">
      <c r="A9" s="338"/>
      <c r="B9" s="349" t="s">
        <v>985</v>
      </c>
      <c r="C9" s="364" t="s">
        <v>986</v>
      </c>
      <c r="D9" s="364" t="s">
        <v>987</v>
      </c>
      <c r="E9" s="1056">
        <v>-21</v>
      </c>
      <c r="F9" s="1057"/>
      <c r="G9" s="339"/>
      <c r="H9" s="339"/>
      <c r="I9" s="339"/>
      <c r="J9" s="339"/>
      <c r="K9" s="339"/>
      <c r="L9" s="339"/>
      <c r="M9" s="339"/>
      <c r="N9" s="339"/>
      <c r="O9" s="339"/>
      <c r="P9" s="339"/>
      <c r="Q9" s="339"/>
    </row>
    <row r="10" spans="1:17" ht="15" x14ac:dyDescent="0.25">
      <c r="A10" s="338"/>
      <c r="B10" s="348" t="s">
        <v>988</v>
      </c>
      <c r="C10" s="364"/>
      <c r="D10" s="364"/>
      <c r="E10" s="1056"/>
      <c r="F10" s="1057"/>
      <c r="G10" s="339"/>
      <c r="H10" s="339"/>
      <c r="I10" s="339"/>
      <c r="J10" s="339"/>
      <c r="K10" s="339"/>
      <c r="L10" s="339"/>
      <c r="M10" s="339"/>
      <c r="N10" s="339"/>
      <c r="O10" s="339"/>
      <c r="P10" s="339"/>
      <c r="Q10" s="339"/>
    </row>
    <row r="11" spans="1:17" ht="15" x14ac:dyDescent="0.25">
      <c r="A11" s="338"/>
      <c r="B11" s="349" t="s">
        <v>979</v>
      </c>
      <c r="C11" s="364" t="s">
        <v>989</v>
      </c>
      <c r="D11" s="364" t="s">
        <v>990</v>
      </c>
      <c r="E11" s="1056">
        <v>0</v>
      </c>
      <c r="F11" s="1057"/>
      <c r="G11" s="339"/>
      <c r="H11" s="339"/>
      <c r="I11" s="339"/>
      <c r="J11" s="339"/>
      <c r="K11" s="339"/>
      <c r="L11" s="339"/>
      <c r="M11" s="339"/>
      <c r="N11" s="339"/>
      <c r="O11" s="339"/>
      <c r="P11" s="339"/>
      <c r="Q11" s="339"/>
    </row>
    <row r="12" spans="1:17" ht="15" x14ac:dyDescent="0.25">
      <c r="A12" s="338"/>
      <c r="B12" s="349" t="s">
        <v>982</v>
      </c>
      <c r="C12" s="364" t="s">
        <v>991</v>
      </c>
      <c r="D12" s="364" t="s">
        <v>992</v>
      </c>
      <c r="E12" s="1056">
        <v>4</v>
      </c>
      <c r="F12" s="1057"/>
      <c r="G12" s="339"/>
      <c r="H12" s="339"/>
      <c r="I12" s="339"/>
      <c r="J12" s="339"/>
      <c r="K12" s="339"/>
      <c r="L12" s="339"/>
      <c r="M12" s="339"/>
      <c r="N12" s="339"/>
      <c r="O12" s="339"/>
      <c r="P12" s="339"/>
      <c r="Q12" s="339"/>
    </row>
    <row r="13" spans="1:17" ht="15.75" thickBot="1" x14ac:dyDescent="0.3">
      <c r="A13" s="338"/>
      <c r="B13" s="715" t="s">
        <v>985</v>
      </c>
      <c r="C13" s="716" t="s">
        <v>990</v>
      </c>
      <c r="D13" s="716" t="s">
        <v>993</v>
      </c>
      <c r="E13" s="1058">
        <v>1</v>
      </c>
      <c r="F13" s="1059"/>
      <c r="G13" s="339"/>
      <c r="H13" s="339"/>
      <c r="I13" s="339"/>
      <c r="J13" s="339"/>
      <c r="K13" s="339"/>
      <c r="L13" s="339"/>
      <c r="M13" s="339"/>
      <c r="N13" s="339"/>
      <c r="O13" s="339"/>
      <c r="P13" s="339"/>
      <c r="Q13" s="339"/>
    </row>
    <row r="14" spans="1:17" ht="15" x14ac:dyDescent="0.25">
      <c r="A14" s="338"/>
      <c r="B14" s="350"/>
      <c r="C14" s="351"/>
      <c r="D14" s="351"/>
      <c r="E14" s="351"/>
      <c r="F14" s="351"/>
      <c r="G14" s="339"/>
      <c r="H14" s="339"/>
      <c r="I14" s="339"/>
      <c r="J14" s="339"/>
      <c r="K14" s="339"/>
      <c r="L14" s="339"/>
      <c r="M14" s="339"/>
      <c r="N14" s="339"/>
      <c r="O14" s="339"/>
      <c r="P14" s="339"/>
      <c r="Q14" s="339"/>
    </row>
    <row r="15" spans="1:17" s="342" customFormat="1" ht="15" x14ac:dyDescent="0.25">
      <c r="A15" s="338"/>
      <c r="B15" s="352" t="s">
        <v>222</v>
      </c>
      <c r="C15" s="352"/>
      <c r="D15" s="352"/>
      <c r="E15" s="352"/>
      <c r="F15" s="352"/>
      <c r="G15" s="338"/>
      <c r="H15" s="338"/>
      <c r="I15" s="338"/>
      <c r="J15" s="338"/>
      <c r="K15" s="338"/>
      <c r="L15" s="338"/>
      <c r="M15" s="338"/>
      <c r="N15" s="338"/>
      <c r="O15" s="338"/>
      <c r="P15" s="338"/>
      <c r="Q15" s="338"/>
    </row>
    <row r="16" spans="1:17" s="342" customFormat="1" ht="15" x14ac:dyDescent="0.25">
      <c r="A16" s="338"/>
      <c r="B16" s="352" t="s">
        <v>994</v>
      </c>
      <c r="C16" s="352"/>
      <c r="D16" s="352"/>
      <c r="E16" s="352"/>
      <c r="F16" s="352"/>
      <c r="G16" s="338"/>
      <c r="H16" s="338"/>
      <c r="I16" s="338"/>
      <c r="J16" s="338"/>
      <c r="K16" s="338"/>
      <c r="L16" s="338"/>
      <c r="M16" s="338"/>
      <c r="N16" s="338"/>
      <c r="O16" s="338"/>
      <c r="P16" s="338"/>
      <c r="Q16" s="338"/>
    </row>
    <row r="17" spans="1:17" x14ac:dyDescent="0.2">
      <c r="A17" s="339"/>
      <c r="B17" s="339"/>
      <c r="C17" s="339"/>
      <c r="D17" s="339"/>
      <c r="E17" s="339"/>
      <c r="F17" s="339"/>
      <c r="G17" s="339"/>
      <c r="H17" s="339"/>
      <c r="I17" s="339"/>
      <c r="J17" s="339"/>
      <c r="K17" s="339"/>
      <c r="L17" s="339"/>
      <c r="M17" s="339"/>
      <c r="N17" s="339"/>
      <c r="O17" s="339"/>
      <c r="P17" s="339"/>
      <c r="Q17" s="339"/>
    </row>
    <row r="18" spans="1:17" x14ac:dyDescent="0.2">
      <c r="A18" s="339"/>
      <c r="B18" s="339"/>
      <c r="C18" s="339"/>
      <c r="D18" s="339"/>
      <c r="E18" s="339"/>
      <c r="F18" s="339"/>
      <c r="G18" s="339"/>
      <c r="H18" s="339"/>
      <c r="I18" s="339"/>
      <c r="J18" s="339"/>
      <c r="K18" s="339"/>
      <c r="L18" s="339"/>
      <c r="M18" s="339"/>
      <c r="N18" s="339"/>
      <c r="O18" s="339"/>
      <c r="P18" s="339"/>
      <c r="Q18" s="339"/>
    </row>
    <row r="19" spans="1:17" x14ac:dyDescent="0.2">
      <c r="A19" s="339"/>
      <c r="B19" s="339"/>
      <c r="C19" s="339"/>
      <c r="D19" s="339"/>
      <c r="E19" s="339"/>
      <c r="F19" s="339"/>
      <c r="G19" s="339"/>
      <c r="H19" s="339"/>
      <c r="I19" s="339"/>
      <c r="J19" s="339"/>
      <c r="K19" s="339"/>
      <c r="L19" s="339"/>
      <c r="M19" s="339"/>
      <c r="N19" s="339"/>
      <c r="O19" s="339"/>
      <c r="P19" s="339"/>
      <c r="Q19" s="339"/>
    </row>
  </sheetData>
  <customSheetViews>
    <customSheetView guid="{0130A164-47D8-42ED-BFB0-B8B31D263DDE}">
      <selection activeCell="I1" sqref="I1"/>
      <pageMargins left="0" right="0" top="0" bottom="0" header="0" footer="0"/>
      <pageSetup orientation="portrait" r:id="rId1"/>
    </customSheetView>
  </customSheetViews>
  <mergeCells count="10">
    <mergeCell ref="E10:F10"/>
    <mergeCell ref="E11:F11"/>
    <mergeCell ref="E12:F12"/>
    <mergeCell ref="E13:F13"/>
    <mergeCell ref="C4:D4"/>
    <mergeCell ref="E5:F5"/>
    <mergeCell ref="E6:F6"/>
    <mergeCell ref="E7:F7"/>
    <mergeCell ref="E8:F8"/>
    <mergeCell ref="E9:F9"/>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J33"/>
  <sheetViews>
    <sheetView showGridLines="0" zoomScaleNormal="100" workbookViewId="0"/>
  </sheetViews>
  <sheetFormatPr baseColWidth="10" defaultColWidth="9.42578125" defaultRowHeight="15" x14ac:dyDescent="0.25"/>
  <cols>
    <col min="1" max="1" width="14.42578125" style="65" customWidth="1"/>
    <col min="2" max="2" width="22.5703125" style="65" customWidth="1"/>
    <col min="3" max="6" width="17.7109375" style="65" customWidth="1"/>
    <col min="7" max="8" width="16.5703125" style="65" customWidth="1"/>
    <col min="9" max="16384" width="9.42578125" style="65"/>
  </cols>
  <sheetData>
    <row r="1" spans="1:6" ht="16.5" x14ac:dyDescent="0.3">
      <c r="A1" s="59" t="str">
        <f ca="1">MID(CELL("filename",A1),FIND("]",CELL("filename",A1))+1,256)</f>
        <v>Table A6.1–7</v>
      </c>
      <c r="B1" s="64" t="s">
        <v>110</v>
      </c>
      <c r="D1" s="1186"/>
    </row>
    <row r="2" spans="1:6" x14ac:dyDescent="0.25">
      <c r="B2" s="64"/>
    </row>
    <row r="3" spans="1:6" ht="16.5" customHeight="1" x14ac:dyDescent="0.25">
      <c r="B3" s="64"/>
      <c r="C3" s="1187" t="s">
        <v>111</v>
      </c>
      <c r="D3" s="1187"/>
      <c r="E3" s="1187"/>
      <c r="F3" s="1187"/>
    </row>
    <row r="4" spans="1:6" ht="30.75" customHeight="1" x14ac:dyDescent="0.25">
      <c r="B4" s="64"/>
      <c r="C4" s="901" t="s">
        <v>112</v>
      </c>
      <c r="D4" s="902"/>
      <c r="E4" s="901" t="s">
        <v>113</v>
      </c>
      <c r="F4" s="902"/>
    </row>
    <row r="5" spans="1:6" ht="40.5" customHeight="1" x14ac:dyDescent="0.25">
      <c r="A5" s="102"/>
      <c r="B5" s="1188" t="s">
        <v>4</v>
      </c>
      <c r="C5" s="581" t="s">
        <v>114</v>
      </c>
      <c r="D5" s="582" t="s">
        <v>115</v>
      </c>
      <c r="E5" s="581" t="s">
        <v>114</v>
      </c>
      <c r="F5" s="582" t="s">
        <v>115</v>
      </c>
    </row>
    <row r="6" spans="1:6" x14ac:dyDescent="0.25">
      <c r="B6" s="1189">
        <v>1990</v>
      </c>
      <c r="C6" s="583" t="s">
        <v>116</v>
      </c>
      <c r="D6" s="583" t="s">
        <v>120</v>
      </c>
      <c r="E6" s="583" t="s">
        <v>121</v>
      </c>
      <c r="F6" s="583" t="s">
        <v>122</v>
      </c>
    </row>
    <row r="7" spans="1:6" x14ac:dyDescent="0.25">
      <c r="B7" s="1190">
        <v>1995</v>
      </c>
      <c r="C7" s="570" t="s">
        <v>117</v>
      </c>
      <c r="D7" s="570" t="s">
        <v>123</v>
      </c>
      <c r="E7" s="570" t="s">
        <v>127</v>
      </c>
      <c r="F7" s="570" t="s">
        <v>128</v>
      </c>
    </row>
    <row r="8" spans="1:6" ht="19.5" customHeight="1" x14ac:dyDescent="0.25">
      <c r="B8" s="1190">
        <v>2000</v>
      </c>
      <c r="C8" s="570" t="s">
        <v>118</v>
      </c>
      <c r="D8" s="570" t="s">
        <v>124</v>
      </c>
      <c r="E8" s="570" t="s">
        <v>130</v>
      </c>
      <c r="F8" s="570" t="s">
        <v>131</v>
      </c>
    </row>
    <row r="9" spans="1:6" x14ac:dyDescent="0.25">
      <c r="B9" s="1190">
        <v>2005</v>
      </c>
      <c r="C9" s="570" t="s">
        <v>119</v>
      </c>
      <c r="D9" s="570" t="s">
        <v>125</v>
      </c>
      <c r="E9" s="570" t="s">
        <v>132</v>
      </c>
      <c r="F9" s="570" t="s">
        <v>133</v>
      </c>
    </row>
    <row r="10" spans="1:6" x14ac:dyDescent="0.25">
      <c r="B10" s="1190">
        <v>2006</v>
      </c>
      <c r="C10" s="570" t="s">
        <v>119</v>
      </c>
      <c r="D10" s="570" t="s">
        <v>126</v>
      </c>
      <c r="E10" s="570" t="s">
        <v>132</v>
      </c>
      <c r="F10" s="570" t="s">
        <v>135</v>
      </c>
    </row>
    <row r="11" spans="1:6" x14ac:dyDescent="0.25">
      <c r="B11" s="1190">
        <v>2007</v>
      </c>
      <c r="C11" s="570" t="s">
        <v>119</v>
      </c>
      <c r="D11" s="584">
        <v>3806</v>
      </c>
      <c r="E11" s="570" t="s">
        <v>132</v>
      </c>
      <c r="F11" s="570" t="s">
        <v>136</v>
      </c>
    </row>
    <row r="12" spans="1:6" x14ac:dyDescent="0.25">
      <c r="B12" s="1190">
        <v>2008</v>
      </c>
      <c r="C12" s="570" t="s">
        <v>119</v>
      </c>
      <c r="D12" s="584">
        <v>3829</v>
      </c>
      <c r="E12" s="570" t="s">
        <v>132</v>
      </c>
      <c r="F12" s="570" t="s">
        <v>137</v>
      </c>
    </row>
    <row r="13" spans="1:6" x14ac:dyDescent="0.25">
      <c r="B13" s="1190">
        <v>2009</v>
      </c>
      <c r="C13" s="570" t="s">
        <v>119</v>
      </c>
      <c r="D13" s="584">
        <v>3836</v>
      </c>
      <c r="E13" s="570" t="s">
        <v>132</v>
      </c>
      <c r="F13" s="570" t="s">
        <v>138</v>
      </c>
    </row>
    <row r="14" spans="1:6" ht="18" customHeight="1" x14ac:dyDescent="0.25">
      <c r="B14" s="1190">
        <v>2010</v>
      </c>
      <c r="C14" s="570" t="s">
        <v>119</v>
      </c>
      <c r="D14" s="584">
        <v>3820</v>
      </c>
      <c r="E14" s="570" t="s">
        <v>132</v>
      </c>
      <c r="F14" s="584">
        <v>1825</v>
      </c>
    </row>
    <row r="15" spans="1:6" x14ac:dyDescent="0.25">
      <c r="B15" s="1190">
        <v>2011</v>
      </c>
      <c r="C15" s="570" t="s">
        <v>119</v>
      </c>
      <c r="D15" s="584">
        <v>3782</v>
      </c>
      <c r="E15" s="570" t="s">
        <v>132</v>
      </c>
      <c r="F15" s="584">
        <v>1818</v>
      </c>
    </row>
    <row r="16" spans="1:6" x14ac:dyDescent="0.25">
      <c r="B16" s="1190">
        <v>2012</v>
      </c>
      <c r="C16" s="570" t="s">
        <v>119</v>
      </c>
      <c r="D16" s="584">
        <v>3810</v>
      </c>
      <c r="E16" s="584">
        <v>2140</v>
      </c>
      <c r="F16" s="584">
        <v>1718</v>
      </c>
    </row>
    <row r="17" spans="2:36" x14ac:dyDescent="0.25">
      <c r="B17" s="1190">
        <v>2013</v>
      </c>
      <c r="C17" s="584">
        <v>3493.65</v>
      </c>
      <c r="D17" s="584">
        <v>3778</v>
      </c>
      <c r="E17" s="584">
        <v>2140</v>
      </c>
      <c r="F17" s="584">
        <v>1738</v>
      </c>
    </row>
    <row r="18" spans="2:36" x14ac:dyDescent="0.25">
      <c r="B18" s="1190">
        <v>2014</v>
      </c>
      <c r="C18" s="584">
        <v>3493.65</v>
      </c>
      <c r="D18" s="100">
        <v>3773</v>
      </c>
      <c r="E18" s="584">
        <v>2140</v>
      </c>
      <c r="F18" s="584">
        <v>1741</v>
      </c>
    </row>
    <row r="19" spans="2:36" x14ac:dyDescent="0.25">
      <c r="B19" s="1190">
        <v>2015</v>
      </c>
      <c r="C19" s="584">
        <v>3493.65</v>
      </c>
      <c r="D19" s="100">
        <v>3798</v>
      </c>
      <c r="E19" s="584">
        <v>2140</v>
      </c>
      <c r="F19" s="584">
        <v>1762</v>
      </c>
    </row>
    <row r="20" spans="2:36" x14ac:dyDescent="0.25">
      <c r="B20" s="1190">
        <v>2016</v>
      </c>
      <c r="C20" s="584">
        <v>3493.65</v>
      </c>
      <c r="D20" s="100">
        <v>3788</v>
      </c>
      <c r="E20" s="584">
        <v>2140</v>
      </c>
      <c r="F20" s="584">
        <v>1781</v>
      </c>
    </row>
    <row r="21" spans="2:36" x14ac:dyDescent="0.25">
      <c r="B21" s="1190">
        <v>2017</v>
      </c>
      <c r="C21" s="584">
        <v>3493.65</v>
      </c>
      <c r="D21" s="100">
        <v>3806</v>
      </c>
      <c r="E21" s="584">
        <v>2140</v>
      </c>
      <c r="F21" s="584">
        <v>1796</v>
      </c>
    </row>
    <row r="22" spans="2:36" x14ac:dyDescent="0.25">
      <c r="B22" s="1190">
        <v>2018</v>
      </c>
      <c r="C22" s="584">
        <v>3493.65</v>
      </c>
      <c r="D22" s="100">
        <v>3779</v>
      </c>
      <c r="E22" s="584">
        <v>2140</v>
      </c>
      <c r="F22" s="584">
        <v>1847</v>
      </c>
    </row>
    <row r="23" spans="2:36" x14ac:dyDescent="0.25">
      <c r="B23" s="1190">
        <v>2019</v>
      </c>
      <c r="C23" s="584">
        <v>3493.65</v>
      </c>
      <c r="D23" s="100">
        <v>3806</v>
      </c>
      <c r="E23" s="584">
        <v>2140</v>
      </c>
      <c r="F23" s="584">
        <v>1849</v>
      </c>
    </row>
    <row r="24" spans="2:36" x14ac:dyDescent="0.25">
      <c r="B24" s="1190">
        <v>2020</v>
      </c>
      <c r="C24" s="584">
        <v>3493.65</v>
      </c>
      <c r="D24" s="100">
        <v>3831</v>
      </c>
      <c r="E24" s="584">
        <v>2140</v>
      </c>
      <c r="F24" s="584">
        <v>1770</v>
      </c>
    </row>
    <row r="25" spans="2:36" x14ac:dyDescent="0.25">
      <c r="B25" s="1190">
        <v>2021</v>
      </c>
      <c r="C25" s="584">
        <v>3493.65</v>
      </c>
      <c r="D25" s="100">
        <v>3836</v>
      </c>
      <c r="E25" s="584">
        <v>2140</v>
      </c>
      <c r="F25" s="584">
        <v>1765</v>
      </c>
    </row>
    <row r="26" spans="2:36" x14ac:dyDescent="0.25">
      <c r="B26" s="1191">
        <v>2022</v>
      </c>
      <c r="C26" s="585">
        <v>3493.65</v>
      </c>
      <c r="D26" s="586">
        <v>3776</v>
      </c>
      <c r="E26" s="586">
        <v>2140</v>
      </c>
      <c r="F26" s="586">
        <v>1780</v>
      </c>
    </row>
    <row r="27" spans="2:36" s="59" customFormat="1" ht="14.25" x14ac:dyDescent="0.2">
      <c r="B27" s="58" t="s">
        <v>21</v>
      </c>
      <c r="C27" s="100"/>
      <c r="D27" s="100"/>
      <c r="E27" s="211"/>
      <c r="F27" s="100"/>
    </row>
    <row r="28" spans="2:36" s="59" customFormat="1" ht="15.75" customHeight="1" x14ac:dyDescent="0.2">
      <c r="B28" s="58" t="s">
        <v>139</v>
      </c>
      <c r="C28" s="100"/>
      <c r="D28" s="100"/>
      <c r="E28" s="211"/>
      <c r="F28" s="100"/>
    </row>
    <row r="29" spans="2:36" ht="15" customHeight="1" x14ac:dyDescent="0.25">
      <c r="B29" s="943" t="s">
        <v>1164</v>
      </c>
      <c r="C29" s="943"/>
      <c r="D29" s="943"/>
      <c r="E29" s="943"/>
      <c r="F29" s="943"/>
      <c r="G29" s="101"/>
      <c r="H29" s="101"/>
      <c r="I29" s="101"/>
      <c r="J29" s="101"/>
      <c r="K29" s="101"/>
      <c r="L29" s="101"/>
      <c r="M29" s="101"/>
      <c r="N29" s="101"/>
      <c r="O29" s="98"/>
      <c r="P29" s="98"/>
      <c r="Q29" s="98"/>
      <c r="R29" s="98"/>
      <c r="S29" s="98"/>
      <c r="T29" s="98"/>
      <c r="U29" s="98"/>
      <c r="V29" s="98"/>
      <c r="W29" s="98"/>
      <c r="X29" s="98"/>
      <c r="Y29" s="98"/>
      <c r="Z29" s="98"/>
      <c r="AA29" s="98"/>
      <c r="AB29" s="98"/>
      <c r="AC29" s="98"/>
      <c r="AD29" s="98"/>
      <c r="AE29" s="98"/>
      <c r="AF29" s="98"/>
      <c r="AG29" s="98"/>
      <c r="AH29" s="64"/>
    </row>
    <row r="30" spans="2:36" x14ac:dyDescent="0.25">
      <c r="B30" s="943"/>
      <c r="C30" s="943"/>
      <c r="D30" s="943"/>
      <c r="E30" s="943"/>
      <c r="F30" s="943"/>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64"/>
    </row>
    <row r="31" spans="2:36" ht="42.4" customHeight="1" x14ac:dyDescent="0.25">
      <c r="B31" s="943"/>
      <c r="C31" s="943"/>
      <c r="D31" s="943"/>
      <c r="E31" s="943"/>
      <c r="F31" s="943"/>
      <c r="G31" s="219"/>
      <c r="H31" s="219"/>
      <c r="I31" s="219"/>
      <c r="J31" s="219"/>
      <c r="K31" s="219"/>
      <c r="L31" s="219"/>
      <c r="M31" s="219"/>
      <c r="N31" s="219"/>
      <c r="O31" s="219"/>
      <c r="P31" s="219"/>
      <c r="Q31" s="219"/>
      <c r="R31" s="219"/>
      <c r="S31" s="219"/>
      <c r="T31" s="219"/>
      <c r="U31" s="219"/>
      <c r="V31" s="219"/>
      <c r="W31" s="219"/>
      <c r="X31" s="219"/>
      <c r="Y31" s="219"/>
      <c r="Z31" s="219"/>
      <c r="AA31" s="219"/>
      <c r="AB31" s="219"/>
      <c r="AC31" s="102"/>
      <c r="AD31" s="102"/>
      <c r="AE31" s="102"/>
      <c r="AF31" s="102"/>
      <c r="AG31" s="102"/>
      <c r="AH31" s="102"/>
    </row>
    <row r="32" spans="2:36" x14ac:dyDescent="0.25">
      <c r="D32" s="111"/>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102"/>
      <c r="AF32" s="102"/>
      <c r="AG32" s="102"/>
      <c r="AH32" s="102"/>
      <c r="AI32" s="102"/>
      <c r="AJ32" s="102"/>
    </row>
    <row r="33" spans="4:8" x14ac:dyDescent="0.25">
      <c r="D33" s="219"/>
      <c r="E33" s="219"/>
      <c r="F33" s="219"/>
      <c r="G33" s="219"/>
      <c r="H33" s="219"/>
    </row>
  </sheetData>
  <customSheetViews>
    <customSheetView guid="{0130A164-47D8-42ED-BFB0-B8B31D263DDE}" scale="80" hiddenColumns="1">
      <selection activeCell="C4" sqref="C4:AG10"/>
      <pageMargins left="0" right="0" top="0" bottom="0" header="0" footer="0"/>
      <pageSetup orientation="portrait" r:id="rId1"/>
      <headerFooter alignWithMargins="0"/>
    </customSheetView>
  </customSheetViews>
  <mergeCells count="4">
    <mergeCell ref="C3:F3"/>
    <mergeCell ref="C4:D4"/>
    <mergeCell ref="E4:F4"/>
    <mergeCell ref="B29:F31"/>
  </mergeCells>
  <pageMargins left="0.75" right="0.75" top="1" bottom="1" header="0.5" footer="0.5"/>
  <pageSetup orientation="portrait" r:id="rId2"/>
  <headerFooter alignWithMargins="0"/>
  <ignoredErrors>
    <ignoredError sqref="C6:F16" numberStoredAsText="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41"/>
  <dimension ref="A1:I28"/>
  <sheetViews>
    <sheetView showGridLines="0" zoomScaleNormal="100" workbookViewId="0"/>
  </sheetViews>
  <sheetFormatPr baseColWidth="10" defaultColWidth="9.42578125" defaultRowHeight="15" x14ac:dyDescent="0.25"/>
  <cols>
    <col min="1" max="1" width="16" style="6" customWidth="1"/>
    <col min="2" max="2" width="41.42578125" style="6" customWidth="1"/>
    <col min="3" max="3" width="21.42578125" style="6" customWidth="1"/>
    <col min="4" max="6" width="11.42578125" style="6" customWidth="1"/>
    <col min="7" max="16384" width="9.42578125" style="6"/>
  </cols>
  <sheetData>
    <row r="1" spans="1:9" customFormat="1" x14ac:dyDescent="0.25">
      <c r="A1" s="141" t="str">
        <f ca="1">MID(CELL("filename",A1),FIND("]",CELL("filename",A1))+1,256)</f>
        <v>Table A6.6–1</v>
      </c>
      <c r="B1" s="151" t="s">
        <v>995</v>
      </c>
      <c r="C1" s="142"/>
      <c r="D1" s="142"/>
      <c r="E1" s="142"/>
      <c r="F1" s="142"/>
      <c r="G1" s="142"/>
      <c r="H1" s="35"/>
      <c r="I1" s="35"/>
    </row>
    <row r="2" spans="1:9" customFormat="1" ht="15.75" thickBot="1" x14ac:dyDescent="0.3">
      <c r="A2" s="141"/>
      <c r="B2" s="142"/>
      <c r="C2" s="142"/>
      <c r="D2" s="142"/>
      <c r="E2" s="142"/>
      <c r="F2" s="142"/>
      <c r="G2" s="142"/>
      <c r="H2" s="35"/>
      <c r="I2" s="35"/>
    </row>
    <row r="3" spans="1:9" customFormat="1" ht="15.75" customHeight="1" thickBot="1" x14ac:dyDescent="0.3">
      <c r="A3" s="141"/>
      <c r="B3" s="1073" t="s">
        <v>996</v>
      </c>
      <c r="C3" s="1075" t="s">
        <v>781</v>
      </c>
      <c r="D3" s="1077" t="s">
        <v>997</v>
      </c>
      <c r="E3" s="1077"/>
      <c r="F3" s="1078"/>
      <c r="G3" s="142"/>
      <c r="H3" s="35"/>
      <c r="I3" s="35"/>
    </row>
    <row r="4" spans="1:9" customFormat="1" ht="17.25" thickBot="1" x14ac:dyDescent="0.3">
      <c r="A4" s="141"/>
      <c r="B4" s="1074"/>
      <c r="C4" s="1076"/>
      <c r="D4" s="560" t="s">
        <v>998</v>
      </c>
      <c r="E4" s="560" t="s">
        <v>999</v>
      </c>
      <c r="F4" s="579" t="s">
        <v>1000</v>
      </c>
      <c r="G4" s="142"/>
      <c r="H4" s="35"/>
      <c r="I4" s="35"/>
    </row>
    <row r="5" spans="1:9" customFormat="1" ht="16.5" x14ac:dyDescent="0.25">
      <c r="A5" s="141"/>
      <c r="B5" s="561" t="s">
        <v>1001</v>
      </c>
      <c r="C5" s="316" t="s">
        <v>1002</v>
      </c>
      <c r="D5" s="306" t="s">
        <v>1003</v>
      </c>
      <c r="E5" s="306" t="s">
        <v>1004</v>
      </c>
      <c r="F5" s="717" t="s">
        <v>1005</v>
      </c>
      <c r="G5" s="142"/>
      <c r="H5" s="35"/>
      <c r="I5" s="35"/>
    </row>
    <row r="6" spans="1:9" customFormat="1" ht="16.5" x14ac:dyDescent="0.25">
      <c r="A6" s="141"/>
      <c r="B6" s="561" t="s">
        <v>1006</v>
      </c>
      <c r="C6" s="316" t="s">
        <v>1007</v>
      </c>
      <c r="D6" s="306" t="s">
        <v>627</v>
      </c>
      <c r="E6" s="306" t="s">
        <v>1008</v>
      </c>
      <c r="F6" s="307" t="s">
        <v>1009</v>
      </c>
      <c r="G6" s="142"/>
      <c r="H6" s="35"/>
      <c r="I6" s="35"/>
    </row>
    <row r="7" spans="1:9" customFormat="1" ht="16.5" x14ac:dyDescent="0.25">
      <c r="A7" s="141"/>
      <c r="B7" s="561" t="s">
        <v>1010</v>
      </c>
      <c r="C7" s="316" t="s">
        <v>1007</v>
      </c>
      <c r="D7" s="306" t="s">
        <v>627</v>
      </c>
      <c r="E7" s="306" t="s">
        <v>1008</v>
      </c>
      <c r="F7" s="307" t="s">
        <v>1009</v>
      </c>
      <c r="G7" s="142"/>
      <c r="H7" s="35"/>
      <c r="I7" s="35"/>
    </row>
    <row r="8" spans="1:9" customFormat="1" ht="16.5" x14ac:dyDescent="0.25">
      <c r="A8" s="141"/>
      <c r="B8" s="561" t="s">
        <v>1011</v>
      </c>
      <c r="C8" s="316" t="s">
        <v>1002</v>
      </c>
      <c r="D8" s="306" t="s">
        <v>1012</v>
      </c>
      <c r="E8" s="306" t="s">
        <v>1013</v>
      </c>
      <c r="F8" s="307" t="s">
        <v>1014</v>
      </c>
      <c r="G8" s="142"/>
      <c r="H8" s="35"/>
      <c r="I8" s="35"/>
    </row>
    <row r="9" spans="1:9" customFormat="1" ht="15" customHeight="1" x14ac:dyDescent="0.25">
      <c r="A9" s="141"/>
      <c r="B9" s="561" t="s">
        <v>1015</v>
      </c>
      <c r="C9" s="1065" t="s">
        <v>1016</v>
      </c>
      <c r="D9" s="1065"/>
      <c r="E9" s="1065"/>
      <c r="F9" s="1079"/>
      <c r="G9" s="142"/>
      <c r="H9" s="35"/>
      <c r="I9" s="35"/>
    </row>
    <row r="10" spans="1:9" customFormat="1" ht="16.5" x14ac:dyDescent="0.25">
      <c r="A10" s="141"/>
      <c r="B10" s="1067" t="s">
        <v>1017</v>
      </c>
      <c r="C10" s="1065"/>
      <c r="D10" s="306" t="s">
        <v>1018</v>
      </c>
      <c r="E10" s="306" t="s">
        <v>1019</v>
      </c>
      <c r="F10" s="307" t="s">
        <v>1020</v>
      </c>
      <c r="G10" s="142"/>
      <c r="H10" s="35"/>
      <c r="I10" s="35"/>
    </row>
    <row r="11" spans="1:9" customFormat="1" ht="16.5" x14ac:dyDescent="0.25">
      <c r="A11" s="141"/>
      <c r="B11" s="1067" t="s">
        <v>1021</v>
      </c>
      <c r="C11" s="1065"/>
      <c r="D11" s="306" t="s">
        <v>1018</v>
      </c>
      <c r="E11" s="306" t="s">
        <v>1019</v>
      </c>
      <c r="F11" s="307" t="s">
        <v>1020</v>
      </c>
      <c r="G11" s="142"/>
      <c r="H11" s="35"/>
      <c r="I11" s="35"/>
    </row>
    <row r="12" spans="1:9" customFormat="1" ht="15" customHeight="1" x14ac:dyDescent="0.25">
      <c r="A12" s="141"/>
      <c r="B12" s="1067" t="s">
        <v>1022</v>
      </c>
      <c r="C12" s="1065"/>
      <c r="D12" s="1069" t="s">
        <v>1018</v>
      </c>
      <c r="E12" s="1069" t="s">
        <v>1023</v>
      </c>
      <c r="F12" s="1070" t="s">
        <v>1020</v>
      </c>
      <c r="G12" s="142"/>
      <c r="H12" s="35"/>
      <c r="I12" s="35"/>
    </row>
    <row r="13" spans="1:9" customFormat="1" x14ac:dyDescent="0.25">
      <c r="A13" s="141"/>
      <c r="B13" s="1067" t="s">
        <v>1024</v>
      </c>
      <c r="C13" s="1065"/>
      <c r="D13" s="1069"/>
      <c r="E13" s="1069"/>
      <c r="F13" s="1070"/>
      <c r="G13" s="142"/>
      <c r="H13" s="35"/>
      <c r="I13" s="35"/>
    </row>
    <row r="14" spans="1:9" customFormat="1" ht="16.5" x14ac:dyDescent="0.25">
      <c r="A14" s="141"/>
      <c r="B14" s="561" t="s">
        <v>1025</v>
      </c>
      <c r="C14" s="316"/>
      <c r="D14" s="306" t="s">
        <v>1026</v>
      </c>
      <c r="E14" s="306" t="s">
        <v>1027</v>
      </c>
      <c r="F14" s="307" t="s">
        <v>1028</v>
      </c>
      <c r="G14" s="142"/>
      <c r="H14" s="35"/>
      <c r="I14" s="35"/>
    </row>
    <row r="15" spans="1:9" customFormat="1" ht="16.5" customHeight="1" thickBot="1" x14ac:dyDescent="0.3">
      <c r="A15" s="141"/>
      <c r="B15" s="1071" t="s">
        <v>1029</v>
      </c>
      <c r="C15" s="1072"/>
      <c r="D15" s="562" t="s">
        <v>1018</v>
      </c>
      <c r="E15" s="562" t="s">
        <v>1027</v>
      </c>
      <c r="F15" s="580" t="s">
        <v>1028</v>
      </c>
      <c r="G15" s="142"/>
      <c r="H15" s="35"/>
      <c r="I15" s="35"/>
    </row>
    <row r="16" spans="1:9" customFormat="1" ht="6.6" customHeight="1" x14ac:dyDescent="0.25">
      <c r="A16" s="141"/>
      <c r="B16" s="316"/>
      <c r="C16" s="316"/>
      <c r="D16" s="306"/>
      <c r="E16" s="306"/>
      <c r="F16" s="306"/>
      <c r="G16" s="142"/>
      <c r="H16" s="35"/>
      <c r="I16" s="35"/>
    </row>
    <row r="17" spans="1:9" customFormat="1" x14ac:dyDescent="0.25">
      <c r="A17" s="141"/>
      <c r="B17" s="98" t="s">
        <v>21</v>
      </c>
      <c r="C17" s="98"/>
      <c r="D17" s="98"/>
      <c r="E17" s="98"/>
      <c r="F17" s="98"/>
      <c r="G17" s="142"/>
      <c r="H17" s="35"/>
      <c r="I17" s="35"/>
    </row>
    <row r="18" spans="1:9" customFormat="1" x14ac:dyDescent="0.25">
      <c r="A18" s="141"/>
      <c r="B18" s="98" t="s">
        <v>0</v>
      </c>
      <c r="C18" s="98"/>
      <c r="D18" s="98"/>
      <c r="E18" s="98"/>
      <c r="F18" s="98"/>
      <c r="G18" s="142"/>
      <c r="H18" s="35"/>
      <c r="I18" s="35"/>
    </row>
    <row r="19" spans="1:9" customFormat="1" ht="90.75" customHeight="1" x14ac:dyDescent="0.25">
      <c r="A19" s="141"/>
      <c r="B19" s="1065" t="s">
        <v>1030</v>
      </c>
      <c r="C19" s="1068"/>
      <c r="D19" s="1068"/>
      <c r="E19" s="1068"/>
      <c r="F19" s="1068"/>
      <c r="G19" s="142"/>
      <c r="H19" s="35"/>
      <c r="I19" s="35"/>
    </row>
    <row r="20" spans="1:9" customFormat="1" ht="17.25" customHeight="1" x14ac:dyDescent="0.25">
      <c r="A20" s="141"/>
      <c r="B20" s="316" t="s">
        <v>1031</v>
      </c>
      <c r="C20" s="317"/>
      <c r="D20" s="317"/>
      <c r="E20" s="317"/>
      <c r="F20" s="317"/>
      <c r="G20" s="142"/>
      <c r="H20" s="35"/>
      <c r="I20" s="35"/>
    </row>
    <row r="21" spans="1:9" customFormat="1" x14ac:dyDescent="0.25">
      <c r="A21" s="141"/>
      <c r="B21" s="1065" t="s">
        <v>1032</v>
      </c>
      <c r="C21" s="1066"/>
      <c r="D21" s="1066"/>
      <c r="E21" s="1066"/>
      <c r="F21" s="1066"/>
      <c r="G21" s="142"/>
      <c r="H21" s="35"/>
      <c r="I21" s="35"/>
    </row>
    <row r="22" spans="1:9" ht="18.75" customHeight="1" x14ac:dyDescent="0.35">
      <c r="A22" s="102"/>
      <c r="B22" s="152" t="s">
        <v>1033</v>
      </c>
      <c r="C22" s="153"/>
      <c r="D22" s="153"/>
      <c r="E22" s="153"/>
      <c r="F22" s="153"/>
      <c r="G22" s="98"/>
      <c r="H22" s="15"/>
      <c r="I22" s="15"/>
    </row>
    <row r="23" spans="1:9" ht="19.5" customHeight="1" x14ac:dyDescent="0.35">
      <c r="A23" s="102"/>
      <c r="B23" s="152" t="s">
        <v>1034</v>
      </c>
      <c r="C23" s="153"/>
      <c r="D23" s="153"/>
      <c r="E23" s="153"/>
      <c r="F23" s="153"/>
      <c r="G23" s="98"/>
      <c r="H23" s="15"/>
      <c r="I23" s="15"/>
    </row>
    <row r="24" spans="1:9" ht="19.5" customHeight="1" x14ac:dyDescent="0.25">
      <c r="A24" s="102"/>
      <c r="B24" s="152" t="s">
        <v>1035</v>
      </c>
      <c r="C24" s="153"/>
      <c r="D24" s="153"/>
      <c r="E24" s="153"/>
      <c r="F24" s="153"/>
      <c r="G24" s="98"/>
      <c r="H24" s="15"/>
      <c r="I24" s="15"/>
    </row>
    <row r="25" spans="1:9" ht="20.25" customHeight="1" x14ac:dyDescent="0.25">
      <c r="A25" s="102"/>
      <c r="B25" s="152" t="s">
        <v>1036</v>
      </c>
      <c r="C25" s="153"/>
      <c r="D25" s="153"/>
      <c r="E25" s="153"/>
      <c r="F25" s="153"/>
      <c r="G25" s="98"/>
      <c r="H25" s="15"/>
      <c r="I25" s="15"/>
    </row>
    <row r="26" spans="1:9" x14ac:dyDescent="0.25">
      <c r="A26" s="102"/>
      <c r="B26" s="152" t="s">
        <v>1037</v>
      </c>
      <c r="C26" s="153"/>
      <c r="D26" s="153"/>
      <c r="E26" s="153"/>
      <c r="F26" s="153"/>
      <c r="G26" s="98"/>
      <c r="H26" s="15"/>
      <c r="I26" s="15"/>
    </row>
    <row r="27" spans="1:9" x14ac:dyDescent="0.25">
      <c r="A27" s="102"/>
      <c r="B27" s="152"/>
      <c r="C27" s="98"/>
      <c r="D27" s="98"/>
      <c r="E27" s="98"/>
      <c r="F27" s="98"/>
      <c r="G27" s="98"/>
      <c r="H27" s="15"/>
      <c r="I27" s="15"/>
    </row>
    <row r="28" spans="1:9" x14ac:dyDescent="0.25">
      <c r="A28" s="102"/>
      <c r="B28" s="98"/>
      <c r="C28" s="98"/>
      <c r="D28" s="98"/>
      <c r="E28" s="98"/>
      <c r="F28" s="98"/>
      <c r="G28" s="98"/>
      <c r="H28" s="15"/>
      <c r="I28" s="15"/>
    </row>
  </sheetData>
  <customSheetViews>
    <customSheetView guid="{0130A164-47D8-42ED-BFB0-B8B31D263DDE}">
      <selection activeCell="B3" sqref="B3:F26"/>
      <pageMargins left="0" right="0" top="0" bottom="0" header="0" footer="0"/>
      <pageSetup orientation="portrait" r:id="rId1"/>
    </customSheetView>
  </customSheetViews>
  <mergeCells count="14">
    <mergeCell ref="B3:B4"/>
    <mergeCell ref="C3:C4"/>
    <mergeCell ref="D3:F3"/>
    <mergeCell ref="C9:F9"/>
    <mergeCell ref="B10:C10"/>
    <mergeCell ref="B21:F21"/>
    <mergeCell ref="B11:C11"/>
    <mergeCell ref="B19:F19"/>
    <mergeCell ref="B12:C12"/>
    <mergeCell ref="D12:D13"/>
    <mergeCell ref="E12:E13"/>
    <mergeCell ref="F12:F13"/>
    <mergeCell ref="B13:C13"/>
    <mergeCell ref="B15:C15"/>
  </mergeCells>
  <pageMargins left="0.7" right="0.7" top="0.75" bottom="0.75" header="0.3" footer="0.3"/>
  <pageSetup orientation="portrait"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2"/>
  <dimension ref="A1:K18"/>
  <sheetViews>
    <sheetView showGridLines="0" zoomScaleNormal="100" workbookViewId="0"/>
  </sheetViews>
  <sheetFormatPr baseColWidth="10" defaultColWidth="9.42578125" defaultRowHeight="15" x14ac:dyDescent="0.25"/>
  <cols>
    <col min="1" max="1" width="16.5703125" style="6" customWidth="1"/>
    <col min="2" max="2" width="13.5703125" style="6" customWidth="1"/>
    <col min="3" max="3" width="21" style="6" customWidth="1"/>
    <col min="4" max="6" width="9.42578125" style="6"/>
    <col min="7" max="7" width="28.28515625" style="6" customWidth="1"/>
    <col min="8" max="16384" width="9.42578125" style="6"/>
  </cols>
  <sheetData>
    <row r="1" spans="1:11" x14ac:dyDescent="0.25">
      <c r="A1" s="102" t="str">
        <f ca="1">MID(CELL("filename",A1),FIND("]",CELL("filename",A1))+1,256)</f>
        <v>Table A6.6–2</v>
      </c>
      <c r="B1" s="151" t="s">
        <v>1038</v>
      </c>
      <c r="C1" s="98"/>
      <c r="D1" s="98"/>
      <c r="E1" s="98"/>
      <c r="F1" s="98"/>
      <c r="G1" s="98"/>
      <c r="H1" s="15"/>
    </row>
    <row r="2" spans="1:11" x14ac:dyDescent="0.25">
      <c r="A2" s="102"/>
      <c r="B2" s="113"/>
      <c r="C2" s="98"/>
      <c r="D2" s="98"/>
      <c r="E2" s="98"/>
      <c r="F2" s="98"/>
      <c r="G2" s="98"/>
      <c r="H2" s="15"/>
    </row>
    <row r="3" spans="1:11" ht="15" customHeight="1" x14ac:dyDescent="0.25">
      <c r="A3" s="102"/>
      <c r="B3" s="1080" t="s">
        <v>1039</v>
      </c>
      <c r="C3" s="1082" t="s">
        <v>781</v>
      </c>
      <c r="D3" s="1084" t="s">
        <v>111</v>
      </c>
      <c r="E3" s="1084"/>
      <c r="F3" s="1084"/>
      <c r="G3" s="916" t="s">
        <v>1226</v>
      </c>
      <c r="H3" s="15"/>
    </row>
    <row r="4" spans="1:11" ht="16.5" x14ac:dyDescent="0.25">
      <c r="A4" s="102"/>
      <c r="B4" s="1081"/>
      <c r="C4" s="1083"/>
      <c r="D4" s="596" t="s">
        <v>52</v>
      </c>
      <c r="E4" s="596" t="s">
        <v>38</v>
      </c>
      <c r="F4" s="596" t="s">
        <v>39</v>
      </c>
      <c r="G4" s="1123"/>
      <c r="H4" s="15"/>
    </row>
    <row r="5" spans="1:11" ht="28.5" customHeight="1" x14ac:dyDescent="0.25">
      <c r="A5" s="102"/>
      <c r="B5" s="145" t="s">
        <v>1040</v>
      </c>
      <c r="C5" s="365" t="s">
        <v>1041</v>
      </c>
      <c r="D5" s="146" t="s">
        <v>1042</v>
      </c>
      <c r="E5" s="147" t="s">
        <v>1043</v>
      </c>
      <c r="F5" s="148" t="s">
        <v>1044</v>
      </c>
      <c r="G5" s="366" t="s">
        <v>1045</v>
      </c>
      <c r="H5" s="15"/>
    </row>
    <row r="6" spans="1:11" ht="19.5" customHeight="1" x14ac:dyDescent="0.35">
      <c r="A6" s="102"/>
      <c r="B6" s="354" t="s">
        <v>1040</v>
      </c>
      <c r="C6" s="365" t="s">
        <v>1046</v>
      </c>
      <c r="D6" s="355" t="s">
        <v>1047</v>
      </c>
      <c r="E6" s="613" t="s">
        <v>1152</v>
      </c>
      <c r="F6" s="356" t="s">
        <v>1047</v>
      </c>
      <c r="G6" s="357" t="s">
        <v>1048</v>
      </c>
      <c r="H6" s="15"/>
    </row>
    <row r="7" spans="1:11" x14ac:dyDescent="0.25">
      <c r="A7" s="102"/>
      <c r="C7" s="98"/>
      <c r="D7" s="98"/>
      <c r="E7" s="98"/>
      <c r="F7" s="98"/>
      <c r="G7" s="98"/>
      <c r="H7" s="15"/>
    </row>
    <row r="8" spans="1:11" x14ac:dyDescent="0.25">
      <c r="A8" s="102"/>
      <c r="B8" s="98" t="s">
        <v>21</v>
      </c>
      <c r="D8" s="98"/>
      <c r="E8" s="98"/>
      <c r="F8" s="98"/>
      <c r="G8" s="98"/>
      <c r="H8" s="15"/>
    </row>
    <row r="9" spans="1:11" x14ac:dyDescent="0.25">
      <c r="A9" s="102" t="s">
        <v>140</v>
      </c>
      <c r="B9" s="98" t="s">
        <v>2</v>
      </c>
      <c r="D9" s="98"/>
      <c r="E9" s="98"/>
      <c r="F9" s="98"/>
      <c r="G9" s="98"/>
      <c r="H9" s="15"/>
    </row>
    <row r="10" spans="1:11" x14ac:dyDescent="0.25">
      <c r="A10" s="102"/>
      <c r="B10" s="1085" t="s">
        <v>1151</v>
      </c>
      <c r="C10" s="960"/>
      <c r="D10" s="960"/>
      <c r="E10" s="960"/>
      <c r="F10" s="98"/>
      <c r="G10" s="98"/>
      <c r="H10" s="15"/>
    </row>
    <row r="11" spans="1:11" x14ac:dyDescent="0.25">
      <c r="A11" s="102"/>
      <c r="B11" s="952" t="s">
        <v>1150</v>
      </c>
      <c r="C11" s="952"/>
      <c r="D11" s="952"/>
      <c r="E11" s="952"/>
      <c r="F11" s="952"/>
      <c r="G11" s="952"/>
      <c r="H11" s="15"/>
      <c r="I11" s="335"/>
    </row>
    <row r="12" spans="1:11" ht="13.15" customHeight="1" x14ac:dyDescent="0.25">
      <c r="B12" s="952"/>
      <c r="C12" s="952"/>
      <c r="D12" s="952"/>
      <c r="E12" s="952"/>
      <c r="F12" s="952"/>
      <c r="G12" s="952"/>
      <c r="H12" s="15"/>
      <c r="I12" s="335"/>
    </row>
    <row r="13" spans="1:11" ht="13.9" customHeight="1" x14ac:dyDescent="0.25">
      <c r="B13" s="952"/>
      <c r="C13" s="952"/>
      <c r="D13" s="952"/>
      <c r="E13" s="952"/>
      <c r="F13" s="952"/>
      <c r="G13" s="952"/>
      <c r="H13" s="15"/>
    </row>
    <row r="14" spans="1:11" x14ac:dyDescent="0.25">
      <c r="B14" s="15"/>
      <c r="C14" s="15"/>
      <c r="D14" s="15"/>
      <c r="E14" s="15"/>
      <c r="F14" s="15"/>
      <c r="G14" s="15"/>
      <c r="H14" s="15"/>
      <c r="K14" s="98"/>
    </row>
    <row r="15" spans="1:11" x14ac:dyDescent="0.25">
      <c r="B15" s="15"/>
      <c r="C15" s="15"/>
      <c r="D15" s="15"/>
      <c r="E15" s="15"/>
      <c r="F15" s="15"/>
      <c r="G15" s="15"/>
      <c r="H15" s="15"/>
    </row>
    <row r="16" spans="1:11" x14ac:dyDescent="0.25">
      <c r="B16" s="15"/>
      <c r="C16" s="15"/>
      <c r="D16" s="15"/>
      <c r="E16" s="15"/>
      <c r="F16" s="15"/>
      <c r="G16" s="15"/>
      <c r="H16" s="15"/>
    </row>
    <row r="17" spans="2:8" x14ac:dyDescent="0.25">
      <c r="B17" s="15"/>
      <c r="C17" s="15"/>
      <c r="D17" s="15"/>
      <c r="E17" s="15"/>
      <c r="F17" s="15"/>
      <c r="G17" s="15"/>
      <c r="H17" s="15"/>
    </row>
    <row r="18" spans="2:8" x14ac:dyDescent="0.25">
      <c r="B18" s="15"/>
      <c r="C18" s="15"/>
      <c r="D18" s="15"/>
      <c r="E18" s="15"/>
      <c r="F18" s="15"/>
      <c r="G18" s="15"/>
      <c r="H18" s="15"/>
    </row>
  </sheetData>
  <customSheetViews>
    <customSheetView guid="{0130A164-47D8-42ED-BFB0-B8B31D263DDE}">
      <selection activeCell="B3" sqref="B3:G11"/>
      <pageMargins left="0" right="0" top="0" bottom="0" header="0" footer="0"/>
      <pageSetup orientation="portrait" r:id="rId1"/>
    </customSheetView>
  </customSheetViews>
  <mergeCells count="6">
    <mergeCell ref="B3:B4"/>
    <mergeCell ref="C3:C4"/>
    <mergeCell ref="D3:F3"/>
    <mergeCell ref="B10:E10"/>
    <mergeCell ref="B11:G13"/>
    <mergeCell ref="G3:G4"/>
  </mergeCells>
  <pageMargins left="0.7" right="0.7" top="0.75" bottom="0.75" header="0.3" footer="0.3"/>
  <pageSetup orientation="portrait"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43"/>
  <dimension ref="A1:F30"/>
  <sheetViews>
    <sheetView showGridLines="0" zoomScaleNormal="100" workbookViewId="0"/>
  </sheetViews>
  <sheetFormatPr baseColWidth="10" defaultColWidth="9.42578125" defaultRowHeight="15" x14ac:dyDescent="0.25"/>
  <cols>
    <col min="1" max="1" width="15.5703125" customWidth="1"/>
    <col min="2" max="2" width="44.5703125" customWidth="1"/>
    <col min="3" max="3" width="13.5703125" style="6" customWidth="1"/>
    <col min="4" max="4" width="13" style="50" customWidth="1"/>
    <col min="5" max="5" width="57.42578125" customWidth="1"/>
  </cols>
  <sheetData>
    <row r="1" spans="1:6" s="6" customFormat="1" ht="16.5" x14ac:dyDescent="0.3">
      <c r="A1" s="102" t="str">
        <f ca="1">MID(CELL("filename",A1),FIND("]",CELL("filename",A1))+1,256)</f>
        <v>Table A6.7–1</v>
      </c>
      <c r="B1" s="151" t="s">
        <v>1049</v>
      </c>
      <c r="C1" s="102"/>
      <c r="D1" s="399"/>
      <c r="E1" s="102"/>
      <c r="F1" s="102"/>
    </row>
    <row r="2" spans="1:6" s="6" customFormat="1" x14ac:dyDescent="0.25">
      <c r="A2" s="102"/>
      <c r="B2" s="151"/>
      <c r="C2" s="102"/>
      <c r="D2" s="399"/>
      <c r="E2" s="102"/>
    </row>
    <row r="3" spans="1:6" s="6" customFormat="1" x14ac:dyDescent="0.25">
      <c r="A3" s="102"/>
      <c r="B3" s="533" t="s">
        <v>1050</v>
      </c>
      <c r="C3" s="423" t="s">
        <v>633</v>
      </c>
      <c r="D3" s="424" t="s">
        <v>1051</v>
      </c>
      <c r="E3" s="425"/>
    </row>
    <row r="4" spans="1:6" s="6" customFormat="1" x14ac:dyDescent="0.25">
      <c r="A4" s="102"/>
      <c r="B4" s="426" t="s">
        <v>1052</v>
      </c>
      <c r="C4" s="427" t="s">
        <v>1053</v>
      </c>
      <c r="D4" s="427">
        <v>3.5999999999999997E-2</v>
      </c>
      <c r="E4" s="7"/>
    </row>
    <row r="5" spans="1:6" s="6" customFormat="1" x14ac:dyDescent="0.25">
      <c r="A5" s="102"/>
      <c r="B5" s="426" t="s">
        <v>1054</v>
      </c>
      <c r="C5" s="427" t="s">
        <v>1055</v>
      </c>
      <c r="D5" s="427">
        <v>3.5999999999999999E-3</v>
      </c>
      <c r="E5" s="7"/>
    </row>
    <row r="6" spans="1:6" s="6" customFormat="1" x14ac:dyDescent="0.25">
      <c r="A6" s="102"/>
      <c r="B6" s="426" t="s">
        <v>1056</v>
      </c>
      <c r="C6" s="427" t="s">
        <v>1057</v>
      </c>
      <c r="D6" s="427">
        <v>0</v>
      </c>
      <c r="E6" s="7"/>
    </row>
    <row r="7" spans="1:6" s="6" customFormat="1" x14ac:dyDescent="0.25">
      <c r="A7" s="102"/>
      <c r="B7" s="426" t="s">
        <v>1058</v>
      </c>
      <c r="C7" s="427" t="s">
        <v>1059</v>
      </c>
      <c r="D7" s="427">
        <v>0.28799999999999998</v>
      </c>
      <c r="E7" s="7"/>
    </row>
    <row r="8" spans="1:6" s="6" customFormat="1" x14ac:dyDescent="0.25">
      <c r="A8" s="102"/>
      <c r="B8" s="426" t="s">
        <v>1060</v>
      </c>
      <c r="C8" s="427" t="s">
        <v>1061</v>
      </c>
      <c r="D8" s="427">
        <v>7.1999999999999995E-2</v>
      </c>
      <c r="E8" s="7"/>
    </row>
    <row r="9" spans="1:6" s="6" customFormat="1" x14ac:dyDescent="0.25">
      <c r="A9" s="102"/>
      <c r="B9" s="426" t="s">
        <v>1062</v>
      </c>
      <c r="C9" s="427" t="s">
        <v>1063</v>
      </c>
      <c r="D9" s="427">
        <v>7.1999999999999995E-2</v>
      </c>
      <c r="E9" s="7"/>
    </row>
    <row r="10" spans="1:6" s="6" customFormat="1" x14ac:dyDescent="0.25">
      <c r="A10" s="102"/>
      <c r="B10" s="426" t="s">
        <v>1064</v>
      </c>
      <c r="C10" s="427" t="s">
        <v>1059</v>
      </c>
      <c r="D10" s="427">
        <v>0.28799999999999998</v>
      </c>
      <c r="E10" s="7"/>
    </row>
    <row r="11" spans="1:6" s="6" customFormat="1" x14ac:dyDescent="0.25">
      <c r="A11" s="102"/>
      <c r="B11" s="426" t="s">
        <v>1065</v>
      </c>
      <c r="C11" s="427" t="s">
        <v>1066</v>
      </c>
      <c r="D11" s="427">
        <v>3.5999999999999999E-3</v>
      </c>
      <c r="E11" s="7"/>
    </row>
    <row r="12" spans="1:6" s="6" customFormat="1" x14ac:dyDescent="0.25">
      <c r="A12" s="102"/>
      <c r="B12" s="426" t="s">
        <v>1067</v>
      </c>
      <c r="C12" s="427" t="s">
        <v>1066</v>
      </c>
      <c r="D12" s="427">
        <v>3.5999999999999999E-3</v>
      </c>
      <c r="E12" s="7"/>
    </row>
    <row r="13" spans="1:6" s="6" customFormat="1" x14ac:dyDescent="0.25">
      <c r="A13" s="102"/>
      <c r="B13" s="426" t="s">
        <v>1068</v>
      </c>
      <c r="C13" s="427" t="s">
        <v>1066</v>
      </c>
      <c r="D13" s="427">
        <v>3.5999999999999999E-3</v>
      </c>
      <c r="E13" s="7"/>
    </row>
    <row r="14" spans="1:6" s="6" customFormat="1" x14ac:dyDescent="0.25">
      <c r="A14" s="102"/>
      <c r="B14" s="426" t="s">
        <v>1069</v>
      </c>
      <c r="C14" s="427" t="s">
        <v>1066</v>
      </c>
      <c r="D14" s="427">
        <v>3.5999999999999999E-3</v>
      </c>
      <c r="E14" s="7"/>
    </row>
    <row r="15" spans="1:6" s="6" customFormat="1" x14ac:dyDescent="0.25">
      <c r="A15" s="102"/>
      <c r="B15" s="426" t="s">
        <v>1070</v>
      </c>
      <c r="C15" s="427" t="s">
        <v>1071</v>
      </c>
      <c r="D15" s="427">
        <v>1.7999999999999999E-2</v>
      </c>
      <c r="E15" s="7"/>
    </row>
    <row r="16" spans="1:6" s="6" customFormat="1" ht="15" customHeight="1" x14ac:dyDescent="0.25">
      <c r="A16" s="102"/>
      <c r="B16" s="426" t="s">
        <v>1072</v>
      </c>
      <c r="C16" s="427" t="s">
        <v>1066</v>
      </c>
      <c r="D16" s="427">
        <v>3.5999999999999999E-3</v>
      </c>
      <c r="E16" s="7"/>
    </row>
    <row r="17" spans="1:6" s="6" customFormat="1" x14ac:dyDescent="0.25">
      <c r="A17" s="102"/>
      <c r="B17" s="426" t="s">
        <v>1073</v>
      </c>
      <c r="C17" s="427" t="s">
        <v>1066</v>
      </c>
      <c r="D17" s="427">
        <v>3.5999999999999999E-3</v>
      </c>
      <c r="E17" s="7"/>
    </row>
    <row r="18" spans="1:6" s="401" customFormat="1" ht="15.75" customHeight="1" x14ac:dyDescent="0.25">
      <c r="A18" s="400"/>
      <c r="B18" s="426" t="s">
        <v>1074</v>
      </c>
      <c r="C18" s="427" t="s">
        <v>1075</v>
      </c>
      <c r="D18" s="427">
        <v>0.18</v>
      </c>
      <c r="E18" s="428"/>
    </row>
    <row r="19" spans="1:6" s="401" customFormat="1" ht="15.75" customHeight="1" x14ac:dyDescent="0.25">
      <c r="A19" s="400"/>
      <c r="B19" s="426" t="s">
        <v>1076</v>
      </c>
      <c r="C19" s="427" t="s">
        <v>1075</v>
      </c>
      <c r="D19" s="427">
        <v>0.18</v>
      </c>
      <c r="E19" s="428"/>
    </row>
    <row r="20" spans="1:6" s="401" customFormat="1" x14ac:dyDescent="0.25">
      <c r="A20" s="400"/>
      <c r="B20" s="426" t="s">
        <v>1077</v>
      </c>
      <c r="C20" s="427" t="s">
        <v>1078</v>
      </c>
      <c r="D20" s="427">
        <v>6.1199999999999997E-2</v>
      </c>
      <c r="E20" s="428"/>
    </row>
    <row r="21" spans="1:6" s="401" customFormat="1" ht="16.5" customHeight="1" x14ac:dyDescent="0.25">
      <c r="A21" s="400"/>
      <c r="B21" s="426" t="s">
        <v>1079</v>
      </c>
      <c r="C21" s="427" t="s">
        <v>1080</v>
      </c>
      <c r="D21" s="427">
        <v>7.1999999999999995E-2</v>
      </c>
      <c r="E21" s="428"/>
    </row>
    <row r="22" spans="1:6" s="6" customFormat="1" ht="28.5" customHeight="1" x14ac:dyDescent="0.25">
      <c r="A22" s="102"/>
      <c r="B22" s="1086" t="s">
        <v>21</v>
      </c>
      <c r="C22" s="1086"/>
      <c r="D22" s="1086"/>
      <c r="E22" s="7"/>
      <c r="F22" s="102"/>
    </row>
    <row r="23" spans="1:6" s="6" customFormat="1" x14ac:dyDescent="0.25">
      <c r="A23" s="102"/>
      <c r="B23" s="1185" t="s">
        <v>1081</v>
      </c>
      <c r="C23" s="1185"/>
      <c r="D23" s="1185"/>
      <c r="E23" s="428"/>
      <c r="F23" s="102"/>
    </row>
    <row r="24" spans="1:6" x14ac:dyDescent="0.25">
      <c r="B24" s="1087" t="s">
        <v>1082</v>
      </c>
      <c r="C24" s="1087"/>
      <c r="D24" s="1087"/>
      <c r="E24" s="429"/>
    </row>
    <row r="25" spans="1:6" ht="16.5" customHeight="1" x14ac:dyDescent="0.25">
      <c r="B25" s="1087" t="s">
        <v>1083</v>
      </c>
      <c r="C25" s="1087"/>
      <c r="D25" s="1087"/>
      <c r="E25" s="429"/>
    </row>
    <row r="26" spans="1:6" s="6" customFormat="1" ht="18" customHeight="1" x14ac:dyDescent="0.25">
      <c r="B26" s="1087" t="s">
        <v>1084</v>
      </c>
      <c r="C26" s="1087"/>
      <c r="D26" s="1087"/>
      <c r="E26" s="428"/>
    </row>
    <row r="27" spans="1:6" ht="30.75" customHeight="1" x14ac:dyDescent="0.25">
      <c r="B27" s="1087" t="s">
        <v>1085</v>
      </c>
      <c r="C27" s="1087"/>
      <c r="D27" s="1087"/>
      <c r="E27" s="429"/>
    </row>
    <row r="28" spans="1:6" ht="33" customHeight="1" x14ac:dyDescent="0.25">
      <c r="B28" s="1087" t="s">
        <v>1086</v>
      </c>
      <c r="C28" s="1087"/>
      <c r="D28" s="1087"/>
      <c r="E28" s="429"/>
    </row>
    <row r="29" spans="1:6" s="6" customFormat="1" ht="46.5" customHeight="1" x14ac:dyDescent="0.25">
      <c r="B29" s="1087" t="s">
        <v>1087</v>
      </c>
      <c r="C29" s="1087"/>
      <c r="D29" s="1087"/>
      <c r="E29" s="428"/>
    </row>
    <row r="30" spans="1:6" x14ac:dyDescent="0.25">
      <c r="B30" s="1088"/>
      <c r="C30" s="1088"/>
      <c r="D30" s="1088"/>
    </row>
  </sheetData>
  <customSheetViews>
    <customSheetView guid="{0130A164-47D8-42ED-BFB0-B8B31D263DDE}" scale="106" showGridLines="0">
      <selection activeCell="E21" sqref="E21"/>
      <pageMargins left="0" right="0" top="0" bottom="0" header="0" footer="0"/>
      <pageSetup orientation="portrait" horizontalDpi="90" verticalDpi="90" r:id="rId1"/>
    </customSheetView>
  </customSheetViews>
  <mergeCells count="9">
    <mergeCell ref="B22:D22"/>
    <mergeCell ref="B26:D26"/>
    <mergeCell ref="B29:D29"/>
    <mergeCell ref="B30:D30"/>
    <mergeCell ref="B24:D24"/>
    <mergeCell ref="B25:D25"/>
    <mergeCell ref="B27:D27"/>
    <mergeCell ref="B28:D28"/>
    <mergeCell ref="B23:D23"/>
  </mergeCells>
  <pageMargins left="0.7" right="0.7" top="0.75" bottom="0.75" header="0.3" footer="0.3"/>
  <pageSetup orientation="portrait" horizontalDpi="90" verticalDpi="90"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44"/>
  <dimension ref="A1:E26"/>
  <sheetViews>
    <sheetView showGridLines="0" workbookViewId="0"/>
  </sheetViews>
  <sheetFormatPr baseColWidth="10" defaultColWidth="9.42578125" defaultRowHeight="15" x14ac:dyDescent="0.25"/>
  <cols>
    <col min="1" max="1" width="13.5703125" style="6" customWidth="1"/>
    <col min="2" max="2" width="44.42578125" style="6" customWidth="1"/>
    <col min="3" max="3" width="21.42578125" style="6" customWidth="1"/>
    <col min="4" max="4" width="2.42578125" style="6" customWidth="1"/>
    <col min="5" max="5" width="22.5703125" style="6" customWidth="1"/>
    <col min="6" max="6" width="16.42578125" style="6" customWidth="1"/>
    <col min="7" max="16384" width="9.42578125" style="6"/>
  </cols>
  <sheetData>
    <row r="1" spans="1:5" ht="18" x14ac:dyDescent="0.35">
      <c r="A1" s="6" t="str">
        <f ca="1">MID(CELL("filename",A1),FIND("]",CELL("filename",A1))+1,256)</f>
        <v>Table A6.7–2</v>
      </c>
      <c r="B1" s="43" t="s">
        <v>1228</v>
      </c>
      <c r="D1" s="522"/>
    </row>
    <row r="2" spans="1:5" x14ac:dyDescent="0.25">
      <c r="B2" s="515"/>
      <c r="C2" s="15"/>
      <c r="D2" s="523"/>
      <c r="E2" s="15"/>
    </row>
    <row r="3" spans="1:5" s="43" customFormat="1" ht="18" x14ac:dyDescent="0.35">
      <c r="B3" s="542" t="s">
        <v>1088</v>
      </c>
      <c r="C3" s="1089" t="s">
        <v>1229</v>
      </c>
      <c r="D3" s="1090"/>
      <c r="E3" s="1124" t="s">
        <v>782</v>
      </c>
    </row>
    <row r="4" spans="1:5" ht="17.25" x14ac:dyDescent="0.25">
      <c r="B4" s="1128" t="s">
        <v>1052</v>
      </c>
      <c r="C4" s="1129">
        <v>0</v>
      </c>
      <c r="D4" s="1130" t="s">
        <v>245</v>
      </c>
      <c r="E4" s="1125" t="s">
        <v>1227</v>
      </c>
    </row>
    <row r="5" spans="1:5" ht="17.25" x14ac:dyDescent="0.25">
      <c r="B5" s="1128" t="s">
        <v>1054</v>
      </c>
      <c r="C5" s="1129">
        <v>0</v>
      </c>
      <c r="D5" s="1130" t="s">
        <v>273</v>
      </c>
      <c r="E5" s="1126"/>
    </row>
    <row r="6" spans="1:5" ht="17.25" x14ac:dyDescent="0.25">
      <c r="B6" s="1128" t="s">
        <v>1056</v>
      </c>
      <c r="C6" s="1129">
        <v>0</v>
      </c>
      <c r="D6" s="1130" t="s">
        <v>273</v>
      </c>
      <c r="E6" s="1126"/>
    </row>
    <row r="7" spans="1:5" ht="17.25" x14ac:dyDescent="0.25">
      <c r="B7" s="1128" t="s">
        <v>1058</v>
      </c>
      <c r="C7" s="1129">
        <v>0</v>
      </c>
      <c r="D7" s="1130" t="s">
        <v>245</v>
      </c>
      <c r="E7" s="1126"/>
    </row>
    <row r="8" spans="1:5" ht="17.25" x14ac:dyDescent="0.25">
      <c r="B8" s="1128" t="s">
        <v>1060</v>
      </c>
      <c r="C8" s="1129">
        <v>0</v>
      </c>
      <c r="D8" s="1130" t="s">
        <v>273</v>
      </c>
      <c r="E8" s="1126"/>
    </row>
    <row r="9" spans="1:5" ht="17.25" x14ac:dyDescent="0.25">
      <c r="B9" s="1128" t="s">
        <v>1062</v>
      </c>
      <c r="C9" s="1129">
        <v>0</v>
      </c>
      <c r="D9" s="1130" t="s">
        <v>248</v>
      </c>
      <c r="E9" s="1126"/>
    </row>
    <row r="10" spans="1:5" ht="17.25" x14ac:dyDescent="0.25">
      <c r="B10" s="1128" t="s">
        <v>1064</v>
      </c>
      <c r="C10" s="1129">
        <v>0</v>
      </c>
      <c r="D10" s="1130" t="s">
        <v>245</v>
      </c>
      <c r="E10" s="1126"/>
    </row>
    <row r="11" spans="1:5" ht="17.25" x14ac:dyDescent="0.25">
      <c r="B11" s="1128" t="s">
        <v>1065</v>
      </c>
      <c r="C11" s="1129">
        <v>1.6E-2</v>
      </c>
      <c r="D11" s="1130" t="s">
        <v>245</v>
      </c>
      <c r="E11" s="1126"/>
    </row>
    <row r="12" spans="1:5" ht="17.25" x14ac:dyDescent="0.25">
      <c r="B12" s="1128" t="s">
        <v>1067</v>
      </c>
      <c r="C12" s="1129">
        <v>1.6E-2</v>
      </c>
      <c r="D12" s="1130" t="s">
        <v>245</v>
      </c>
      <c r="E12" s="1126"/>
    </row>
    <row r="13" spans="1:5" ht="17.25" x14ac:dyDescent="0.25">
      <c r="B13" s="1128" t="s">
        <v>1068</v>
      </c>
      <c r="C13" s="1129">
        <v>1.6E-2</v>
      </c>
      <c r="D13" s="1130" t="s">
        <v>245</v>
      </c>
      <c r="E13" s="1126"/>
    </row>
    <row r="14" spans="1:5" ht="17.25" x14ac:dyDescent="0.25">
      <c r="B14" s="1128" t="s">
        <v>1069</v>
      </c>
      <c r="C14" s="1129">
        <v>1.6E-2</v>
      </c>
      <c r="D14" s="1130" t="s">
        <v>245</v>
      </c>
      <c r="E14" s="1126"/>
    </row>
    <row r="15" spans="1:5" ht="17.25" x14ac:dyDescent="0.25">
      <c r="B15" s="1128" t="s">
        <v>1070</v>
      </c>
      <c r="C15" s="1129">
        <v>1.6E-2</v>
      </c>
      <c r="D15" s="1130" t="s">
        <v>245</v>
      </c>
      <c r="E15" s="1126"/>
    </row>
    <row r="16" spans="1:5" ht="17.25" x14ac:dyDescent="0.25">
      <c r="B16" s="1128" t="s">
        <v>1072</v>
      </c>
      <c r="C16" s="1129">
        <v>1.6E-2</v>
      </c>
      <c r="D16" s="1130" t="s">
        <v>273</v>
      </c>
      <c r="E16" s="1126"/>
    </row>
    <row r="17" spans="2:5" ht="17.25" x14ac:dyDescent="0.25">
      <c r="B17" s="1128" t="s">
        <v>1073</v>
      </c>
      <c r="C17" s="1129">
        <v>1.6E-2</v>
      </c>
      <c r="D17" s="1130" t="s">
        <v>245</v>
      </c>
      <c r="E17" s="1126"/>
    </row>
    <row r="18" spans="2:5" ht="17.25" x14ac:dyDescent="0.25">
      <c r="B18" s="1128" t="s">
        <v>1074</v>
      </c>
      <c r="C18" s="1129">
        <v>4.4999999999999997E-3</v>
      </c>
      <c r="D18" s="1130" t="s">
        <v>245</v>
      </c>
      <c r="E18" s="1126"/>
    </row>
    <row r="19" spans="2:5" ht="17.25" x14ac:dyDescent="0.25">
      <c r="B19" s="1128" t="s">
        <v>1076</v>
      </c>
      <c r="C19" s="1129">
        <v>0</v>
      </c>
      <c r="D19" s="1130" t="s">
        <v>245</v>
      </c>
      <c r="E19" s="1126"/>
    </row>
    <row r="20" spans="2:5" ht="17.25" x14ac:dyDescent="0.25">
      <c r="B20" s="1128" t="s">
        <v>1077</v>
      </c>
      <c r="C20" s="1129">
        <v>0</v>
      </c>
      <c r="D20" s="1130" t="s">
        <v>273</v>
      </c>
      <c r="E20" s="1126"/>
    </row>
    <row r="21" spans="2:5" ht="17.25" x14ac:dyDescent="0.25">
      <c r="B21" s="1128" t="s">
        <v>1079</v>
      </c>
      <c r="C21" s="1129">
        <v>1.6E-2</v>
      </c>
      <c r="D21" s="1130" t="s">
        <v>248</v>
      </c>
      <c r="E21" s="1127"/>
    </row>
    <row r="22" spans="2:5" x14ac:dyDescent="0.25">
      <c r="B22" s="524" t="s">
        <v>30</v>
      </c>
      <c r="C22" s="15"/>
      <c r="D22" s="15"/>
      <c r="E22" s="15"/>
    </row>
    <row r="23" spans="2:5" x14ac:dyDescent="0.25">
      <c r="B23" s="15" t="s">
        <v>1196</v>
      </c>
      <c r="C23" s="15"/>
      <c r="D23" s="15"/>
      <c r="E23" s="15"/>
    </row>
    <row r="24" spans="2:5" x14ac:dyDescent="0.25">
      <c r="B24" s="15" t="s">
        <v>1153</v>
      </c>
      <c r="C24" s="15"/>
      <c r="D24" s="15"/>
      <c r="E24" s="15"/>
    </row>
    <row r="25" spans="2:5" x14ac:dyDescent="0.25">
      <c r="B25" s="15" t="s">
        <v>1154</v>
      </c>
      <c r="C25" s="15"/>
      <c r="D25" s="15"/>
      <c r="E25" s="15"/>
    </row>
    <row r="26" spans="2:5" ht="18" x14ac:dyDescent="0.35">
      <c r="B26" s="15" t="s">
        <v>1155</v>
      </c>
      <c r="C26" s="15"/>
      <c r="D26" s="15"/>
      <c r="E26" s="15"/>
    </row>
  </sheetData>
  <customSheetViews>
    <customSheetView guid="{0130A164-47D8-42ED-BFB0-B8B31D263DDE}">
      <selection activeCell="F4" sqref="F4"/>
      <pageMargins left="0" right="0" top="0" bottom="0" header="0" footer="0"/>
      <pageSetup orientation="portrait" r:id="rId1"/>
    </customSheetView>
  </customSheetViews>
  <mergeCells count="2">
    <mergeCell ref="C3:D3"/>
    <mergeCell ref="E4:E21"/>
  </mergeCells>
  <pageMargins left="0.7" right="0.7" top="0.75" bottom="0.75" header="0.3" footer="0.3"/>
  <pageSetup orientation="portrait"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45"/>
  <dimension ref="A1:G29"/>
  <sheetViews>
    <sheetView showGridLines="0" zoomScaleNormal="100" workbookViewId="0"/>
  </sheetViews>
  <sheetFormatPr baseColWidth="10" defaultColWidth="9.42578125" defaultRowHeight="15" x14ac:dyDescent="0.25"/>
  <cols>
    <col min="1" max="1" width="14.5703125" style="1131" customWidth="1"/>
    <col min="2" max="2" width="64.28515625" style="1131" customWidth="1"/>
    <col min="3" max="3" width="14.42578125" style="1131" customWidth="1"/>
    <col min="4" max="4" width="18.5703125" style="1131" customWidth="1"/>
    <col min="5" max="5" width="12.42578125" style="1131" customWidth="1"/>
    <col min="6" max="6" width="36.28515625" style="1131" customWidth="1"/>
    <col min="7" max="7" width="1.5703125" style="1131" hidden="1" customWidth="1"/>
    <col min="8" max="16384" width="9.42578125" style="1131"/>
  </cols>
  <sheetData>
    <row r="1" spans="1:6" ht="15.75" x14ac:dyDescent="0.25">
      <c r="A1" s="1131" t="str">
        <f ca="1">MID(CELL("filename",A1),FIND("]",CELL("filename",A1))+1,256)</f>
        <v>Table A6.7–3</v>
      </c>
      <c r="B1" s="55" t="s">
        <v>1089</v>
      </c>
      <c r="C1" s="54"/>
      <c r="E1" s="1132"/>
    </row>
    <row r="3" spans="1:6" s="6" customFormat="1" ht="14.65" customHeight="1" x14ac:dyDescent="0.25">
      <c r="B3" s="1133" t="s">
        <v>348</v>
      </c>
      <c r="C3" s="1134" t="s">
        <v>1090</v>
      </c>
      <c r="D3" s="1134"/>
      <c r="E3" s="1135"/>
      <c r="F3" s="1136"/>
    </row>
    <row r="4" spans="1:6" s="6" customFormat="1" ht="18" x14ac:dyDescent="0.25">
      <c r="B4" s="1137"/>
      <c r="C4" s="878" t="s">
        <v>1230</v>
      </c>
      <c r="D4" s="862" t="s">
        <v>1231</v>
      </c>
      <c r="E4" s="1138" t="s">
        <v>1232</v>
      </c>
      <c r="F4" s="1136"/>
    </row>
    <row r="5" spans="1:6" s="6" customFormat="1" x14ac:dyDescent="0.25">
      <c r="B5" s="814" t="s">
        <v>1091</v>
      </c>
      <c r="C5" s="1139" t="s">
        <v>1233</v>
      </c>
      <c r="D5" s="1140">
        <f>0.2/1000</f>
        <v>2.0000000000000001E-4</v>
      </c>
      <c r="E5" s="1141">
        <v>5.0000000000000002E-5</v>
      </c>
      <c r="F5" s="1142"/>
    </row>
    <row r="6" spans="1:6" s="6" customFormat="1" ht="14.65" customHeight="1" x14ac:dyDescent="0.25">
      <c r="B6" s="814" t="s">
        <v>1092</v>
      </c>
      <c r="C6" s="1143"/>
      <c r="D6" s="1140">
        <v>0</v>
      </c>
      <c r="E6" s="1141">
        <v>5.0000000000000002E-5</v>
      </c>
      <c r="F6" s="1142"/>
    </row>
    <row r="7" spans="1:6" s="6" customFormat="1" ht="14.65" customHeight="1" x14ac:dyDescent="0.25">
      <c r="B7" s="814" t="s">
        <v>1093</v>
      </c>
      <c r="C7" s="1143"/>
      <c r="D7" s="1140">
        <f>6/1000</f>
        <v>6.0000000000000001E-3</v>
      </c>
      <c r="E7" s="1141">
        <v>5.0000000000000002E-5</v>
      </c>
      <c r="F7" s="1142"/>
    </row>
    <row r="8" spans="1:6" s="6" customFormat="1" ht="14.65" customHeight="1" x14ac:dyDescent="0.25">
      <c r="B8" s="814" t="s">
        <v>1094</v>
      </c>
      <c r="C8" s="1143"/>
      <c r="D8" s="1140">
        <f>188/1000</f>
        <v>0.188</v>
      </c>
      <c r="E8" s="1141">
        <v>5.0000000000000002E-5</v>
      </c>
      <c r="F8" s="1142"/>
    </row>
    <row r="9" spans="1:6" s="6" customFormat="1" ht="14.65" customHeight="1" x14ac:dyDescent="0.25">
      <c r="B9" s="814" t="s">
        <v>1095</v>
      </c>
      <c r="C9" s="1143"/>
      <c r="D9" s="1140">
        <f>60/1000</f>
        <v>0.06</v>
      </c>
      <c r="E9" s="1141">
        <v>5.9999999999999995E-5</v>
      </c>
      <c r="F9" s="1142"/>
    </row>
    <row r="10" spans="1:6" s="6" customFormat="1" ht="14.65" customHeight="1" x14ac:dyDescent="0.25">
      <c r="B10" s="814" t="s">
        <v>1096</v>
      </c>
      <c r="C10" s="1144"/>
      <c r="D10" s="1140">
        <f>237/1000</f>
        <v>0.23699999999999999</v>
      </c>
      <c r="E10" s="1141">
        <f>60/1000/1000</f>
        <v>5.9999999999999995E-5</v>
      </c>
      <c r="F10" s="1142"/>
    </row>
    <row r="11" spans="1:6" s="6" customFormat="1" x14ac:dyDescent="0.25">
      <c r="B11" s="814" t="s">
        <v>1097</v>
      </c>
      <c r="C11" s="1145">
        <f xml:space="preserve"> 0.45 * 3.6666667 * 1000</f>
        <v>1650.0000150000001</v>
      </c>
      <c r="D11" s="1145">
        <v>9.6999999999999993</v>
      </c>
      <c r="E11" s="1141">
        <v>0.99</v>
      </c>
      <c r="F11" s="1142"/>
    </row>
    <row r="12" spans="1:6" s="6" customFormat="1" x14ac:dyDescent="0.25">
      <c r="B12" s="814" t="s">
        <v>1098</v>
      </c>
      <c r="C12" s="1146">
        <f xml:space="preserve"> 0.5 * 0.9 * 3.6666667 * 1000</f>
        <v>1650.0000150000001</v>
      </c>
      <c r="D12" s="1145">
        <v>0.16949152542372881</v>
      </c>
      <c r="E12" s="1147">
        <v>3.1638418079096047</v>
      </c>
      <c r="F12" s="1142"/>
    </row>
    <row r="13" spans="1:6" s="6" customFormat="1" x14ac:dyDescent="0.25">
      <c r="B13" s="1148" t="s">
        <v>1099</v>
      </c>
      <c r="C13" s="1149">
        <v>572</v>
      </c>
      <c r="D13" s="1150">
        <v>2.0000000000000001E-4</v>
      </c>
      <c r="E13" s="1151">
        <v>0.05</v>
      </c>
      <c r="F13" s="1142"/>
    </row>
    <row r="14" spans="1:6" s="6" customFormat="1" x14ac:dyDescent="0.25">
      <c r="B14" s="1152" t="s">
        <v>1100</v>
      </c>
      <c r="C14" s="1153"/>
      <c r="D14" s="1154">
        <v>0.06</v>
      </c>
      <c r="E14" s="1155">
        <v>0.06</v>
      </c>
      <c r="F14" s="1142"/>
    </row>
    <row r="15" spans="1:6" s="6" customFormat="1" x14ac:dyDescent="0.25">
      <c r="B15" s="814" t="s">
        <v>1101</v>
      </c>
      <c r="C15" s="1156">
        <v>1650</v>
      </c>
      <c r="D15" s="1140">
        <v>1.9999999999999998E-4</v>
      </c>
      <c r="E15" s="1141">
        <v>0.45</v>
      </c>
      <c r="F15" s="1142"/>
    </row>
    <row r="16" spans="1:6" s="6" customFormat="1" x14ac:dyDescent="0.25">
      <c r="B16" s="814" t="s">
        <v>1102</v>
      </c>
      <c r="C16" s="1156"/>
      <c r="D16" s="1140">
        <v>0.06</v>
      </c>
      <c r="E16" s="1141">
        <v>0.45</v>
      </c>
      <c r="F16" s="1142"/>
    </row>
    <row r="17" spans="2:7" s="6" customFormat="1" x14ac:dyDescent="0.25">
      <c r="B17" s="814" t="s">
        <v>1103</v>
      </c>
      <c r="C17" s="1156">
        <v>2933.3333600000001</v>
      </c>
      <c r="D17" s="1140">
        <v>1.9999999999999998E-4</v>
      </c>
      <c r="E17" s="1141">
        <v>9.9999999999999992E-2</v>
      </c>
      <c r="F17" s="1142"/>
    </row>
    <row r="18" spans="2:7" s="6" customFormat="1" x14ac:dyDescent="0.25">
      <c r="B18" s="814" t="s">
        <v>1104</v>
      </c>
      <c r="C18" s="1156"/>
      <c r="D18" s="1140">
        <v>0.06</v>
      </c>
      <c r="E18" s="1141">
        <v>9.9999999999999992E-2</v>
      </c>
      <c r="F18" s="1142"/>
    </row>
    <row r="19" spans="2:7" s="6" customFormat="1" x14ac:dyDescent="0.25">
      <c r="B19" s="814" t="s">
        <v>1105</v>
      </c>
      <c r="C19" s="1156"/>
      <c r="D19" s="1140">
        <v>3.0099999999999995E-2</v>
      </c>
      <c r="E19" s="1141">
        <v>9.9999999999999992E-2</v>
      </c>
      <c r="F19" s="1142"/>
    </row>
    <row r="20" spans="2:7" s="6" customFormat="1" x14ac:dyDescent="0.25">
      <c r="B20" s="814" t="s">
        <v>1106</v>
      </c>
      <c r="C20" s="1156">
        <v>1650</v>
      </c>
      <c r="D20" s="1140">
        <v>1.9999999999999998E-4</v>
      </c>
      <c r="E20" s="1141">
        <v>4.9999999999999996E-2</v>
      </c>
      <c r="F20" s="1142"/>
    </row>
    <row r="21" spans="2:7" s="6" customFormat="1" x14ac:dyDescent="0.25">
      <c r="B21" s="814" t="s">
        <v>1107</v>
      </c>
      <c r="C21" s="1156"/>
      <c r="D21" s="1140">
        <v>0</v>
      </c>
      <c r="E21" s="1141">
        <v>4.9999999999999996E-2</v>
      </c>
      <c r="F21" s="1142"/>
    </row>
    <row r="22" spans="2:7" s="6" customFormat="1" x14ac:dyDescent="0.25">
      <c r="B22" s="814" t="s">
        <v>1108</v>
      </c>
      <c r="C22" s="1156"/>
      <c r="D22" s="1140">
        <v>6.0000000000000001E-3</v>
      </c>
      <c r="E22" s="1141">
        <v>4.9999999999999996E-2</v>
      </c>
      <c r="F22" s="1142"/>
    </row>
    <row r="23" spans="2:7" s="6" customFormat="1" x14ac:dyDescent="0.25">
      <c r="B23" s="814" t="s">
        <v>1109</v>
      </c>
      <c r="C23" s="1156"/>
      <c r="D23" s="1140">
        <v>0.188</v>
      </c>
      <c r="E23" s="1141">
        <v>4.9999999999999996E-2</v>
      </c>
      <c r="F23" s="1142"/>
    </row>
    <row r="24" spans="2:7" s="6" customFormat="1" x14ac:dyDescent="0.25">
      <c r="B24" s="814" t="s">
        <v>1110</v>
      </c>
      <c r="C24" s="1156"/>
      <c r="D24" s="1140">
        <v>0.06</v>
      </c>
      <c r="E24" s="1141">
        <v>0.06</v>
      </c>
      <c r="F24" s="1142"/>
    </row>
    <row r="25" spans="2:7" s="6" customFormat="1" x14ac:dyDescent="0.25">
      <c r="B25" s="815" t="s">
        <v>1111</v>
      </c>
      <c r="C25" s="1157"/>
      <c r="D25" s="1158">
        <v>0.23699999999999999</v>
      </c>
      <c r="E25" s="1159">
        <v>0.06</v>
      </c>
      <c r="F25" s="1142"/>
    </row>
    <row r="26" spans="2:7" s="6" customFormat="1" ht="55.15" customHeight="1" x14ac:dyDescent="0.35">
      <c r="B26" s="1160" t="s">
        <v>1234</v>
      </c>
      <c r="C26" s="1161"/>
      <c r="D26" s="1161"/>
      <c r="E26" s="1161"/>
      <c r="F26" s="48"/>
      <c r="G26" s="1162"/>
    </row>
    <row r="27" spans="2:7" x14ac:dyDescent="0.25">
      <c r="B27" s="724"/>
      <c r="C27" s="1163"/>
      <c r="D27" s="1164"/>
      <c r="E27" s="1164"/>
      <c r="F27" s="1165"/>
      <c r="G27" s="1166"/>
    </row>
    <row r="28" spans="2:7" x14ac:dyDescent="0.25">
      <c r="B28" s="1166"/>
      <c r="C28" s="1163"/>
      <c r="D28" s="1164"/>
      <c r="E28" s="1164"/>
      <c r="F28" s="1164"/>
      <c r="G28" s="1166"/>
    </row>
    <row r="29" spans="2:7" x14ac:dyDescent="0.25">
      <c r="C29" s="1167"/>
      <c r="D29" s="1168"/>
      <c r="E29" s="1168"/>
      <c r="F29" s="1168"/>
    </row>
  </sheetData>
  <customSheetViews>
    <customSheetView guid="{0130A164-47D8-42ED-BFB0-B8B31D263DDE}" scale="91" hiddenColumns="1">
      <selection activeCell="A4" sqref="A4"/>
      <pageMargins left="0" right="0" top="0" bottom="0" header="0" footer="0"/>
      <pageSetup orientation="portrait" verticalDpi="0" r:id="rId1"/>
    </customSheetView>
  </customSheetViews>
  <mergeCells count="8">
    <mergeCell ref="B26:E26"/>
    <mergeCell ref="C15:C16"/>
    <mergeCell ref="C17:C19"/>
    <mergeCell ref="C20:C25"/>
    <mergeCell ref="B3:B4"/>
    <mergeCell ref="C3:E3"/>
    <mergeCell ref="C5:C10"/>
    <mergeCell ref="C13:C14"/>
  </mergeCells>
  <pageMargins left="0.7" right="0.7" top="0.75" bottom="0.75" header="0.3" footer="0.3"/>
  <pageSetup orientation="portrait" verticalDpi="0"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46"/>
  <dimension ref="A1:G14"/>
  <sheetViews>
    <sheetView showGridLines="0" zoomScaleNormal="100" workbookViewId="0"/>
  </sheetViews>
  <sheetFormatPr baseColWidth="10" defaultColWidth="9.42578125" defaultRowHeight="15" x14ac:dyDescent="0.25"/>
  <cols>
    <col min="1" max="1" width="14" style="1171" customWidth="1"/>
    <col min="2" max="3" width="23.42578125" style="1171" customWidth="1"/>
    <col min="4" max="4" width="12.5703125" style="1171" customWidth="1"/>
    <col min="5" max="5" width="14.42578125" style="1171" customWidth="1"/>
    <col min="6" max="6" width="13.42578125" style="1171" customWidth="1"/>
    <col min="7" max="7" width="36.7109375" style="1171" customWidth="1"/>
    <col min="8" max="16384" width="9.42578125" style="1171"/>
  </cols>
  <sheetData>
    <row r="1" spans="1:7" x14ac:dyDescent="0.25">
      <c r="A1" s="1171" t="str">
        <f ca="1">MID(CELL("filename",A1),FIND("]",CELL("filename",A1))+1,256)</f>
        <v>Table A6.7–4</v>
      </c>
      <c r="B1" s="1181" t="s">
        <v>1112</v>
      </c>
      <c r="C1" s="1181"/>
      <c r="E1" s="1172"/>
    </row>
    <row r="3" spans="1:7" s="15" customFormat="1" x14ac:dyDescent="0.25">
      <c r="B3" s="1173"/>
      <c r="C3" s="1169" t="s">
        <v>1113</v>
      </c>
      <c r="D3" s="1090" t="s">
        <v>1114</v>
      </c>
      <c r="E3" s="1174"/>
      <c r="F3" s="1174"/>
      <c r="G3" s="1175" t="s">
        <v>782</v>
      </c>
    </row>
    <row r="4" spans="1:7" s="15" customFormat="1" ht="18" x14ac:dyDescent="0.25">
      <c r="B4" s="1173"/>
      <c r="C4" s="1170"/>
      <c r="D4" s="1176" t="s">
        <v>1230</v>
      </c>
      <c r="E4" s="1124" t="s">
        <v>1231</v>
      </c>
      <c r="F4" s="1124" t="s">
        <v>1232</v>
      </c>
      <c r="G4" s="1175"/>
    </row>
    <row r="5" spans="1:7" s="15" customFormat="1" ht="17.25" x14ac:dyDescent="0.25">
      <c r="B5" s="1128" t="s">
        <v>1115</v>
      </c>
      <c r="C5" s="1177" t="s">
        <v>1235</v>
      </c>
      <c r="D5" s="1178" t="s">
        <v>627</v>
      </c>
      <c r="E5" s="1179">
        <v>2.1</v>
      </c>
      <c r="F5" s="1178" t="s">
        <v>627</v>
      </c>
      <c r="G5" s="1178" t="s">
        <v>1116</v>
      </c>
    </row>
    <row r="6" spans="1:7" s="15" customFormat="1" ht="17.25" x14ac:dyDescent="0.25">
      <c r="B6" s="1182" t="s">
        <v>1117</v>
      </c>
      <c r="C6" s="1178" t="s">
        <v>1236</v>
      </c>
      <c r="D6" s="1178" t="s">
        <v>627</v>
      </c>
      <c r="E6" s="1178">
        <v>1.72</v>
      </c>
      <c r="F6" s="1178">
        <v>0.25</v>
      </c>
      <c r="G6" s="1178" t="s">
        <v>1118</v>
      </c>
    </row>
    <row r="7" spans="1:7" s="15" customFormat="1" ht="17.25" x14ac:dyDescent="0.25">
      <c r="B7" s="1183"/>
      <c r="C7" s="1178" t="s">
        <v>1237</v>
      </c>
      <c r="D7" s="1178" t="s">
        <v>627</v>
      </c>
      <c r="E7" s="1178">
        <v>3.54</v>
      </c>
      <c r="F7" s="1178">
        <v>0.18</v>
      </c>
      <c r="G7" s="1178" t="s">
        <v>1118</v>
      </c>
    </row>
    <row r="8" spans="1:7" s="15" customFormat="1" ht="17.25" x14ac:dyDescent="0.25">
      <c r="B8" s="1183"/>
      <c r="C8" s="1178" t="s">
        <v>1238</v>
      </c>
      <c r="D8" s="1178" t="s">
        <v>627</v>
      </c>
      <c r="E8" s="1178">
        <v>1.0900000000000001</v>
      </c>
      <c r="F8" s="1178">
        <v>0.11</v>
      </c>
      <c r="G8" s="1178" t="s">
        <v>1118</v>
      </c>
    </row>
    <row r="9" spans="1:7" s="15" customFormat="1" ht="17.25" x14ac:dyDescent="0.25">
      <c r="B9" s="1184"/>
      <c r="C9" s="1178" t="s">
        <v>1239</v>
      </c>
      <c r="D9" s="1178" t="s">
        <v>627</v>
      </c>
      <c r="E9" s="1178">
        <v>1.51</v>
      </c>
      <c r="F9" s="1178">
        <v>0.18</v>
      </c>
      <c r="G9" s="1178" t="s">
        <v>1118</v>
      </c>
    </row>
    <row r="10" spans="1:7" s="15" customFormat="1" x14ac:dyDescent="0.25">
      <c r="B10" s="15" t="s">
        <v>21</v>
      </c>
    </row>
    <row r="11" spans="1:7" s="15" customFormat="1" x14ac:dyDescent="0.25">
      <c r="B11" s="15" t="s">
        <v>0</v>
      </c>
    </row>
    <row r="12" spans="1:7" x14ac:dyDescent="0.25">
      <c r="B12" s="1180" t="s">
        <v>1240</v>
      </c>
      <c r="C12" s="15"/>
      <c r="D12" s="15"/>
      <c r="E12" s="15"/>
      <c r="F12" s="15"/>
      <c r="G12" s="15"/>
    </row>
    <row r="13" spans="1:7" x14ac:dyDescent="0.25">
      <c r="B13" s="15" t="s">
        <v>1241</v>
      </c>
      <c r="C13" s="15"/>
      <c r="D13" s="15"/>
      <c r="E13" s="15"/>
      <c r="F13" s="15"/>
      <c r="G13" s="15"/>
    </row>
    <row r="14" spans="1:7" x14ac:dyDescent="0.25">
      <c r="B14" s="15"/>
      <c r="C14" s="15"/>
      <c r="D14" s="15"/>
      <c r="E14" s="15"/>
      <c r="F14" s="15"/>
    </row>
  </sheetData>
  <customSheetViews>
    <customSheetView guid="{0130A164-47D8-42ED-BFB0-B8B31D263DDE}" scale="90">
      <selection activeCell="C6" sqref="C6"/>
      <pageMargins left="0" right="0" top="0" bottom="0" header="0" footer="0"/>
      <pageSetup orientation="portrait" r:id="rId1"/>
    </customSheetView>
  </customSheetViews>
  <mergeCells count="5">
    <mergeCell ref="B3:B4"/>
    <mergeCell ref="D3:F3"/>
    <mergeCell ref="G3:G4"/>
    <mergeCell ref="B6:B9"/>
    <mergeCell ref="C3:C4"/>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tint="0.59999389629810485"/>
  </sheetPr>
  <dimension ref="A1:O10"/>
  <sheetViews>
    <sheetView zoomScaleNormal="100" workbookViewId="0">
      <selection activeCell="D19" sqref="D19"/>
    </sheetView>
  </sheetViews>
  <sheetFormatPr baseColWidth="10" defaultColWidth="9.42578125" defaultRowHeight="15.75" x14ac:dyDescent="0.25"/>
  <cols>
    <col min="1" max="1" width="19.42578125" style="4" customWidth="1"/>
    <col min="2" max="12" width="5.5703125" style="4" customWidth="1"/>
    <col min="13" max="13" width="10.5703125" style="4" customWidth="1"/>
    <col min="14" max="16384" width="9.42578125" style="4"/>
  </cols>
  <sheetData>
    <row r="1" spans="1:15" ht="17.25" x14ac:dyDescent="0.3">
      <c r="A1" s="3" t="s">
        <v>141</v>
      </c>
    </row>
    <row r="3" spans="1:15" x14ac:dyDescent="0.25">
      <c r="A3" s="23"/>
      <c r="B3" s="903" t="s">
        <v>111</v>
      </c>
      <c r="C3" s="903"/>
      <c r="D3" s="903"/>
      <c r="E3" s="903"/>
      <c r="F3" s="903"/>
      <c r="G3" s="903"/>
      <c r="H3" s="903"/>
      <c r="I3" s="903"/>
      <c r="J3" s="903"/>
      <c r="K3" s="903"/>
      <c r="L3" s="903"/>
      <c r="M3" s="904"/>
      <c r="N3" s="5"/>
      <c r="O3" s="5"/>
    </row>
    <row r="4" spans="1:15" ht="19.5" customHeight="1" x14ac:dyDescent="0.25">
      <c r="A4" s="25"/>
      <c r="B4" s="28">
        <v>1990</v>
      </c>
      <c r="C4" s="28">
        <v>1991</v>
      </c>
      <c r="D4" s="28">
        <v>1992</v>
      </c>
      <c r="E4" s="28">
        <v>1993</v>
      </c>
      <c r="F4" s="28">
        <v>1994</v>
      </c>
      <c r="G4" s="28">
        <v>1995</v>
      </c>
      <c r="H4" s="28">
        <v>1996</v>
      </c>
      <c r="I4" s="28">
        <v>1997</v>
      </c>
      <c r="J4" s="28">
        <v>1998</v>
      </c>
      <c r="K4" s="28">
        <v>1999</v>
      </c>
      <c r="L4" s="28">
        <v>2000</v>
      </c>
      <c r="M4" s="29" t="s">
        <v>142</v>
      </c>
    </row>
    <row r="5" spans="1:15" x14ac:dyDescent="0.25">
      <c r="A5" s="20" t="s">
        <v>94</v>
      </c>
      <c r="B5" s="905" t="s">
        <v>143</v>
      </c>
      <c r="C5" s="905"/>
      <c r="D5" s="905"/>
      <c r="E5" s="905"/>
      <c r="F5" s="905"/>
      <c r="G5" s="905"/>
      <c r="H5" s="905"/>
      <c r="I5" s="905"/>
      <c r="J5" s="905"/>
      <c r="K5" s="905"/>
      <c r="L5" s="905"/>
      <c r="M5" s="906"/>
    </row>
    <row r="6" spans="1:15" ht="17.25" customHeight="1" x14ac:dyDescent="0.25">
      <c r="A6" s="21" t="s">
        <v>144</v>
      </c>
      <c r="B6" s="22">
        <f>0.021888*1000</f>
        <v>21.888000000000002</v>
      </c>
      <c r="C6" s="22">
        <f>0.022091*1000</f>
        <v>22.091000000000001</v>
      </c>
      <c r="D6" s="22">
        <f>0.022294*1000</f>
        <v>22.294</v>
      </c>
      <c r="E6" s="22">
        <f>0.022497*1000</f>
        <v>22.497</v>
      </c>
      <c r="F6" s="22">
        <f>0.0227*1000</f>
        <v>22.700000000000003</v>
      </c>
      <c r="G6" s="22">
        <f>0.022707*1000</f>
        <v>22.707000000000001</v>
      </c>
      <c r="H6" s="22">
        <f>0.022678*1000</f>
        <v>22.678000000000001</v>
      </c>
      <c r="I6" s="22">
        <f>0.02296*1000</f>
        <v>22.96</v>
      </c>
      <c r="J6" s="22">
        <f>0.023494*1000</f>
        <v>23.494</v>
      </c>
      <c r="K6" s="22">
        <f>0.023692*1000</f>
        <v>23.692</v>
      </c>
      <c r="L6" s="22">
        <f>0.02416*1000</f>
        <v>24.16</v>
      </c>
      <c r="M6" s="24">
        <f>0.02402*1000</f>
        <v>24.02</v>
      </c>
    </row>
    <row r="7" spans="1:15" ht="21.75" customHeight="1" x14ac:dyDescent="0.25">
      <c r="A7" s="30" t="s">
        <v>145</v>
      </c>
      <c r="B7" s="26">
        <f>0.02456*1000</f>
        <v>24.56</v>
      </c>
      <c r="C7" s="26">
        <f>0.024788*1000</f>
        <v>24.788</v>
      </c>
      <c r="D7" s="26">
        <f>0.025016*1000</f>
        <v>25.016000000000002</v>
      </c>
      <c r="E7" s="26">
        <f>0.025243*1000</f>
        <v>25.243000000000002</v>
      </c>
      <c r="F7" s="26">
        <f>0.025471*1000</f>
        <v>25.471</v>
      </c>
      <c r="G7" s="26">
        <f>0.02548*1000</f>
        <v>25.48</v>
      </c>
      <c r="H7" s="26">
        <f>0.025447*1000</f>
        <v>25.446999999999999</v>
      </c>
      <c r="I7" s="26">
        <f>0.025763*1000</f>
        <v>25.763000000000002</v>
      </c>
      <c r="J7" s="26">
        <f>0.026973*1000</f>
        <v>26.972999999999999</v>
      </c>
      <c r="K7" s="26">
        <f>0.027067*1000</f>
        <v>27.067</v>
      </c>
      <c r="L7" s="26">
        <f>0.027602*1000</f>
        <v>27.602</v>
      </c>
      <c r="M7" s="27">
        <f>0.027468*1000</f>
        <v>27.468</v>
      </c>
    </row>
    <row r="8" spans="1:15" x14ac:dyDescent="0.25">
      <c r="A8" s="12" t="s">
        <v>30</v>
      </c>
      <c r="B8" s="14"/>
      <c r="C8" s="14"/>
      <c r="D8" s="14"/>
      <c r="E8" s="14"/>
      <c r="F8" s="14"/>
      <c r="G8" s="14"/>
      <c r="H8" s="14"/>
      <c r="I8" s="14"/>
      <c r="J8" s="14"/>
      <c r="K8" s="14"/>
      <c r="L8" s="14"/>
      <c r="M8" s="14"/>
    </row>
    <row r="9" spans="1:15" x14ac:dyDescent="0.25">
      <c r="A9" s="12" t="s">
        <v>146</v>
      </c>
      <c r="B9" s="14"/>
      <c r="C9" s="14"/>
      <c r="D9" s="14"/>
      <c r="E9" s="14"/>
      <c r="F9" s="14"/>
      <c r="G9" s="14"/>
      <c r="H9" s="14"/>
      <c r="I9" s="14"/>
      <c r="J9" s="14"/>
      <c r="K9" s="14"/>
      <c r="L9" s="14"/>
      <c r="M9" s="14"/>
    </row>
    <row r="10" spans="1:15" x14ac:dyDescent="0.25">
      <c r="A10" s="12" t="s">
        <v>147</v>
      </c>
      <c r="B10" s="14"/>
      <c r="C10" s="14"/>
      <c r="D10" s="14"/>
      <c r="E10" s="14"/>
      <c r="F10" s="14"/>
      <c r="G10" s="14"/>
      <c r="H10" s="14"/>
      <c r="I10" s="14"/>
      <c r="J10" s="14"/>
      <c r="K10" s="14"/>
      <c r="L10" s="14"/>
      <c r="M10" s="14"/>
    </row>
  </sheetData>
  <customSheetViews>
    <customSheetView guid="{0130A164-47D8-42ED-BFB0-B8B31D263DDE}" state="hidden">
      <selection activeCell="D19" sqref="D19"/>
      <pageMargins left="0" right="0" top="0" bottom="0" header="0" footer="0"/>
      <pageSetup orientation="portrait" r:id="rId1"/>
      <headerFooter alignWithMargins="0"/>
    </customSheetView>
  </customSheetViews>
  <mergeCells count="2">
    <mergeCell ref="B3:M3"/>
    <mergeCell ref="B5:M5"/>
  </mergeCell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S29"/>
  <sheetViews>
    <sheetView showGridLines="0" zoomScaleNormal="100" workbookViewId="0"/>
  </sheetViews>
  <sheetFormatPr baseColWidth="10" defaultColWidth="8.5703125" defaultRowHeight="15" x14ac:dyDescent="0.25"/>
  <cols>
    <col min="1" max="1" width="14.5703125" style="6" customWidth="1"/>
    <col min="2" max="2" width="25.42578125" style="6" customWidth="1"/>
    <col min="3" max="3" width="6.42578125" style="6" customWidth="1"/>
    <col min="4" max="4" width="7.42578125" style="6" customWidth="1"/>
    <col min="5" max="5" width="7" style="6" customWidth="1"/>
    <col min="6" max="6" width="7.42578125" style="6" customWidth="1"/>
    <col min="7" max="8" width="6.5703125" style="6" customWidth="1"/>
    <col min="9" max="9" width="7" style="6" customWidth="1"/>
    <col min="10" max="11" width="6.5703125" style="6" customWidth="1"/>
    <col min="12" max="12" width="7.42578125" style="6" customWidth="1"/>
    <col min="13" max="13" width="6.5703125" style="6" customWidth="1"/>
    <col min="14" max="14" width="14.42578125" style="6" customWidth="1"/>
    <col min="15" max="16384" width="8.5703125" style="6"/>
  </cols>
  <sheetData>
    <row r="1" spans="1:19" ht="16.5" x14ac:dyDescent="0.3">
      <c r="A1" s="102" t="str">
        <f ca="1">MID(CELL("filename",A1),FIND("]",CELL("filename",A1))+1,256)</f>
        <v>Table A6.1–8</v>
      </c>
      <c r="B1" s="64" t="s">
        <v>148</v>
      </c>
      <c r="C1" s="64"/>
      <c r="D1" s="64"/>
      <c r="E1" s="64"/>
      <c r="F1" s="64"/>
      <c r="G1" s="64"/>
      <c r="H1" s="64"/>
      <c r="I1" s="64"/>
      <c r="J1" s="64"/>
      <c r="K1" s="64"/>
      <c r="L1" s="64"/>
      <c r="M1" s="64"/>
      <c r="N1" s="64"/>
      <c r="O1" s="98"/>
      <c r="P1" s="15"/>
      <c r="Q1" s="15"/>
      <c r="R1" s="15"/>
      <c r="S1" s="15"/>
    </row>
    <row r="2" spans="1:19" x14ac:dyDescent="0.25">
      <c r="A2" s="102"/>
      <c r="B2" s="64"/>
      <c r="C2" s="64"/>
      <c r="D2" s="64"/>
      <c r="E2" s="64"/>
      <c r="F2" s="64"/>
      <c r="G2" s="64"/>
      <c r="H2" s="64"/>
      <c r="I2" s="64"/>
      <c r="J2" s="64"/>
      <c r="K2" s="64"/>
      <c r="L2" s="64"/>
      <c r="M2" s="64"/>
      <c r="N2" s="64"/>
      <c r="O2" s="98"/>
      <c r="P2" s="15"/>
      <c r="Q2" s="15"/>
      <c r="R2" s="15"/>
      <c r="S2" s="15"/>
    </row>
    <row r="3" spans="1:19" x14ac:dyDescent="0.25">
      <c r="A3" s="102"/>
      <c r="B3" s="571"/>
      <c r="C3" s="910" t="s">
        <v>111</v>
      </c>
      <c r="D3" s="910"/>
      <c r="E3" s="910"/>
      <c r="F3" s="910"/>
      <c r="G3" s="910"/>
      <c r="H3" s="910"/>
      <c r="I3" s="910"/>
      <c r="J3" s="910"/>
      <c r="K3" s="910"/>
      <c r="L3" s="910"/>
      <c r="M3" s="910"/>
      <c r="N3" s="911"/>
      <c r="O3" s="98"/>
      <c r="P3" s="15"/>
      <c r="Q3" s="15"/>
      <c r="R3" s="15"/>
      <c r="S3" s="15"/>
    </row>
    <row r="4" spans="1:19" s="42" customFormat="1" ht="17.850000000000001" customHeight="1" x14ac:dyDescent="0.25">
      <c r="A4" s="103"/>
      <c r="B4" s="112"/>
      <c r="C4" s="104">
        <v>1990</v>
      </c>
      <c r="D4" s="104">
        <v>1991</v>
      </c>
      <c r="E4" s="104">
        <v>1992</v>
      </c>
      <c r="F4" s="104">
        <v>1993</v>
      </c>
      <c r="G4" s="104">
        <v>1994</v>
      </c>
      <c r="H4" s="104">
        <v>1995</v>
      </c>
      <c r="I4" s="104">
        <v>1996</v>
      </c>
      <c r="J4" s="104">
        <v>1997</v>
      </c>
      <c r="K4" s="104">
        <v>1998</v>
      </c>
      <c r="L4" s="104">
        <v>1999</v>
      </c>
      <c r="M4" s="104">
        <v>2000</v>
      </c>
      <c r="N4" s="105" t="s">
        <v>149</v>
      </c>
      <c r="O4" s="106"/>
      <c r="P4" s="41"/>
      <c r="Q4" s="41"/>
      <c r="R4" s="41"/>
      <c r="S4" s="41"/>
    </row>
    <row r="5" spans="1:19" ht="18.75" customHeight="1" x14ac:dyDescent="0.25">
      <c r="A5" s="102"/>
      <c r="B5" s="74" t="s">
        <v>94</v>
      </c>
      <c r="C5" s="907" t="s">
        <v>129</v>
      </c>
      <c r="D5" s="907"/>
      <c r="E5" s="907"/>
      <c r="F5" s="908"/>
      <c r="G5" s="908"/>
      <c r="H5" s="908"/>
      <c r="I5" s="908"/>
      <c r="J5" s="908"/>
      <c r="K5" s="908"/>
      <c r="L5" s="908"/>
      <c r="M5" s="908"/>
      <c r="N5" s="909"/>
      <c r="O5" s="98"/>
      <c r="P5" s="15"/>
      <c r="Q5" s="15"/>
      <c r="R5" s="15"/>
      <c r="S5" s="15"/>
    </row>
    <row r="6" spans="1:19" ht="19.350000000000001" customHeight="1" x14ac:dyDescent="0.25">
      <c r="A6" s="102"/>
      <c r="B6" s="128" t="s">
        <v>150</v>
      </c>
      <c r="C6" s="107">
        <v>21.888000000000002</v>
      </c>
      <c r="D6" s="107">
        <v>22.1</v>
      </c>
      <c r="E6" s="107">
        <v>22.3</v>
      </c>
      <c r="F6" s="107">
        <v>22.497</v>
      </c>
      <c r="G6" s="107">
        <v>22.700000000000003</v>
      </c>
      <c r="H6" s="107">
        <v>22.707000000000001</v>
      </c>
      <c r="I6" s="107">
        <v>22.678000000000001</v>
      </c>
      <c r="J6" s="107">
        <v>22.96</v>
      </c>
      <c r="K6" s="107">
        <v>23.494</v>
      </c>
      <c r="L6" s="107">
        <v>23.692</v>
      </c>
      <c r="M6" s="107">
        <v>24.16</v>
      </c>
      <c r="N6" s="108">
        <v>24.02</v>
      </c>
      <c r="O6" s="64"/>
      <c r="P6" s="15"/>
      <c r="Q6" s="15"/>
      <c r="R6" s="15"/>
      <c r="S6" s="15"/>
    </row>
    <row r="7" spans="1:19" s="42" customFormat="1" ht="23.25" customHeight="1" x14ac:dyDescent="0.25">
      <c r="A7" s="103"/>
      <c r="B7" s="112" t="s">
        <v>151</v>
      </c>
      <c r="C7" s="109">
        <v>24.56</v>
      </c>
      <c r="D7" s="109">
        <v>24.8</v>
      </c>
      <c r="E7" s="109">
        <v>25</v>
      </c>
      <c r="F7" s="109">
        <v>25.243000000000002</v>
      </c>
      <c r="G7" s="109">
        <v>25.471</v>
      </c>
      <c r="H7" s="109">
        <v>25.48</v>
      </c>
      <c r="I7" s="109">
        <v>25.446999999999999</v>
      </c>
      <c r="J7" s="109">
        <v>25.763000000000002</v>
      </c>
      <c r="K7" s="109">
        <v>26.972999999999999</v>
      </c>
      <c r="L7" s="109">
        <v>27.067</v>
      </c>
      <c r="M7" s="109">
        <v>27.602</v>
      </c>
      <c r="N7" s="110">
        <v>27.468</v>
      </c>
      <c r="O7" s="106"/>
      <c r="P7" s="41"/>
      <c r="Q7" s="41"/>
      <c r="R7" s="41"/>
      <c r="S7" s="41"/>
    </row>
    <row r="8" spans="1:19" s="42" customFormat="1" ht="23.25" customHeight="1" x14ac:dyDescent="0.25">
      <c r="A8" s="103"/>
      <c r="B8" s="111"/>
      <c r="C8" s="107"/>
      <c r="D8" s="107"/>
      <c r="E8" s="107"/>
      <c r="F8" s="107"/>
      <c r="G8" s="107"/>
      <c r="H8" s="107"/>
      <c r="I8" s="107"/>
      <c r="J8" s="107"/>
      <c r="K8" s="107"/>
      <c r="L8" s="107"/>
      <c r="M8" s="107"/>
      <c r="N8" s="107"/>
      <c r="O8" s="106"/>
      <c r="P8" s="41"/>
      <c r="Q8" s="41"/>
      <c r="R8" s="41"/>
      <c r="S8" s="41"/>
    </row>
    <row r="9" spans="1:19" x14ac:dyDescent="0.25">
      <c r="A9" s="102"/>
      <c r="B9" s="58" t="s">
        <v>30</v>
      </c>
      <c r="C9" s="64"/>
      <c r="D9" s="64"/>
      <c r="E9" s="64"/>
      <c r="F9" s="64"/>
      <c r="G9" s="64"/>
      <c r="H9" s="64"/>
      <c r="I9" s="64"/>
      <c r="J9" s="64"/>
      <c r="K9" s="64"/>
      <c r="L9" s="64"/>
      <c r="M9" s="64"/>
      <c r="N9" s="64"/>
      <c r="O9" s="98"/>
      <c r="P9" s="15"/>
      <c r="Q9" s="15"/>
      <c r="R9" s="15"/>
      <c r="S9" s="15"/>
    </row>
    <row r="10" spans="1:19" x14ac:dyDescent="0.25">
      <c r="A10" s="102"/>
      <c r="B10" s="58" t="s">
        <v>152</v>
      </c>
      <c r="C10" s="64"/>
      <c r="D10" s="64"/>
      <c r="E10" s="64"/>
      <c r="F10" s="64"/>
      <c r="G10" s="64"/>
      <c r="H10" s="64"/>
      <c r="I10" s="64"/>
      <c r="J10" s="64"/>
      <c r="K10" s="64"/>
      <c r="L10" s="64"/>
      <c r="M10" s="64"/>
      <c r="N10" s="64"/>
      <c r="O10" s="98"/>
      <c r="P10" s="15"/>
      <c r="Q10" s="15"/>
      <c r="R10" s="15"/>
      <c r="S10" s="15"/>
    </row>
    <row r="11" spans="1:19" x14ac:dyDescent="0.25">
      <c r="A11" s="102"/>
      <c r="B11" s="58" t="s">
        <v>153</v>
      </c>
      <c r="C11" s="64"/>
      <c r="D11" s="64"/>
      <c r="E11" s="64"/>
      <c r="F11" s="64"/>
      <c r="G11" s="64"/>
      <c r="H11" s="64"/>
      <c r="I11" s="64"/>
      <c r="J11" s="64"/>
      <c r="K11" s="64"/>
      <c r="L11" s="64"/>
      <c r="M11" s="64"/>
      <c r="N11" s="64"/>
      <c r="O11" s="98"/>
      <c r="P11" s="15"/>
      <c r="Q11" s="15"/>
      <c r="R11" s="15"/>
      <c r="S11" s="15"/>
    </row>
    <row r="12" spans="1:19" x14ac:dyDescent="0.25">
      <c r="A12" s="102"/>
      <c r="B12" s="98"/>
      <c r="C12" s="98"/>
      <c r="D12" s="98"/>
      <c r="E12" s="98"/>
      <c r="F12" s="98"/>
      <c r="G12" s="98"/>
      <c r="H12" s="98"/>
      <c r="I12" s="98"/>
      <c r="J12" s="98"/>
      <c r="K12" s="98"/>
      <c r="L12" s="98"/>
      <c r="M12" s="98"/>
      <c r="N12" s="98"/>
      <c r="O12" s="98"/>
      <c r="P12" s="15"/>
      <c r="Q12" s="15"/>
      <c r="R12" s="15"/>
      <c r="S12" s="15"/>
    </row>
    <row r="13" spans="1:19" x14ac:dyDescent="0.25">
      <c r="A13" s="102"/>
      <c r="B13" s="98"/>
      <c r="C13" s="98"/>
      <c r="D13" s="98"/>
      <c r="E13" s="98"/>
      <c r="F13" s="98"/>
      <c r="G13" s="98"/>
      <c r="H13" s="98"/>
      <c r="I13" s="98"/>
      <c r="J13" s="98"/>
      <c r="K13" s="98"/>
      <c r="L13" s="98"/>
      <c r="M13" s="98"/>
      <c r="N13" s="98"/>
      <c r="O13" s="98"/>
      <c r="P13" s="15"/>
      <c r="Q13" s="15"/>
      <c r="R13" s="15"/>
      <c r="S13" s="15"/>
    </row>
    <row r="14" spans="1:19" x14ac:dyDescent="0.25">
      <c r="B14" s="15"/>
      <c r="C14" s="15"/>
      <c r="D14" s="15"/>
      <c r="E14" s="15"/>
      <c r="F14" s="15"/>
      <c r="G14" s="15"/>
      <c r="H14" s="15"/>
      <c r="I14" s="15"/>
      <c r="J14" s="15"/>
      <c r="K14" s="15"/>
      <c r="L14" s="15"/>
      <c r="M14" s="15"/>
      <c r="N14" s="15"/>
      <c r="O14" s="15"/>
      <c r="P14" s="15"/>
      <c r="Q14" s="15"/>
      <c r="R14" s="15"/>
      <c r="S14" s="15"/>
    </row>
    <row r="15" spans="1:19" x14ac:dyDescent="0.25">
      <c r="B15" s="15"/>
      <c r="C15" s="15"/>
      <c r="D15" s="15"/>
      <c r="E15" s="15"/>
      <c r="F15" s="15"/>
      <c r="G15" s="15"/>
      <c r="H15" s="15"/>
      <c r="I15" s="15"/>
      <c r="J15" s="15"/>
      <c r="K15" s="15"/>
      <c r="L15" s="15"/>
      <c r="M15" s="15"/>
      <c r="N15" s="15"/>
      <c r="O15" s="15"/>
      <c r="P15" s="15"/>
      <c r="Q15" s="15"/>
      <c r="R15" s="15"/>
      <c r="S15" s="15"/>
    </row>
    <row r="16" spans="1:19" x14ac:dyDescent="0.25">
      <c r="B16" s="15"/>
      <c r="C16" s="15"/>
      <c r="D16" s="15"/>
      <c r="E16" s="15"/>
      <c r="F16" s="15"/>
      <c r="G16" s="15"/>
      <c r="H16" s="15"/>
      <c r="I16" s="15"/>
      <c r="J16" s="15"/>
      <c r="K16" s="15"/>
      <c r="L16" s="15"/>
      <c r="M16" s="15"/>
      <c r="N16" s="15"/>
      <c r="O16" s="15"/>
      <c r="P16" s="15"/>
      <c r="Q16" s="15"/>
      <c r="R16" s="15"/>
      <c r="S16" s="15"/>
    </row>
    <row r="17" spans="2:19" x14ac:dyDescent="0.25">
      <c r="B17" s="15"/>
      <c r="C17" s="15"/>
      <c r="D17" s="15"/>
      <c r="E17" s="15"/>
      <c r="F17" s="15"/>
      <c r="G17" s="15"/>
      <c r="H17" s="15"/>
      <c r="I17" s="15"/>
      <c r="J17" s="15"/>
      <c r="K17" s="15"/>
      <c r="L17" s="15"/>
      <c r="M17" s="15"/>
      <c r="N17" s="15"/>
      <c r="O17" s="15"/>
      <c r="P17" s="15"/>
      <c r="Q17" s="15"/>
      <c r="R17" s="15"/>
      <c r="S17" s="15"/>
    </row>
    <row r="18" spans="2:19" x14ac:dyDescent="0.25">
      <c r="B18" s="15"/>
      <c r="C18" s="15"/>
      <c r="D18" s="15"/>
      <c r="E18" s="15"/>
      <c r="F18" s="15"/>
      <c r="G18" s="15"/>
      <c r="H18" s="15"/>
      <c r="I18" s="15"/>
      <c r="J18" s="15"/>
      <c r="K18" s="15"/>
      <c r="L18" s="15"/>
      <c r="M18" s="15"/>
      <c r="N18" s="15"/>
      <c r="O18" s="15"/>
      <c r="P18" s="15"/>
      <c r="Q18" s="15"/>
      <c r="R18" s="15"/>
      <c r="S18" s="15"/>
    </row>
    <row r="19" spans="2:19" x14ac:dyDescent="0.25">
      <c r="B19" s="15"/>
      <c r="C19" s="15"/>
      <c r="D19" s="15"/>
      <c r="E19" s="15"/>
      <c r="F19" s="15"/>
      <c r="G19" s="15"/>
      <c r="H19" s="15"/>
      <c r="I19" s="15"/>
      <c r="J19" s="15"/>
      <c r="K19" s="15"/>
      <c r="L19" s="15"/>
      <c r="M19" s="15"/>
      <c r="N19" s="15"/>
      <c r="O19" s="15"/>
      <c r="P19" s="15"/>
      <c r="Q19" s="15"/>
      <c r="R19" s="15"/>
      <c r="S19" s="15"/>
    </row>
    <row r="20" spans="2:19" x14ac:dyDescent="0.25">
      <c r="B20" s="15"/>
      <c r="C20" s="15"/>
      <c r="D20" s="15"/>
      <c r="E20" s="15"/>
      <c r="F20" s="15"/>
      <c r="G20" s="15"/>
      <c r="H20" s="15"/>
      <c r="I20" s="15"/>
      <c r="J20" s="15"/>
      <c r="K20" s="15"/>
      <c r="L20" s="15"/>
      <c r="M20" s="15"/>
      <c r="N20" s="15"/>
      <c r="O20" s="15"/>
      <c r="P20" s="15"/>
      <c r="Q20" s="15"/>
      <c r="R20" s="15"/>
      <c r="S20" s="15"/>
    </row>
    <row r="21" spans="2:19" x14ac:dyDescent="0.25">
      <c r="B21" s="15"/>
      <c r="C21" s="15"/>
      <c r="D21" s="15"/>
      <c r="E21" s="15"/>
      <c r="F21" s="15"/>
      <c r="G21" s="15"/>
      <c r="H21" s="15"/>
      <c r="I21" s="15"/>
      <c r="J21" s="15"/>
      <c r="K21" s="15"/>
      <c r="L21" s="15"/>
      <c r="M21" s="15"/>
      <c r="N21" s="15"/>
      <c r="O21" s="15"/>
      <c r="P21" s="15"/>
      <c r="Q21" s="15"/>
      <c r="R21" s="15"/>
      <c r="S21" s="15"/>
    </row>
    <row r="22" spans="2:19" x14ac:dyDescent="0.25">
      <c r="B22" s="15"/>
      <c r="C22" s="15"/>
      <c r="D22" s="15"/>
      <c r="E22" s="15"/>
      <c r="F22" s="15"/>
      <c r="G22" s="15"/>
      <c r="H22" s="15"/>
      <c r="I22" s="15"/>
      <c r="J22" s="15"/>
      <c r="K22" s="15"/>
      <c r="L22" s="15"/>
      <c r="M22" s="15"/>
      <c r="N22" s="15"/>
      <c r="O22" s="15"/>
      <c r="P22" s="15"/>
      <c r="Q22" s="15"/>
      <c r="R22" s="15"/>
      <c r="S22" s="15"/>
    </row>
    <row r="23" spans="2:19" x14ac:dyDescent="0.25">
      <c r="B23" s="15"/>
      <c r="C23" s="15"/>
      <c r="D23" s="15"/>
      <c r="E23" s="15"/>
      <c r="F23" s="15"/>
      <c r="G23" s="15"/>
      <c r="H23" s="15"/>
      <c r="I23" s="15"/>
      <c r="J23" s="15"/>
      <c r="K23" s="15"/>
      <c r="L23" s="15"/>
      <c r="M23" s="15"/>
      <c r="N23" s="15"/>
      <c r="O23" s="15"/>
      <c r="P23" s="15"/>
      <c r="Q23" s="15"/>
      <c r="R23" s="15"/>
      <c r="S23" s="15"/>
    </row>
    <row r="24" spans="2:19" x14ac:dyDescent="0.25">
      <c r="B24" s="15"/>
      <c r="C24" s="15"/>
      <c r="D24" s="15"/>
      <c r="E24" s="15"/>
      <c r="F24" s="15"/>
      <c r="G24" s="15"/>
      <c r="H24" s="15"/>
      <c r="I24" s="15"/>
      <c r="J24" s="15"/>
      <c r="K24" s="15"/>
      <c r="L24" s="15"/>
      <c r="M24" s="15"/>
      <c r="N24" s="15"/>
      <c r="O24" s="15"/>
      <c r="P24" s="15"/>
      <c r="Q24" s="15"/>
      <c r="R24" s="15"/>
      <c r="S24" s="15"/>
    </row>
    <row r="25" spans="2:19" x14ac:dyDescent="0.25">
      <c r="B25" s="15"/>
      <c r="C25" s="15"/>
      <c r="D25" s="15"/>
      <c r="E25" s="15"/>
      <c r="F25" s="15"/>
      <c r="G25" s="15"/>
      <c r="H25" s="15"/>
      <c r="I25" s="15"/>
      <c r="J25" s="15"/>
      <c r="K25" s="15"/>
      <c r="L25" s="15"/>
      <c r="M25" s="15"/>
      <c r="N25" s="15"/>
      <c r="O25" s="15"/>
      <c r="P25" s="15"/>
      <c r="Q25" s="15"/>
      <c r="R25" s="15"/>
      <c r="S25" s="15"/>
    </row>
    <row r="26" spans="2:19" x14ac:dyDescent="0.25">
      <c r="B26" s="15"/>
      <c r="C26" s="15"/>
      <c r="D26" s="15"/>
      <c r="E26" s="15"/>
      <c r="F26" s="15"/>
      <c r="G26" s="15"/>
      <c r="H26" s="15"/>
      <c r="I26" s="15"/>
      <c r="J26" s="15"/>
      <c r="K26" s="15"/>
      <c r="L26" s="15"/>
      <c r="M26" s="15"/>
      <c r="N26" s="15"/>
      <c r="O26" s="15"/>
      <c r="P26" s="15"/>
      <c r="Q26" s="15"/>
      <c r="R26" s="15"/>
      <c r="S26" s="15"/>
    </row>
    <row r="27" spans="2:19" x14ac:dyDescent="0.25">
      <c r="B27" s="15"/>
      <c r="C27" s="15"/>
      <c r="D27" s="15"/>
      <c r="E27" s="15"/>
      <c r="F27" s="15"/>
      <c r="G27" s="15"/>
      <c r="H27" s="15"/>
      <c r="I27" s="15"/>
      <c r="J27" s="15"/>
      <c r="K27" s="15"/>
      <c r="L27" s="15"/>
      <c r="M27" s="15"/>
      <c r="N27" s="15"/>
      <c r="O27" s="15"/>
      <c r="P27" s="15"/>
      <c r="Q27" s="15"/>
      <c r="R27" s="15"/>
      <c r="S27" s="15"/>
    </row>
    <row r="28" spans="2:19" x14ac:dyDescent="0.25">
      <c r="B28" s="15"/>
      <c r="C28" s="15"/>
      <c r="D28" s="15"/>
      <c r="E28" s="15"/>
      <c r="F28" s="15"/>
      <c r="G28" s="15"/>
      <c r="H28" s="15"/>
      <c r="I28" s="15"/>
      <c r="J28" s="15"/>
      <c r="K28" s="15"/>
      <c r="L28" s="15"/>
      <c r="M28" s="15"/>
      <c r="N28" s="15"/>
      <c r="O28" s="15"/>
      <c r="P28" s="15"/>
      <c r="Q28" s="15"/>
      <c r="R28" s="15"/>
      <c r="S28" s="15"/>
    </row>
    <row r="29" spans="2:19" x14ac:dyDescent="0.25">
      <c r="B29" s="15"/>
      <c r="C29" s="15"/>
      <c r="D29" s="15"/>
      <c r="E29" s="15"/>
      <c r="F29" s="15"/>
      <c r="G29" s="15"/>
      <c r="H29" s="15"/>
      <c r="I29" s="15"/>
      <c r="J29" s="15"/>
      <c r="K29" s="15"/>
      <c r="L29" s="15"/>
      <c r="M29" s="15"/>
      <c r="N29" s="15"/>
      <c r="O29" s="15"/>
      <c r="P29" s="15"/>
      <c r="Q29" s="15"/>
      <c r="R29" s="15"/>
      <c r="S29" s="15"/>
    </row>
  </sheetData>
  <customSheetViews>
    <customSheetView guid="{0130A164-47D8-42ED-BFB0-B8B31D263DDE}" scale="82">
      <selection activeCell="B3" sqref="B3:N11"/>
      <pageMargins left="0" right="0" top="0" bottom="0" header="0" footer="0"/>
      <pageSetup orientation="portrait" verticalDpi="0" r:id="rId1"/>
    </customSheetView>
  </customSheetViews>
  <mergeCells count="2">
    <mergeCell ref="C5:N5"/>
    <mergeCell ref="C3:N3"/>
  </mergeCells>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nventory xmlns="1e233e31-db2f-4d4d-a3e1-1651fd76a6c4">NIR</Inventory>
    <Report_x0020_Component xmlns="1e233e31-db2f-4d4d-a3e1-1651fd76a6c4">NIR Annex</Report_x0020_Component>
    <Language xmlns="1e233e31-db2f-4d4d-a3e1-1651fd76a6c4">EN</Language>
    <Ch_x002f_An_x0020__x0023_ xmlns="1e233e31-db2f-4d4d-a3e1-1651fd76a6c4">11. Annex 6</Ch_x002f_An_x0020__x0023_>
    <File_x0020_Type0 xmlns="1e233e31-db2f-4d4d-a3e1-1651fd76a6c4">Tables</File_x0020_Type0>
    <Due_x0020_Date xmlns="1e233e31-db2f-4d4d-a3e1-1651fd76a6c4">2023-01-23T05:00:00+00:00</Due_x0020_Dat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ca03796fb2c72ce2f40d8fb4e668ebc8">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14ed854f3bd9f2a0f951065684c794c8"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244CD2-E096-4B49-932D-11EFB9E9B3F9}">
  <ds:schemaRefs>
    <ds:schemaRef ds:uri="http://schemas.microsoft.com/office/2006/metadata/properties"/>
    <ds:schemaRef ds:uri="1e233e31-db2f-4d4d-a3e1-1651fd76a6c4"/>
  </ds:schemaRefs>
</ds:datastoreItem>
</file>

<file path=customXml/itemProps2.xml><?xml version="1.0" encoding="utf-8"?>
<ds:datastoreItem xmlns:ds="http://schemas.openxmlformats.org/officeDocument/2006/customXml" ds:itemID="{F7DF6E92-6BA2-462F-BA36-72E178F806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F38484-68C5-47D3-B4E2-2328147A5F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75</vt:i4>
      </vt:variant>
      <vt:variant>
        <vt:lpstr>Plages nommées</vt:lpstr>
      </vt:variant>
      <vt:variant>
        <vt:i4>22</vt:i4>
      </vt:variant>
    </vt:vector>
  </HeadingPairs>
  <TitlesOfParts>
    <vt:vector size="97" baseType="lpstr">
      <vt:lpstr>Table A6.1–1</vt:lpstr>
      <vt:lpstr>Table A6.1–2</vt:lpstr>
      <vt:lpstr>Table A6.1–3</vt:lpstr>
      <vt:lpstr>Table A6.1–4</vt:lpstr>
      <vt:lpstr>Table A6.1–5</vt:lpstr>
      <vt:lpstr>Table A6.1–6</vt:lpstr>
      <vt:lpstr>Table A6.1–7</vt:lpstr>
      <vt:lpstr>A6-6</vt:lpstr>
      <vt:lpstr>Table A6.1–8</vt:lpstr>
      <vt:lpstr>Table A6.1–9</vt:lpstr>
      <vt:lpstr>Table A6.1–10</vt:lpstr>
      <vt:lpstr>Table A6.1–11</vt:lpstr>
      <vt:lpstr>Table A6.1–12</vt:lpstr>
      <vt:lpstr>Table A6.1–13</vt:lpstr>
      <vt:lpstr>Table A6.1–14</vt:lpstr>
      <vt:lpstr>Table A6.1–15</vt:lpstr>
      <vt:lpstr>Table A6.2–1</vt:lpstr>
      <vt:lpstr>Table A6.2–2</vt:lpstr>
      <vt:lpstr>Table A6.2-3</vt:lpstr>
      <vt:lpstr>Table A6.2–4</vt:lpstr>
      <vt:lpstr>Table A6.2–5</vt:lpstr>
      <vt:lpstr>Table A6.2–6</vt:lpstr>
      <vt:lpstr>Table A6.2–7</vt:lpstr>
      <vt:lpstr>Table A6.2–8</vt:lpstr>
      <vt:lpstr>Table A6.2–9</vt:lpstr>
      <vt:lpstr>Table A6.2–10</vt:lpstr>
      <vt:lpstr>Table A6.2–11</vt:lpstr>
      <vt:lpstr>Table A6.2–12</vt:lpstr>
      <vt:lpstr>Table A6.3–1</vt:lpstr>
      <vt:lpstr>Table A6.3–2</vt:lpstr>
      <vt:lpstr>Table A6.3–3</vt:lpstr>
      <vt:lpstr>Table A6.4–1</vt:lpstr>
      <vt:lpstr>Table A6.4–2</vt:lpstr>
      <vt:lpstr>Table A6.4–3</vt:lpstr>
      <vt:lpstr>Table A6.4–4</vt:lpstr>
      <vt:lpstr>Table A6.4–5</vt:lpstr>
      <vt:lpstr>Table A6.4–6</vt:lpstr>
      <vt:lpstr>Table A6.4–7</vt:lpstr>
      <vt:lpstr>Table A6.4–8</vt:lpstr>
      <vt:lpstr>Table A6.4–9</vt:lpstr>
      <vt:lpstr>Table A6.4–10</vt:lpstr>
      <vt:lpstr>Table A6.4–11</vt:lpstr>
      <vt:lpstr>Table A6.4–12</vt:lpstr>
      <vt:lpstr>Table A6.4–13</vt:lpstr>
      <vt:lpstr>Table A6.4–14</vt:lpstr>
      <vt:lpstr>Table A6.4–15</vt:lpstr>
      <vt:lpstr>Table A6.4–16</vt:lpstr>
      <vt:lpstr>Table A6.4–17</vt:lpstr>
      <vt:lpstr>Table A6.4–18</vt:lpstr>
      <vt:lpstr>Table A6.4–19</vt:lpstr>
      <vt:lpstr>Table A6.4–20</vt:lpstr>
      <vt:lpstr>Table A6.4–21</vt:lpstr>
      <vt:lpstr>Table A6.4–22</vt:lpstr>
      <vt:lpstr>Table A6.4–23</vt:lpstr>
      <vt:lpstr>Table A6.4–24</vt:lpstr>
      <vt:lpstr>Table A6.4–25</vt:lpstr>
      <vt:lpstr>Table A6.4–26</vt:lpstr>
      <vt:lpstr>Table A6.4–27</vt:lpstr>
      <vt:lpstr>Table A6.4–28</vt:lpstr>
      <vt:lpstr>Table A6.4–29</vt:lpstr>
      <vt:lpstr>Table A6.5–1</vt:lpstr>
      <vt:lpstr>Table A6.5–2</vt:lpstr>
      <vt:lpstr>Table A6.5–3</vt:lpstr>
      <vt:lpstr>Table A6.5–4</vt:lpstr>
      <vt:lpstr>Table A6.5–5</vt:lpstr>
      <vt:lpstr>Table A6.5-6</vt:lpstr>
      <vt:lpstr>Table A6.5–7</vt:lpstr>
      <vt:lpstr>Table A6.5–8</vt:lpstr>
      <vt:lpstr>Table A6.5–9</vt:lpstr>
      <vt:lpstr>Table A6.6–1</vt:lpstr>
      <vt:lpstr>Table A6.6–2</vt:lpstr>
      <vt:lpstr>Table A6.7–1</vt:lpstr>
      <vt:lpstr>Table A6.7–2</vt:lpstr>
      <vt:lpstr>Table A6.7–3</vt:lpstr>
      <vt:lpstr>Table A6.7–4</vt:lpstr>
      <vt:lpstr>'Table A6.4–6'!_Ref305156151</vt:lpstr>
      <vt:lpstr>'Table A6.4–7'!_Ref305156151</vt:lpstr>
      <vt:lpstr>'Table A6.5–7'!_Ref305592772</vt:lpstr>
      <vt:lpstr>'Table A6.5–9'!_Ref305592854</vt:lpstr>
      <vt:lpstr>'Table A6.5–4'!_Ref305593067</vt:lpstr>
      <vt:lpstr>'Table A6.4–26'!_Ref500144130</vt:lpstr>
      <vt:lpstr>'Table A6.4–12'!_Toc513453136</vt:lpstr>
      <vt:lpstr>'Table A6.4–13'!_Toc513453138</vt:lpstr>
      <vt:lpstr>'Table A6.4–15'!_Toc513453139</vt:lpstr>
      <vt:lpstr>'Table A6.4–14'!_Toc513453140</vt:lpstr>
      <vt:lpstr>'Table A6.4–16'!_Toc513453141</vt:lpstr>
      <vt:lpstr>'Table A6.4–18'!_Toc513453142</vt:lpstr>
      <vt:lpstr>'Table A6.4–19'!_Toc513453143</vt:lpstr>
      <vt:lpstr>'Table A6.4–20'!_Toc513453144</vt:lpstr>
      <vt:lpstr>'Table A6.4–22'!_Toc513453146</vt:lpstr>
      <vt:lpstr>'Table A6.4–25'!_Toc513453146</vt:lpstr>
      <vt:lpstr>'Table A6.4–23'!_Toc513453147</vt:lpstr>
      <vt:lpstr>'Table A6.4–24'!_Toc513453147</vt:lpstr>
      <vt:lpstr>'Table A6.4–27'!_Toc513453149</vt:lpstr>
      <vt:lpstr>'Table A6.4–28'!_Toc513453150</vt:lpstr>
      <vt:lpstr>'Table A6.4–29'!_Toc513453151</vt:lpstr>
      <vt:lpstr>B0</vt:lpstr>
    </vt:vector>
  </TitlesOfParts>
  <Manager/>
  <Company>Environment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Tables for Annex 6 - Emission Factors</dc:title>
  <dc:subject/>
  <dc:creator>Jackie Mercer</dc:creator>
  <cp:keywords/>
  <dc:description/>
  <cp:lastModifiedBy>Pelland St-Pierre,Raphaelle (ECCC)</cp:lastModifiedBy>
  <cp:revision/>
  <dcterms:created xsi:type="dcterms:W3CDTF">2011-12-02T18:07:43Z</dcterms:created>
  <dcterms:modified xsi:type="dcterms:W3CDTF">2024-04-04T20:50:13Z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0x01010014B5861903FAA549B5BD3A6CF79A2E1D</vt:lpwstr>
  </property>
  <property fmtid="{D5CDD505-2E9C-101B-9397-08002B2CF9AE}" pid="3" name="_Version">
    <vt:lpwstr>1.0</vt:lpwstr>
  </property>
</Properties>
</file>