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C:\Users\njuda\Documents\.MYB\"/>
    </mc:Choice>
  </mc:AlternateContent>
  <xr:revisionPtr revIDLastSave="0" documentId="13_ncr:1_{4ED1C739-B0AF-43E1-B4B0-8C16B129B9D6}" xr6:coauthVersionLast="47" xr6:coauthVersionMax="47" xr10:uidLastSave="{00000000-0000-0000-0000-000000000000}"/>
  <bookViews>
    <workbookView xWindow="28680" yWindow="-120" windowWidth="29040" windowHeight="17520" xr2:uid="{00000000-000D-0000-FFFF-FFFF00000000}"/>
  </bookViews>
  <sheets>
    <sheet name="Text" sheetId="11" r:id="rId1"/>
    <sheet name="T1" sheetId="1" r:id="rId2"/>
    <sheet name="T2" sheetId="2" r:id="rId3"/>
    <sheet name="T3" sheetId="3" r:id="rId4"/>
    <sheet name="T4" sheetId="10" r:id="rId5"/>
  </sheet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23" i="10" l="1"/>
  <c r="AE23" i="10" s="1"/>
  <c r="W23" i="10"/>
  <c r="Y23" i="10" s="1"/>
  <c r="Q23" i="10"/>
  <c r="S23" i="10" s="1"/>
  <c r="K23" i="10"/>
  <c r="M23" i="10" s="1"/>
  <c r="E23" i="10"/>
  <c r="G23" i="10" s="1"/>
  <c r="AC21" i="10"/>
  <c r="AE21" i="10" s="1"/>
  <c r="W21" i="10"/>
  <c r="Y21" i="10" s="1"/>
  <c r="Q21" i="10"/>
  <c r="S21" i="10" s="1"/>
  <c r="K21" i="10"/>
  <c r="M21" i="10" s="1"/>
  <c r="E21" i="10"/>
  <c r="G21" i="10" s="1"/>
  <c r="Q20" i="10"/>
  <c r="S20" i="10" s="1"/>
  <c r="AE19" i="10"/>
  <c r="AC19" i="10"/>
  <c r="Y19" i="10"/>
  <c r="W19" i="10"/>
  <c r="S19" i="10"/>
  <c r="Q19" i="10"/>
  <c r="M19" i="10"/>
  <c r="K19" i="10"/>
  <c r="G19" i="10"/>
  <c r="E19" i="10"/>
  <c r="AC18" i="10"/>
  <c r="AE18" i="10" s="1"/>
  <c r="W18" i="10"/>
  <c r="Y18" i="10" s="1"/>
  <c r="Q18" i="10"/>
  <c r="S18" i="10" s="1"/>
  <c r="K18" i="10"/>
  <c r="M18" i="10" s="1"/>
  <c r="E18" i="10"/>
  <c r="G18" i="10" s="1"/>
  <c r="W17" i="10"/>
  <c r="Y17" i="10" s="1"/>
  <c r="Q17" i="10"/>
  <c r="S17" i="10" s="1"/>
  <c r="K17" i="10"/>
  <c r="M17" i="10" s="1"/>
  <c r="E17" i="10"/>
  <c r="G17" i="10" s="1"/>
  <c r="AE16" i="10"/>
  <c r="AC16" i="10"/>
  <c r="Y16" i="10"/>
  <c r="W16" i="10"/>
  <c r="S16" i="10"/>
  <c r="Q16" i="10"/>
  <c r="M16" i="10"/>
  <c r="K16" i="10"/>
  <c r="G16" i="10"/>
  <c r="E16" i="10"/>
  <c r="W14" i="10"/>
  <c r="Y14" i="10" s="1"/>
  <c r="Q14" i="10"/>
  <c r="S14" i="10" s="1"/>
  <c r="AC13" i="10"/>
  <c r="AE13" i="10" s="1"/>
  <c r="W13" i="10"/>
  <c r="Y13" i="10" s="1"/>
  <c r="Q13" i="10"/>
  <c r="S13" i="10" s="1"/>
  <c r="K13" i="10"/>
  <c r="M13" i="10" s="1"/>
  <c r="E13" i="10"/>
  <c r="G13" i="10" s="1"/>
  <c r="AC12" i="10"/>
  <c r="AE12" i="10" s="1"/>
  <c r="W12" i="10"/>
  <c r="Y12" i="10" s="1"/>
  <c r="Q12" i="10"/>
  <c r="S12" i="10" s="1"/>
  <c r="K12" i="10"/>
  <c r="M12" i="10" s="1"/>
  <c r="E12" i="10"/>
  <c r="G12" i="10" s="1"/>
  <c r="AC11" i="10"/>
  <c r="AE11" i="10" s="1"/>
  <c r="W11" i="10"/>
  <c r="Y11" i="10" s="1"/>
  <c r="Q11" i="10"/>
  <c r="S11" i="10" s="1"/>
  <c r="K11" i="10"/>
  <c r="M11" i="10" s="1"/>
  <c r="E11" i="10"/>
  <c r="G11" i="10" s="1"/>
  <c r="AE10" i="10"/>
  <c r="AC10" i="10"/>
  <c r="Y10" i="10"/>
  <c r="W10" i="10"/>
  <c r="S10" i="10"/>
  <c r="Q10" i="10"/>
  <c r="M10" i="10"/>
  <c r="K10" i="10"/>
  <c r="G10" i="10"/>
  <c r="E10" i="10"/>
</calcChain>
</file>

<file path=xl/sharedStrings.xml><?xml version="1.0" encoding="utf-8"?>
<sst xmlns="http://schemas.openxmlformats.org/spreadsheetml/2006/main" count="301" uniqueCount="120">
  <si>
    <t>TABLE 1</t>
  </si>
  <si>
    <r>
      <t>SALIENT LITHIUM STATISTICS</t>
    </r>
    <r>
      <rPr>
        <vertAlign val="superscript"/>
        <sz val="8"/>
        <color indexed="8"/>
        <rFont val="Times New Roman"/>
        <family val="1"/>
      </rPr>
      <t>1</t>
    </r>
  </si>
  <si>
    <t>United States:</t>
  </si>
  <si>
    <t>Production</t>
  </si>
  <si>
    <t>W</t>
  </si>
  <si>
    <t>TABLE 2</t>
  </si>
  <si>
    <t>Gross weight</t>
  </si>
  <si>
    <r>
      <t>Value</t>
    </r>
    <r>
      <rPr>
        <vertAlign val="superscript"/>
        <sz val="8"/>
        <color indexed="8"/>
        <rFont val="Times New Roman"/>
        <family val="1"/>
      </rPr>
      <t>2</t>
    </r>
  </si>
  <si>
    <t>(thousands)</t>
  </si>
  <si>
    <t>Lithium carbonate:</t>
  </si>
  <si>
    <t>Belgium</t>
  </si>
  <si>
    <t>Canada</t>
  </si>
  <si>
    <t>China</t>
  </si>
  <si>
    <t>Germany</t>
  </si>
  <si>
    <t>India</t>
  </si>
  <si>
    <t>Korea, Republic of</t>
  </si>
  <si>
    <t>Mexico</t>
  </si>
  <si>
    <t>United Kingdom</t>
  </si>
  <si>
    <t>Other</t>
  </si>
  <si>
    <t>Total</t>
  </si>
  <si>
    <t>Japan</t>
  </si>
  <si>
    <t>Lithium hydroxide:</t>
  </si>
  <si>
    <t>Argentina</t>
  </si>
  <si>
    <t>Australia</t>
  </si>
  <si>
    <t>Colombia</t>
  </si>
  <si>
    <t>Egypt</t>
  </si>
  <si>
    <t>Russia</t>
  </si>
  <si>
    <t>Singapore</t>
  </si>
  <si>
    <t>Taiwan</t>
  </si>
  <si>
    <t>Thailand</t>
  </si>
  <si>
    <t>Source: U.S. Census Bureau.</t>
  </si>
  <si>
    <r>
      <rPr>
        <vertAlign val="superscript"/>
        <sz val="8"/>
        <color indexed="8"/>
        <rFont val="Times New Roman"/>
        <family val="1"/>
      </rPr>
      <t>2</t>
    </r>
    <r>
      <rPr>
        <sz val="8"/>
        <color theme="1"/>
        <rFont val="Times New Roman"/>
        <family val="2"/>
      </rPr>
      <t>Free alongside ship values.</t>
    </r>
  </si>
  <si>
    <t>--</t>
  </si>
  <si>
    <t>TABLE 3</t>
  </si>
  <si>
    <t>(metric tons)</t>
  </si>
  <si>
    <t>Chile</t>
  </si>
  <si>
    <t>r</t>
  </si>
  <si>
    <t>XX</t>
  </si>
  <si>
    <r>
      <rPr>
        <vertAlign val="superscript"/>
        <sz val="8"/>
        <color indexed="8"/>
        <rFont val="Times New Roman"/>
        <family val="1"/>
      </rPr>
      <t>2</t>
    </r>
    <r>
      <rPr>
        <sz val="8"/>
        <color theme="1"/>
        <rFont val="Times New Roman"/>
        <family val="2"/>
      </rPr>
      <t>Customs value.</t>
    </r>
  </si>
  <si>
    <t>2016</t>
  </si>
  <si>
    <t>(3)</t>
  </si>
  <si>
    <r>
      <rPr>
        <vertAlign val="superscript"/>
        <sz val="8"/>
        <color indexed="8"/>
        <rFont val="Times New Roman"/>
        <family val="1"/>
      </rPr>
      <t>4</t>
    </r>
    <r>
      <rPr>
        <sz val="8"/>
        <color theme="1"/>
        <rFont val="Times New Roman"/>
        <family val="2"/>
      </rPr>
      <t>Pharmaceutical-grade lithium carbonate.</t>
    </r>
  </si>
  <si>
    <r>
      <rPr>
        <vertAlign val="superscript"/>
        <sz val="8"/>
        <color indexed="8"/>
        <rFont val="Times New Roman"/>
        <family val="1"/>
      </rPr>
      <t>3</t>
    </r>
    <r>
      <rPr>
        <sz val="8"/>
        <color theme="1"/>
        <rFont val="Times New Roman"/>
        <family val="2"/>
      </rPr>
      <t>Less than ½ unit.</t>
    </r>
  </si>
  <si>
    <t>2017</t>
  </si>
  <si>
    <t>France</t>
  </si>
  <si>
    <t>Israel</t>
  </si>
  <si>
    <r>
      <t>U.S. EXPORTS OF LITHIUM CHEMICALS, BY COMPOUND AND COUNTRY OR LOCALITY</t>
    </r>
    <r>
      <rPr>
        <vertAlign val="superscript"/>
        <sz val="8"/>
        <color indexed="8"/>
        <rFont val="Times New Roman"/>
        <family val="1"/>
      </rPr>
      <t>1</t>
    </r>
  </si>
  <si>
    <t>Compound and country or locality</t>
  </si>
  <si>
    <t>U.S. IMPORTS FOR CONSUMPTION OF LITHIUM CHEMICALS, BY COMPOUND AND COUNTRY OR</t>
  </si>
  <si>
    <r>
      <t xml:space="preserve"> LOCALITY</t>
    </r>
    <r>
      <rPr>
        <vertAlign val="superscript"/>
        <sz val="8"/>
        <color theme="1"/>
        <rFont val="Times New Roman"/>
        <family val="1"/>
      </rPr>
      <t>1</t>
    </r>
  </si>
  <si>
    <t>Total Li content</t>
  </si>
  <si>
    <t>2018</t>
  </si>
  <si>
    <r>
      <rPr>
        <vertAlign val="superscript"/>
        <sz val="8"/>
        <color indexed="8"/>
        <rFont val="Times New Roman"/>
        <family val="1"/>
      </rPr>
      <t>2</t>
    </r>
    <r>
      <rPr>
        <sz val="8"/>
        <color theme="1"/>
        <rFont val="Times New Roman"/>
        <family val="2"/>
      </rPr>
      <t>Compounds. Source: U.S. Census Bureau.</t>
    </r>
  </si>
  <si>
    <r>
      <t>Exports</t>
    </r>
    <r>
      <rPr>
        <vertAlign val="superscript"/>
        <sz val="8"/>
        <color indexed="8"/>
        <rFont val="Times New Roman"/>
        <family val="1"/>
      </rPr>
      <t>2</t>
    </r>
  </si>
  <si>
    <r>
      <t>Imports</t>
    </r>
    <r>
      <rPr>
        <vertAlign val="superscript"/>
        <sz val="8"/>
        <color indexed="8"/>
        <rFont val="Times New Roman"/>
        <family val="1"/>
      </rPr>
      <t>2</t>
    </r>
  </si>
  <si>
    <t>Finland</t>
  </si>
  <si>
    <t>United Arab Emirates</t>
  </si>
  <si>
    <r>
      <rPr>
        <vertAlign val="superscript"/>
        <sz val="8"/>
        <color indexed="8"/>
        <rFont val="Times New Roman"/>
        <family val="1"/>
      </rPr>
      <t>3</t>
    </r>
    <r>
      <rPr>
        <sz val="8"/>
        <color indexed="8"/>
        <rFont val="Times New Roman"/>
        <family val="1"/>
      </rPr>
      <t>Rounded to one significant digit to avoid disclosing company proprietary data.</t>
    </r>
  </si>
  <si>
    <r>
      <t>Consumption</t>
    </r>
    <r>
      <rPr>
        <vertAlign val="superscript"/>
        <sz val="8"/>
        <color indexed="8"/>
        <rFont val="Times New Roman"/>
        <family val="1"/>
      </rPr>
      <t>e</t>
    </r>
    <r>
      <rPr>
        <vertAlign val="superscript"/>
        <sz val="8"/>
        <color theme="1"/>
        <rFont val="Times New Roman"/>
        <family val="1"/>
      </rPr>
      <t>, 3</t>
    </r>
  </si>
  <si>
    <t>2019</t>
  </si>
  <si>
    <t>Indonesia</t>
  </si>
  <si>
    <t>Romania</t>
  </si>
  <si>
    <r>
      <rPr>
        <vertAlign val="superscript"/>
        <sz val="8"/>
        <color indexed="8"/>
        <rFont val="Times New Roman"/>
        <family val="1"/>
      </rPr>
      <t>4</t>
    </r>
    <r>
      <rPr>
        <sz val="8"/>
        <color theme="1"/>
        <rFont val="Times New Roman"/>
        <family val="2"/>
      </rPr>
      <t>Lithium content of mineral concentrate, lithium carbonate, and lithium chloride.</t>
    </r>
  </si>
  <si>
    <t>2020</t>
  </si>
  <si>
    <t>Netherlands</t>
  </si>
  <si>
    <t>Saudi Arabia</t>
  </si>
  <si>
    <r>
      <t>Lithium carbonate, U.S.P.,</t>
    </r>
    <r>
      <rPr>
        <vertAlign val="superscript"/>
        <sz val="8"/>
        <color theme="1"/>
        <rFont val="Times New Roman"/>
        <family val="1"/>
      </rPr>
      <t>4</t>
    </r>
    <r>
      <rPr>
        <sz val="8"/>
        <color theme="1"/>
        <rFont val="Times New Roman"/>
        <family val="2"/>
      </rPr>
      <t xml:space="preserve"> India</t>
    </r>
  </si>
  <si>
    <r>
      <rPr>
        <vertAlign val="superscript"/>
        <sz val="8"/>
        <color theme="1"/>
        <rFont val="Times New Roman"/>
        <family val="1"/>
      </rPr>
      <t>e</t>
    </r>
    <r>
      <rPr>
        <sz val="8"/>
        <color theme="1"/>
        <rFont val="Times New Roman"/>
        <family val="2"/>
      </rPr>
      <t xml:space="preserve">Estimated.  </t>
    </r>
    <r>
      <rPr>
        <vertAlign val="superscript"/>
        <sz val="8"/>
        <color theme="1"/>
        <rFont val="Times New Roman"/>
        <family val="1"/>
      </rPr>
      <t>r</t>
    </r>
    <r>
      <rPr>
        <sz val="8"/>
        <color theme="1"/>
        <rFont val="Times New Roman"/>
        <family val="2"/>
      </rPr>
      <t>Revised.  W Withheld to avoid disclosing company proprietary data.</t>
    </r>
  </si>
  <si>
    <r>
      <t>Lithium carbonate, U.S.P.:</t>
    </r>
    <r>
      <rPr>
        <vertAlign val="superscript"/>
        <sz val="8"/>
        <color theme="1"/>
        <rFont val="Times New Roman"/>
        <family val="1"/>
      </rPr>
      <t>3</t>
    </r>
  </si>
  <si>
    <r>
      <rPr>
        <vertAlign val="superscript"/>
        <sz val="8"/>
        <color theme="1"/>
        <rFont val="Times New Roman"/>
        <family val="1"/>
      </rPr>
      <t>4</t>
    </r>
    <r>
      <rPr>
        <sz val="8"/>
        <color theme="1"/>
        <rFont val="Times New Roman"/>
        <family val="1"/>
      </rPr>
      <t>Less than ½ unit.</t>
    </r>
  </si>
  <si>
    <r>
      <rPr>
        <vertAlign val="superscript"/>
        <sz val="8"/>
        <color indexed="8"/>
        <rFont val="Times New Roman"/>
        <family val="1"/>
      </rPr>
      <t>3</t>
    </r>
    <r>
      <rPr>
        <sz val="8"/>
        <color theme="1"/>
        <rFont val="Times New Roman"/>
        <family val="2"/>
      </rPr>
      <t>Pharmaceutical-grade lithium carbonate.</t>
    </r>
  </si>
  <si>
    <t>(4)</t>
  </si>
  <si>
    <r>
      <rPr>
        <vertAlign val="superscript"/>
        <sz val="8"/>
        <color theme="1"/>
        <rFont val="Times New Roman"/>
        <family val="1"/>
      </rPr>
      <t>r</t>
    </r>
    <r>
      <rPr>
        <sz val="8"/>
        <color theme="1"/>
        <rFont val="Times New Roman"/>
        <family val="2"/>
      </rPr>
      <t>Revised.  XX Not applicable.  -- Zero.</t>
    </r>
  </si>
  <si>
    <r>
      <rPr>
        <vertAlign val="superscript"/>
        <sz val="8"/>
        <color indexed="8"/>
        <rFont val="Times New Roman"/>
        <family val="1"/>
      </rPr>
      <t>1</t>
    </r>
    <r>
      <rPr>
        <sz val="8"/>
        <color indexed="8"/>
        <rFont val="Times New Roman"/>
        <family val="1"/>
      </rPr>
      <t xml:space="preserve">Table includes data available through April 29, 2021. </t>
    </r>
    <r>
      <rPr>
        <sz val="8"/>
        <color theme="1"/>
        <rFont val="Times New Roman"/>
        <family val="2"/>
      </rPr>
      <t>Data are rounded to no more than three significant digits; may not add to totals shown.</t>
    </r>
  </si>
  <si>
    <t>TABLE 4</t>
  </si>
  <si>
    <r>
      <t>LITHIUM MINERALS AND BRINE: WORLD PRODUCTION, BY COUNTRY OR LOCALTY</t>
    </r>
    <r>
      <rPr>
        <vertAlign val="superscript"/>
        <sz val="8"/>
        <color theme="1"/>
        <rFont val="Times New Roman"/>
        <family val="1"/>
      </rPr>
      <t>1</t>
    </r>
  </si>
  <si>
    <r>
      <t>Country or locality</t>
    </r>
    <r>
      <rPr>
        <vertAlign val="superscript"/>
        <sz val="8"/>
        <color theme="1"/>
        <rFont val="Times New Roman"/>
        <family val="1"/>
      </rPr>
      <t>2</t>
    </r>
  </si>
  <si>
    <t>Argentina:</t>
  </si>
  <si>
    <t>Lithium carbonate</t>
  </si>
  <si>
    <t>Lithium chloride</t>
  </si>
  <si>
    <t>Australia, spodumene</t>
  </si>
  <si>
    <t>Brazil, concentrate</t>
  </si>
  <si>
    <t>r, e</t>
  </si>
  <si>
    <t>e</t>
  </si>
  <si>
    <t>Canada, spodumene</t>
  </si>
  <si>
    <t>Chile:</t>
  </si>
  <si>
    <t>Namibia, lepidolite</t>
  </si>
  <si>
    <t>Portugal, lepidolite</t>
  </si>
  <si>
    <t>United States, lithium carbonate</t>
  </si>
  <si>
    <t>Zimbabwe, petalite, lepidolite</t>
  </si>
  <si>
    <t xml:space="preserve"> --</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</si>
  <si>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W Withheld to avoid disclosing company proprietary data.  -- Zero.</t>
    </r>
  </si>
  <si>
    <t>(Metric tons)</t>
  </si>
  <si>
    <r>
      <rPr>
        <vertAlign val="superscript"/>
        <sz val="8"/>
        <color indexed="8"/>
        <rFont val="Times New Roman"/>
        <family val="1"/>
      </rPr>
      <t>1</t>
    </r>
    <r>
      <rPr>
        <sz val="8"/>
        <color indexed="8"/>
        <rFont val="Times New Roman"/>
        <family val="1"/>
      </rPr>
      <t xml:space="preserve">Table includes data available through July 19, 2021. </t>
    </r>
    <r>
      <rPr>
        <sz val="8"/>
        <color theme="1"/>
        <rFont val="Times New Roman"/>
        <family val="2"/>
      </rPr>
      <t>Data are rounded to no more than three significant digits.</t>
    </r>
  </si>
  <si>
    <r>
      <t>1</t>
    </r>
    <r>
      <rPr>
        <sz val="8"/>
        <color theme="1"/>
        <rFont val="Times New Roman"/>
        <family val="1"/>
      </rPr>
      <t>Table includes data available through July 19, 2021. All data are reported unless otherwise noted; totals may include estimated data. Estimated data are rounded to no more than three significant digits; may not add to totals shown.</t>
    </r>
  </si>
  <si>
    <t>(Metric tons, lithium content)</t>
  </si>
  <si>
    <r>
      <t>LCE</t>
    </r>
    <r>
      <rPr>
        <vertAlign val="superscript"/>
        <sz val="8"/>
        <color theme="1"/>
        <rFont val="Times New Roman"/>
        <family val="1"/>
      </rPr>
      <t>3</t>
    </r>
  </si>
  <si>
    <r>
      <t>Lithium hydroxide</t>
    </r>
    <r>
      <rPr>
        <vertAlign val="superscript"/>
        <sz val="8"/>
        <color theme="1"/>
        <rFont val="Times New Roman"/>
        <family val="1"/>
      </rPr>
      <t>4</t>
    </r>
  </si>
  <si>
    <r>
      <t>China, lithium carbonate equivalent</t>
    </r>
    <r>
      <rPr>
        <vertAlign val="superscript"/>
        <sz val="8"/>
        <color theme="1"/>
        <rFont val="Times New Roman"/>
        <family val="1"/>
      </rPr>
      <t>5</t>
    </r>
  </si>
  <si>
    <r>
      <t>3</t>
    </r>
    <r>
      <rPr>
        <sz val="8"/>
        <color theme="1"/>
        <rFont val="Times New Roman"/>
        <family val="1"/>
      </rPr>
      <t>Lithium carbonate equivalent.</t>
    </r>
  </si>
  <si>
    <r>
      <rPr>
        <vertAlign val="superscript"/>
        <sz val="8"/>
        <color theme="1"/>
        <rFont val="Times New Roman"/>
        <family val="1"/>
      </rPr>
      <t>4</t>
    </r>
    <r>
      <rPr>
        <sz val="8"/>
        <color theme="1"/>
        <rFont val="Times New Roman"/>
        <family val="1"/>
      </rPr>
      <t>Brine-sourced lithium hydroxide is produced from lithium carbonate, and therefore not included in world production total to avoid double counting.</t>
    </r>
  </si>
  <si>
    <r>
      <rPr>
        <vertAlign val="superscript"/>
        <sz val="8"/>
        <color theme="1"/>
        <rFont val="Times New Roman"/>
        <family val="1"/>
      </rPr>
      <t>5</t>
    </r>
    <r>
      <rPr>
        <sz val="8"/>
        <color theme="1"/>
        <rFont val="Times New Roman"/>
        <family val="1"/>
      </rPr>
      <t>Produced from subsurface brine and domestic concentrates.</t>
    </r>
  </si>
  <si>
    <r>
      <rPr>
        <vertAlign val="superscript"/>
        <sz val="8"/>
        <color theme="1"/>
        <rFont val="Times New Roman"/>
        <family val="1"/>
      </rPr>
      <t>6</t>
    </r>
    <r>
      <rPr>
        <sz val="8"/>
        <color theme="1"/>
        <rFont val="Times New Roman"/>
        <family val="1"/>
      </rPr>
      <t>Excludes U.S. production.</t>
    </r>
  </si>
  <si>
    <r>
      <rPr>
        <vertAlign val="superscript"/>
        <sz val="8"/>
        <color indexed="8"/>
        <rFont val="Times New Roman"/>
        <family val="1"/>
      </rPr>
      <t>5</t>
    </r>
    <r>
      <rPr>
        <sz val="8"/>
        <color theme="1"/>
        <rFont val="Times New Roman"/>
        <family val="2"/>
      </rPr>
      <t>May include estimated data.</t>
    </r>
  </si>
  <si>
    <t>Total lithium content</t>
  </si>
  <si>
    <r>
      <t>Lithium carbonate, U.S.P.,</t>
    </r>
    <r>
      <rPr>
        <vertAlign val="superscript"/>
        <sz val="8"/>
        <color theme="1"/>
        <rFont val="Times New Roman"/>
        <family val="1"/>
      </rPr>
      <t>4</t>
    </r>
    <r>
      <rPr>
        <sz val="8"/>
        <color theme="1"/>
        <rFont val="Times New Roman"/>
        <family val="2"/>
      </rPr>
      <t xml:space="preserve"> India, lithium content</t>
    </r>
  </si>
  <si>
    <t>Gross</t>
  </si>
  <si>
    <t>Lithium</t>
  </si>
  <si>
    <t>weight</t>
  </si>
  <si>
    <t>content</t>
  </si>
  <si>
    <r>
      <t>Total</t>
    </r>
    <r>
      <rPr>
        <vertAlign val="superscript"/>
        <sz val="8"/>
        <color theme="1"/>
        <rFont val="Times New Roman"/>
        <family val="1"/>
      </rPr>
      <t>6</t>
    </r>
  </si>
  <si>
    <r>
      <t>2</t>
    </r>
    <r>
      <rPr>
        <sz val="8"/>
        <color theme="1"/>
        <rFont val="Times New Roman"/>
        <family val="1"/>
      </rPr>
      <t>In addition to the countries and (or) localities listed, other nations may have produced small quantities of lithium minerals may have produced silver, but available information was inadequate to make reliable estimates of output.</t>
    </r>
  </si>
  <si>
    <r>
      <t>Rest of world, production</t>
    </r>
    <r>
      <rPr>
        <vertAlign val="superscript"/>
        <sz val="8"/>
        <color indexed="8"/>
        <rFont val="Times New Roman"/>
        <family val="1"/>
      </rPr>
      <t>4</t>
    </r>
    <r>
      <rPr>
        <vertAlign val="superscript"/>
        <sz val="8"/>
        <color theme="1"/>
        <rFont val="Times New Roman"/>
        <family val="1"/>
      </rPr>
      <t>, 5</t>
    </r>
  </si>
  <si>
    <t>Advance release</t>
  </si>
  <si>
    <t>This report will be included in the USGS Minerals Yearbook 2020, volume I, Metals and Minerals Report</t>
  </si>
  <si>
    <t>This icon is linked to an embedded text document. Double-click on the icon to view the text document.</t>
  </si>
  <si>
    <t>First posted</t>
  </si>
  <si>
    <t xml:space="preserve">Correction posted </t>
  </si>
  <si>
    <t>Lithium in 2020</t>
  </si>
  <si>
    <t>This workbook includes an embedded Word document and four tables (see tabs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</si>
</sst>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quot;$&quot;#,##0"/>
    <numFmt numFmtId="165" formatCode="#,##0.0000"/>
    <numFmt numFmtId="166" formatCode="_(* #,##0_);_(* \(#,##0\);_(* &quot;-&quot;??_);_(@_)"/>
    <numFmt numFmtId="167" formatCode="[$-409]mmmm\ d\,\ yyyy;@"/>
  </numFmts>
  <fonts count="18" x14ac:knownFonts="1">
    <font>
      <sz val="8"/>
      <color theme="1"/>
      <name val="Times New Roman"/>
      <family val="2"/>
    </font>
    <font>
      <vertAlign val="superscript"/>
      <sz val="8"/>
      <color indexed="8"/>
      <name val="Times New Roman"/>
      <family val="1"/>
    </font>
    <font>
      <sz val="8"/>
      <color indexed="8"/>
      <name val="Times New Roman"/>
      <family val="1"/>
    </font>
    <font>
      <vertAlign val="superscript"/>
      <sz val="8"/>
      <color theme="1"/>
      <name val="Times New Roman"/>
      <family val="2"/>
    </font>
    <font>
      <sz val="8"/>
      <color theme="1"/>
      <name val="Times New Roman"/>
      <family val="1"/>
    </font>
    <font>
      <vertAlign val="superscript"/>
      <sz val="8"/>
      <color theme="1"/>
      <name val="Times New Roman"/>
      <family val="1"/>
    </font>
    <font>
      <sz val="10"/>
      <color rgb="FF000000"/>
      <name val="Arial"/>
      <family val="2"/>
    </font>
    <font>
      <sz val="8"/>
      <name val="Times New Roman"/>
      <family val="2"/>
    </font>
    <font>
      <vertAlign val="superscript"/>
      <sz val="8"/>
      <name val="Times New Roman"/>
      <family val="2"/>
    </font>
    <font>
      <sz val="6"/>
      <name val="Times New Roman"/>
      <family val="2"/>
    </font>
    <font>
      <sz val="12"/>
      <color theme="1"/>
      <name val="Calibri"/>
      <family val="2"/>
      <scheme val="minor"/>
    </font>
    <font>
      <sz val="8"/>
      <name val="Times New Roman"/>
      <family val="1"/>
    </font>
    <font>
      <sz val="8"/>
      <color theme="1"/>
      <name val="Times New Roman"/>
      <family val="2"/>
    </font>
    <font>
      <sz val="10"/>
      <color theme="1"/>
      <name val="Times New Roman"/>
      <family val="2"/>
    </font>
    <font>
      <b/>
      <sz val="10"/>
      <color theme="1"/>
      <name val="Times New Roman"/>
      <family val="1"/>
    </font>
    <font>
      <sz val="10"/>
      <name val="Times New Roman"/>
      <family val="1"/>
    </font>
    <font>
      <b/>
      <sz val="10"/>
      <name val="Times New Roman"/>
      <family val="2"/>
    </font>
    <font>
      <sz val="10"/>
      <name val="Times New Roman"/>
      <family val="2"/>
    </font>
  </fonts>
  <fills count="2">
    <fill>
      <patternFill patternType="none"/>
    </fill>
    <fill>
      <patternFill patternType="gray125"/>
    </fill>
  </fills>
  <borders count="5">
    <border>
      <left/>
      <right/>
      <top/>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
      <left/>
      <right/>
      <top/>
      <bottom style="thin">
        <color indexed="64"/>
      </bottom>
      <diagonal/>
    </border>
  </borders>
  <cellStyleXfs count="5">
    <xf numFmtId="0" fontId="0" fillId="0" borderId="0"/>
    <xf numFmtId="0" fontId="6" fillId="0" borderId="0"/>
    <xf numFmtId="0" fontId="10" fillId="0" borderId="0"/>
    <xf numFmtId="43" fontId="10" fillId="0" borderId="0" applyFont="0" applyFill="0" applyBorder="0" applyAlignment="0" applyProtection="0"/>
    <xf numFmtId="0" fontId="13" fillId="0" borderId="0"/>
  </cellStyleXfs>
  <cellXfs count="145">
    <xf numFmtId="0" fontId="0" fillId="0" borderId="0" xfId="0"/>
    <xf numFmtId="0" fontId="0" fillId="0" borderId="0" xfId="0" applyAlignment="1">
      <alignment vertical="center"/>
    </xf>
    <xf numFmtId="0" fontId="3" fillId="0" borderId="0" xfId="0" applyFont="1" applyAlignment="1">
      <alignment horizontal="left" vertical="center"/>
    </xf>
    <xf numFmtId="49" fontId="3" fillId="0" borderId="2" xfId="0" applyNumberFormat="1" applyFont="1" applyBorder="1" applyAlignment="1">
      <alignment horizontal="left" vertical="center"/>
    </xf>
    <xf numFmtId="49" fontId="0" fillId="0" borderId="2" xfId="0" applyNumberFormat="1" applyBorder="1" applyAlignment="1">
      <alignment horizontal="right" vertical="center"/>
    </xf>
    <xf numFmtId="49" fontId="0" fillId="0" borderId="2" xfId="0" applyNumberFormat="1" applyFill="1" applyBorder="1" applyAlignment="1">
      <alignment horizontal="left" vertical="center" indent="1"/>
    </xf>
    <xf numFmtId="0" fontId="0" fillId="0" borderId="1" xfId="0" applyFill="1" applyBorder="1" applyAlignment="1">
      <alignment vertical="center"/>
    </xf>
    <xf numFmtId="3" fontId="0" fillId="0" borderId="1" xfId="0" applyNumberFormat="1" applyFill="1" applyBorder="1" applyAlignment="1">
      <alignment horizontal="right" vertical="center"/>
    </xf>
    <xf numFmtId="0" fontId="3" fillId="0" borderId="1" xfId="0" applyFont="1" applyFill="1" applyBorder="1" applyAlignment="1">
      <alignment horizontal="left" vertical="center"/>
    </xf>
    <xf numFmtId="3" fontId="3" fillId="0" borderId="1" xfId="0" applyNumberFormat="1" applyFont="1" applyFill="1" applyBorder="1" applyAlignment="1">
      <alignment horizontal="left" vertical="center"/>
    </xf>
    <xf numFmtId="49" fontId="0" fillId="0" borderId="1" xfId="0" applyNumberFormat="1" applyFill="1" applyBorder="1" applyAlignment="1">
      <alignment horizontal="left" vertical="center" indent="1"/>
    </xf>
    <xf numFmtId="3" fontId="0" fillId="0" borderId="1" xfId="0" quotePrefix="1" applyNumberFormat="1" applyFill="1" applyBorder="1" applyAlignment="1">
      <alignment horizontal="right" vertical="center"/>
    </xf>
    <xf numFmtId="0" fontId="0" fillId="0" borderId="0" xfId="0" applyFill="1" applyAlignment="1">
      <alignment vertical="center"/>
    </xf>
    <xf numFmtId="0" fontId="3" fillId="0" borderId="0" xfId="0" applyFont="1" applyFill="1" applyAlignment="1">
      <alignment horizontal="left" vertical="center"/>
    </xf>
    <xf numFmtId="0" fontId="0" fillId="0" borderId="0" xfId="0" applyFill="1" applyBorder="1" applyAlignment="1">
      <alignment vertical="center"/>
    </xf>
    <xf numFmtId="0" fontId="3" fillId="0" borderId="0" xfId="0" applyFont="1" applyFill="1" applyBorder="1" applyAlignment="1">
      <alignment horizontal="left" vertical="center"/>
    </xf>
    <xf numFmtId="49" fontId="0" fillId="0" borderId="0" xfId="0" applyNumberFormat="1" applyFill="1" applyAlignment="1">
      <alignment horizontal="center" vertical="center"/>
    </xf>
    <xf numFmtId="49" fontId="0" fillId="0" borderId="0" xfId="0" applyNumberFormat="1" applyFill="1" applyBorder="1" applyAlignment="1">
      <alignment horizontal="center" vertical="center"/>
    </xf>
    <xf numFmtId="49" fontId="0" fillId="0" borderId="1" xfId="0" applyNumberFormat="1" applyFill="1" applyBorder="1" applyAlignment="1">
      <alignment horizontal="center" vertical="center"/>
    </xf>
    <xf numFmtId="3" fontId="0" fillId="0" borderId="0" xfId="0" applyNumberFormat="1" applyFill="1" applyAlignment="1">
      <alignment horizontal="right" vertical="center"/>
    </xf>
    <xf numFmtId="49" fontId="0" fillId="0" borderId="3" xfId="0" applyNumberFormat="1" applyFill="1" applyBorder="1" applyAlignment="1">
      <alignment horizontal="left" vertical="center" indent="1"/>
    </xf>
    <xf numFmtId="164" fontId="0" fillId="0" borderId="0" xfId="0" quotePrefix="1" applyNumberFormat="1" applyFill="1" applyAlignment="1">
      <alignment horizontal="right" vertical="center"/>
    </xf>
    <xf numFmtId="3" fontId="0" fillId="0" borderId="0" xfId="0" quotePrefix="1" applyNumberFormat="1" applyFill="1" applyAlignment="1">
      <alignment horizontal="right" vertical="center"/>
    </xf>
    <xf numFmtId="49" fontId="0" fillId="0" borderId="3" xfId="0" applyNumberFormat="1" applyFill="1" applyBorder="1" applyAlignment="1">
      <alignment horizontal="left" vertical="center" indent="2"/>
    </xf>
    <xf numFmtId="3" fontId="0" fillId="0" borderId="3" xfId="0" applyNumberFormat="1" applyFill="1" applyBorder="1" applyAlignment="1">
      <alignment horizontal="right" vertical="center"/>
    </xf>
    <xf numFmtId="0" fontId="3" fillId="0" borderId="3" xfId="0" applyFont="1" applyFill="1" applyBorder="1" applyAlignment="1">
      <alignment horizontal="left" vertical="center"/>
    </xf>
    <xf numFmtId="3" fontId="0" fillId="0" borderId="4" xfId="0" applyNumberFormat="1" applyFill="1" applyBorder="1" applyAlignment="1">
      <alignment horizontal="right" vertical="center"/>
    </xf>
    <xf numFmtId="0" fontId="3" fillId="0" borderId="4" xfId="0" applyFont="1" applyFill="1" applyBorder="1" applyAlignment="1">
      <alignment horizontal="left" vertical="center"/>
    </xf>
    <xf numFmtId="3" fontId="0" fillId="0" borderId="0" xfId="0" applyNumberFormat="1" applyFill="1" applyAlignment="1">
      <alignment vertical="center"/>
    </xf>
    <xf numFmtId="49" fontId="0" fillId="0" borderId="1" xfId="0" applyNumberFormat="1" applyFill="1" applyBorder="1" applyAlignment="1">
      <alignment horizontal="left" vertical="center" indent="2"/>
    </xf>
    <xf numFmtId="49" fontId="0" fillId="0" borderId="0" xfId="0" applyNumberFormat="1" applyFill="1" applyAlignment="1">
      <alignment vertical="center"/>
    </xf>
    <xf numFmtId="49" fontId="0" fillId="0" borderId="0" xfId="0" quotePrefix="1" applyNumberFormat="1" applyFill="1" applyAlignment="1">
      <alignment horizontal="right" vertical="center"/>
    </xf>
    <xf numFmtId="49" fontId="3" fillId="0" borderId="0" xfId="0" applyNumberFormat="1" applyFont="1" applyFill="1" applyAlignment="1">
      <alignment horizontal="left" vertical="center"/>
    </xf>
    <xf numFmtId="49" fontId="0" fillId="0" borderId="2" xfId="0" applyNumberFormat="1" applyBorder="1" applyAlignment="1">
      <alignment vertical="center"/>
    </xf>
    <xf numFmtId="49" fontId="3" fillId="0" borderId="1" xfId="0" applyNumberFormat="1" applyFont="1" applyFill="1" applyBorder="1" applyAlignment="1">
      <alignment horizontal="left" vertical="center"/>
    </xf>
    <xf numFmtId="49" fontId="0" fillId="0" borderId="0" xfId="0" applyNumberFormat="1" applyBorder="1" applyAlignment="1">
      <alignment horizontal="left" vertical="center"/>
    </xf>
    <xf numFmtId="49" fontId="0" fillId="0" borderId="4" xfId="0" applyNumberFormat="1" applyFill="1" applyBorder="1" applyAlignment="1">
      <alignment horizontal="right" vertical="center"/>
    </xf>
    <xf numFmtId="49" fontId="3" fillId="0" borderId="0" xfId="0" applyNumberFormat="1" applyFont="1" applyFill="1" applyBorder="1" applyAlignment="1">
      <alignment horizontal="left" vertical="center"/>
    </xf>
    <xf numFmtId="0" fontId="0" fillId="0" borderId="0" xfId="0" applyFill="1" applyAlignment="1">
      <alignment vertical="center" wrapText="1"/>
    </xf>
    <xf numFmtId="49" fontId="3"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xf>
    <xf numFmtId="49" fontId="0" fillId="0" borderId="1" xfId="0" applyNumberFormat="1" applyFont="1" applyFill="1" applyBorder="1" applyAlignment="1">
      <alignment horizontal="right" vertical="center"/>
    </xf>
    <xf numFmtId="3" fontId="7" fillId="0" borderId="1" xfId="0" quotePrefix="1" applyNumberFormat="1" applyFont="1" applyFill="1" applyBorder="1" applyAlignment="1">
      <alignment horizontal="right" vertical="center"/>
    </xf>
    <xf numFmtId="49" fontId="8" fillId="0" borderId="1" xfId="0" applyNumberFormat="1" applyFont="1" applyFill="1" applyBorder="1" applyAlignment="1">
      <alignment horizontal="left" vertical="center"/>
    </xf>
    <xf numFmtId="3" fontId="7" fillId="0" borderId="1" xfId="0" applyNumberFormat="1" applyFont="1" applyFill="1" applyBorder="1" applyAlignment="1">
      <alignment horizontal="right" vertical="center"/>
    </xf>
    <xf numFmtId="0" fontId="8" fillId="0" borderId="1" xfId="0" applyFont="1" applyFill="1" applyBorder="1" applyAlignment="1">
      <alignment horizontal="left" vertical="center"/>
    </xf>
    <xf numFmtId="3" fontId="7" fillId="0" borderId="0" xfId="0" applyNumberFormat="1" applyFont="1" applyFill="1" applyAlignment="1">
      <alignment horizontal="right" vertical="center"/>
    </xf>
    <xf numFmtId="0" fontId="8" fillId="0" borderId="0" xfId="0" applyFont="1" applyFill="1" applyAlignment="1">
      <alignment horizontal="left" vertical="center"/>
    </xf>
    <xf numFmtId="3" fontId="7" fillId="0" borderId="0" xfId="0" quotePrefix="1" applyNumberFormat="1" applyFont="1" applyFill="1" applyAlignment="1">
      <alignment horizontal="right" vertical="center"/>
    </xf>
    <xf numFmtId="49" fontId="9" fillId="0" borderId="0" xfId="0" quotePrefix="1" applyNumberFormat="1" applyFont="1" applyFill="1" applyBorder="1" applyAlignment="1">
      <alignment horizontal="right" vertical="center"/>
    </xf>
    <xf numFmtId="3" fontId="7" fillId="0" borderId="0" xfId="0" applyNumberFormat="1" applyFont="1" applyFill="1" applyBorder="1" applyAlignment="1">
      <alignment horizontal="right" vertical="center"/>
    </xf>
    <xf numFmtId="0" fontId="8" fillId="0" borderId="0" xfId="0" applyFont="1" applyFill="1" applyBorder="1" applyAlignment="1">
      <alignment horizontal="left" vertical="center"/>
    </xf>
    <xf numFmtId="49" fontId="7" fillId="0" borderId="1" xfId="0" applyNumberFormat="1" applyFont="1" applyFill="1" applyBorder="1" applyAlignment="1">
      <alignment horizontal="right" vertical="center"/>
    </xf>
    <xf numFmtId="1" fontId="7" fillId="0" borderId="1" xfId="0" quotePrefix="1" applyNumberFormat="1" applyFont="1" applyFill="1" applyBorder="1" applyAlignment="1">
      <alignment horizontal="right" vertical="center"/>
    </xf>
    <xf numFmtId="49" fontId="9" fillId="0" borderId="4" xfId="0" quotePrefix="1" applyNumberFormat="1" applyFont="1" applyFill="1" applyBorder="1" applyAlignment="1">
      <alignment horizontal="right" vertical="center"/>
    </xf>
    <xf numFmtId="49" fontId="0" fillId="0" borderId="0" xfId="0" applyNumberFormat="1" applyFill="1" applyAlignment="1">
      <alignment horizontal="center" vertical="center"/>
    </xf>
    <xf numFmtId="165" fontId="0" fillId="0" borderId="0" xfId="0" applyNumberFormat="1" applyFill="1" applyAlignment="1">
      <alignment vertical="center"/>
    </xf>
    <xf numFmtId="49" fontId="9" fillId="0" borderId="0" xfId="0" quotePrefix="1" applyNumberFormat="1" applyFont="1" applyFill="1" applyAlignment="1">
      <alignment horizontal="right" vertical="center"/>
    </xf>
    <xf numFmtId="49" fontId="7" fillId="0" borderId="0" xfId="0" quotePrefix="1" applyNumberFormat="1" applyFont="1" applyFill="1" applyBorder="1" applyAlignment="1">
      <alignment horizontal="right" vertical="center"/>
    </xf>
    <xf numFmtId="49" fontId="3" fillId="0" borderId="4" xfId="0" applyNumberFormat="1" applyFont="1" applyFill="1" applyBorder="1" applyAlignment="1">
      <alignment horizontal="left" vertical="center"/>
    </xf>
    <xf numFmtId="49" fontId="8" fillId="0" borderId="0" xfId="0" applyNumberFormat="1" applyFont="1" applyFill="1" applyAlignment="1">
      <alignment horizontal="left" vertical="center"/>
    </xf>
    <xf numFmtId="49" fontId="8" fillId="0" borderId="0" xfId="0" applyNumberFormat="1" applyFont="1" applyFill="1" applyBorder="1" applyAlignment="1">
      <alignment horizontal="left" vertical="center"/>
    </xf>
    <xf numFmtId="3" fontId="0" fillId="0" borderId="0" xfId="0" applyNumberFormat="1" applyFill="1" applyBorder="1" applyAlignment="1">
      <alignment horizontal="right" vertical="center"/>
    </xf>
    <xf numFmtId="49" fontId="0" fillId="0" borderId="0" xfId="0" applyNumberFormat="1" applyFill="1" applyBorder="1" applyAlignment="1">
      <alignment horizontal="right" vertical="center"/>
    </xf>
    <xf numFmtId="3" fontId="7" fillId="0" borderId="1" xfId="0" applyNumberFormat="1" applyFont="1" applyBorder="1" applyAlignment="1">
      <alignment horizontal="right" vertical="center"/>
    </xf>
    <xf numFmtId="49" fontId="3" fillId="0" borderId="1" xfId="0" applyNumberFormat="1" applyFont="1" applyBorder="1" applyAlignment="1">
      <alignment horizontal="left" vertical="center"/>
    </xf>
    <xf numFmtId="49" fontId="4" fillId="0" borderId="2" xfId="3" applyNumberFormat="1" applyFont="1" applyBorder="1" applyAlignment="1">
      <alignment horizontal="right"/>
    </xf>
    <xf numFmtId="49" fontId="4" fillId="0" borderId="0" xfId="3" applyNumberFormat="1" applyFont="1" applyBorder="1" applyAlignment="1">
      <alignment horizontal="right"/>
    </xf>
    <xf numFmtId="3" fontId="4" fillId="0" borderId="2" xfId="3" applyNumberFormat="1" applyFont="1" applyBorder="1" applyAlignment="1">
      <alignment horizontal="right"/>
    </xf>
    <xf numFmtId="49" fontId="4" fillId="0" borderId="0" xfId="3" applyNumberFormat="1" applyFont="1" applyAlignment="1">
      <alignment horizontal="right"/>
    </xf>
    <xf numFmtId="166" fontId="4" fillId="0" borderId="0" xfId="3" applyNumberFormat="1" applyFont="1" applyAlignment="1">
      <alignment horizontal="right"/>
    </xf>
    <xf numFmtId="3" fontId="4" fillId="0" borderId="0" xfId="3" applyNumberFormat="1" applyFont="1" applyBorder="1" applyAlignment="1">
      <alignment horizontal="right"/>
    </xf>
    <xf numFmtId="3" fontId="4" fillId="0" borderId="0" xfId="3" applyNumberFormat="1" applyFont="1" applyFill="1" applyBorder="1" applyAlignment="1">
      <alignment horizontal="right"/>
    </xf>
    <xf numFmtId="49" fontId="4" fillId="0" borderId="0" xfId="3" applyNumberFormat="1" applyFont="1" applyFill="1" applyBorder="1" applyAlignment="1">
      <alignment horizontal="right"/>
    </xf>
    <xf numFmtId="3" fontId="4" fillId="0" borderId="2" xfId="3" applyNumberFormat="1" applyFont="1" applyFill="1" applyBorder="1" applyAlignment="1">
      <alignment horizontal="right"/>
    </xf>
    <xf numFmtId="49" fontId="4" fillId="0" borderId="0" xfId="2" applyNumberFormat="1" applyFont="1" applyAlignment="1">
      <alignment vertical="center"/>
    </xf>
    <xf numFmtId="49" fontId="4" fillId="0" borderId="3" xfId="2" applyNumberFormat="1" applyFont="1" applyBorder="1" applyAlignment="1">
      <alignment horizontal="center" vertical="center"/>
    </xf>
    <xf numFmtId="49" fontId="5" fillId="0" borderId="1" xfId="2" applyNumberFormat="1" applyFont="1" applyBorder="1" applyAlignment="1">
      <alignment horizontal="center" vertical="center"/>
    </xf>
    <xf numFmtId="49" fontId="4" fillId="0" borderId="1" xfId="2" applyNumberFormat="1" applyFont="1" applyBorder="1" applyAlignment="1">
      <alignment horizontal="left" vertical="center"/>
    </xf>
    <xf numFmtId="49" fontId="4" fillId="0" borderId="0" xfId="2" applyNumberFormat="1" applyFont="1"/>
    <xf numFmtId="49" fontId="4" fillId="0" borderId="1" xfId="2" applyNumberFormat="1" applyFont="1" applyBorder="1" applyAlignment="1">
      <alignment horizontal="left" vertical="center" indent="1"/>
    </xf>
    <xf numFmtId="0" fontId="4" fillId="0" borderId="0" xfId="2" applyFont="1"/>
    <xf numFmtId="49" fontId="4" fillId="0" borderId="2" xfId="2" applyNumberFormat="1" applyFont="1" applyBorder="1" applyAlignment="1">
      <alignment horizontal="left" vertical="center" indent="1"/>
    </xf>
    <xf numFmtId="49" fontId="4" fillId="0" borderId="2" xfId="2" applyNumberFormat="1" applyFont="1" applyBorder="1" applyAlignment="1">
      <alignment horizontal="left" vertical="center"/>
    </xf>
    <xf numFmtId="3" fontId="11" fillId="0" borderId="0" xfId="2" applyNumberFormat="1" applyFont="1" applyAlignment="1">
      <alignment horizontal="right"/>
    </xf>
    <xf numFmtId="3" fontId="11" fillId="0" borderId="0" xfId="2" applyNumberFormat="1" applyFont="1" applyAlignment="1">
      <alignment horizontal="right" vertical="top"/>
    </xf>
    <xf numFmtId="49" fontId="5" fillId="0" borderId="1" xfId="2" applyNumberFormat="1" applyFont="1" applyBorder="1" applyAlignment="1">
      <alignment horizontal="left" vertical="center"/>
    </xf>
    <xf numFmtId="3" fontId="11" fillId="0" borderId="2" xfId="2" applyNumberFormat="1" applyFont="1" applyBorder="1"/>
    <xf numFmtId="49" fontId="5" fillId="0" borderId="2" xfId="2" applyNumberFormat="1" applyFont="1" applyBorder="1" applyAlignment="1">
      <alignment horizontal="left" vertical="center"/>
    </xf>
    <xf numFmtId="3" fontId="4" fillId="0" borderId="0" xfId="2" applyNumberFormat="1" applyFont="1" applyAlignment="1">
      <alignment vertical="center"/>
    </xf>
    <xf numFmtId="3" fontId="4" fillId="0" borderId="0" xfId="2" applyNumberFormat="1" applyFont="1"/>
    <xf numFmtId="3" fontId="4" fillId="0" borderId="2" xfId="2" applyNumberFormat="1" applyFont="1" applyBorder="1" applyAlignment="1">
      <alignment vertical="center"/>
    </xf>
    <xf numFmtId="49" fontId="4" fillId="0" borderId="2" xfId="2" applyNumberFormat="1" applyFont="1" applyBorder="1"/>
    <xf numFmtId="3" fontId="4" fillId="0" borderId="2" xfId="2" applyNumberFormat="1" applyFont="1" applyBorder="1"/>
    <xf numFmtId="49" fontId="4" fillId="0" borderId="2" xfId="3" applyNumberFormat="1" applyFont="1" applyFill="1" applyBorder="1" applyAlignment="1">
      <alignment horizontal="right"/>
    </xf>
    <xf numFmtId="49" fontId="0" fillId="0" borderId="1" xfId="0" applyNumberFormat="1" applyBorder="1" applyAlignment="1">
      <alignment horizontal="left" vertical="center"/>
    </xf>
    <xf numFmtId="0" fontId="4" fillId="0" borderId="0" xfId="2" applyFont="1" applyAlignment="1">
      <alignment horizontal="left" vertical="center"/>
    </xf>
    <xf numFmtId="49" fontId="4" fillId="0" borderId="2" xfId="3" applyNumberFormat="1" applyFont="1" applyBorder="1" applyAlignment="1">
      <alignment horizontal="center" vertical="center"/>
    </xf>
    <xf numFmtId="49" fontId="5" fillId="0" borderId="0" xfId="2" applyNumberFormat="1" applyFont="1" applyAlignment="1">
      <alignment horizontal="left" vertical="center"/>
    </xf>
    <xf numFmtId="49" fontId="4" fillId="0" borderId="0" xfId="2" applyNumberFormat="1" applyFont="1" applyAlignment="1">
      <alignment horizontal="center" vertical="center"/>
    </xf>
    <xf numFmtId="49" fontId="4" fillId="0" borderId="1" xfId="2" applyNumberFormat="1" applyFont="1" applyBorder="1" applyAlignment="1">
      <alignment horizontal="center" vertical="center"/>
    </xf>
    <xf numFmtId="49" fontId="0" fillId="0" borderId="3" xfId="0" applyNumberFormat="1" applyBorder="1" applyAlignment="1">
      <alignment horizontal="left" vertical="center" indent="2"/>
    </xf>
    <xf numFmtId="49" fontId="0" fillId="0" borderId="3" xfId="0" applyNumberFormat="1" applyBorder="1" applyAlignment="1">
      <alignment horizontal="left" vertical="center"/>
    </xf>
    <xf numFmtId="49" fontId="0" fillId="0" borderId="3" xfId="0" applyNumberFormat="1" applyBorder="1" applyAlignment="1">
      <alignment horizontal="left" vertical="center" indent="1"/>
    </xf>
    <xf numFmtId="49" fontId="0" fillId="0" borderId="2" xfId="0" applyNumberFormat="1" applyBorder="1" applyAlignment="1">
      <alignment horizontal="left" vertical="center" indent="1"/>
    </xf>
    <xf numFmtId="49" fontId="0" fillId="0" borderId="1" xfId="0" applyNumberFormat="1" applyBorder="1" applyAlignment="1">
      <alignment horizontal="left" vertical="center" indent="1"/>
    </xf>
    <xf numFmtId="49" fontId="0" fillId="0" borderId="1" xfId="0" applyNumberFormat="1" applyBorder="1" applyAlignment="1">
      <alignment horizontal="left" vertical="center" indent="2"/>
    </xf>
    <xf numFmtId="49" fontId="0" fillId="0" borderId="2" xfId="0" applyNumberFormat="1" applyBorder="1" applyAlignment="1">
      <alignment horizontal="left" vertical="center" indent="2"/>
    </xf>
    <xf numFmtId="49" fontId="4" fillId="0" borderId="0" xfId="3" applyNumberFormat="1" applyFont="1" applyBorder="1" applyAlignment="1">
      <alignment horizontal="center" vertical="center"/>
    </xf>
    <xf numFmtId="49" fontId="4" fillId="0" borderId="3" xfId="3" applyNumberFormat="1" applyFont="1" applyBorder="1" applyAlignment="1">
      <alignment horizontal="center" vertical="center"/>
    </xf>
    <xf numFmtId="49" fontId="4" fillId="0" borderId="3" xfId="3" applyNumberFormat="1" applyFont="1" applyBorder="1" applyAlignment="1">
      <alignment horizontal="center"/>
    </xf>
    <xf numFmtId="49" fontId="4" fillId="0" borderId="1" xfId="3" applyNumberFormat="1" applyFont="1" applyBorder="1" applyAlignment="1">
      <alignment horizontal="center" vertical="center"/>
    </xf>
    <xf numFmtId="49" fontId="4" fillId="0" borderId="1" xfId="3" applyNumberFormat="1" applyFont="1" applyBorder="1" applyAlignment="1">
      <alignment horizontal="center"/>
    </xf>
    <xf numFmtId="49" fontId="0" fillId="0" borderId="0" xfId="0" applyNumberFormat="1" applyAlignment="1">
      <alignment horizontal="center" vertical="center"/>
    </xf>
    <xf numFmtId="49" fontId="2" fillId="0" borderId="0" xfId="0" applyNumberFormat="1" applyFont="1" applyFill="1" applyAlignment="1">
      <alignment horizontal="left" vertical="center"/>
    </xf>
    <xf numFmtId="49" fontId="4" fillId="0" borderId="0" xfId="0" applyNumberFormat="1" applyFont="1" applyFill="1" applyAlignment="1">
      <alignment horizontal="left" vertical="center"/>
    </xf>
    <xf numFmtId="49" fontId="0" fillId="0" borderId="1" xfId="0" applyNumberFormat="1" applyBorder="1" applyAlignment="1">
      <alignment horizontal="center" vertical="center"/>
    </xf>
    <xf numFmtId="49" fontId="4" fillId="0" borderId="3" xfId="0" applyNumberFormat="1" applyFont="1" applyFill="1" applyBorder="1" applyAlignment="1">
      <alignment horizontal="left" vertical="center"/>
    </xf>
    <xf numFmtId="49" fontId="4" fillId="0" borderId="0" xfId="0" applyNumberFormat="1" applyFont="1" applyFill="1" applyAlignment="1">
      <alignment horizontal="left" vertical="center" wrapText="1"/>
    </xf>
    <xf numFmtId="49" fontId="0" fillId="0" borderId="0" xfId="0" applyNumberFormat="1" applyFill="1" applyAlignment="1">
      <alignment horizontal="center" vertical="center"/>
    </xf>
    <xf numFmtId="49" fontId="0" fillId="0" borderId="2" xfId="0" applyNumberFormat="1" applyFill="1" applyBorder="1" applyAlignment="1">
      <alignment horizontal="center" vertical="center"/>
    </xf>
    <xf numFmtId="49" fontId="0" fillId="0" borderId="0" xfId="0" applyNumberFormat="1" applyFill="1" applyAlignment="1">
      <alignment horizontal="left" vertical="center"/>
    </xf>
    <xf numFmtId="49" fontId="0" fillId="0" borderId="0" xfId="0" applyNumberFormat="1" applyFill="1" applyAlignment="1">
      <alignment horizontal="left" vertical="center" wrapText="1"/>
    </xf>
    <xf numFmtId="49" fontId="4" fillId="0" borderId="0" xfId="0" applyNumberFormat="1" applyFont="1" applyFill="1" applyBorder="1" applyAlignment="1">
      <alignment horizontal="left" vertical="center"/>
    </xf>
    <xf numFmtId="49" fontId="0" fillId="0" borderId="0" xfId="0" applyNumberFormat="1" applyFill="1" applyBorder="1" applyAlignment="1">
      <alignment horizontal="left" vertical="center"/>
    </xf>
    <xf numFmtId="0" fontId="0" fillId="0" borderId="1" xfId="0" applyFill="1" applyBorder="1" applyAlignment="1">
      <alignment horizontal="center" vertical="center"/>
    </xf>
    <xf numFmtId="49" fontId="4" fillId="0" borderId="2" xfId="3" applyNumberFormat="1" applyFont="1" applyBorder="1" applyAlignment="1">
      <alignment horizontal="center" vertical="center"/>
    </xf>
    <xf numFmtId="49" fontId="4" fillId="0" borderId="2" xfId="3" applyNumberFormat="1" applyFont="1" applyBorder="1" applyAlignment="1">
      <alignment horizontal="center"/>
    </xf>
    <xf numFmtId="49" fontId="4" fillId="0" borderId="0" xfId="2" applyNumberFormat="1" applyFont="1" applyAlignment="1">
      <alignment horizontal="center" vertical="center"/>
    </xf>
    <xf numFmtId="49" fontId="4" fillId="0" borderId="1" xfId="2" applyNumberFormat="1" applyFont="1" applyBorder="1" applyAlignment="1">
      <alignment horizontal="center" vertical="center"/>
    </xf>
    <xf numFmtId="0" fontId="4" fillId="0" borderId="0" xfId="2" applyFont="1" applyAlignment="1">
      <alignment horizontal="left" vertical="center"/>
    </xf>
    <xf numFmtId="49" fontId="5" fillId="0" borderId="3" xfId="2" applyNumberFormat="1" applyFont="1" applyBorder="1" applyAlignment="1">
      <alignment horizontal="left" vertical="center"/>
    </xf>
    <xf numFmtId="49" fontId="5" fillId="0" borderId="0" xfId="2" applyNumberFormat="1" applyFont="1" applyAlignment="1">
      <alignment horizontal="left" vertical="center" wrapText="1"/>
    </xf>
    <xf numFmtId="49" fontId="5" fillId="0" borderId="0" xfId="2" applyNumberFormat="1" applyFont="1" applyAlignment="1">
      <alignment horizontal="left" vertical="center"/>
    </xf>
    <xf numFmtId="49" fontId="4" fillId="0" borderId="0" xfId="2" applyNumberFormat="1" applyFont="1" applyAlignment="1">
      <alignment horizontal="left" vertical="center"/>
    </xf>
    <xf numFmtId="0" fontId="13" fillId="0" borderId="0" xfId="4"/>
    <xf numFmtId="0" fontId="14" fillId="0" borderId="0" xfId="4" applyFont="1"/>
    <xf numFmtId="0" fontId="15" fillId="0" borderId="0" xfId="4" applyFont="1"/>
    <xf numFmtId="0" fontId="16" fillId="0" borderId="0" xfId="4" applyFont="1"/>
    <xf numFmtId="0" fontId="17" fillId="0" borderId="0" xfId="4" applyFont="1"/>
    <xf numFmtId="0" fontId="12" fillId="0" borderId="0" xfId="4" applyFont="1"/>
    <xf numFmtId="167" fontId="7" fillId="0" borderId="0" xfId="4" applyNumberFormat="1" applyFont="1"/>
    <xf numFmtId="0" fontId="12" fillId="0" borderId="0" xfId="4" applyFont="1" applyAlignment="1">
      <alignment wrapText="1"/>
    </xf>
    <xf numFmtId="167" fontId="12" fillId="0" borderId="0" xfId="4" applyNumberFormat="1" applyFont="1"/>
    <xf numFmtId="167" fontId="13" fillId="0" borderId="0" xfId="4" applyNumberFormat="1"/>
  </cellXfs>
  <cellStyles count="5">
    <cellStyle name="Comma 2" xfId="3" xr:uid="{717D7486-CF57-4A8E-BF50-11CEF7142A64}"/>
    <cellStyle name="Normal" xfId="0" builtinId="0"/>
    <cellStyle name="Normal 2" xfId="1" xr:uid="{00000000-0005-0000-0000-000001000000}"/>
    <cellStyle name="Normal 3" xfId="2" xr:uid="{840A0B81-E2FD-4201-ACA3-2F8583050621}"/>
    <cellStyle name="Normal 4" xfId="4" xr:uid="{B7F2FC6A-73E6-46BD-811A-6095608C9768}"/>
  </cellStyles>
  <dxfs count="0"/>
  <tableStyles count="0" defaultTableStyle="TableStyleMedium2" defaultPivotStyle="PivotStyleLight16"/>
  <colors>
    <mruColors>
      <color rgb="FFFFCCFF"/>
      <color rgb="FFCC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1428750</xdr:colOff>
      <xdr:row>3</xdr:row>
      <xdr:rowOff>66675</xdr:rowOff>
    </xdr:to>
    <xdr:pic>
      <xdr:nvPicPr>
        <xdr:cNvPr id="2" name="Picture 2" descr="USGSid">
          <a:extLst>
            <a:ext uri="{FF2B5EF4-FFF2-40B4-BE49-F238E27FC236}">
              <a16:creationId xmlns:a16="http://schemas.microsoft.com/office/drawing/2014/main" id="{FEE87982-5796-4F8E-9906-CDD70BE2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9436" t="19507" r="7475" b="57008"/>
        <a:stretch>
          <a:fillRect/>
        </a:stretch>
      </xdr:blipFill>
      <xdr:spPr bwMode="auto">
        <a:xfrm>
          <a:off x="0" y="0"/>
          <a:ext cx="14287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914400</xdr:colOff>
          <xdr:row>15</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D4B6AAC9-BE09-A3A2-5A9A-0F824E7E6A3D}"/>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2BB2B-B0E1-4CE3-A9E5-F735A1BD43C6}">
  <dimension ref="A1:G22"/>
  <sheetViews>
    <sheetView tabSelected="1" zoomScaleNormal="100" workbookViewId="0">
      <selection activeCell="B22" sqref="B22"/>
    </sheetView>
  </sheetViews>
  <sheetFormatPr defaultRowHeight="12.75" x14ac:dyDescent="0.2"/>
  <cols>
    <col min="1" max="1" width="27" style="135" customWidth="1"/>
    <col min="2" max="2" width="17.83203125" style="135" bestFit="1" customWidth="1"/>
    <col min="3" max="6" width="9.33203125" style="135"/>
    <col min="7" max="7" width="11.83203125" style="135" customWidth="1"/>
    <col min="8" max="256" width="9.33203125" style="135"/>
    <col min="257" max="257" width="27" style="135" customWidth="1"/>
    <col min="258" max="258" width="17.83203125" style="135" bestFit="1" customWidth="1"/>
    <col min="259" max="262" width="9.33203125" style="135"/>
    <col min="263" max="263" width="11.83203125" style="135" customWidth="1"/>
    <col min="264" max="512" width="9.33203125" style="135"/>
    <col min="513" max="513" width="27" style="135" customWidth="1"/>
    <col min="514" max="514" width="17.83203125" style="135" bestFit="1" customWidth="1"/>
    <col min="515" max="518" width="9.33203125" style="135"/>
    <col min="519" max="519" width="11.83203125" style="135" customWidth="1"/>
    <col min="520" max="768" width="9.33203125" style="135"/>
    <col min="769" max="769" width="27" style="135" customWidth="1"/>
    <col min="770" max="770" width="17.83203125" style="135" bestFit="1" customWidth="1"/>
    <col min="771" max="774" width="9.33203125" style="135"/>
    <col min="775" max="775" width="11.83203125" style="135" customWidth="1"/>
    <col min="776" max="1024" width="9.33203125" style="135"/>
    <col min="1025" max="1025" width="27" style="135" customWidth="1"/>
    <col min="1026" max="1026" width="17.83203125" style="135" bestFit="1" customWidth="1"/>
    <col min="1027" max="1030" width="9.33203125" style="135"/>
    <col min="1031" max="1031" width="11.83203125" style="135" customWidth="1"/>
    <col min="1032" max="1280" width="9.33203125" style="135"/>
    <col min="1281" max="1281" width="27" style="135" customWidth="1"/>
    <col min="1282" max="1282" width="17.83203125" style="135" bestFit="1" customWidth="1"/>
    <col min="1283" max="1286" width="9.33203125" style="135"/>
    <col min="1287" max="1287" width="11.83203125" style="135" customWidth="1"/>
    <col min="1288" max="1536" width="9.33203125" style="135"/>
    <col min="1537" max="1537" width="27" style="135" customWidth="1"/>
    <col min="1538" max="1538" width="17.83203125" style="135" bestFit="1" customWidth="1"/>
    <col min="1539" max="1542" width="9.33203125" style="135"/>
    <col min="1543" max="1543" width="11.83203125" style="135" customWidth="1"/>
    <col min="1544" max="1792" width="9.33203125" style="135"/>
    <col min="1793" max="1793" width="27" style="135" customWidth="1"/>
    <col min="1794" max="1794" width="17.83203125" style="135" bestFit="1" customWidth="1"/>
    <col min="1795" max="1798" width="9.33203125" style="135"/>
    <col min="1799" max="1799" width="11.83203125" style="135" customWidth="1"/>
    <col min="1800" max="2048" width="9.33203125" style="135"/>
    <col min="2049" max="2049" width="27" style="135" customWidth="1"/>
    <col min="2050" max="2050" width="17.83203125" style="135" bestFit="1" customWidth="1"/>
    <col min="2051" max="2054" width="9.33203125" style="135"/>
    <col min="2055" max="2055" width="11.83203125" style="135" customWidth="1"/>
    <col min="2056" max="2304" width="9.33203125" style="135"/>
    <col min="2305" max="2305" width="27" style="135" customWidth="1"/>
    <col min="2306" max="2306" width="17.83203125" style="135" bestFit="1" customWidth="1"/>
    <col min="2307" max="2310" width="9.33203125" style="135"/>
    <col min="2311" max="2311" width="11.83203125" style="135" customWidth="1"/>
    <col min="2312" max="2560" width="9.33203125" style="135"/>
    <col min="2561" max="2561" width="27" style="135" customWidth="1"/>
    <col min="2562" max="2562" width="17.83203125" style="135" bestFit="1" customWidth="1"/>
    <col min="2563" max="2566" width="9.33203125" style="135"/>
    <col min="2567" max="2567" width="11.83203125" style="135" customWidth="1"/>
    <col min="2568" max="2816" width="9.33203125" style="135"/>
    <col min="2817" max="2817" width="27" style="135" customWidth="1"/>
    <col min="2818" max="2818" width="17.83203125" style="135" bestFit="1" customWidth="1"/>
    <col min="2819" max="2822" width="9.33203125" style="135"/>
    <col min="2823" max="2823" width="11.83203125" style="135" customWidth="1"/>
    <col min="2824" max="3072" width="9.33203125" style="135"/>
    <col min="3073" max="3073" width="27" style="135" customWidth="1"/>
    <col min="3074" max="3074" width="17.83203125" style="135" bestFit="1" customWidth="1"/>
    <col min="3075" max="3078" width="9.33203125" style="135"/>
    <col min="3079" max="3079" width="11.83203125" style="135" customWidth="1"/>
    <col min="3080" max="3328" width="9.33203125" style="135"/>
    <col min="3329" max="3329" width="27" style="135" customWidth="1"/>
    <col min="3330" max="3330" width="17.83203125" style="135" bestFit="1" customWidth="1"/>
    <col min="3331" max="3334" width="9.33203125" style="135"/>
    <col min="3335" max="3335" width="11.83203125" style="135" customWidth="1"/>
    <col min="3336" max="3584" width="9.33203125" style="135"/>
    <col min="3585" max="3585" width="27" style="135" customWidth="1"/>
    <col min="3586" max="3586" width="17.83203125" style="135" bestFit="1" customWidth="1"/>
    <col min="3587" max="3590" width="9.33203125" style="135"/>
    <col min="3591" max="3591" width="11.83203125" style="135" customWidth="1"/>
    <col min="3592" max="3840" width="9.33203125" style="135"/>
    <col min="3841" max="3841" width="27" style="135" customWidth="1"/>
    <col min="3842" max="3842" width="17.83203125" style="135" bestFit="1" customWidth="1"/>
    <col min="3843" max="3846" width="9.33203125" style="135"/>
    <col min="3847" max="3847" width="11.83203125" style="135" customWidth="1"/>
    <col min="3848" max="4096" width="9.33203125" style="135"/>
    <col min="4097" max="4097" width="27" style="135" customWidth="1"/>
    <col min="4098" max="4098" width="17.83203125" style="135" bestFit="1" customWidth="1"/>
    <col min="4099" max="4102" width="9.33203125" style="135"/>
    <col min="4103" max="4103" width="11.83203125" style="135" customWidth="1"/>
    <col min="4104" max="4352" width="9.33203125" style="135"/>
    <col min="4353" max="4353" width="27" style="135" customWidth="1"/>
    <col min="4354" max="4354" width="17.83203125" style="135" bestFit="1" customWidth="1"/>
    <col min="4355" max="4358" width="9.33203125" style="135"/>
    <col min="4359" max="4359" width="11.83203125" style="135" customWidth="1"/>
    <col min="4360" max="4608" width="9.33203125" style="135"/>
    <col min="4609" max="4609" width="27" style="135" customWidth="1"/>
    <col min="4610" max="4610" width="17.83203125" style="135" bestFit="1" customWidth="1"/>
    <col min="4611" max="4614" width="9.33203125" style="135"/>
    <col min="4615" max="4615" width="11.83203125" style="135" customWidth="1"/>
    <col min="4616" max="4864" width="9.33203125" style="135"/>
    <col min="4865" max="4865" width="27" style="135" customWidth="1"/>
    <col min="4866" max="4866" width="17.83203125" style="135" bestFit="1" customWidth="1"/>
    <col min="4867" max="4870" width="9.33203125" style="135"/>
    <col min="4871" max="4871" width="11.83203125" style="135" customWidth="1"/>
    <col min="4872" max="5120" width="9.33203125" style="135"/>
    <col min="5121" max="5121" width="27" style="135" customWidth="1"/>
    <col min="5122" max="5122" width="17.83203125" style="135" bestFit="1" customWidth="1"/>
    <col min="5123" max="5126" width="9.33203125" style="135"/>
    <col min="5127" max="5127" width="11.83203125" style="135" customWidth="1"/>
    <col min="5128" max="5376" width="9.33203125" style="135"/>
    <col min="5377" max="5377" width="27" style="135" customWidth="1"/>
    <col min="5378" max="5378" width="17.83203125" style="135" bestFit="1" customWidth="1"/>
    <col min="5379" max="5382" width="9.33203125" style="135"/>
    <col min="5383" max="5383" width="11.83203125" style="135" customWidth="1"/>
    <col min="5384" max="5632" width="9.33203125" style="135"/>
    <col min="5633" max="5633" width="27" style="135" customWidth="1"/>
    <col min="5634" max="5634" width="17.83203125" style="135" bestFit="1" customWidth="1"/>
    <col min="5635" max="5638" width="9.33203125" style="135"/>
    <col min="5639" max="5639" width="11.83203125" style="135" customWidth="1"/>
    <col min="5640" max="5888" width="9.33203125" style="135"/>
    <col min="5889" max="5889" width="27" style="135" customWidth="1"/>
    <col min="5890" max="5890" width="17.83203125" style="135" bestFit="1" customWidth="1"/>
    <col min="5891" max="5894" width="9.33203125" style="135"/>
    <col min="5895" max="5895" width="11.83203125" style="135" customWidth="1"/>
    <col min="5896" max="6144" width="9.33203125" style="135"/>
    <col min="6145" max="6145" width="27" style="135" customWidth="1"/>
    <col min="6146" max="6146" width="17.83203125" style="135" bestFit="1" customWidth="1"/>
    <col min="6147" max="6150" width="9.33203125" style="135"/>
    <col min="6151" max="6151" width="11.83203125" style="135" customWidth="1"/>
    <col min="6152" max="6400" width="9.33203125" style="135"/>
    <col min="6401" max="6401" width="27" style="135" customWidth="1"/>
    <col min="6402" max="6402" width="17.83203125" style="135" bestFit="1" customWidth="1"/>
    <col min="6403" max="6406" width="9.33203125" style="135"/>
    <col min="6407" max="6407" width="11.83203125" style="135" customWidth="1"/>
    <col min="6408" max="6656" width="9.33203125" style="135"/>
    <col min="6657" max="6657" width="27" style="135" customWidth="1"/>
    <col min="6658" max="6658" width="17.83203125" style="135" bestFit="1" customWidth="1"/>
    <col min="6659" max="6662" width="9.33203125" style="135"/>
    <col min="6663" max="6663" width="11.83203125" style="135" customWidth="1"/>
    <col min="6664" max="6912" width="9.33203125" style="135"/>
    <col min="6913" max="6913" width="27" style="135" customWidth="1"/>
    <col min="6914" max="6914" width="17.83203125" style="135" bestFit="1" customWidth="1"/>
    <col min="6915" max="6918" width="9.33203125" style="135"/>
    <col min="6919" max="6919" width="11.83203125" style="135" customWidth="1"/>
    <col min="6920" max="7168" width="9.33203125" style="135"/>
    <col min="7169" max="7169" width="27" style="135" customWidth="1"/>
    <col min="7170" max="7170" width="17.83203125" style="135" bestFit="1" customWidth="1"/>
    <col min="7171" max="7174" width="9.33203125" style="135"/>
    <col min="7175" max="7175" width="11.83203125" style="135" customWidth="1"/>
    <col min="7176" max="7424" width="9.33203125" style="135"/>
    <col min="7425" max="7425" width="27" style="135" customWidth="1"/>
    <col min="7426" max="7426" width="17.83203125" style="135" bestFit="1" customWidth="1"/>
    <col min="7427" max="7430" width="9.33203125" style="135"/>
    <col min="7431" max="7431" width="11.83203125" style="135" customWidth="1"/>
    <col min="7432" max="7680" width="9.33203125" style="135"/>
    <col min="7681" max="7681" width="27" style="135" customWidth="1"/>
    <col min="7682" max="7682" width="17.83203125" style="135" bestFit="1" customWidth="1"/>
    <col min="7683" max="7686" width="9.33203125" style="135"/>
    <col min="7687" max="7687" width="11.83203125" style="135" customWidth="1"/>
    <col min="7688" max="7936" width="9.33203125" style="135"/>
    <col min="7937" max="7937" width="27" style="135" customWidth="1"/>
    <col min="7938" max="7938" width="17.83203125" style="135" bestFit="1" customWidth="1"/>
    <col min="7939" max="7942" width="9.33203125" style="135"/>
    <col min="7943" max="7943" width="11.83203125" style="135" customWidth="1"/>
    <col min="7944" max="8192" width="9.33203125" style="135"/>
    <col min="8193" max="8193" width="27" style="135" customWidth="1"/>
    <col min="8194" max="8194" width="17.83203125" style="135" bestFit="1" customWidth="1"/>
    <col min="8195" max="8198" width="9.33203125" style="135"/>
    <col min="8199" max="8199" width="11.83203125" style="135" customWidth="1"/>
    <col min="8200" max="8448" width="9.33203125" style="135"/>
    <col min="8449" max="8449" width="27" style="135" customWidth="1"/>
    <col min="8450" max="8450" width="17.83203125" style="135" bestFit="1" customWidth="1"/>
    <col min="8451" max="8454" width="9.33203125" style="135"/>
    <col min="8455" max="8455" width="11.83203125" style="135" customWidth="1"/>
    <col min="8456" max="8704" width="9.33203125" style="135"/>
    <col min="8705" max="8705" width="27" style="135" customWidth="1"/>
    <col min="8706" max="8706" width="17.83203125" style="135" bestFit="1" customWidth="1"/>
    <col min="8707" max="8710" width="9.33203125" style="135"/>
    <col min="8711" max="8711" width="11.83203125" style="135" customWidth="1"/>
    <col min="8712" max="8960" width="9.33203125" style="135"/>
    <col min="8961" max="8961" width="27" style="135" customWidth="1"/>
    <col min="8962" max="8962" width="17.83203125" style="135" bestFit="1" customWidth="1"/>
    <col min="8963" max="8966" width="9.33203125" style="135"/>
    <col min="8967" max="8967" width="11.83203125" style="135" customWidth="1"/>
    <col min="8968" max="9216" width="9.33203125" style="135"/>
    <col min="9217" max="9217" width="27" style="135" customWidth="1"/>
    <col min="9218" max="9218" width="17.83203125" style="135" bestFit="1" customWidth="1"/>
    <col min="9219" max="9222" width="9.33203125" style="135"/>
    <col min="9223" max="9223" width="11.83203125" style="135" customWidth="1"/>
    <col min="9224" max="9472" width="9.33203125" style="135"/>
    <col min="9473" max="9473" width="27" style="135" customWidth="1"/>
    <col min="9474" max="9474" width="17.83203125" style="135" bestFit="1" customWidth="1"/>
    <col min="9475" max="9478" width="9.33203125" style="135"/>
    <col min="9479" max="9479" width="11.83203125" style="135" customWidth="1"/>
    <col min="9480" max="9728" width="9.33203125" style="135"/>
    <col min="9729" max="9729" width="27" style="135" customWidth="1"/>
    <col min="9730" max="9730" width="17.83203125" style="135" bestFit="1" customWidth="1"/>
    <col min="9731" max="9734" width="9.33203125" style="135"/>
    <col min="9735" max="9735" width="11.83203125" style="135" customWidth="1"/>
    <col min="9736" max="9984" width="9.33203125" style="135"/>
    <col min="9985" max="9985" width="27" style="135" customWidth="1"/>
    <col min="9986" max="9986" width="17.83203125" style="135" bestFit="1" customWidth="1"/>
    <col min="9987" max="9990" width="9.33203125" style="135"/>
    <col min="9991" max="9991" width="11.83203125" style="135" customWidth="1"/>
    <col min="9992" max="10240" width="9.33203125" style="135"/>
    <col min="10241" max="10241" width="27" style="135" customWidth="1"/>
    <col min="10242" max="10242" width="17.83203125" style="135" bestFit="1" customWidth="1"/>
    <col min="10243" max="10246" width="9.33203125" style="135"/>
    <col min="10247" max="10247" width="11.83203125" style="135" customWidth="1"/>
    <col min="10248" max="10496" width="9.33203125" style="135"/>
    <col min="10497" max="10497" width="27" style="135" customWidth="1"/>
    <col min="10498" max="10498" width="17.83203125" style="135" bestFit="1" customWidth="1"/>
    <col min="10499" max="10502" width="9.33203125" style="135"/>
    <col min="10503" max="10503" width="11.83203125" style="135" customWidth="1"/>
    <col min="10504" max="10752" width="9.33203125" style="135"/>
    <col min="10753" max="10753" width="27" style="135" customWidth="1"/>
    <col min="10754" max="10754" width="17.83203125" style="135" bestFit="1" customWidth="1"/>
    <col min="10755" max="10758" width="9.33203125" style="135"/>
    <col min="10759" max="10759" width="11.83203125" style="135" customWidth="1"/>
    <col min="10760" max="11008" width="9.33203125" style="135"/>
    <col min="11009" max="11009" width="27" style="135" customWidth="1"/>
    <col min="11010" max="11010" width="17.83203125" style="135" bestFit="1" customWidth="1"/>
    <col min="11011" max="11014" width="9.33203125" style="135"/>
    <col min="11015" max="11015" width="11.83203125" style="135" customWidth="1"/>
    <col min="11016" max="11264" width="9.33203125" style="135"/>
    <col min="11265" max="11265" width="27" style="135" customWidth="1"/>
    <col min="11266" max="11266" width="17.83203125" style="135" bestFit="1" customWidth="1"/>
    <col min="11267" max="11270" width="9.33203125" style="135"/>
    <col min="11271" max="11271" width="11.83203125" style="135" customWidth="1"/>
    <col min="11272" max="11520" width="9.33203125" style="135"/>
    <col min="11521" max="11521" width="27" style="135" customWidth="1"/>
    <col min="11522" max="11522" width="17.83203125" style="135" bestFit="1" customWidth="1"/>
    <col min="11523" max="11526" width="9.33203125" style="135"/>
    <col min="11527" max="11527" width="11.83203125" style="135" customWidth="1"/>
    <col min="11528" max="11776" width="9.33203125" style="135"/>
    <col min="11777" max="11777" width="27" style="135" customWidth="1"/>
    <col min="11778" max="11778" width="17.83203125" style="135" bestFit="1" customWidth="1"/>
    <col min="11779" max="11782" width="9.33203125" style="135"/>
    <col min="11783" max="11783" width="11.83203125" style="135" customWidth="1"/>
    <col min="11784" max="12032" width="9.33203125" style="135"/>
    <col min="12033" max="12033" width="27" style="135" customWidth="1"/>
    <col min="12034" max="12034" width="17.83203125" style="135" bestFit="1" customWidth="1"/>
    <col min="12035" max="12038" width="9.33203125" style="135"/>
    <col min="12039" max="12039" width="11.83203125" style="135" customWidth="1"/>
    <col min="12040" max="12288" width="9.33203125" style="135"/>
    <col min="12289" max="12289" width="27" style="135" customWidth="1"/>
    <col min="12290" max="12290" width="17.83203125" style="135" bestFit="1" customWidth="1"/>
    <col min="12291" max="12294" width="9.33203125" style="135"/>
    <col min="12295" max="12295" width="11.83203125" style="135" customWidth="1"/>
    <col min="12296" max="12544" width="9.33203125" style="135"/>
    <col min="12545" max="12545" width="27" style="135" customWidth="1"/>
    <col min="12546" max="12546" width="17.83203125" style="135" bestFit="1" customWidth="1"/>
    <col min="12547" max="12550" width="9.33203125" style="135"/>
    <col min="12551" max="12551" width="11.83203125" style="135" customWidth="1"/>
    <col min="12552" max="12800" width="9.33203125" style="135"/>
    <col min="12801" max="12801" width="27" style="135" customWidth="1"/>
    <col min="12802" max="12802" width="17.83203125" style="135" bestFit="1" customWidth="1"/>
    <col min="12803" max="12806" width="9.33203125" style="135"/>
    <col min="12807" max="12807" width="11.83203125" style="135" customWidth="1"/>
    <col min="12808" max="13056" width="9.33203125" style="135"/>
    <col min="13057" max="13057" width="27" style="135" customWidth="1"/>
    <col min="13058" max="13058" width="17.83203125" style="135" bestFit="1" customWidth="1"/>
    <col min="13059" max="13062" width="9.33203125" style="135"/>
    <col min="13063" max="13063" width="11.83203125" style="135" customWidth="1"/>
    <col min="13064" max="13312" width="9.33203125" style="135"/>
    <col min="13313" max="13313" width="27" style="135" customWidth="1"/>
    <col min="13314" max="13314" width="17.83203125" style="135" bestFit="1" customWidth="1"/>
    <col min="13315" max="13318" width="9.33203125" style="135"/>
    <col min="13319" max="13319" width="11.83203125" style="135" customWidth="1"/>
    <col min="13320" max="13568" width="9.33203125" style="135"/>
    <col min="13569" max="13569" width="27" style="135" customWidth="1"/>
    <col min="13570" max="13570" width="17.83203125" style="135" bestFit="1" customWidth="1"/>
    <col min="13571" max="13574" width="9.33203125" style="135"/>
    <col min="13575" max="13575" width="11.83203125" style="135" customWidth="1"/>
    <col min="13576" max="13824" width="9.33203125" style="135"/>
    <col min="13825" max="13825" width="27" style="135" customWidth="1"/>
    <col min="13826" max="13826" width="17.83203125" style="135" bestFit="1" customWidth="1"/>
    <col min="13827" max="13830" width="9.33203125" style="135"/>
    <col min="13831" max="13831" width="11.83203125" style="135" customWidth="1"/>
    <col min="13832" max="14080" width="9.33203125" style="135"/>
    <col min="14081" max="14081" width="27" style="135" customWidth="1"/>
    <col min="14082" max="14082" width="17.83203125" style="135" bestFit="1" customWidth="1"/>
    <col min="14083" max="14086" width="9.33203125" style="135"/>
    <col min="14087" max="14087" width="11.83203125" style="135" customWidth="1"/>
    <col min="14088" max="14336" width="9.33203125" style="135"/>
    <col min="14337" max="14337" width="27" style="135" customWidth="1"/>
    <col min="14338" max="14338" width="17.83203125" style="135" bestFit="1" customWidth="1"/>
    <col min="14339" max="14342" width="9.33203125" style="135"/>
    <col min="14343" max="14343" width="11.83203125" style="135" customWidth="1"/>
    <col min="14344" max="14592" width="9.33203125" style="135"/>
    <col min="14593" max="14593" width="27" style="135" customWidth="1"/>
    <col min="14594" max="14594" width="17.83203125" style="135" bestFit="1" customWidth="1"/>
    <col min="14595" max="14598" width="9.33203125" style="135"/>
    <col min="14599" max="14599" width="11.83203125" style="135" customWidth="1"/>
    <col min="14600" max="14848" width="9.33203125" style="135"/>
    <col min="14849" max="14849" width="27" style="135" customWidth="1"/>
    <col min="14850" max="14850" width="17.83203125" style="135" bestFit="1" customWidth="1"/>
    <col min="14851" max="14854" width="9.33203125" style="135"/>
    <col min="14855" max="14855" width="11.83203125" style="135" customWidth="1"/>
    <col min="14856" max="15104" width="9.33203125" style="135"/>
    <col min="15105" max="15105" width="27" style="135" customWidth="1"/>
    <col min="15106" max="15106" width="17.83203125" style="135" bestFit="1" customWidth="1"/>
    <col min="15107" max="15110" width="9.33203125" style="135"/>
    <col min="15111" max="15111" width="11.83203125" style="135" customWidth="1"/>
    <col min="15112" max="15360" width="9.33203125" style="135"/>
    <col min="15361" max="15361" width="27" style="135" customWidth="1"/>
    <col min="15362" max="15362" width="17.83203125" style="135" bestFit="1" customWidth="1"/>
    <col min="15363" max="15366" width="9.33203125" style="135"/>
    <col min="15367" max="15367" width="11.83203125" style="135" customWidth="1"/>
    <col min="15368" max="15616" width="9.33203125" style="135"/>
    <col min="15617" max="15617" width="27" style="135" customWidth="1"/>
    <col min="15618" max="15618" width="17.83203125" style="135" bestFit="1" customWidth="1"/>
    <col min="15619" max="15622" width="9.33203125" style="135"/>
    <col min="15623" max="15623" width="11.83203125" style="135" customWidth="1"/>
    <col min="15624" max="15872" width="9.33203125" style="135"/>
    <col min="15873" max="15873" width="27" style="135" customWidth="1"/>
    <col min="15874" max="15874" width="17.83203125" style="135" bestFit="1" customWidth="1"/>
    <col min="15875" max="15878" width="9.33203125" style="135"/>
    <col min="15879" max="15879" width="11.83203125" style="135" customWidth="1"/>
    <col min="15880" max="16128" width="9.33203125" style="135"/>
    <col min="16129" max="16129" width="27" style="135" customWidth="1"/>
    <col min="16130" max="16130" width="17.83203125" style="135" bestFit="1" customWidth="1"/>
    <col min="16131" max="16134" width="9.33203125" style="135"/>
    <col min="16135" max="16135" width="11.83203125" style="135" customWidth="1"/>
    <col min="16136" max="16384" width="9.33203125" style="135"/>
  </cols>
  <sheetData>
    <row r="1" spans="1:7" ht="12.75" customHeight="1" x14ac:dyDescent="0.2"/>
    <row r="2" spans="1:7" ht="12.75" customHeight="1" x14ac:dyDescent="0.2"/>
    <row r="3" spans="1:7" ht="12.75" customHeight="1" x14ac:dyDescent="0.2"/>
    <row r="4" spans="1:7" ht="12.75" customHeight="1" x14ac:dyDescent="0.2"/>
    <row r="5" spans="1:7" x14ac:dyDescent="0.2">
      <c r="A5" s="136" t="s">
        <v>113</v>
      </c>
    </row>
    <row r="7" spans="1:7" x14ac:dyDescent="0.2">
      <c r="A7" s="137" t="s">
        <v>114</v>
      </c>
      <c r="B7" s="137"/>
      <c r="C7" s="137"/>
      <c r="D7" s="137"/>
      <c r="E7" s="137"/>
      <c r="F7" s="137"/>
      <c r="G7" s="137"/>
    </row>
    <row r="9" spans="1:7" x14ac:dyDescent="0.2">
      <c r="A9" s="138" t="s">
        <v>118</v>
      </c>
    </row>
    <row r="10" spans="1:7" x14ac:dyDescent="0.2">
      <c r="A10" s="139" t="s">
        <v>119</v>
      </c>
    </row>
    <row r="11" spans="1:7" x14ac:dyDescent="0.2">
      <c r="A11" s="139"/>
    </row>
    <row r="12" spans="1:7" x14ac:dyDescent="0.2">
      <c r="A12" s="139"/>
    </row>
    <row r="13" spans="1:7" x14ac:dyDescent="0.2">
      <c r="A13" s="139"/>
    </row>
    <row r="14" spans="1:7" x14ac:dyDescent="0.2">
      <c r="A14" s="139"/>
    </row>
    <row r="15" spans="1:7" x14ac:dyDescent="0.2">
      <c r="A15" s="139"/>
    </row>
    <row r="16" spans="1:7" x14ac:dyDescent="0.2">
      <c r="A16" s="139"/>
    </row>
    <row r="17" spans="1:2" x14ac:dyDescent="0.2">
      <c r="A17" s="139"/>
    </row>
    <row r="18" spans="1:2" x14ac:dyDescent="0.2">
      <c r="A18" s="139" t="s">
        <v>115</v>
      </c>
    </row>
    <row r="20" spans="1:2" x14ac:dyDescent="0.2">
      <c r="A20" s="140" t="s">
        <v>116</v>
      </c>
      <c r="B20" s="141">
        <v>45558</v>
      </c>
    </row>
    <row r="21" spans="1:2" hidden="1" x14ac:dyDescent="0.2">
      <c r="A21" s="142" t="s">
        <v>117</v>
      </c>
      <c r="B21" s="143"/>
    </row>
    <row r="22" spans="1:2" x14ac:dyDescent="0.2">
      <c r="B22" s="144"/>
    </row>
  </sheetData>
  <mergeCells count="1">
    <mergeCell ref="A7:G7"/>
  </mergeCells>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1025" r:id="rId4">
          <objectPr defaultSize="0" r:id="rId5">
            <anchor moveWithCells="1">
              <from>
                <xdr:col>0</xdr:col>
                <xdr:colOff>0</xdr:colOff>
                <xdr:row>11</xdr:row>
                <xdr:rowOff>0</xdr:rowOff>
              </from>
              <to>
                <xdr:col>0</xdr:col>
                <xdr:colOff>914400</xdr:colOff>
                <xdr:row>15</xdr:row>
                <xdr:rowOff>38100</xdr:rowOff>
              </to>
            </anchor>
          </objectPr>
        </oleObject>
      </mc:Choice>
      <mc:Fallback>
        <oleObject progId="Document" dvAspect="DVASPECT_ICON"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zoomScale="145" zoomScaleNormal="145" workbookViewId="0">
      <selection activeCell="I19" sqref="I19"/>
    </sheetView>
  </sheetViews>
  <sheetFormatPr defaultColWidth="9.33203125" defaultRowHeight="11.25" customHeight="1" x14ac:dyDescent="0.2"/>
  <cols>
    <col min="1" max="1" width="23.5" style="1" customWidth="1"/>
    <col min="2" max="2" width="1.83203125" style="1" customWidth="1"/>
    <col min="3" max="3" width="9.33203125" style="1"/>
    <col min="4" max="4" width="1.83203125" style="1" customWidth="1"/>
    <col min="5" max="5" width="9.33203125" style="1"/>
    <col min="6" max="6" width="1.83203125" style="1" customWidth="1"/>
    <col min="7" max="7" width="9.33203125" style="1"/>
    <col min="8" max="8" width="1.83203125" style="1" customWidth="1"/>
    <col min="9" max="9" width="9.33203125" style="1"/>
    <col min="10" max="10" width="1.83203125" style="1" customWidth="1"/>
    <col min="11" max="16384" width="9.33203125" style="1"/>
  </cols>
  <sheetData>
    <row r="1" spans="1:11" ht="11.25" customHeight="1" x14ac:dyDescent="0.2">
      <c r="A1" s="113" t="s">
        <v>0</v>
      </c>
      <c r="B1" s="113"/>
      <c r="C1" s="113"/>
      <c r="D1" s="113"/>
      <c r="E1" s="113"/>
      <c r="F1" s="113"/>
      <c r="G1" s="113"/>
      <c r="H1" s="113"/>
      <c r="I1" s="113"/>
      <c r="J1" s="113"/>
      <c r="K1" s="113"/>
    </row>
    <row r="2" spans="1:11" ht="11.25" customHeight="1" x14ac:dyDescent="0.2">
      <c r="A2" s="113" t="s">
        <v>1</v>
      </c>
      <c r="B2" s="113"/>
      <c r="C2" s="113"/>
      <c r="D2" s="113"/>
      <c r="E2" s="113"/>
      <c r="F2" s="113"/>
      <c r="G2" s="113"/>
      <c r="H2" s="113"/>
      <c r="I2" s="113"/>
      <c r="J2" s="113"/>
      <c r="K2" s="113"/>
    </row>
    <row r="3" spans="1:11" ht="11.25" customHeight="1" x14ac:dyDescent="0.2">
      <c r="A3" s="113"/>
      <c r="B3" s="113"/>
      <c r="C3" s="113"/>
      <c r="D3" s="113"/>
      <c r="E3" s="113"/>
      <c r="F3" s="113"/>
      <c r="G3" s="113"/>
      <c r="H3" s="113"/>
      <c r="I3" s="113"/>
      <c r="J3" s="113"/>
      <c r="K3" s="113"/>
    </row>
    <row r="4" spans="1:11" ht="11.25" customHeight="1" x14ac:dyDescent="0.2">
      <c r="A4" s="113" t="s">
        <v>95</v>
      </c>
      <c r="B4" s="113"/>
      <c r="C4" s="113"/>
      <c r="D4" s="113"/>
      <c r="E4" s="113"/>
      <c r="F4" s="113"/>
      <c r="G4" s="113"/>
      <c r="H4" s="113"/>
      <c r="I4" s="113"/>
      <c r="J4" s="113"/>
      <c r="K4" s="113"/>
    </row>
    <row r="5" spans="1:11" ht="11.25" customHeight="1" x14ac:dyDescent="0.2">
      <c r="A5" s="116"/>
      <c r="B5" s="116"/>
      <c r="C5" s="116"/>
      <c r="D5" s="116"/>
      <c r="E5" s="116"/>
      <c r="F5" s="116"/>
      <c r="G5" s="116"/>
      <c r="H5" s="116"/>
      <c r="I5" s="116"/>
      <c r="J5" s="116"/>
      <c r="K5" s="116"/>
    </row>
    <row r="6" spans="1:11" ht="11.25" customHeight="1" x14ac:dyDescent="0.2">
      <c r="A6" s="33"/>
      <c r="B6" s="33"/>
      <c r="C6" s="4" t="s">
        <v>39</v>
      </c>
      <c r="D6" s="3"/>
      <c r="E6" s="4" t="s">
        <v>43</v>
      </c>
      <c r="F6" s="3"/>
      <c r="G6" s="4" t="s">
        <v>51</v>
      </c>
      <c r="H6" s="3"/>
      <c r="I6" s="4" t="s">
        <v>59</v>
      </c>
      <c r="J6" s="3"/>
      <c r="K6" s="4" t="s">
        <v>63</v>
      </c>
    </row>
    <row r="7" spans="1:11" ht="11.25" customHeight="1" x14ac:dyDescent="0.2">
      <c r="A7" s="35" t="s">
        <v>2</v>
      </c>
      <c r="D7" s="2"/>
      <c r="F7" s="2"/>
      <c r="H7" s="2"/>
      <c r="J7" s="2"/>
    </row>
    <row r="8" spans="1:11" ht="11.25" customHeight="1" x14ac:dyDescent="0.2">
      <c r="A8" s="5" t="s">
        <v>3</v>
      </c>
      <c r="B8" s="6"/>
      <c r="C8" s="41" t="s">
        <v>4</v>
      </c>
      <c r="D8" s="9"/>
      <c r="E8" s="41" t="s">
        <v>4</v>
      </c>
      <c r="F8" s="9"/>
      <c r="G8" s="41" t="s">
        <v>4</v>
      </c>
      <c r="H8" s="9"/>
      <c r="I8" s="41" t="s">
        <v>4</v>
      </c>
      <c r="J8" s="9"/>
      <c r="K8" s="41" t="s">
        <v>4</v>
      </c>
    </row>
    <row r="9" spans="1:11" ht="12.6" customHeight="1" x14ac:dyDescent="0.2">
      <c r="A9" s="10" t="s">
        <v>53</v>
      </c>
      <c r="B9" s="6"/>
      <c r="C9" s="42">
        <v>1520</v>
      </c>
      <c r="D9" s="65"/>
      <c r="E9" s="42">
        <v>1960</v>
      </c>
      <c r="F9" s="65"/>
      <c r="G9" s="42">
        <v>1660</v>
      </c>
      <c r="H9" s="65"/>
      <c r="I9" s="42">
        <v>1660</v>
      </c>
      <c r="J9" s="34" t="s">
        <v>36</v>
      </c>
      <c r="K9" s="42">
        <v>1170</v>
      </c>
    </row>
    <row r="10" spans="1:11" ht="12.6" customHeight="1" x14ac:dyDescent="0.2">
      <c r="A10" s="10" t="s">
        <v>54</v>
      </c>
      <c r="B10" s="6"/>
      <c r="C10" s="42">
        <v>3140</v>
      </c>
      <c r="D10" s="65"/>
      <c r="E10" s="42">
        <v>3330</v>
      </c>
      <c r="F10" s="65"/>
      <c r="G10" s="42">
        <v>3420</v>
      </c>
      <c r="H10" s="65"/>
      <c r="I10" s="42">
        <v>2620</v>
      </c>
      <c r="J10" s="34"/>
      <c r="K10" s="42">
        <v>2460</v>
      </c>
    </row>
    <row r="11" spans="1:11" ht="12.6" customHeight="1" x14ac:dyDescent="0.2">
      <c r="A11" s="10" t="s">
        <v>58</v>
      </c>
      <c r="B11" s="6"/>
      <c r="C11" s="42">
        <v>3000</v>
      </c>
      <c r="D11" s="43"/>
      <c r="E11" s="42">
        <v>3000</v>
      </c>
      <c r="F11" s="43"/>
      <c r="G11" s="42">
        <v>3000</v>
      </c>
      <c r="H11" s="43"/>
      <c r="I11" s="42">
        <v>2000</v>
      </c>
      <c r="J11" s="43"/>
      <c r="K11" s="42">
        <v>2000</v>
      </c>
    </row>
    <row r="12" spans="1:11" ht="12.6" customHeight="1" x14ac:dyDescent="0.2">
      <c r="A12" s="95" t="s">
        <v>112</v>
      </c>
      <c r="B12" s="6"/>
      <c r="C12" s="44">
        <v>40200</v>
      </c>
      <c r="D12" s="65" t="s">
        <v>36</v>
      </c>
      <c r="E12" s="44">
        <v>76400</v>
      </c>
      <c r="G12" s="44">
        <v>91800</v>
      </c>
      <c r="I12" s="64">
        <v>84000</v>
      </c>
      <c r="J12" s="65" t="s">
        <v>36</v>
      </c>
      <c r="K12" s="64">
        <v>82500</v>
      </c>
    </row>
    <row r="13" spans="1:11" ht="11.25" customHeight="1" x14ac:dyDescent="0.2">
      <c r="A13" s="117" t="s">
        <v>67</v>
      </c>
      <c r="B13" s="117"/>
      <c r="C13" s="117"/>
      <c r="D13" s="117"/>
      <c r="E13" s="117"/>
      <c r="F13" s="117"/>
      <c r="G13" s="117"/>
      <c r="H13" s="117"/>
      <c r="I13" s="117"/>
      <c r="J13" s="117"/>
      <c r="K13" s="117"/>
    </row>
    <row r="14" spans="1:11" ht="22.5" customHeight="1" x14ac:dyDescent="0.2">
      <c r="A14" s="118" t="s">
        <v>93</v>
      </c>
      <c r="B14" s="118"/>
      <c r="C14" s="118"/>
      <c r="D14" s="118"/>
      <c r="E14" s="118"/>
      <c r="F14" s="118"/>
      <c r="G14" s="118"/>
      <c r="H14" s="118"/>
      <c r="I14" s="118"/>
      <c r="J14" s="118"/>
      <c r="K14" s="118"/>
    </row>
    <row r="15" spans="1:11" ht="11.25" customHeight="1" x14ac:dyDescent="0.2">
      <c r="A15" s="115" t="s">
        <v>52</v>
      </c>
      <c r="B15" s="115"/>
      <c r="C15" s="115"/>
      <c r="D15" s="115"/>
      <c r="E15" s="115"/>
      <c r="F15" s="115"/>
      <c r="G15" s="115"/>
      <c r="H15" s="115"/>
      <c r="I15" s="115"/>
      <c r="J15" s="115"/>
      <c r="K15" s="115"/>
    </row>
    <row r="16" spans="1:11" ht="11.25" customHeight="1" x14ac:dyDescent="0.2">
      <c r="A16" s="114" t="s">
        <v>57</v>
      </c>
      <c r="B16" s="115"/>
      <c r="C16" s="115"/>
      <c r="D16" s="115"/>
      <c r="E16" s="115"/>
      <c r="F16" s="115"/>
      <c r="G16" s="115"/>
      <c r="H16" s="115"/>
      <c r="I16" s="115"/>
      <c r="J16" s="115"/>
      <c r="K16" s="115"/>
    </row>
    <row r="17" spans="1:11" ht="11.25" customHeight="1" x14ac:dyDescent="0.2">
      <c r="A17" s="115" t="s">
        <v>62</v>
      </c>
      <c r="B17" s="115"/>
      <c r="C17" s="115"/>
      <c r="D17" s="115"/>
      <c r="E17" s="115"/>
      <c r="F17" s="115"/>
      <c r="G17" s="115"/>
      <c r="H17" s="115"/>
      <c r="I17" s="115"/>
      <c r="J17" s="115"/>
      <c r="K17" s="115"/>
    </row>
    <row r="18" spans="1:11" ht="11.25" customHeight="1" x14ac:dyDescent="0.2">
      <c r="A18" s="115" t="s">
        <v>103</v>
      </c>
      <c r="B18" s="115"/>
      <c r="C18" s="115"/>
      <c r="D18" s="115"/>
      <c r="E18" s="115"/>
      <c r="F18" s="115"/>
      <c r="G18" s="115"/>
      <c r="H18" s="115"/>
      <c r="I18" s="115"/>
      <c r="J18" s="115"/>
      <c r="K18" s="115"/>
    </row>
  </sheetData>
  <mergeCells count="11">
    <mergeCell ref="A18:K18"/>
    <mergeCell ref="A13:K13"/>
    <mergeCell ref="A14:K14"/>
    <mergeCell ref="A15:K15"/>
    <mergeCell ref="A17:K17"/>
    <mergeCell ref="A1:K1"/>
    <mergeCell ref="A2:K2"/>
    <mergeCell ref="A4:K4"/>
    <mergeCell ref="A16:K16"/>
    <mergeCell ref="A3:K3"/>
    <mergeCell ref="A5:K5"/>
  </mergeCells>
  <pageMargins left="0.5" right="0.5" top="0.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8"/>
  <sheetViews>
    <sheetView zoomScale="115" zoomScaleNormal="115" workbookViewId="0">
      <selection activeCell="E57" sqref="E57"/>
    </sheetView>
  </sheetViews>
  <sheetFormatPr defaultColWidth="9.33203125" defaultRowHeight="11.25" customHeight="1" x14ac:dyDescent="0.2"/>
  <cols>
    <col min="1" max="1" width="32.5" style="12" bestFit="1" customWidth="1"/>
    <col min="2" max="2" width="1.83203125" style="12" customWidth="1"/>
    <col min="3" max="3" width="12.83203125" style="12" bestFit="1" customWidth="1"/>
    <col min="4" max="4" width="1.83203125" style="13" customWidth="1"/>
    <col min="5" max="5" width="12" style="12" bestFit="1" customWidth="1"/>
    <col min="6" max="6" width="1.83203125" style="13" customWidth="1"/>
    <col min="7" max="7" width="12.83203125" style="12" bestFit="1" customWidth="1"/>
    <col min="8" max="8" width="1.83203125" style="13" customWidth="1"/>
    <col min="9" max="9" width="12" style="12" bestFit="1" customWidth="1"/>
    <col min="10" max="11" width="9.33203125" style="12"/>
    <col min="12" max="12" width="9.83203125" style="12" bestFit="1" customWidth="1"/>
    <col min="13" max="16384" width="9.33203125" style="12"/>
  </cols>
  <sheetData>
    <row r="1" spans="1:9" ht="11.25" customHeight="1" x14ac:dyDescent="0.2">
      <c r="A1" s="119" t="s">
        <v>5</v>
      </c>
      <c r="B1" s="119"/>
      <c r="C1" s="119"/>
      <c r="D1" s="119"/>
      <c r="E1" s="119"/>
      <c r="F1" s="119"/>
      <c r="G1" s="119"/>
      <c r="H1" s="119"/>
      <c r="I1" s="119"/>
    </row>
    <row r="2" spans="1:9" ht="11.25" customHeight="1" x14ac:dyDescent="0.2">
      <c r="A2" s="119" t="s">
        <v>46</v>
      </c>
      <c r="B2" s="119"/>
      <c r="C2" s="119"/>
      <c r="D2" s="119"/>
      <c r="E2" s="119"/>
      <c r="F2" s="119"/>
      <c r="G2" s="119"/>
      <c r="H2" s="119"/>
      <c r="I2" s="119"/>
    </row>
    <row r="3" spans="1:9" ht="11.25" customHeight="1" x14ac:dyDescent="0.2">
      <c r="A3" s="125"/>
      <c r="B3" s="125"/>
      <c r="C3" s="125"/>
      <c r="D3" s="125"/>
      <c r="E3" s="125"/>
      <c r="F3" s="125"/>
      <c r="G3" s="125"/>
      <c r="H3" s="125"/>
      <c r="I3" s="125"/>
    </row>
    <row r="4" spans="1:9" ht="11.25" customHeight="1" x14ac:dyDescent="0.2">
      <c r="C4" s="120" t="s">
        <v>59</v>
      </c>
      <c r="D4" s="120"/>
      <c r="E4" s="120"/>
      <c r="G4" s="120" t="s">
        <v>63</v>
      </c>
      <c r="H4" s="120"/>
      <c r="I4" s="120"/>
    </row>
    <row r="5" spans="1:9" ht="11.25" customHeight="1" x14ac:dyDescent="0.2">
      <c r="C5" s="55" t="s">
        <v>6</v>
      </c>
      <c r="E5" s="55" t="s">
        <v>7</v>
      </c>
      <c r="G5" s="16" t="s">
        <v>6</v>
      </c>
      <c r="I5" s="16" t="s">
        <v>7</v>
      </c>
    </row>
    <row r="6" spans="1:9" ht="11.25" customHeight="1" x14ac:dyDescent="0.2">
      <c r="A6" s="17" t="s">
        <v>47</v>
      </c>
      <c r="B6" s="6"/>
      <c r="C6" s="18" t="s">
        <v>34</v>
      </c>
      <c r="D6" s="8"/>
      <c r="E6" s="18" t="s">
        <v>8</v>
      </c>
      <c r="F6" s="8"/>
      <c r="G6" s="18" t="s">
        <v>34</v>
      </c>
      <c r="H6" s="8"/>
      <c r="I6" s="18" t="s">
        <v>8</v>
      </c>
    </row>
    <row r="7" spans="1:9" ht="11.25" customHeight="1" x14ac:dyDescent="0.2">
      <c r="A7" s="40" t="s">
        <v>9</v>
      </c>
      <c r="C7" s="19"/>
      <c r="E7" s="19"/>
      <c r="G7" s="19"/>
      <c r="I7" s="19"/>
    </row>
    <row r="8" spans="1:9" ht="11.25" customHeight="1" x14ac:dyDescent="0.2">
      <c r="A8" s="20" t="s">
        <v>10</v>
      </c>
      <c r="C8" s="22">
        <v>22</v>
      </c>
      <c r="E8" s="21">
        <v>84</v>
      </c>
      <c r="G8" s="22">
        <v>9</v>
      </c>
      <c r="I8" s="21">
        <v>31</v>
      </c>
    </row>
    <row r="9" spans="1:9" ht="11.25" customHeight="1" x14ac:dyDescent="0.2">
      <c r="A9" s="20" t="s">
        <v>11</v>
      </c>
      <c r="C9" s="22">
        <v>40</v>
      </c>
      <c r="E9" s="22">
        <v>177</v>
      </c>
      <c r="G9" s="22">
        <v>67</v>
      </c>
      <c r="I9" s="22">
        <v>293</v>
      </c>
    </row>
    <row r="10" spans="1:9" ht="11.25" customHeight="1" x14ac:dyDescent="0.2">
      <c r="A10" s="20" t="s">
        <v>35</v>
      </c>
      <c r="C10" s="31" t="s">
        <v>32</v>
      </c>
      <c r="D10" s="32"/>
      <c r="E10" s="31" t="s">
        <v>32</v>
      </c>
      <c r="G10" s="22">
        <v>5</v>
      </c>
      <c r="I10" s="22">
        <v>19</v>
      </c>
    </row>
    <row r="11" spans="1:9" ht="11.25" customHeight="1" x14ac:dyDescent="0.2">
      <c r="A11" s="20" t="s">
        <v>24</v>
      </c>
      <c r="C11" s="22">
        <v>4</v>
      </c>
      <c r="E11" s="22">
        <v>14</v>
      </c>
      <c r="G11" s="22">
        <v>48</v>
      </c>
      <c r="I11" s="22">
        <v>172</v>
      </c>
    </row>
    <row r="12" spans="1:9" ht="11.25" customHeight="1" x14ac:dyDescent="0.2">
      <c r="A12" s="20" t="s">
        <v>55</v>
      </c>
      <c r="C12" s="31" t="s">
        <v>32</v>
      </c>
      <c r="D12" s="32"/>
      <c r="E12" s="31" t="s">
        <v>32</v>
      </c>
      <c r="G12" s="22">
        <v>5</v>
      </c>
      <c r="I12" s="22">
        <v>104</v>
      </c>
    </row>
    <row r="13" spans="1:9" ht="11.25" customHeight="1" x14ac:dyDescent="0.2">
      <c r="A13" s="20" t="s">
        <v>13</v>
      </c>
      <c r="C13" s="22">
        <v>703</v>
      </c>
      <c r="E13" s="22">
        <v>7940</v>
      </c>
      <c r="G13" s="22">
        <v>563</v>
      </c>
      <c r="I13" s="22">
        <v>6090</v>
      </c>
    </row>
    <row r="14" spans="1:9" ht="11.25" customHeight="1" x14ac:dyDescent="0.2">
      <c r="A14" s="20" t="s">
        <v>14</v>
      </c>
      <c r="C14" s="31" t="s">
        <v>32</v>
      </c>
      <c r="D14" s="32"/>
      <c r="E14" s="31" t="s">
        <v>32</v>
      </c>
      <c r="G14" s="22">
        <v>274</v>
      </c>
      <c r="I14" s="22">
        <v>1550</v>
      </c>
    </row>
    <row r="15" spans="1:9" ht="11.25" customHeight="1" x14ac:dyDescent="0.2">
      <c r="A15" s="20" t="s">
        <v>28</v>
      </c>
      <c r="C15" s="22">
        <v>38</v>
      </c>
      <c r="E15" s="22">
        <v>136</v>
      </c>
      <c r="G15" s="22">
        <v>26</v>
      </c>
      <c r="I15" s="22">
        <v>95</v>
      </c>
    </row>
    <row r="16" spans="1:9" ht="11.25" customHeight="1" x14ac:dyDescent="0.2">
      <c r="A16" s="20" t="s">
        <v>18</v>
      </c>
      <c r="C16" s="7">
        <v>13</v>
      </c>
      <c r="D16" s="34" t="s">
        <v>36</v>
      </c>
      <c r="E16" s="7">
        <v>64</v>
      </c>
      <c r="F16" s="34" t="s">
        <v>36</v>
      </c>
      <c r="G16" s="7">
        <v>4</v>
      </c>
      <c r="H16" s="8"/>
      <c r="I16" s="7">
        <v>22</v>
      </c>
    </row>
    <row r="17" spans="1:9" ht="11.25" customHeight="1" x14ac:dyDescent="0.2">
      <c r="A17" s="23" t="s">
        <v>19</v>
      </c>
      <c r="C17" s="24">
        <v>819</v>
      </c>
      <c r="D17" s="25"/>
      <c r="E17" s="24">
        <v>8410</v>
      </c>
      <c r="F17" s="25"/>
      <c r="G17" s="24">
        <v>1000</v>
      </c>
      <c r="H17" s="25"/>
      <c r="I17" s="24">
        <v>8380</v>
      </c>
    </row>
    <row r="18" spans="1:9" ht="11.25" customHeight="1" x14ac:dyDescent="0.2">
      <c r="A18" s="101" t="s">
        <v>104</v>
      </c>
      <c r="C18" s="26">
        <v>154</v>
      </c>
      <c r="D18" s="27"/>
      <c r="E18" s="36" t="s">
        <v>37</v>
      </c>
      <c r="F18" s="27"/>
      <c r="G18" s="26">
        <v>188</v>
      </c>
      <c r="H18" s="27"/>
      <c r="I18" s="36" t="s">
        <v>37</v>
      </c>
    </row>
    <row r="19" spans="1:9" ht="12" customHeight="1" x14ac:dyDescent="0.2">
      <c r="A19" s="102" t="s">
        <v>68</v>
      </c>
      <c r="C19" s="19"/>
      <c r="E19" s="19"/>
      <c r="G19" s="19"/>
      <c r="I19" s="19"/>
    </row>
    <row r="20" spans="1:9" ht="11.25" customHeight="1" x14ac:dyDescent="0.2">
      <c r="A20" s="103" t="s">
        <v>14</v>
      </c>
      <c r="C20" s="19">
        <v>90</v>
      </c>
      <c r="D20" s="32"/>
      <c r="E20" s="19">
        <v>3390</v>
      </c>
      <c r="F20" s="32"/>
      <c r="G20" s="19">
        <v>81</v>
      </c>
      <c r="I20" s="19">
        <v>2070</v>
      </c>
    </row>
    <row r="21" spans="1:9" ht="11.25" customHeight="1" x14ac:dyDescent="0.2">
      <c r="A21" s="103" t="s">
        <v>45</v>
      </c>
      <c r="C21" s="19">
        <v>3</v>
      </c>
      <c r="D21" s="32"/>
      <c r="E21" s="19">
        <v>287</v>
      </c>
      <c r="F21" s="32"/>
      <c r="G21" s="19">
        <v>5</v>
      </c>
      <c r="I21" s="19">
        <v>235</v>
      </c>
    </row>
    <row r="22" spans="1:9" ht="11.25" customHeight="1" x14ac:dyDescent="0.2">
      <c r="A22" s="103" t="s">
        <v>16</v>
      </c>
      <c r="C22" s="31" t="s">
        <v>32</v>
      </c>
      <c r="D22" s="32"/>
      <c r="E22" s="31" t="s">
        <v>32</v>
      </c>
      <c r="G22" s="19">
        <v>124</v>
      </c>
      <c r="I22" s="19">
        <v>803</v>
      </c>
    </row>
    <row r="23" spans="1:9" ht="11.25" customHeight="1" x14ac:dyDescent="0.2">
      <c r="A23" s="103" t="s">
        <v>18</v>
      </c>
      <c r="C23" s="11">
        <v>2</v>
      </c>
      <c r="D23" s="34" t="s">
        <v>36</v>
      </c>
      <c r="E23" s="11">
        <v>306</v>
      </c>
      <c r="F23" s="34" t="s">
        <v>36</v>
      </c>
      <c r="G23" s="11">
        <v>3</v>
      </c>
      <c r="H23" s="8"/>
      <c r="I23" s="11">
        <v>82</v>
      </c>
    </row>
    <row r="24" spans="1:9" ht="11.25" customHeight="1" x14ac:dyDescent="0.2">
      <c r="A24" s="101" t="s">
        <v>19</v>
      </c>
      <c r="C24" s="24">
        <v>95</v>
      </c>
      <c r="D24" s="39"/>
      <c r="E24" s="24">
        <v>3980</v>
      </c>
      <c r="F24" s="39"/>
      <c r="G24" s="24">
        <v>213</v>
      </c>
      <c r="H24" s="25"/>
      <c r="I24" s="24">
        <v>3190</v>
      </c>
    </row>
    <row r="25" spans="1:9" ht="11.25" customHeight="1" x14ac:dyDescent="0.2">
      <c r="A25" s="101" t="s">
        <v>104</v>
      </c>
      <c r="C25" s="26">
        <v>18</v>
      </c>
      <c r="D25" s="59"/>
      <c r="E25" s="36" t="s">
        <v>37</v>
      </c>
      <c r="F25" s="27"/>
      <c r="G25" s="26">
        <v>40</v>
      </c>
      <c r="H25" s="27"/>
      <c r="I25" s="36" t="s">
        <v>37</v>
      </c>
    </row>
    <row r="26" spans="1:9" ht="11.25" customHeight="1" x14ac:dyDescent="0.2">
      <c r="A26" s="102" t="s">
        <v>21</v>
      </c>
      <c r="C26" s="19"/>
      <c r="E26" s="19"/>
      <c r="G26" s="19"/>
      <c r="I26" s="19"/>
    </row>
    <row r="27" spans="1:9" ht="11.25" customHeight="1" x14ac:dyDescent="0.2">
      <c r="A27" s="104" t="s">
        <v>22</v>
      </c>
      <c r="C27" s="19">
        <v>165</v>
      </c>
      <c r="E27" s="19">
        <v>2960</v>
      </c>
      <c r="G27" s="19">
        <v>149</v>
      </c>
      <c r="I27" s="19">
        <v>1980</v>
      </c>
    </row>
    <row r="28" spans="1:9" ht="11.25" customHeight="1" x14ac:dyDescent="0.2">
      <c r="A28" s="105" t="s">
        <v>23</v>
      </c>
      <c r="C28" s="22">
        <v>60</v>
      </c>
      <c r="E28" s="22">
        <v>1020</v>
      </c>
      <c r="G28" s="22">
        <v>30</v>
      </c>
      <c r="I28" s="22">
        <v>432</v>
      </c>
    </row>
    <row r="29" spans="1:9" ht="11.25" customHeight="1" x14ac:dyDescent="0.2">
      <c r="A29" s="105" t="s">
        <v>10</v>
      </c>
      <c r="C29" s="22">
        <v>330</v>
      </c>
      <c r="E29" s="19">
        <v>3290</v>
      </c>
      <c r="F29" s="32"/>
      <c r="G29" s="22">
        <v>99</v>
      </c>
      <c r="I29" s="19">
        <v>828</v>
      </c>
    </row>
    <row r="30" spans="1:9" ht="11.25" customHeight="1" x14ac:dyDescent="0.2">
      <c r="A30" s="105" t="s">
        <v>11</v>
      </c>
      <c r="C30" s="19">
        <v>311</v>
      </c>
      <c r="E30" s="19">
        <v>1760</v>
      </c>
      <c r="G30" s="19">
        <v>224</v>
      </c>
      <c r="I30" s="19">
        <v>1240</v>
      </c>
    </row>
    <row r="31" spans="1:9" ht="11.25" customHeight="1" x14ac:dyDescent="0.2">
      <c r="A31" s="105" t="s">
        <v>35</v>
      </c>
      <c r="C31" s="19">
        <v>35</v>
      </c>
      <c r="E31" s="19">
        <v>321</v>
      </c>
      <c r="G31" s="19">
        <v>6</v>
      </c>
      <c r="I31" s="19">
        <v>101</v>
      </c>
    </row>
    <row r="32" spans="1:9" ht="11.25" customHeight="1" x14ac:dyDescent="0.2">
      <c r="A32" s="105" t="s">
        <v>12</v>
      </c>
      <c r="C32" s="46">
        <v>111</v>
      </c>
      <c r="D32" s="47"/>
      <c r="E32" s="46">
        <v>2010</v>
      </c>
      <c r="G32" s="46">
        <v>3</v>
      </c>
      <c r="H32" s="47"/>
      <c r="I32" s="46">
        <v>64</v>
      </c>
    </row>
    <row r="33" spans="1:9" ht="11.25" customHeight="1" x14ac:dyDescent="0.2">
      <c r="A33" s="105" t="s">
        <v>25</v>
      </c>
      <c r="C33" s="46">
        <v>73</v>
      </c>
      <c r="D33" s="60" t="s">
        <v>36</v>
      </c>
      <c r="E33" s="46">
        <v>1210</v>
      </c>
      <c r="G33" s="46">
        <v>44</v>
      </c>
      <c r="H33" s="47"/>
      <c r="I33" s="46">
        <v>495</v>
      </c>
    </row>
    <row r="34" spans="1:9" ht="11.25" customHeight="1" x14ac:dyDescent="0.2">
      <c r="A34" s="105" t="s">
        <v>44</v>
      </c>
      <c r="C34" s="46">
        <v>40</v>
      </c>
      <c r="D34" s="47"/>
      <c r="E34" s="48">
        <v>338</v>
      </c>
      <c r="G34" s="46">
        <v>8</v>
      </c>
      <c r="H34" s="47"/>
      <c r="I34" s="48">
        <v>451</v>
      </c>
    </row>
    <row r="35" spans="1:9" ht="11.25" customHeight="1" x14ac:dyDescent="0.2">
      <c r="A35" s="105" t="s">
        <v>13</v>
      </c>
      <c r="C35" s="46">
        <v>834</v>
      </c>
      <c r="D35" s="47"/>
      <c r="E35" s="46">
        <v>14700</v>
      </c>
      <c r="G35" s="46">
        <v>200</v>
      </c>
      <c r="H35" s="47"/>
      <c r="I35" s="46">
        <v>3400</v>
      </c>
    </row>
    <row r="36" spans="1:9" ht="11.25" customHeight="1" x14ac:dyDescent="0.2">
      <c r="A36" s="105" t="s">
        <v>14</v>
      </c>
      <c r="C36" s="46">
        <v>11</v>
      </c>
      <c r="D36" s="47"/>
      <c r="E36" s="46">
        <v>55</v>
      </c>
      <c r="G36" s="31" t="s">
        <v>32</v>
      </c>
      <c r="H36" s="32"/>
      <c r="I36" s="31" t="s">
        <v>32</v>
      </c>
    </row>
    <row r="37" spans="1:9" ht="11.25" customHeight="1" x14ac:dyDescent="0.2">
      <c r="A37" s="105" t="s">
        <v>60</v>
      </c>
      <c r="C37" s="46">
        <v>13</v>
      </c>
      <c r="D37" s="47"/>
      <c r="E37" s="46">
        <v>229</v>
      </c>
      <c r="G37" s="46">
        <v>6</v>
      </c>
      <c r="H37" s="47"/>
      <c r="I37" s="46">
        <v>101</v>
      </c>
    </row>
    <row r="38" spans="1:9" ht="11.25" customHeight="1" x14ac:dyDescent="0.2">
      <c r="A38" s="105" t="s">
        <v>20</v>
      </c>
      <c r="C38" s="46">
        <v>6010</v>
      </c>
      <c r="D38" s="60" t="s">
        <v>36</v>
      </c>
      <c r="E38" s="46">
        <v>61200</v>
      </c>
      <c r="F38" s="32" t="s">
        <v>36</v>
      </c>
      <c r="G38" s="46">
        <v>4440</v>
      </c>
      <c r="H38" s="47"/>
      <c r="I38" s="46">
        <v>49700</v>
      </c>
    </row>
    <row r="39" spans="1:9" ht="11.25" customHeight="1" x14ac:dyDescent="0.2">
      <c r="A39" s="105" t="s">
        <v>15</v>
      </c>
      <c r="C39" s="46">
        <v>754</v>
      </c>
      <c r="D39" s="47"/>
      <c r="E39" s="46">
        <v>9340</v>
      </c>
      <c r="G39" s="46">
        <v>58</v>
      </c>
      <c r="H39" s="47"/>
      <c r="I39" s="46">
        <v>922</v>
      </c>
    </row>
    <row r="40" spans="1:9" ht="11.25" customHeight="1" x14ac:dyDescent="0.2">
      <c r="A40" s="105" t="s">
        <v>16</v>
      </c>
      <c r="C40" s="46">
        <v>7</v>
      </c>
      <c r="D40" s="47"/>
      <c r="E40" s="46">
        <v>92</v>
      </c>
      <c r="G40" s="46">
        <v>6</v>
      </c>
      <c r="H40" s="47"/>
      <c r="I40" s="46">
        <v>105</v>
      </c>
    </row>
    <row r="41" spans="1:9" ht="11.25" customHeight="1" x14ac:dyDescent="0.2">
      <c r="A41" s="105" t="s">
        <v>64</v>
      </c>
      <c r="C41" s="57" t="s">
        <v>71</v>
      </c>
      <c r="D41" s="47"/>
      <c r="E41" s="48">
        <v>22</v>
      </c>
      <c r="G41" s="46">
        <v>183</v>
      </c>
      <c r="H41" s="47"/>
      <c r="I41" s="46">
        <v>1640</v>
      </c>
    </row>
    <row r="42" spans="1:9" ht="11.25" customHeight="1" x14ac:dyDescent="0.2">
      <c r="A42" s="105" t="s">
        <v>65</v>
      </c>
      <c r="C42" s="31" t="s">
        <v>32</v>
      </c>
      <c r="D42" s="32"/>
      <c r="E42" s="31" t="s">
        <v>32</v>
      </c>
      <c r="G42" s="46">
        <v>108</v>
      </c>
      <c r="H42" s="47"/>
      <c r="I42" s="46">
        <v>845</v>
      </c>
    </row>
    <row r="43" spans="1:9" ht="11.25" customHeight="1" x14ac:dyDescent="0.2">
      <c r="A43" s="105" t="s">
        <v>27</v>
      </c>
      <c r="C43" s="46">
        <v>81</v>
      </c>
      <c r="D43" s="47"/>
      <c r="E43" s="46">
        <v>1310</v>
      </c>
      <c r="G43" s="46">
        <v>33</v>
      </c>
      <c r="H43" s="47"/>
      <c r="I43" s="46">
        <v>716</v>
      </c>
    </row>
    <row r="44" spans="1:9" ht="11.25" customHeight="1" x14ac:dyDescent="0.2">
      <c r="A44" s="105" t="s">
        <v>29</v>
      </c>
      <c r="C44" s="46">
        <v>188</v>
      </c>
      <c r="D44" s="47"/>
      <c r="E44" s="46">
        <v>1390</v>
      </c>
      <c r="G44" s="46">
        <v>69</v>
      </c>
      <c r="H44" s="47"/>
      <c r="I44" s="46">
        <v>609</v>
      </c>
    </row>
    <row r="45" spans="1:9" ht="11.25" customHeight="1" x14ac:dyDescent="0.2">
      <c r="A45" s="105" t="s">
        <v>56</v>
      </c>
      <c r="C45" s="31" t="s">
        <v>32</v>
      </c>
      <c r="D45" s="32"/>
      <c r="E45" s="31" t="s">
        <v>32</v>
      </c>
      <c r="G45" s="46">
        <v>7</v>
      </c>
      <c r="H45" s="47"/>
      <c r="I45" s="46">
        <v>129</v>
      </c>
    </row>
    <row r="46" spans="1:9" ht="11.25" customHeight="1" x14ac:dyDescent="0.2">
      <c r="A46" s="104" t="s">
        <v>17</v>
      </c>
      <c r="C46" s="48">
        <v>15</v>
      </c>
      <c r="D46" s="47"/>
      <c r="E46" s="48">
        <v>1650</v>
      </c>
      <c r="G46" s="48">
        <v>7</v>
      </c>
      <c r="H46" s="47"/>
      <c r="I46" s="48">
        <v>795</v>
      </c>
    </row>
    <row r="47" spans="1:9" ht="11.25" customHeight="1" x14ac:dyDescent="0.2">
      <c r="A47" s="105" t="s">
        <v>18</v>
      </c>
      <c r="C47" s="44">
        <v>3</v>
      </c>
      <c r="D47" s="34"/>
      <c r="E47" s="44">
        <v>276</v>
      </c>
      <c r="F47" s="34" t="s">
        <v>36</v>
      </c>
      <c r="G47" s="44">
        <v>14</v>
      </c>
      <c r="H47" s="45"/>
      <c r="I47" s="44">
        <v>580</v>
      </c>
    </row>
    <row r="48" spans="1:9" ht="11.25" customHeight="1" x14ac:dyDescent="0.2">
      <c r="A48" s="106" t="s">
        <v>19</v>
      </c>
      <c r="C48" s="50">
        <v>9040</v>
      </c>
      <c r="D48" s="61" t="s">
        <v>36</v>
      </c>
      <c r="E48" s="50">
        <v>103000</v>
      </c>
      <c r="F48" s="37" t="s">
        <v>36</v>
      </c>
      <c r="G48" s="50">
        <v>5690</v>
      </c>
      <c r="H48" s="51"/>
      <c r="I48" s="50">
        <v>65100</v>
      </c>
    </row>
    <row r="49" spans="1:12" ht="11.25" customHeight="1" x14ac:dyDescent="0.2">
      <c r="A49" s="107" t="s">
        <v>104</v>
      </c>
      <c r="B49" s="6"/>
      <c r="C49" s="44">
        <v>1490</v>
      </c>
      <c r="D49" s="43" t="s">
        <v>36</v>
      </c>
      <c r="E49" s="52" t="s">
        <v>37</v>
      </c>
      <c r="F49" s="8"/>
      <c r="G49" s="44">
        <v>939</v>
      </c>
      <c r="H49" s="45"/>
      <c r="I49" s="52" t="s">
        <v>37</v>
      </c>
    </row>
    <row r="50" spans="1:12" ht="11.25" customHeight="1" x14ac:dyDescent="0.2">
      <c r="A50" s="123" t="s">
        <v>72</v>
      </c>
      <c r="B50" s="124"/>
      <c r="C50" s="124"/>
      <c r="D50" s="124"/>
      <c r="E50" s="124"/>
      <c r="F50" s="124"/>
      <c r="G50" s="124"/>
      <c r="H50" s="124"/>
      <c r="I50" s="124"/>
      <c r="L50" s="56"/>
    </row>
    <row r="51" spans="1:12" s="38" customFormat="1" ht="22.5" customHeight="1" x14ac:dyDescent="0.2">
      <c r="A51" s="118" t="s">
        <v>73</v>
      </c>
      <c r="B51" s="122"/>
      <c r="C51" s="122"/>
      <c r="D51" s="122"/>
      <c r="E51" s="122"/>
      <c r="F51" s="122"/>
      <c r="G51" s="122"/>
      <c r="H51" s="122"/>
      <c r="I51" s="122"/>
    </row>
    <row r="52" spans="1:12" ht="11.25" customHeight="1" x14ac:dyDescent="0.2">
      <c r="A52" s="115" t="s">
        <v>31</v>
      </c>
      <c r="B52" s="121"/>
      <c r="C52" s="121"/>
      <c r="D52" s="121"/>
      <c r="E52" s="121"/>
      <c r="F52" s="121"/>
      <c r="G52" s="121"/>
      <c r="H52" s="121"/>
      <c r="I52" s="121"/>
    </row>
    <row r="53" spans="1:12" ht="11.25" customHeight="1" x14ac:dyDescent="0.2">
      <c r="A53" s="115" t="s">
        <v>70</v>
      </c>
      <c r="B53" s="121"/>
      <c r="C53" s="121"/>
      <c r="D53" s="121"/>
      <c r="E53" s="121"/>
      <c r="F53" s="121"/>
      <c r="G53" s="121"/>
      <c r="H53" s="121"/>
      <c r="I53" s="121"/>
    </row>
    <row r="54" spans="1:12" ht="11.25" customHeight="1" x14ac:dyDescent="0.2">
      <c r="A54" s="115" t="s">
        <v>69</v>
      </c>
      <c r="B54" s="115"/>
      <c r="C54" s="115"/>
      <c r="D54" s="115"/>
      <c r="E54" s="115"/>
      <c r="F54" s="115"/>
      <c r="G54" s="115"/>
      <c r="H54" s="115"/>
      <c r="I54" s="115"/>
    </row>
    <row r="55" spans="1:12" ht="11.25" customHeight="1" x14ac:dyDescent="0.2">
      <c r="A55" s="119"/>
      <c r="B55" s="119"/>
      <c r="C55" s="119"/>
      <c r="D55" s="119"/>
      <c r="E55" s="119"/>
      <c r="F55" s="119"/>
      <c r="G55" s="119"/>
      <c r="H55" s="119"/>
      <c r="I55" s="119"/>
    </row>
    <row r="56" spans="1:12" ht="11.25" customHeight="1" x14ac:dyDescent="0.2">
      <c r="A56" s="121" t="s">
        <v>30</v>
      </c>
      <c r="B56" s="121"/>
      <c r="C56" s="121"/>
      <c r="D56" s="121"/>
      <c r="E56" s="121"/>
      <c r="F56" s="121"/>
      <c r="G56" s="121"/>
      <c r="H56" s="121"/>
      <c r="I56" s="121"/>
    </row>
    <row r="57" spans="1:12" ht="11.25" customHeight="1" x14ac:dyDescent="0.2">
      <c r="A57" s="30"/>
    </row>
    <row r="58" spans="1:12" ht="11.25" customHeight="1" x14ac:dyDescent="0.2">
      <c r="A58" s="30"/>
    </row>
    <row r="59" spans="1:12" ht="11.25" customHeight="1" x14ac:dyDescent="0.2">
      <c r="A59" s="30"/>
    </row>
    <row r="60" spans="1:12" ht="11.25" customHeight="1" x14ac:dyDescent="0.2">
      <c r="A60" s="30"/>
      <c r="C60" s="28"/>
      <c r="G60" s="28"/>
    </row>
    <row r="61" spans="1:12" ht="11.25" customHeight="1" x14ac:dyDescent="0.2">
      <c r="A61" s="30"/>
    </row>
    <row r="62" spans="1:12" ht="11.25" customHeight="1" x14ac:dyDescent="0.2">
      <c r="A62" s="30"/>
    </row>
    <row r="63" spans="1:12" ht="11.25" customHeight="1" x14ac:dyDescent="0.2">
      <c r="A63" s="30"/>
    </row>
    <row r="64" spans="1:12" ht="11.25" customHeight="1" x14ac:dyDescent="0.2">
      <c r="A64" s="30"/>
    </row>
    <row r="65" spans="1:1" ht="11.25" customHeight="1" x14ac:dyDescent="0.2">
      <c r="A65" s="30"/>
    </row>
    <row r="66" spans="1:1" ht="11.25" customHeight="1" x14ac:dyDescent="0.2">
      <c r="A66" s="30"/>
    </row>
    <row r="67" spans="1:1" ht="11.25" customHeight="1" x14ac:dyDescent="0.2">
      <c r="A67" s="30"/>
    </row>
    <row r="68" spans="1:1" ht="11.25" customHeight="1" x14ac:dyDescent="0.2">
      <c r="A68" s="30"/>
    </row>
  </sheetData>
  <mergeCells count="12">
    <mergeCell ref="A1:I1"/>
    <mergeCell ref="A2:I2"/>
    <mergeCell ref="C4:E4"/>
    <mergeCell ref="G4:I4"/>
    <mergeCell ref="A56:I56"/>
    <mergeCell ref="A53:I53"/>
    <mergeCell ref="A52:I52"/>
    <mergeCell ref="A51:I51"/>
    <mergeCell ref="A50:I50"/>
    <mergeCell ref="A3:I3"/>
    <mergeCell ref="A55:I55"/>
    <mergeCell ref="A54:I54"/>
  </mergeCells>
  <pageMargins left="0.5" right="0.5" top="0.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0"/>
  <sheetViews>
    <sheetView zoomScale="115" zoomScaleNormal="115" workbookViewId="0">
      <selection activeCell="A47" sqref="A47"/>
    </sheetView>
  </sheetViews>
  <sheetFormatPr defaultColWidth="9.33203125" defaultRowHeight="11.25" customHeight="1" x14ac:dyDescent="0.2"/>
  <cols>
    <col min="1" max="1" width="41.1640625" style="12" customWidth="1"/>
    <col min="2" max="2" width="1.83203125" style="12" customWidth="1"/>
    <col min="3" max="3" width="12.83203125" style="12" bestFit="1" customWidth="1"/>
    <col min="4" max="4" width="1.83203125" style="12" customWidth="1"/>
    <col min="5" max="5" width="12" style="12" bestFit="1" customWidth="1"/>
    <col min="6" max="6" width="1.83203125" style="12" customWidth="1"/>
    <col min="7" max="7" width="12.83203125" style="12" bestFit="1" customWidth="1"/>
    <col min="8" max="8" width="1.83203125" style="12" customWidth="1"/>
    <col min="9" max="9" width="12" style="12" bestFit="1" customWidth="1"/>
    <col min="10" max="16384" width="9.33203125" style="12"/>
  </cols>
  <sheetData>
    <row r="1" spans="1:9" ht="11.25" customHeight="1" x14ac:dyDescent="0.2">
      <c r="A1" s="119" t="s">
        <v>33</v>
      </c>
      <c r="B1" s="119"/>
      <c r="C1" s="119"/>
      <c r="D1" s="119"/>
      <c r="E1" s="119"/>
      <c r="F1" s="119"/>
      <c r="G1" s="119"/>
      <c r="H1" s="119"/>
      <c r="I1" s="119"/>
    </row>
    <row r="2" spans="1:9" ht="11.25" customHeight="1" x14ac:dyDescent="0.2">
      <c r="A2" s="119" t="s">
        <v>48</v>
      </c>
      <c r="B2" s="119"/>
      <c r="C2" s="119"/>
      <c r="D2" s="119"/>
      <c r="E2" s="119"/>
      <c r="F2" s="119"/>
      <c r="G2" s="119"/>
      <c r="H2" s="119"/>
      <c r="I2" s="119"/>
    </row>
    <row r="3" spans="1:9" ht="11.25" customHeight="1" x14ac:dyDescent="0.2">
      <c r="A3" s="119" t="s">
        <v>49</v>
      </c>
      <c r="B3" s="119"/>
      <c r="C3" s="119"/>
      <c r="D3" s="119"/>
      <c r="E3" s="119"/>
      <c r="F3" s="119"/>
      <c r="G3" s="119"/>
      <c r="H3" s="119"/>
      <c r="I3" s="119"/>
    </row>
    <row r="4" spans="1:9" ht="11.25" customHeight="1" x14ac:dyDescent="0.2">
      <c r="A4" s="125"/>
      <c r="B4" s="125"/>
      <c r="C4" s="125"/>
      <c r="D4" s="125"/>
      <c r="E4" s="125"/>
      <c r="F4" s="125"/>
      <c r="G4" s="125"/>
      <c r="H4" s="125"/>
      <c r="I4" s="125"/>
    </row>
    <row r="5" spans="1:9" ht="11.25" customHeight="1" x14ac:dyDescent="0.2">
      <c r="C5" s="120" t="s">
        <v>59</v>
      </c>
      <c r="D5" s="120"/>
      <c r="E5" s="120"/>
      <c r="G5" s="120" t="s">
        <v>63</v>
      </c>
      <c r="H5" s="120"/>
      <c r="I5" s="120"/>
    </row>
    <row r="6" spans="1:9" ht="11.25" customHeight="1" x14ac:dyDescent="0.2">
      <c r="C6" s="55" t="s">
        <v>6</v>
      </c>
      <c r="E6" s="55" t="s">
        <v>7</v>
      </c>
      <c r="G6" s="16" t="s">
        <v>6</v>
      </c>
      <c r="I6" s="16" t="s">
        <v>7</v>
      </c>
    </row>
    <row r="7" spans="1:9" ht="11.25" customHeight="1" x14ac:dyDescent="0.2">
      <c r="A7" s="17" t="s">
        <v>47</v>
      </c>
      <c r="B7" s="6"/>
      <c r="C7" s="18" t="s">
        <v>34</v>
      </c>
      <c r="D7" s="6"/>
      <c r="E7" s="18" t="s">
        <v>8</v>
      </c>
      <c r="F7" s="6"/>
      <c r="G7" s="18" t="s">
        <v>34</v>
      </c>
      <c r="H7" s="6"/>
      <c r="I7" s="18" t="s">
        <v>8</v>
      </c>
    </row>
    <row r="8" spans="1:9" ht="11.25" customHeight="1" x14ac:dyDescent="0.2">
      <c r="A8" s="40" t="s">
        <v>9</v>
      </c>
    </row>
    <row r="9" spans="1:9" ht="11.25" customHeight="1" x14ac:dyDescent="0.2">
      <c r="A9" s="20" t="s">
        <v>22</v>
      </c>
      <c r="C9" s="22">
        <v>8190</v>
      </c>
      <c r="D9" s="32" t="s">
        <v>36</v>
      </c>
      <c r="E9" s="21">
        <v>45500</v>
      </c>
      <c r="F9" s="32" t="s">
        <v>36</v>
      </c>
      <c r="G9" s="22">
        <v>7440</v>
      </c>
      <c r="H9" s="13"/>
      <c r="I9" s="21">
        <v>39300</v>
      </c>
    </row>
    <row r="10" spans="1:9" ht="11.25" customHeight="1" x14ac:dyDescent="0.2">
      <c r="A10" s="20" t="s">
        <v>35</v>
      </c>
      <c r="C10" s="19">
        <v>3630</v>
      </c>
      <c r="D10" s="32" t="s">
        <v>36</v>
      </c>
      <c r="E10" s="19">
        <v>45800</v>
      </c>
      <c r="F10" s="32" t="s">
        <v>36</v>
      </c>
      <c r="G10" s="19">
        <v>4010</v>
      </c>
      <c r="H10" s="13"/>
      <c r="I10" s="19">
        <v>33600</v>
      </c>
    </row>
    <row r="11" spans="1:9" ht="11.25" customHeight="1" x14ac:dyDescent="0.2">
      <c r="A11" s="20" t="s">
        <v>12</v>
      </c>
      <c r="C11" s="19">
        <v>976</v>
      </c>
      <c r="D11" s="13"/>
      <c r="E11" s="19">
        <v>11400</v>
      </c>
      <c r="F11" s="13"/>
      <c r="G11" s="19">
        <v>174</v>
      </c>
      <c r="H11" s="13"/>
      <c r="I11" s="19">
        <v>1850</v>
      </c>
    </row>
    <row r="12" spans="1:9" ht="11.25" customHeight="1" x14ac:dyDescent="0.2">
      <c r="A12" s="20" t="s">
        <v>20</v>
      </c>
      <c r="C12" s="19">
        <v>8</v>
      </c>
      <c r="D12" s="13"/>
      <c r="E12" s="19">
        <v>136</v>
      </c>
      <c r="F12" s="13"/>
      <c r="G12" s="19">
        <v>4</v>
      </c>
      <c r="H12" s="13"/>
      <c r="I12" s="19">
        <v>77</v>
      </c>
    </row>
    <row r="13" spans="1:9" ht="11.25" customHeight="1" x14ac:dyDescent="0.2">
      <c r="A13" s="20" t="s">
        <v>64</v>
      </c>
      <c r="C13" s="19">
        <v>1</v>
      </c>
      <c r="D13" s="13"/>
      <c r="E13" s="19">
        <v>11</v>
      </c>
      <c r="F13" s="13"/>
      <c r="G13" s="19">
        <v>13</v>
      </c>
      <c r="H13" s="13"/>
      <c r="I13" s="19">
        <v>104</v>
      </c>
    </row>
    <row r="14" spans="1:9" ht="11.25" customHeight="1" x14ac:dyDescent="0.2">
      <c r="A14" s="20" t="s">
        <v>26</v>
      </c>
      <c r="C14" s="49" t="s">
        <v>40</v>
      </c>
      <c r="D14" s="13"/>
      <c r="E14" s="19">
        <v>4</v>
      </c>
      <c r="F14" s="13"/>
      <c r="G14" s="19">
        <v>5</v>
      </c>
      <c r="H14" s="13"/>
      <c r="I14" s="19">
        <v>42</v>
      </c>
    </row>
    <row r="15" spans="1:9" ht="11.25" customHeight="1" x14ac:dyDescent="0.2">
      <c r="A15" s="20" t="s">
        <v>17</v>
      </c>
      <c r="C15" s="19">
        <v>22</v>
      </c>
      <c r="D15" s="13"/>
      <c r="E15" s="19">
        <v>269</v>
      </c>
      <c r="F15" s="13"/>
      <c r="G15" s="19">
        <v>17</v>
      </c>
      <c r="H15" s="13"/>
      <c r="I15" s="19">
        <v>121</v>
      </c>
    </row>
    <row r="16" spans="1:9" ht="11.25" customHeight="1" x14ac:dyDescent="0.2">
      <c r="A16" s="20" t="s">
        <v>18</v>
      </c>
      <c r="C16" s="11">
        <v>4</v>
      </c>
      <c r="D16" s="34" t="s">
        <v>36</v>
      </c>
      <c r="E16" s="11">
        <v>38</v>
      </c>
      <c r="F16" s="34" t="s">
        <v>36</v>
      </c>
      <c r="G16" s="58" t="s">
        <v>32</v>
      </c>
      <c r="H16" s="8"/>
      <c r="I16" s="58" t="s">
        <v>32</v>
      </c>
    </row>
    <row r="17" spans="1:9" ht="11.25" customHeight="1" x14ac:dyDescent="0.2">
      <c r="A17" s="23" t="s">
        <v>19</v>
      </c>
      <c r="C17" s="24">
        <v>12800</v>
      </c>
      <c r="D17" s="25"/>
      <c r="E17" s="24">
        <v>103000</v>
      </c>
      <c r="F17" s="39"/>
      <c r="G17" s="24">
        <v>11700</v>
      </c>
      <c r="H17" s="25"/>
      <c r="I17" s="24">
        <v>75100</v>
      </c>
    </row>
    <row r="18" spans="1:9" ht="11.25" customHeight="1" x14ac:dyDescent="0.2">
      <c r="A18" s="23" t="s">
        <v>50</v>
      </c>
      <c r="C18" s="62">
        <v>2410</v>
      </c>
      <c r="D18" s="15"/>
      <c r="E18" s="63" t="s">
        <v>37</v>
      </c>
      <c r="F18" s="15"/>
      <c r="G18" s="62">
        <v>2190</v>
      </c>
      <c r="H18" s="15"/>
      <c r="I18" s="63" t="s">
        <v>37</v>
      </c>
    </row>
    <row r="19" spans="1:9" ht="12" customHeight="1" x14ac:dyDescent="0.2">
      <c r="A19" s="40" t="s">
        <v>66</v>
      </c>
      <c r="C19" s="49" t="s">
        <v>40</v>
      </c>
      <c r="D19" s="15"/>
      <c r="E19" s="19">
        <v>8</v>
      </c>
      <c r="F19" s="13"/>
      <c r="G19" s="49" t="s">
        <v>40</v>
      </c>
      <c r="H19" s="15"/>
      <c r="I19" s="19">
        <v>10</v>
      </c>
    </row>
    <row r="20" spans="1:9" ht="12" customHeight="1" x14ac:dyDescent="0.2">
      <c r="A20" s="40" t="s">
        <v>105</v>
      </c>
      <c r="C20" s="54" t="s">
        <v>40</v>
      </c>
      <c r="D20" s="27"/>
      <c r="E20" s="36" t="s">
        <v>37</v>
      </c>
      <c r="F20" s="27"/>
      <c r="G20" s="54" t="s">
        <v>40</v>
      </c>
      <c r="H20" s="27"/>
      <c r="I20" s="36" t="s">
        <v>37</v>
      </c>
    </row>
    <row r="21" spans="1:9" ht="11.25" customHeight="1" x14ac:dyDescent="0.2">
      <c r="A21" s="40" t="s">
        <v>21</v>
      </c>
      <c r="C21" s="19"/>
      <c r="D21" s="13"/>
      <c r="E21" s="19"/>
      <c r="F21" s="13"/>
      <c r="G21" s="19"/>
      <c r="H21" s="13"/>
      <c r="I21" s="19"/>
    </row>
    <row r="22" spans="1:9" ht="11.25" customHeight="1" x14ac:dyDescent="0.2">
      <c r="A22" s="20" t="s">
        <v>35</v>
      </c>
      <c r="C22" s="19">
        <v>419</v>
      </c>
      <c r="D22" s="13"/>
      <c r="E22" s="19">
        <v>5680</v>
      </c>
      <c r="F22" s="13"/>
      <c r="G22" s="19">
        <v>710</v>
      </c>
      <c r="H22" s="13"/>
      <c r="I22" s="19">
        <v>6730</v>
      </c>
    </row>
    <row r="23" spans="1:9" ht="11.25" customHeight="1" x14ac:dyDescent="0.2">
      <c r="A23" s="20" t="s">
        <v>12</v>
      </c>
      <c r="C23" s="46">
        <v>148</v>
      </c>
      <c r="D23" s="47"/>
      <c r="E23" s="46">
        <v>1840</v>
      </c>
      <c r="F23" s="13"/>
      <c r="G23" s="46">
        <v>29</v>
      </c>
      <c r="H23" s="47"/>
      <c r="I23" s="46">
        <v>210</v>
      </c>
    </row>
    <row r="24" spans="1:9" ht="11.25" customHeight="1" x14ac:dyDescent="0.2">
      <c r="A24" s="20" t="s">
        <v>13</v>
      </c>
      <c r="C24" s="46">
        <v>60</v>
      </c>
      <c r="D24" s="47"/>
      <c r="E24" s="46">
        <v>346</v>
      </c>
      <c r="F24" s="13"/>
      <c r="G24" s="46">
        <v>100</v>
      </c>
      <c r="H24" s="47"/>
      <c r="I24" s="46">
        <v>557</v>
      </c>
    </row>
    <row r="25" spans="1:9" ht="11.25" customHeight="1" x14ac:dyDescent="0.2">
      <c r="A25" s="20" t="s">
        <v>20</v>
      </c>
      <c r="C25" s="46">
        <v>2</v>
      </c>
      <c r="D25" s="47"/>
      <c r="E25" s="46">
        <v>72</v>
      </c>
      <c r="F25" s="13"/>
      <c r="G25" s="46">
        <v>11</v>
      </c>
      <c r="H25" s="47"/>
      <c r="I25" s="46">
        <v>87</v>
      </c>
    </row>
    <row r="26" spans="1:9" ht="11.25" customHeight="1" x14ac:dyDescent="0.2">
      <c r="A26" s="20" t="s">
        <v>61</v>
      </c>
      <c r="C26" s="46">
        <v>11</v>
      </c>
      <c r="D26" s="60" t="s">
        <v>36</v>
      </c>
      <c r="E26" s="46">
        <v>780</v>
      </c>
      <c r="F26" s="32" t="s">
        <v>36</v>
      </c>
      <c r="G26" s="46">
        <v>6</v>
      </c>
      <c r="H26" s="47"/>
      <c r="I26" s="46">
        <v>466</v>
      </c>
    </row>
    <row r="27" spans="1:9" ht="11.25" customHeight="1" x14ac:dyDescent="0.2">
      <c r="A27" s="20" t="s">
        <v>26</v>
      </c>
      <c r="C27" s="46">
        <v>597</v>
      </c>
      <c r="D27" s="47"/>
      <c r="E27" s="46">
        <v>8710</v>
      </c>
      <c r="F27" s="13"/>
      <c r="G27" s="46">
        <v>732</v>
      </c>
      <c r="H27" s="47"/>
      <c r="I27" s="46">
        <v>6400</v>
      </c>
    </row>
    <row r="28" spans="1:9" ht="11.25" customHeight="1" x14ac:dyDescent="0.2">
      <c r="A28" s="20" t="s">
        <v>17</v>
      </c>
      <c r="C28" s="46">
        <v>3</v>
      </c>
      <c r="D28" s="47"/>
      <c r="E28" s="46">
        <v>80</v>
      </c>
      <c r="F28" s="13"/>
      <c r="G28" s="46">
        <v>6</v>
      </c>
      <c r="H28" s="47"/>
      <c r="I28" s="46">
        <v>185</v>
      </c>
    </row>
    <row r="29" spans="1:9" ht="11.25" customHeight="1" x14ac:dyDescent="0.2">
      <c r="A29" s="5" t="s">
        <v>18</v>
      </c>
      <c r="C29" s="53">
        <v>3</v>
      </c>
      <c r="D29" s="43"/>
      <c r="E29" s="53">
        <v>22</v>
      </c>
      <c r="F29" s="34"/>
      <c r="G29" s="53">
        <v>1</v>
      </c>
      <c r="H29" s="45"/>
      <c r="I29" s="53">
        <v>40</v>
      </c>
    </row>
    <row r="30" spans="1:9" ht="11.25" customHeight="1" x14ac:dyDescent="0.2">
      <c r="A30" s="29" t="s">
        <v>19</v>
      </c>
      <c r="B30" s="14"/>
      <c r="C30" s="50">
        <v>1240</v>
      </c>
      <c r="D30" s="61" t="s">
        <v>36</v>
      </c>
      <c r="E30" s="50">
        <v>17500</v>
      </c>
      <c r="F30" s="37" t="s">
        <v>36</v>
      </c>
      <c r="G30" s="50">
        <v>1600</v>
      </c>
      <c r="H30" s="51"/>
      <c r="I30" s="50">
        <v>14700</v>
      </c>
    </row>
    <row r="31" spans="1:9" ht="11.25" customHeight="1" x14ac:dyDescent="0.2">
      <c r="A31" s="23" t="s">
        <v>104</v>
      </c>
      <c r="B31" s="6"/>
      <c r="C31" s="44">
        <v>206</v>
      </c>
      <c r="D31" s="43" t="s">
        <v>36</v>
      </c>
      <c r="E31" s="52" t="s">
        <v>37</v>
      </c>
      <c r="F31" s="8"/>
      <c r="G31" s="44">
        <v>265</v>
      </c>
      <c r="H31" s="45"/>
      <c r="I31" s="52" t="s">
        <v>37</v>
      </c>
    </row>
    <row r="32" spans="1:9" ht="11.25" customHeight="1" x14ac:dyDescent="0.2">
      <c r="A32" s="117" t="s">
        <v>72</v>
      </c>
      <c r="B32" s="124"/>
      <c r="C32" s="124"/>
      <c r="D32" s="124"/>
      <c r="E32" s="124"/>
      <c r="F32" s="124"/>
      <c r="G32" s="124"/>
      <c r="H32" s="124"/>
      <c r="I32" s="124"/>
    </row>
    <row r="33" spans="1:9" s="38" customFormat="1" ht="22.5" customHeight="1" x14ac:dyDescent="0.2">
      <c r="A33" s="118" t="s">
        <v>73</v>
      </c>
      <c r="B33" s="118"/>
      <c r="C33" s="118"/>
      <c r="D33" s="118"/>
      <c r="E33" s="118"/>
      <c r="F33" s="118"/>
      <c r="G33" s="118"/>
      <c r="H33" s="118"/>
      <c r="I33" s="118"/>
    </row>
    <row r="34" spans="1:9" ht="11.25" customHeight="1" x14ac:dyDescent="0.2">
      <c r="A34" s="115" t="s">
        <v>38</v>
      </c>
      <c r="B34" s="115"/>
      <c r="C34" s="115"/>
      <c r="D34" s="115"/>
      <c r="E34" s="115"/>
      <c r="F34" s="115"/>
      <c r="G34" s="115"/>
      <c r="H34" s="115"/>
      <c r="I34" s="115"/>
    </row>
    <row r="35" spans="1:9" ht="11.25" customHeight="1" x14ac:dyDescent="0.2">
      <c r="A35" s="115" t="s">
        <v>42</v>
      </c>
      <c r="B35" s="115"/>
      <c r="C35" s="115"/>
      <c r="D35" s="115"/>
      <c r="E35" s="115"/>
      <c r="F35" s="115"/>
      <c r="G35" s="115"/>
      <c r="H35" s="115"/>
      <c r="I35" s="115"/>
    </row>
    <row r="36" spans="1:9" ht="11.25" customHeight="1" x14ac:dyDescent="0.2">
      <c r="A36" s="115" t="s">
        <v>41</v>
      </c>
      <c r="B36" s="121"/>
      <c r="C36" s="121"/>
      <c r="D36" s="121"/>
      <c r="E36" s="121"/>
      <c r="F36" s="121"/>
      <c r="G36" s="121"/>
      <c r="H36" s="121"/>
      <c r="I36" s="121"/>
    </row>
    <row r="37" spans="1:9" ht="11.25" customHeight="1" x14ac:dyDescent="0.2">
      <c r="A37" s="121"/>
      <c r="B37" s="121"/>
      <c r="C37" s="121"/>
      <c r="D37" s="121"/>
      <c r="E37" s="121"/>
      <c r="F37" s="121"/>
      <c r="G37" s="121"/>
      <c r="H37" s="121"/>
      <c r="I37" s="121"/>
    </row>
    <row r="38" spans="1:9" ht="11.25" customHeight="1" x14ac:dyDescent="0.2">
      <c r="A38" s="121" t="s">
        <v>30</v>
      </c>
      <c r="B38" s="121"/>
      <c r="C38" s="121"/>
      <c r="D38" s="121"/>
      <c r="E38" s="121"/>
      <c r="F38" s="121"/>
      <c r="G38" s="121"/>
      <c r="H38" s="121"/>
      <c r="I38" s="121"/>
    </row>
    <row r="40" spans="1:9" ht="11.25" customHeight="1" x14ac:dyDescent="0.2">
      <c r="C40" s="28"/>
      <c r="G40" s="28"/>
    </row>
  </sheetData>
  <mergeCells count="13">
    <mergeCell ref="A34:I34"/>
    <mergeCell ref="A38:I38"/>
    <mergeCell ref="A1:I1"/>
    <mergeCell ref="A2:I2"/>
    <mergeCell ref="G5:I5"/>
    <mergeCell ref="C5:E5"/>
    <mergeCell ref="A32:I32"/>
    <mergeCell ref="A33:I33"/>
    <mergeCell ref="A36:I36"/>
    <mergeCell ref="A35:I35"/>
    <mergeCell ref="A4:I4"/>
    <mergeCell ref="A37:I37"/>
    <mergeCell ref="A3:I3"/>
  </mergeCells>
  <pageMargins left="0.5" right="0.5" top="0.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0FB5F-268C-40C6-83EC-75D9DDB446AC}">
  <dimension ref="A1:AE31"/>
  <sheetViews>
    <sheetView zoomScale="130" zoomScaleNormal="130" workbookViewId="0">
      <selection activeCell="A4" sqref="A4:AE4"/>
    </sheetView>
  </sheetViews>
  <sheetFormatPr defaultColWidth="9" defaultRowHeight="11.25" x14ac:dyDescent="0.2"/>
  <cols>
    <col min="1" max="1" width="29.83203125" style="96" customWidth="1"/>
    <col min="2" max="2" width="1.83203125" style="98" customWidth="1"/>
    <col min="3" max="3" width="7.33203125" style="70" bestFit="1" customWidth="1"/>
    <col min="4" max="4" width="1.83203125" style="69" customWidth="1"/>
    <col min="5" max="5" width="6.33203125" style="70" bestFit="1" customWidth="1"/>
    <col min="6" max="6" width="1.83203125" style="69" customWidth="1"/>
    <col min="7" max="7" width="7.33203125" style="70" bestFit="1" customWidth="1"/>
    <col min="8" max="8" width="1.83203125" style="98" customWidth="1"/>
    <col min="9" max="9" width="8.83203125" style="70" bestFit="1" customWidth="1"/>
    <col min="10" max="10" width="1.83203125" style="69" customWidth="1"/>
    <col min="11" max="11" width="6.33203125" style="70" bestFit="1" customWidth="1"/>
    <col min="12" max="12" width="1.83203125" style="69" customWidth="1"/>
    <col min="13" max="13" width="7.33203125" style="70" bestFit="1" customWidth="1"/>
    <col min="14" max="14" width="1.83203125" style="98" customWidth="1"/>
    <col min="15" max="15" width="8.83203125" style="70" bestFit="1" customWidth="1"/>
    <col min="16" max="16" width="1.83203125" style="69" customWidth="1"/>
    <col min="17" max="17" width="6.33203125" style="70" bestFit="1" customWidth="1"/>
    <col min="18" max="18" width="1.83203125" style="69" customWidth="1"/>
    <col min="19" max="19" width="7.33203125" style="70" bestFit="1" customWidth="1"/>
    <col min="20" max="20" width="1.83203125" style="70" customWidth="1"/>
    <col min="21" max="21" width="8.83203125" style="70" bestFit="1" customWidth="1"/>
    <col min="22" max="22" width="2.33203125" style="98" customWidth="1"/>
    <col min="23" max="23" width="6.33203125" style="81" bestFit="1" customWidth="1"/>
    <col min="24" max="24" width="1.83203125" style="81" customWidth="1"/>
    <col min="25" max="25" width="7.33203125" style="81" bestFit="1" customWidth="1"/>
    <col min="26" max="26" width="1.83203125" style="81" customWidth="1"/>
    <col min="27" max="27" width="8.83203125" style="81" bestFit="1" customWidth="1"/>
    <col min="28" max="28" width="1.83203125" style="81" customWidth="1"/>
    <col min="29" max="29" width="6.33203125" style="81" bestFit="1" customWidth="1"/>
    <col min="30" max="30" width="1.83203125" style="81" customWidth="1"/>
    <col min="31" max="31" width="7.33203125" style="81" bestFit="1" customWidth="1"/>
    <col min="32" max="16384" width="9" style="81"/>
  </cols>
  <sheetData>
    <row r="1" spans="1:31" s="79" customFormat="1" ht="11.25" customHeight="1" x14ac:dyDescent="0.2">
      <c r="A1" s="128" t="s">
        <v>74</v>
      </c>
      <c r="B1" s="128"/>
      <c r="C1" s="128"/>
      <c r="D1" s="128"/>
      <c r="E1" s="128"/>
      <c r="F1" s="128"/>
      <c r="G1" s="128"/>
      <c r="H1" s="128"/>
      <c r="I1" s="128"/>
      <c r="J1" s="128"/>
      <c r="K1" s="128"/>
      <c r="L1" s="128"/>
      <c r="M1" s="128"/>
      <c r="N1" s="128"/>
      <c r="O1" s="128"/>
      <c r="P1" s="128"/>
      <c r="Q1" s="128"/>
      <c r="R1" s="128"/>
      <c r="S1" s="128"/>
      <c r="T1" s="128"/>
      <c r="U1" s="128"/>
      <c r="V1" s="128"/>
      <c r="W1" s="128"/>
      <c r="X1" s="128"/>
      <c r="Y1" s="128"/>
      <c r="Z1" s="128"/>
      <c r="AA1" s="128"/>
      <c r="AB1" s="128"/>
      <c r="AC1" s="128"/>
      <c r="AD1" s="128"/>
      <c r="AE1" s="128"/>
    </row>
    <row r="2" spans="1:31" s="79" customFormat="1" ht="11.25" customHeight="1" x14ac:dyDescent="0.2">
      <c r="A2" s="128" t="s">
        <v>75</v>
      </c>
      <c r="B2" s="128"/>
      <c r="C2" s="128"/>
      <c r="D2" s="128"/>
      <c r="E2" s="128"/>
      <c r="F2" s="128"/>
      <c r="G2" s="128"/>
      <c r="H2" s="128"/>
      <c r="I2" s="128"/>
      <c r="J2" s="128"/>
      <c r="K2" s="128"/>
      <c r="L2" s="128"/>
      <c r="M2" s="128"/>
      <c r="N2" s="128"/>
      <c r="O2" s="128"/>
      <c r="P2" s="128"/>
      <c r="Q2" s="128"/>
      <c r="R2" s="128"/>
      <c r="S2" s="128"/>
      <c r="T2" s="128"/>
      <c r="U2" s="128"/>
      <c r="V2" s="128"/>
      <c r="W2" s="128"/>
      <c r="X2" s="128"/>
      <c r="Y2" s="128"/>
      <c r="Z2" s="128"/>
      <c r="AA2" s="128"/>
      <c r="AB2" s="128"/>
      <c r="AC2" s="128"/>
      <c r="AD2" s="128"/>
      <c r="AE2" s="128"/>
    </row>
    <row r="3" spans="1:31" s="79" customFormat="1" ht="11.25" customHeight="1" x14ac:dyDescent="0.2">
      <c r="A3" s="128"/>
      <c r="B3" s="128"/>
      <c r="C3" s="128"/>
      <c r="D3" s="128"/>
      <c r="E3" s="128"/>
      <c r="F3" s="128"/>
      <c r="G3" s="128"/>
      <c r="H3" s="128"/>
      <c r="I3" s="128"/>
      <c r="J3" s="128"/>
      <c r="K3" s="128"/>
      <c r="L3" s="128"/>
      <c r="M3" s="128"/>
      <c r="N3" s="128"/>
      <c r="O3" s="128"/>
      <c r="P3" s="128"/>
      <c r="Q3" s="128"/>
      <c r="R3" s="128"/>
      <c r="S3" s="128"/>
      <c r="T3" s="128"/>
      <c r="U3" s="128"/>
      <c r="V3" s="128"/>
      <c r="W3" s="128"/>
      <c r="X3" s="128"/>
      <c r="Y3" s="128"/>
      <c r="Z3" s="128"/>
      <c r="AA3" s="128"/>
      <c r="AB3" s="128"/>
      <c r="AC3" s="128"/>
      <c r="AD3" s="128"/>
      <c r="AE3" s="128"/>
    </row>
    <row r="4" spans="1:31" s="79" customFormat="1" ht="11.25" customHeight="1" x14ac:dyDescent="0.2">
      <c r="A4" s="128" t="s">
        <v>92</v>
      </c>
      <c r="B4" s="128"/>
      <c r="C4" s="128"/>
      <c r="D4" s="128"/>
      <c r="E4" s="128"/>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row>
    <row r="5" spans="1:31" s="79" customFormat="1" ht="11.25" customHeight="1" x14ac:dyDescent="0.2">
      <c r="A5" s="129"/>
      <c r="B5" s="129"/>
      <c r="C5" s="129"/>
      <c r="D5" s="129"/>
      <c r="E5" s="129"/>
      <c r="F5" s="129"/>
      <c r="G5" s="129"/>
      <c r="H5" s="129"/>
      <c r="I5" s="129"/>
      <c r="J5" s="129"/>
      <c r="K5" s="129"/>
      <c r="L5" s="129"/>
      <c r="M5" s="129"/>
      <c r="N5" s="129"/>
      <c r="O5" s="129"/>
      <c r="P5" s="129"/>
      <c r="Q5" s="129"/>
      <c r="R5" s="129"/>
      <c r="S5" s="129"/>
      <c r="T5" s="129"/>
      <c r="U5" s="129"/>
      <c r="V5" s="129"/>
      <c r="W5" s="129"/>
      <c r="X5" s="129"/>
      <c r="Y5" s="129"/>
      <c r="Z5" s="129"/>
      <c r="AA5" s="129"/>
      <c r="AB5" s="129"/>
      <c r="AC5" s="129"/>
      <c r="AD5" s="129"/>
      <c r="AE5" s="129"/>
    </row>
    <row r="6" spans="1:31" s="75" customFormat="1" ht="11.25" customHeight="1" x14ac:dyDescent="0.2">
      <c r="A6" s="76"/>
      <c r="B6" s="76"/>
      <c r="C6" s="126">
        <v>2016</v>
      </c>
      <c r="D6" s="126"/>
      <c r="E6" s="126"/>
      <c r="F6" s="126"/>
      <c r="G6" s="126"/>
      <c r="H6" s="76"/>
      <c r="I6" s="126">
        <v>2017</v>
      </c>
      <c r="J6" s="126"/>
      <c r="K6" s="126"/>
      <c r="L6" s="126"/>
      <c r="M6" s="126"/>
      <c r="N6" s="76"/>
      <c r="O6" s="126" t="s">
        <v>51</v>
      </c>
      <c r="P6" s="126"/>
      <c r="Q6" s="126"/>
      <c r="R6" s="126"/>
      <c r="S6" s="126"/>
      <c r="T6" s="97"/>
      <c r="U6" s="127">
        <v>2019</v>
      </c>
      <c r="V6" s="127"/>
      <c r="W6" s="127"/>
      <c r="X6" s="127"/>
      <c r="Y6" s="127"/>
      <c r="Z6" s="76"/>
      <c r="AA6" s="127">
        <v>2020</v>
      </c>
      <c r="AB6" s="127"/>
      <c r="AC6" s="127"/>
      <c r="AD6" s="127"/>
      <c r="AE6" s="127"/>
    </row>
    <row r="7" spans="1:31" s="75" customFormat="1" ht="11.25" customHeight="1" x14ac:dyDescent="0.2">
      <c r="A7" s="99"/>
      <c r="B7" s="99"/>
      <c r="C7" s="108" t="s">
        <v>106</v>
      </c>
      <c r="D7" s="109"/>
      <c r="E7" s="109" t="s">
        <v>107</v>
      </c>
      <c r="F7" s="109"/>
      <c r="G7" s="109"/>
      <c r="H7" s="99"/>
      <c r="I7" s="108" t="s">
        <v>106</v>
      </c>
      <c r="J7" s="109"/>
      <c r="K7" s="109" t="s">
        <v>107</v>
      </c>
      <c r="L7" s="109"/>
      <c r="M7" s="109"/>
      <c r="N7" s="99"/>
      <c r="O7" s="108" t="s">
        <v>106</v>
      </c>
      <c r="P7" s="109"/>
      <c r="Q7" s="109" t="s">
        <v>107</v>
      </c>
      <c r="R7" s="109"/>
      <c r="S7" s="109"/>
      <c r="T7" s="108"/>
      <c r="U7" s="108" t="s">
        <v>106</v>
      </c>
      <c r="V7" s="110"/>
      <c r="W7" s="109" t="s">
        <v>107</v>
      </c>
      <c r="X7" s="110"/>
      <c r="Y7" s="110"/>
      <c r="Z7" s="99"/>
      <c r="AA7" s="108" t="s">
        <v>106</v>
      </c>
      <c r="AB7" s="110"/>
      <c r="AC7" s="109" t="s">
        <v>107</v>
      </c>
      <c r="AD7" s="110"/>
      <c r="AE7" s="110"/>
    </row>
    <row r="8" spans="1:31" s="99" customFormat="1" ht="12" customHeight="1" x14ac:dyDescent="0.2">
      <c r="A8" s="100" t="s">
        <v>76</v>
      </c>
      <c r="B8" s="100"/>
      <c r="C8" s="100" t="s">
        <v>108</v>
      </c>
      <c r="D8" s="111"/>
      <c r="E8" s="111" t="s">
        <v>109</v>
      </c>
      <c r="F8" s="111"/>
      <c r="G8" s="111" t="s">
        <v>96</v>
      </c>
      <c r="H8" s="77"/>
      <c r="I8" s="100" t="s">
        <v>108</v>
      </c>
      <c r="J8" s="111"/>
      <c r="K8" s="111" t="s">
        <v>109</v>
      </c>
      <c r="L8" s="111"/>
      <c r="M8" s="111" t="s">
        <v>96</v>
      </c>
      <c r="N8" s="77"/>
      <c r="O8" s="100" t="s">
        <v>108</v>
      </c>
      <c r="P8" s="111"/>
      <c r="Q8" s="111" t="s">
        <v>109</v>
      </c>
      <c r="R8" s="111"/>
      <c r="S8" s="111" t="s">
        <v>96</v>
      </c>
      <c r="T8" s="111"/>
      <c r="U8" s="100" t="s">
        <v>108</v>
      </c>
      <c r="V8" s="112"/>
      <c r="W8" s="111" t="s">
        <v>109</v>
      </c>
      <c r="X8" s="112"/>
      <c r="Y8" s="111" t="s">
        <v>96</v>
      </c>
      <c r="Z8" s="77"/>
      <c r="AA8" s="100" t="s">
        <v>108</v>
      </c>
      <c r="AB8" s="112"/>
      <c r="AC8" s="111" t="s">
        <v>109</v>
      </c>
      <c r="AD8" s="112"/>
      <c r="AE8" s="111" t="s">
        <v>96</v>
      </c>
    </row>
    <row r="9" spans="1:31" s="79" customFormat="1" ht="11.25" customHeight="1" x14ac:dyDescent="0.2">
      <c r="A9" s="78" t="s">
        <v>77</v>
      </c>
      <c r="B9" s="75"/>
      <c r="C9" s="67"/>
      <c r="D9" s="98"/>
      <c r="E9" s="67"/>
      <c r="F9" s="67"/>
      <c r="G9" s="67"/>
      <c r="H9" s="98"/>
      <c r="I9" s="67"/>
      <c r="J9" s="67"/>
      <c r="K9" s="67"/>
      <c r="L9" s="67"/>
      <c r="M9" s="67"/>
      <c r="N9" s="98"/>
      <c r="O9" s="67"/>
      <c r="P9" s="98"/>
      <c r="Q9" s="67"/>
      <c r="R9" s="67"/>
      <c r="S9" s="67"/>
      <c r="T9" s="67"/>
      <c r="U9" s="67"/>
      <c r="V9" s="98"/>
      <c r="W9" s="67"/>
      <c r="X9" s="67"/>
      <c r="Y9" s="67"/>
      <c r="Z9" s="98"/>
      <c r="AA9" s="67"/>
      <c r="AB9" s="98"/>
      <c r="AC9" s="75"/>
    </row>
    <row r="10" spans="1:31" ht="11.25" customHeight="1" x14ac:dyDescent="0.2">
      <c r="A10" s="80" t="s">
        <v>78</v>
      </c>
      <c r="C10" s="71">
        <v>24409</v>
      </c>
      <c r="D10" s="98"/>
      <c r="E10" s="71">
        <f>C10*0.188</f>
        <v>4589</v>
      </c>
      <c r="F10" s="67"/>
      <c r="G10" s="71">
        <f>C10</f>
        <v>24409</v>
      </c>
      <c r="I10" s="71">
        <v>26559</v>
      </c>
      <c r="J10" s="67"/>
      <c r="K10" s="71">
        <f>I10*0.188</f>
        <v>4993</v>
      </c>
      <c r="L10" s="67"/>
      <c r="M10" s="71">
        <f>I10</f>
        <v>26559</v>
      </c>
      <c r="O10" s="71">
        <v>29707</v>
      </c>
      <c r="P10" s="98" t="s">
        <v>36</v>
      </c>
      <c r="Q10" s="71">
        <f>O10*0.188</f>
        <v>5585</v>
      </c>
      <c r="R10" s="67"/>
      <c r="S10" s="71">
        <f>O10</f>
        <v>29707</v>
      </c>
      <c r="T10" s="71"/>
      <c r="U10" s="71">
        <v>29994</v>
      </c>
      <c r="W10" s="71">
        <f>U10*0.188</f>
        <v>5639</v>
      </c>
      <c r="X10" s="67"/>
      <c r="Y10" s="71">
        <f>U10</f>
        <v>29994</v>
      </c>
      <c r="Z10" s="98"/>
      <c r="AA10" s="71">
        <v>26911</v>
      </c>
      <c r="AB10" s="98"/>
      <c r="AC10" s="89">
        <f>AA10*0.188</f>
        <v>5059</v>
      </c>
      <c r="AD10" s="79"/>
      <c r="AE10" s="90">
        <f>AA10</f>
        <v>26911</v>
      </c>
    </row>
    <row r="11" spans="1:31" ht="11.25" customHeight="1" x14ac:dyDescent="0.2">
      <c r="A11" s="82" t="s">
        <v>79</v>
      </c>
      <c r="C11" s="71">
        <v>6468</v>
      </c>
      <c r="D11" s="98"/>
      <c r="E11" s="71">
        <f>C11*0.163</f>
        <v>1054</v>
      </c>
      <c r="F11" s="67"/>
      <c r="G11" s="71">
        <f>E11*5.323</f>
        <v>5610</v>
      </c>
      <c r="I11" s="71">
        <v>4501</v>
      </c>
      <c r="J11" s="67"/>
      <c r="K11" s="71">
        <f>I11*0.163</f>
        <v>734</v>
      </c>
      <c r="L11" s="67"/>
      <c r="M11" s="71">
        <f>K11*5.323</f>
        <v>3907</v>
      </c>
      <c r="O11" s="71">
        <v>5005</v>
      </c>
      <c r="P11" s="98"/>
      <c r="Q11" s="71">
        <f>O11*0.163</f>
        <v>816</v>
      </c>
      <c r="R11" s="67"/>
      <c r="S11" s="71">
        <f>Q11*5.323</f>
        <v>4344</v>
      </c>
      <c r="T11" s="71"/>
      <c r="U11" s="71">
        <v>4284</v>
      </c>
      <c r="W11" s="71">
        <f>U11*0.163</f>
        <v>698</v>
      </c>
      <c r="X11" s="67"/>
      <c r="Y11" s="71">
        <f>W11*5.323</f>
        <v>3715</v>
      </c>
      <c r="Z11" s="98"/>
      <c r="AA11" s="71">
        <v>4836</v>
      </c>
      <c r="AB11" s="98"/>
      <c r="AC11" s="89">
        <f>AA11*0.163</f>
        <v>788</v>
      </c>
      <c r="AD11" s="79"/>
      <c r="AE11" s="89">
        <f>AC11*5.323</f>
        <v>4195</v>
      </c>
    </row>
    <row r="12" spans="1:31" ht="11.25" customHeight="1" x14ac:dyDescent="0.2">
      <c r="A12" s="83" t="s">
        <v>80</v>
      </c>
      <c r="C12" s="71">
        <v>522181</v>
      </c>
      <c r="D12" s="98"/>
      <c r="E12" s="72">
        <f>C12*0.06*0.464</f>
        <v>14538</v>
      </c>
      <c r="F12" s="73"/>
      <c r="G12" s="72">
        <f>E12*5.323</f>
        <v>77386</v>
      </c>
      <c r="I12" s="71">
        <v>1706618</v>
      </c>
      <c r="J12" s="67"/>
      <c r="K12" s="71">
        <f>I12*0.06*0.464</f>
        <v>47512</v>
      </c>
      <c r="L12" s="67"/>
      <c r="M12" s="71">
        <f>K12*5.323</f>
        <v>252906</v>
      </c>
      <c r="O12" s="71">
        <v>1965910</v>
      </c>
      <c r="P12" s="98" t="s">
        <v>36</v>
      </c>
      <c r="Q12" s="71">
        <f>O12*0.06*0.464</f>
        <v>54731</v>
      </c>
      <c r="R12" s="67"/>
      <c r="S12" s="71">
        <f>Q12*5.323</f>
        <v>291333</v>
      </c>
      <c r="T12" s="71"/>
      <c r="U12" s="71">
        <v>1587980</v>
      </c>
      <c r="V12" s="98" t="s">
        <v>36</v>
      </c>
      <c r="W12" s="71">
        <f>U12*0.06*0.464</f>
        <v>44209</v>
      </c>
      <c r="X12" s="67"/>
      <c r="Y12" s="71">
        <f>W12*5.323</f>
        <v>235325</v>
      </c>
      <c r="Z12" s="98"/>
      <c r="AA12" s="71">
        <v>1427380</v>
      </c>
      <c r="AB12" s="98"/>
      <c r="AC12" s="89">
        <f>AA12*0.06*0.464</f>
        <v>39738</v>
      </c>
      <c r="AD12" s="79"/>
      <c r="AE12" s="90">
        <f>AC12*5.323</f>
        <v>211525</v>
      </c>
    </row>
    <row r="13" spans="1:31" ht="11.25" customHeight="1" x14ac:dyDescent="0.2">
      <c r="A13" s="83" t="s">
        <v>81</v>
      </c>
      <c r="C13" s="71">
        <v>8804</v>
      </c>
      <c r="D13" s="98"/>
      <c r="E13" s="71">
        <f>C13*0.06*0.464</f>
        <v>245</v>
      </c>
      <c r="F13" s="67"/>
      <c r="G13" s="71">
        <f>E13*5.323</f>
        <v>1304</v>
      </c>
      <c r="I13" s="71">
        <v>10547</v>
      </c>
      <c r="J13" s="67"/>
      <c r="K13" s="72">
        <f>I13*0.06*0.464</f>
        <v>294</v>
      </c>
      <c r="L13" s="67"/>
      <c r="M13" s="71">
        <f>K13*5.323</f>
        <v>1565</v>
      </c>
      <c r="O13" s="71">
        <v>41000</v>
      </c>
      <c r="P13" s="98"/>
      <c r="Q13" s="71">
        <f>O13*0.06*0.464</f>
        <v>1141</v>
      </c>
      <c r="R13" s="67"/>
      <c r="S13" s="71">
        <f>Q13*5.323</f>
        <v>6074</v>
      </c>
      <c r="T13" s="71"/>
      <c r="U13" s="71">
        <v>38500</v>
      </c>
      <c r="V13" s="98" t="s">
        <v>82</v>
      </c>
      <c r="W13" s="71">
        <f>U13*0.06*0.464</f>
        <v>1072</v>
      </c>
      <c r="X13" s="67"/>
      <c r="Y13" s="71">
        <f>W13*5.323</f>
        <v>5706</v>
      </c>
      <c r="Z13" s="98"/>
      <c r="AA13" s="71">
        <v>51000</v>
      </c>
      <c r="AB13" s="98" t="s">
        <v>83</v>
      </c>
      <c r="AC13" s="89">
        <f>AA13*0.06*0.464</f>
        <v>1420</v>
      </c>
      <c r="AD13" s="79"/>
      <c r="AE13" s="90">
        <f>AC13*5.323</f>
        <v>7559</v>
      </c>
    </row>
    <row r="14" spans="1:31" ht="11.25" customHeight="1" x14ac:dyDescent="0.2">
      <c r="A14" s="83" t="s">
        <v>84</v>
      </c>
      <c r="C14" s="67" t="s">
        <v>32</v>
      </c>
      <c r="D14" s="98"/>
      <c r="E14" s="67" t="s">
        <v>90</v>
      </c>
      <c r="F14" s="67"/>
      <c r="G14" s="67" t="s">
        <v>90</v>
      </c>
      <c r="I14" s="67" t="s">
        <v>32</v>
      </c>
      <c r="J14" s="67"/>
      <c r="K14" s="67" t="s">
        <v>32</v>
      </c>
      <c r="L14" s="67"/>
      <c r="M14" s="67" t="s">
        <v>32</v>
      </c>
      <c r="O14" s="71">
        <v>114000</v>
      </c>
      <c r="P14" s="98"/>
      <c r="Q14" s="84">
        <f>O14*0.046*0.464</f>
        <v>2433</v>
      </c>
      <c r="R14" s="67"/>
      <c r="S14" s="85">
        <f>Q14*5.323</f>
        <v>12951</v>
      </c>
      <c r="T14" s="85"/>
      <c r="U14" s="71">
        <v>9000</v>
      </c>
      <c r="W14" s="71">
        <f>U14*0.046*0.464</f>
        <v>192</v>
      </c>
      <c r="X14" s="67"/>
      <c r="Y14" s="71">
        <f>W14*5.323</f>
        <v>1022</v>
      </c>
      <c r="Z14" s="98"/>
      <c r="AA14" s="67" t="s">
        <v>32</v>
      </c>
      <c r="AB14" s="98"/>
      <c r="AC14" s="67" t="s">
        <v>32</v>
      </c>
      <c r="AD14" s="79"/>
      <c r="AE14" s="67" t="s">
        <v>32</v>
      </c>
    </row>
    <row r="15" spans="1:31" ht="11.25" customHeight="1" x14ac:dyDescent="0.2">
      <c r="A15" s="83" t="s">
        <v>85</v>
      </c>
      <c r="C15" s="67"/>
      <c r="D15" s="98"/>
      <c r="E15" s="67"/>
      <c r="F15" s="67"/>
      <c r="G15" s="67"/>
      <c r="I15" s="67"/>
      <c r="J15" s="67"/>
      <c r="K15" s="67"/>
      <c r="L15" s="67"/>
      <c r="M15" s="67"/>
      <c r="O15" s="71"/>
      <c r="P15" s="98"/>
      <c r="Q15" s="71"/>
      <c r="R15" s="67"/>
      <c r="S15" s="71"/>
      <c r="T15" s="71"/>
      <c r="U15" s="71"/>
      <c r="W15" s="71"/>
      <c r="X15" s="67"/>
      <c r="Y15" s="71"/>
      <c r="Z15" s="98"/>
      <c r="AA15" s="67"/>
      <c r="AB15" s="98"/>
      <c r="AC15" s="89"/>
      <c r="AD15" s="79"/>
      <c r="AE15" s="90"/>
    </row>
    <row r="16" spans="1:31" ht="11.25" customHeight="1" x14ac:dyDescent="0.2">
      <c r="A16" s="82" t="s">
        <v>78</v>
      </c>
      <c r="C16" s="71">
        <v>70831</v>
      </c>
      <c r="D16" s="98"/>
      <c r="E16" s="71">
        <f>C16*0.188</f>
        <v>13316</v>
      </c>
      <c r="F16" s="67"/>
      <c r="G16" s="71">
        <f>C16</f>
        <v>70831</v>
      </c>
      <c r="I16" s="71">
        <v>73563</v>
      </c>
      <c r="J16" s="67"/>
      <c r="K16" s="71">
        <f>I16*0.188</f>
        <v>13830</v>
      </c>
      <c r="L16" s="67"/>
      <c r="M16" s="71">
        <f>I16</f>
        <v>73563</v>
      </c>
      <c r="O16" s="71">
        <v>87029</v>
      </c>
      <c r="P16" s="98"/>
      <c r="Q16" s="71">
        <f>O16*0.188</f>
        <v>16361</v>
      </c>
      <c r="R16" s="67"/>
      <c r="S16" s="71">
        <f>O16</f>
        <v>87029</v>
      </c>
      <c r="T16" s="71"/>
      <c r="U16" s="71">
        <v>100787</v>
      </c>
      <c r="V16" s="98" t="s">
        <v>36</v>
      </c>
      <c r="W16" s="71">
        <f>U16*0.188</f>
        <v>18948</v>
      </c>
      <c r="X16" s="67"/>
      <c r="Y16" s="71">
        <f>U16</f>
        <v>100787</v>
      </c>
      <c r="Z16" s="98"/>
      <c r="AA16" s="71">
        <v>114260</v>
      </c>
      <c r="AB16" s="98"/>
      <c r="AC16" s="89">
        <f>AA16*0.188</f>
        <v>21481</v>
      </c>
      <c r="AD16" s="79"/>
      <c r="AE16" s="90">
        <f>AA16</f>
        <v>114260</v>
      </c>
    </row>
    <row r="17" spans="1:31" ht="11.25" customHeight="1" x14ac:dyDescent="0.2">
      <c r="A17" s="82" t="s">
        <v>79</v>
      </c>
      <c r="C17" s="71">
        <v>1775</v>
      </c>
      <c r="D17" s="98"/>
      <c r="E17" s="71">
        <f>C17*0.163</f>
        <v>289</v>
      </c>
      <c r="F17" s="67"/>
      <c r="G17" s="85">
        <f>E17*5.323</f>
        <v>1538</v>
      </c>
      <c r="I17" s="71">
        <v>2535</v>
      </c>
      <c r="J17" s="67"/>
      <c r="K17" s="71">
        <f>I17*0.163</f>
        <v>413</v>
      </c>
      <c r="L17" s="67"/>
      <c r="M17" s="71">
        <f>K17*5.323</f>
        <v>2198</v>
      </c>
      <c r="O17" s="71">
        <v>3826</v>
      </c>
      <c r="P17" s="98"/>
      <c r="Q17" s="71">
        <f>O17*0.163</f>
        <v>624</v>
      </c>
      <c r="R17" s="67"/>
      <c r="S17" s="71">
        <f>Q17*5.323</f>
        <v>3322</v>
      </c>
      <c r="T17" s="71"/>
      <c r="U17" s="71">
        <v>1886</v>
      </c>
      <c r="V17" s="98" t="s">
        <v>36</v>
      </c>
      <c r="W17" s="71">
        <f>U17*0.163</f>
        <v>307</v>
      </c>
      <c r="X17" s="67"/>
      <c r="Y17" s="71">
        <f>W17*5.323</f>
        <v>1634</v>
      </c>
      <c r="Z17" s="98"/>
      <c r="AA17" s="67" t="s">
        <v>32</v>
      </c>
      <c r="AB17" s="98"/>
      <c r="AC17" s="67" t="s">
        <v>32</v>
      </c>
      <c r="AD17" s="79"/>
      <c r="AE17" s="67" t="s">
        <v>32</v>
      </c>
    </row>
    <row r="18" spans="1:31" ht="12" customHeight="1" x14ac:dyDescent="0.2">
      <c r="A18" s="82" t="s">
        <v>97</v>
      </c>
      <c r="C18" s="71">
        <v>5576</v>
      </c>
      <c r="D18" s="98"/>
      <c r="E18" s="71">
        <f>C18*0.165</f>
        <v>920</v>
      </c>
      <c r="F18" s="67"/>
      <c r="G18" s="85">
        <f>E18*5.323</f>
        <v>4897</v>
      </c>
      <c r="I18" s="71">
        <v>5280</v>
      </c>
      <c r="J18" s="67"/>
      <c r="K18" s="71">
        <f>I18*0.165</f>
        <v>871</v>
      </c>
      <c r="L18" s="67"/>
      <c r="M18" s="71">
        <f>K18*5.323</f>
        <v>4636</v>
      </c>
      <c r="O18" s="71">
        <v>6468</v>
      </c>
      <c r="P18" s="98"/>
      <c r="Q18" s="71">
        <f>O18*0.165</f>
        <v>1067</v>
      </c>
      <c r="R18" s="67"/>
      <c r="S18" s="71">
        <f>Q18*5.323</f>
        <v>5680</v>
      </c>
      <c r="T18" s="71"/>
      <c r="U18" s="71">
        <v>9934</v>
      </c>
      <c r="V18" s="98" t="s">
        <v>36</v>
      </c>
      <c r="W18" s="71">
        <f>U18*0.165</f>
        <v>1639</v>
      </c>
      <c r="X18" s="67"/>
      <c r="Y18" s="71">
        <f>W18*5.323</f>
        <v>8724</v>
      </c>
      <c r="Z18" s="98"/>
      <c r="AA18" s="71">
        <v>9030</v>
      </c>
      <c r="AB18" s="98"/>
      <c r="AC18" s="89">
        <f>AA18*0.165</f>
        <v>1490</v>
      </c>
      <c r="AD18" s="79"/>
      <c r="AE18" s="90">
        <f>AC18*5.323</f>
        <v>7931</v>
      </c>
    </row>
    <row r="19" spans="1:31" ht="12" customHeight="1" x14ac:dyDescent="0.2">
      <c r="A19" s="83" t="s">
        <v>98</v>
      </c>
      <c r="C19" s="71">
        <v>25400</v>
      </c>
      <c r="D19" s="98"/>
      <c r="E19" s="71">
        <f t="shared" ref="E19" si="0">C19*0.188</f>
        <v>4775</v>
      </c>
      <c r="F19" s="67"/>
      <c r="G19" s="85">
        <f>C19</f>
        <v>25400</v>
      </c>
      <c r="I19" s="71">
        <v>37300</v>
      </c>
      <c r="J19" s="67"/>
      <c r="K19" s="71">
        <f t="shared" ref="K19" si="1">I19*0.188</f>
        <v>7012</v>
      </c>
      <c r="L19" s="67"/>
      <c r="M19" s="71">
        <f>I19</f>
        <v>37300</v>
      </c>
      <c r="O19" s="71">
        <v>37800</v>
      </c>
      <c r="P19" s="98"/>
      <c r="Q19" s="71">
        <f t="shared" ref="Q19" si="2">O19*0.188</f>
        <v>7106</v>
      </c>
      <c r="R19" s="67"/>
      <c r="S19" s="71">
        <f>O19</f>
        <v>37800</v>
      </c>
      <c r="T19" s="71"/>
      <c r="U19" s="71">
        <v>57500</v>
      </c>
      <c r="W19" s="71">
        <f t="shared" ref="W19" si="3">U19*0.188</f>
        <v>10810</v>
      </c>
      <c r="X19" s="67"/>
      <c r="Y19" s="71">
        <f>U19</f>
        <v>57500</v>
      </c>
      <c r="Z19" s="98"/>
      <c r="AA19" s="71">
        <v>70600</v>
      </c>
      <c r="AB19" s="98"/>
      <c r="AC19" s="89">
        <f t="shared" ref="AC19" si="4">AA19*0.188</f>
        <v>13273</v>
      </c>
      <c r="AD19" s="79"/>
      <c r="AE19" s="90">
        <f>AA19</f>
        <v>70600</v>
      </c>
    </row>
    <row r="20" spans="1:31" ht="11.25" customHeight="1" x14ac:dyDescent="0.2">
      <c r="A20" s="83" t="s">
        <v>86</v>
      </c>
      <c r="C20" s="67" t="s">
        <v>32</v>
      </c>
      <c r="D20" s="98"/>
      <c r="E20" s="67" t="s">
        <v>32</v>
      </c>
      <c r="F20" s="67"/>
      <c r="G20" s="67" t="s">
        <v>32</v>
      </c>
      <c r="I20" s="67" t="s">
        <v>32</v>
      </c>
      <c r="J20" s="67"/>
      <c r="K20" s="67" t="s">
        <v>32</v>
      </c>
      <c r="L20" s="67"/>
      <c r="M20" s="67" t="s">
        <v>32</v>
      </c>
      <c r="O20" s="71">
        <v>30000</v>
      </c>
      <c r="P20" s="98"/>
      <c r="Q20" s="71">
        <f>O20*0.0086</f>
        <v>258</v>
      </c>
      <c r="R20" s="67"/>
      <c r="S20" s="85">
        <f>Q20*5.323</f>
        <v>1373</v>
      </c>
      <c r="T20" s="85"/>
      <c r="U20" s="67" t="s">
        <v>32</v>
      </c>
      <c r="W20" s="67" t="s">
        <v>32</v>
      </c>
      <c r="X20" s="67"/>
      <c r="Y20" s="67" t="s">
        <v>32</v>
      </c>
      <c r="Z20" s="98"/>
      <c r="AA20" s="67" t="s">
        <v>32</v>
      </c>
      <c r="AB20" s="98"/>
      <c r="AC20" s="67" t="s">
        <v>32</v>
      </c>
      <c r="AD20" s="79"/>
      <c r="AE20" s="67" t="s">
        <v>32</v>
      </c>
    </row>
    <row r="21" spans="1:31" ht="11.25" customHeight="1" x14ac:dyDescent="0.2">
      <c r="A21" s="83" t="s">
        <v>87</v>
      </c>
      <c r="C21" s="71">
        <v>25758</v>
      </c>
      <c r="D21" s="98"/>
      <c r="E21" s="71">
        <f>C21*0.015</f>
        <v>386</v>
      </c>
      <c r="F21" s="67"/>
      <c r="G21" s="85">
        <f>E21*5.323</f>
        <v>2055</v>
      </c>
      <c r="I21" s="71">
        <v>52741</v>
      </c>
      <c r="J21" s="67"/>
      <c r="K21" s="72">
        <f>I21*0.015</f>
        <v>791</v>
      </c>
      <c r="L21" s="67"/>
      <c r="M21" s="71">
        <f>K21*5.323</f>
        <v>4210</v>
      </c>
      <c r="O21" s="71">
        <v>76818</v>
      </c>
      <c r="P21" s="98"/>
      <c r="Q21" s="71">
        <f>O21*0.015</f>
        <v>1152</v>
      </c>
      <c r="R21" s="67"/>
      <c r="S21" s="71">
        <f>Q21*5.323</f>
        <v>6132</v>
      </c>
      <c r="T21" s="71"/>
      <c r="U21" s="71">
        <v>59912</v>
      </c>
      <c r="V21" s="98" t="s">
        <v>36</v>
      </c>
      <c r="W21" s="71">
        <f>U21*0.015</f>
        <v>899</v>
      </c>
      <c r="X21" s="67"/>
      <c r="Y21" s="71">
        <f>W21*5.323</f>
        <v>4785</v>
      </c>
      <c r="Z21" s="98"/>
      <c r="AA21" s="71">
        <v>23185</v>
      </c>
      <c r="AB21" s="98"/>
      <c r="AC21" s="89">
        <f>AA21*0.015</f>
        <v>348</v>
      </c>
      <c r="AD21" s="79"/>
      <c r="AE21" s="90">
        <f>AC21*5.323</f>
        <v>1852</v>
      </c>
    </row>
    <row r="22" spans="1:31" ht="11.25" customHeight="1" x14ac:dyDescent="0.2">
      <c r="A22" s="83" t="s">
        <v>88</v>
      </c>
      <c r="C22" s="67" t="s">
        <v>4</v>
      </c>
      <c r="D22" s="98"/>
      <c r="E22" s="67" t="s">
        <v>4</v>
      </c>
      <c r="F22" s="67"/>
      <c r="G22" s="67" t="s">
        <v>4</v>
      </c>
      <c r="I22" s="67" t="s">
        <v>4</v>
      </c>
      <c r="J22" s="67"/>
      <c r="K22" s="67" t="s">
        <v>4</v>
      </c>
      <c r="L22" s="67"/>
      <c r="M22" s="67" t="s">
        <v>4</v>
      </c>
      <c r="O22" s="67" t="s">
        <v>4</v>
      </c>
      <c r="P22" s="98"/>
      <c r="Q22" s="67" t="s">
        <v>4</v>
      </c>
      <c r="R22" s="67"/>
      <c r="S22" s="67" t="s">
        <v>4</v>
      </c>
      <c r="T22" s="67"/>
      <c r="U22" s="67" t="s">
        <v>4</v>
      </c>
      <c r="W22" s="67" t="s">
        <v>4</v>
      </c>
      <c r="X22" s="67"/>
      <c r="Y22" s="67" t="s">
        <v>4</v>
      </c>
      <c r="Z22" s="98"/>
      <c r="AA22" s="67" t="s">
        <v>4</v>
      </c>
      <c r="AB22" s="98"/>
      <c r="AC22" s="67" t="s">
        <v>4</v>
      </c>
      <c r="AD22" s="79"/>
      <c r="AE22" s="67" t="s">
        <v>4</v>
      </c>
    </row>
    <row r="23" spans="1:31" ht="11.25" customHeight="1" x14ac:dyDescent="0.2">
      <c r="A23" s="83" t="s">
        <v>89</v>
      </c>
      <c r="C23" s="71">
        <v>50000</v>
      </c>
      <c r="D23" s="98" t="s">
        <v>83</v>
      </c>
      <c r="E23" s="71">
        <f>C23*0.02</f>
        <v>1000</v>
      </c>
      <c r="F23" s="67"/>
      <c r="G23" s="85">
        <f>E23*5.323</f>
        <v>5323</v>
      </c>
      <c r="I23" s="71">
        <v>40000</v>
      </c>
      <c r="J23" s="67"/>
      <c r="K23" s="71">
        <f>I23*0.02</f>
        <v>800</v>
      </c>
      <c r="L23" s="67"/>
      <c r="M23" s="71">
        <f>K23*5.323</f>
        <v>4258</v>
      </c>
      <c r="O23" s="71">
        <v>80000</v>
      </c>
      <c r="P23" s="98" t="s">
        <v>83</v>
      </c>
      <c r="Q23" s="71">
        <f>O23*0.02</f>
        <v>1600</v>
      </c>
      <c r="R23" s="67"/>
      <c r="S23" s="71">
        <f>Q23*5.323</f>
        <v>8517</v>
      </c>
      <c r="T23" s="71"/>
      <c r="U23" s="71">
        <v>60400</v>
      </c>
      <c r="V23" s="98" t="s">
        <v>82</v>
      </c>
      <c r="W23" s="71">
        <f>U23*0.02</f>
        <v>1208</v>
      </c>
      <c r="X23" s="67"/>
      <c r="Y23" s="71">
        <f>W23*5.323</f>
        <v>6430</v>
      </c>
      <c r="Z23" s="98"/>
      <c r="AA23" s="71">
        <v>20859</v>
      </c>
      <c r="AB23" s="98"/>
      <c r="AC23" s="89">
        <f>AA23*0.02</f>
        <v>417</v>
      </c>
      <c r="AD23" s="79"/>
      <c r="AE23" s="90">
        <f>AC23*5.323</f>
        <v>2220</v>
      </c>
    </row>
    <row r="24" spans="1:31" ht="12" customHeight="1" x14ac:dyDescent="0.2">
      <c r="A24" s="82" t="s">
        <v>110</v>
      </c>
      <c r="B24" s="86"/>
      <c r="C24" s="87">
        <v>736000</v>
      </c>
      <c r="D24" s="88"/>
      <c r="E24" s="74">
        <v>40200</v>
      </c>
      <c r="F24" s="94"/>
      <c r="G24" s="74">
        <v>214000</v>
      </c>
      <c r="H24" s="88"/>
      <c r="I24" s="68">
        <v>1950000</v>
      </c>
      <c r="J24" s="66"/>
      <c r="K24" s="68">
        <v>76400</v>
      </c>
      <c r="L24" s="66"/>
      <c r="M24" s="68">
        <v>406000</v>
      </c>
      <c r="N24" s="88"/>
      <c r="O24" s="68">
        <v>2470000</v>
      </c>
      <c r="P24" s="88"/>
      <c r="Q24" s="68">
        <v>91800</v>
      </c>
      <c r="R24" s="66"/>
      <c r="S24" s="68">
        <v>489000</v>
      </c>
      <c r="T24" s="68"/>
      <c r="U24" s="68">
        <v>1950000</v>
      </c>
      <c r="V24" s="88"/>
      <c r="W24" s="68">
        <v>84000</v>
      </c>
      <c r="X24" s="66"/>
      <c r="Y24" s="68">
        <v>447000</v>
      </c>
      <c r="Z24" s="88"/>
      <c r="AA24" s="68">
        <v>1740000</v>
      </c>
      <c r="AB24" s="88"/>
      <c r="AC24" s="91">
        <v>82500</v>
      </c>
      <c r="AD24" s="92"/>
      <c r="AE24" s="93">
        <v>439000</v>
      </c>
    </row>
    <row r="25" spans="1:31" s="79" customFormat="1" ht="11.25" customHeight="1" x14ac:dyDescent="0.2">
      <c r="A25" s="131" t="s">
        <v>91</v>
      </c>
      <c r="B25" s="131"/>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c r="AB25" s="131"/>
      <c r="AC25" s="131"/>
      <c r="AD25" s="131"/>
      <c r="AE25" s="131"/>
    </row>
    <row r="26" spans="1:31" s="79" customFormat="1" ht="22.5" customHeight="1" x14ac:dyDescent="0.2">
      <c r="A26" s="132" t="s">
        <v>94</v>
      </c>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row>
    <row r="27" spans="1:31" s="79" customFormat="1" ht="22.5" customHeight="1" x14ac:dyDescent="0.2">
      <c r="A27" s="132" t="s">
        <v>111</v>
      </c>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row>
    <row r="28" spans="1:31" s="79" customFormat="1" ht="11.25" customHeight="1" x14ac:dyDescent="0.2">
      <c r="A28" s="133" t="s">
        <v>99</v>
      </c>
      <c r="B28" s="133"/>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33"/>
      <c r="AB28" s="133"/>
      <c r="AC28" s="133"/>
      <c r="AD28" s="133"/>
      <c r="AE28" s="133"/>
    </row>
    <row r="29" spans="1:31" ht="11.25" customHeight="1" x14ac:dyDescent="0.2">
      <c r="A29" s="134" t="s">
        <v>100</v>
      </c>
      <c r="B29" s="134"/>
      <c r="C29" s="134"/>
      <c r="D29" s="134"/>
      <c r="E29" s="134"/>
      <c r="F29" s="134"/>
      <c r="G29" s="134"/>
      <c r="H29" s="134"/>
      <c r="I29" s="134"/>
      <c r="J29" s="134"/>
      <c r="K29" s="134"/>
      <c r="L29" s="134"/>
      <c r="M29" s="134"/>
      <c r="N29" s="134"/>
      <c r="O29" s="134"/>
      <c r="P29" s="134"/>
      <c r="Q29" s="134"/>
      <c r="R29" s="134"/>
      <c r="S29" s="134"/>
      <c r="T29" s="134"/>
      <c r="U29" s="134"/>
      <c r="V29" s="134"/>
      <c r="W29" s="134"/>
      <c r="X29" s="134"/>
      <c r="Y29" s="134"/>
      <c r="Z29" s="134"/>
      <c r="AA29" s="134"/>
      <c r="AB29" s="134"/>
      <c r="AC29" s="134"/>
      <c r="AD29" s="134"/>
      <c r="AE29" s="134"/>
    </row>
    <row r="30" spans="1:31" x14ac:dyDescent="0.2">
      <c r="A30" s="130" t="s">
        <v>101</v>
      </c>
      <c r="B30" s="130"/>
      <c r="C30" s="130"/>
      <c r="D30" s="130"/>
      <c r="E30" s="130"/>
      <c r="F30" s="130"/>
      <c r="G30" s="130"/>
      <c r="H30" s="130"/>
      <c r="I30" s="130"/>
      <c r="J30" s="130"/>
      <c r="K30" s="130"/>
      <c r="L30" s="130"/>
      <c r="M30" s="130"/>
      <c r="N30" s="130"/>
      <c r="O30" s="130"/>
      <c r="P30" s="130"/>
      <c r="Q30" s="130"/>
      <c r="R30" s="130"/>
      <c r="S30" s="130"/>
      <c r="T30" s="130"/>
      <c r="U30" s="130"/>
      <c r="V30" s="130"/>
      <c r="W30" s="130"/>
      <c r="X30" s="130"/>
      <c r="Y30" s="130"/>
      <c r="Z30" s="130"/>
      <c r="AA30" s="130"/>
      <c r="AB30" s="130"/>
      <c r="AC30" s="130"/>
      <c r="AD30" s="130"/>
      <c r="AE30" s="130"/>
    </row>
    <row r="31" spans="1:31" x14ac:dyDescent="0.2">
      <c r="A31" s="130" t="s">
        <v>102</v>
      </c>
      <c r="B31" s="130"/>
      <c r="C31" s="130"/>
      <c r="D31" s="130"/>
      <c r="E31" s="130"/>
      <c r="F31" s="130"/>
      <c r="G31" s="130"/>
      <c r="H31" s="130"/>
      <c r="I31" s="130"/>
      <c r="J31" s="130"/>
      <c r="K31" s="130"/>
      <c r="L31" s="130"/>
      <c r="M31" s="130"/>
      <c r="N31" s="130"/>
      <c r="O31" s="130"/>
      <c r="P31" s="130"/>
      <c r="Q31" s="130"/>
      <c r="R31" s="130"/>
      <c r="S31" s="130"/>
      <c r="T31" s="130"/>
      <c r="U31" s="130"/>
      <c r="V31" s="130"/>
      <c r="W31" s="130"/>
      <c r="X31" s="130"/>
      <c r="Y31" s="130"/>
      <c r="Z31" s="130"/>
      <c r="AA31" s="130"/>
      <c r="AB31" s="130"/>
      <c r="AC31" s="130"/>
      <c r="AD31" s="130"/>
      <c r="AE31" s="130"/>
    </row>
  </sheetData>
  <mergeCells count="17">
    <mergeCell ref="A31:AE31"/>
    <mergeCell ref="A25:AE25"/>
    <mergeCell ref="A26:AE26"/>
    <mergeCell ref="A27:AE27"/>
    <mergeCell ref="A28:AE28"/>
    <mergeCell ref="A29:AE29"/>
    <mergeCell ref="A30:AE30"/>
    <mergeCell ref="A1:AE1"/>
    <mergeCell ref="A2:AE2"/>
    <mergeCell ref="A3:AE3"/>
    <mergeCell ref="A4:AE4"/>
    <mergeCell ref="A5:AE5"/>
    <mergeCell ref="C6:G6"/>
    <mergeCell ref="I6:M6"/>
    <mergeCell ref="O6:S6"/>
    <mergeCell ref="U6:Y6"/>
    <mergeCell ref="AA6:AE6"/>
  </mergeCells>
  <pageMargins left="0.5" right="0.5" top="0.5" bottom="0.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0AE6DDCCE4F64AB96B54634ACF1B32" ma:contentTypeVersion="19" ma:contentTypeDescription="Create a new document." ma:contentTypeScope="" ma:versionID="2f129b4818b48e7881630c11aef9b62d">
  <xsd:schema xmlns:xsd="http://www.w3.org/2001/XMLSchema" xmlns:xs="http://www.w3.org/2001/XMLSchema" xmlns:p="http://schemas.microsoft.com/office/2006/metadata/properties" xmlns:ns1="http://schemas.microsoft.com/sharepoint/v3" xmlns:ns2="d925d976-9e2a-4bab-ad6d-d3ef45ec2550" xmlns:ns3="08020ff4-f632-4952-8504-a4a18e274e6c" xmlns:ns4="31062a0d-ede8-4112-b4bb-00a9c1bc8e16" targetNamespace="http://schemas.microsoft.com/office/2006/metadata/properties" ma:root="true" ma:fieldsID="8d0b0548c58e425a5419fb4e5a77f19b" ns1:_="" ns2:_="" ns3:_="" ns4:_="">
    <xsd:import namespace="http://schemas.microsoft.com/sharepoint/v3"/>
    <xsd:import namespace="d925d976-9e2a-4bab-ad6d-d3ef45ec2550"/>
    <xsd:import namespace="08020ff4-f632-4952-8504-a4a18e274e6c"/>
    <xsd:import namespace="31062a0d-ede8-4112-b4bb-00a9c1bc8e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Date_x0020_and_x0020_Time" minOccurs="0"/>
                <xsd:element ref="ns2:MediaServiceOCR" minOccurs="0"/>
                <xsd:element ref="ns2:MediaServiceDateTaken" minOccurs="0"/>
                <xsd:element ref="ns2:MediaServiceLocation" minOccurs="0"/>
                <xsd:element ref="ns1:_ip_UnifiedCompliancePolicyProperties" minOccurs="0"/>
                <xsd:element ref="ns1:_ip_UnifiedCompliancePolicyUIAction" minOccurs="0"/>
                <xsd:element ref="ns2:lcf76f155ced4ddcb4097134ff3c332f" minOccurs="0"/>
                <xsd:element ref="ns4: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25d976-9e2a-4bab-ad6d-d3ef45ec25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Date_x0020_and_x0020_Time" ma:index="15" nillable="true" ma:displayName="Date and Time" ma:format="DateTime" ma:internalName="Date_x0020_and_x0020_Time">
      <xsd:simpleType>
        <xsd:restriction base="dms:DateTim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c5df3ad-b4e5-45d1-88c9-23db5f1fe61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LengthInSeconds" ma:index="25" nillable="true" ma:displayName="MediaLengthInSeconds" ma:hidden="true" ma:internalName="MediaLengthInSeconds" ma:readOnly="true">
      <xsd:simpleType>
        <xsd:restriction base="dms:Unknown"/>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8020ff4-f632-4952-8504-a4a18e274e6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062a0d-ede8-4112-b4bb-00a9c1bc8e16"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65462c4f-e196-468f-8ddd-ac3b3426e5e8}" ma:internalName="TaxCatchAll" ma:showField="CatchAllData" ma:web="d36856fe-d4a9-4f0b-87a7-8fa063632c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31062a0d-ede8-4112-b4bb-00a9c1bc8e16" xsi:nil="true"/>
    <lcf76f155ced4ddcb4097134ff3c332f xmlns="d925d976-9e2a-4bab-ad6d-d3ef45ec2550">
      <Terms xmlns="http://schemas.microsoft.com/office/infopath/2007/PartnerControls"/>
    </lcf76f155ced4ddcb4097134ff3c332f>
    <Date_x0020_and_x0020_Time xmlns="d925d976-9e2a-4bab-ad6d-d3ef45ec2550" xsi:nil="true"/>
  </documentManagement>
</p:properties>
</file>

<file path=customXml/itemProps1.xml><?xml version="1.0" encoding="utf-8"?>
<ds:datastoreItem xmlns:ds="http://schemas.openxmlformats.org/officeDocument/2006/customXml" ds:itemID="{70AD741C-E02C-444E-AB44-5DAA8A63B53F}"/>
</file>

<file path=customXml/itemProps2.xml><?xml version="1.0" encoding="utf-8"?>
<ds:datastoreItem xmlns:ds="http://schemas.openxmlformats.org/officeDocument/2006/customXml" ds:itemID="{5AA8B346-EC39-4C62-91F8-390F9F956571}">
  <ds:schemaRefs>
    <ds:schemaRef ds:uri="http://schemas.microsoft.com/sharepoint/v3/contenttype/forms"/>
  </ds:schemaRefs>
</ds:datastoreItem>
</file>

<file path=customXml/itemProps3.xml><?xml version="1.0" encoding="utf-8"?>
<ds:datastoreItem xmlns:ds="http://schemas.openxmlformats.org/officeDocument/2006/customXml" ds:itemID="{F0731316-ABC8-4F32-8B98-CDA3995F7FDC}">
  <ds:schemaRefs>
    <ds:schemaRef ds:uri="http://schemas.microsoft.com/office/2006/metadata/properties"/>
    <ds:schemaRef ds:uri="http://schemas.microsoft.com/office/infopath/2007/PartnerControls"/>
    <ds:schemaRef ds:uri="http://schemas.microsoft.com/sharepoint/v3"/>
    <ds:schemaRef ds:uri="d925d976-9e2a-4bab-ad6d-d3ef45ec2550"/>
    <ds:schemaRef ds:uri="31062a0d-ede8-4112-b4bb-00a9c1bc8e16"/>
    <ds:schemaRef ds:uri="a26c063d-e4ab-4c2c-a5f9-3b05989843c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Text</vt:lpstr>
      <vt:lpstr>T1</vt:lpstr>
      <vt:lpstr>T2</vt:lpstr>
      <vt:lpstr>T3</vt:lpstr>
      <vt:lpstr>T4</vt:lpstr>
    </vt:vector>
  </TitlesOfParts>
  <Company>U.S.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Lithium in 2020</dc:title>
  <dc:subject>USGS Mineral Industry Surveys</dc:subject>
  <dc:creator>USGS National Minerals Information Center</dc:creator>
  <cp:keywords>Lithium; statistics</cp:keywords>
  <cp:lastModifiedBy>Natalie Juda</cp:lastModifiedBy>
  <cp:lastPrinted>2024-09-12T11:00:55Z</cp:lastPrinted>
  <dcterms:created xsi:type="dcterms:W3CDTF">2013-04-12T13:27:07Z</dcterms:created>
  <dcterms:modified xsi:type="dcterms:W3CDTF">2024-09-23T12:04:13Z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0x010100E70AE6DDCCE4F64AB96B54634ACF1B32</vt:lpwstr>
  </property>
  <property fmtid="{D5CDD505-2E9C-101B-9397-08002B2CF9AE}" pid="3" name="MediaServiceImageTags">
    <vt:lpwstr/>
  </property>
</Properties>
</file>