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ocuments_D\Documents\PhD\AA_Articles\Articles\II_bis_HostByproducts\Submission\ES_T\ToBeAccepted_version\Supporting_information_BtH_sub\"/>
    </mc:Choice>
  </mc:AlternateContent>
  <xr:revisionPtr revIDLastSave="0" documentId="13_ncr:1_{330EFBA5-D5B8-4582-9677-F0673F97B8E8}" xr6:coauthVersionLast="47" xr6:coauthVersionMax="47" xr10:uidLastSave="{00000000-0000-0000-0000-000000000000}"/>
  <bookViews>
    <workbookView xWindow="-120" yWindow="-120" windowWidth="29040" windowHeight="15840" activeTab="1" xr2:uid="{1092CA0A-FCC0-4411-81DA-D2149CF0A103}"/>
  </bookViews>
  <sheets>
    <sheet name="README" sheetId="5" r:id="rId1"/>
    <sheet name="dollars98_ton" sheetId="1" r:id="rId2"/>
    <sheet name="excluded" sheetId="4" r:id="rId3"/>
    <sheet name="Reference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1" i="1" l="1"/>
  <c r="AL20" i="1"/>
  <c r="AL19" i="1"/>
  <c r="AL18" i="1"/>
  <c r="AL17" i="1"/>
  <c r="AL16" i="1"/>
  <c r="AL15" i="1"/>
  <c r="AL14" i="1"/>
  <c r="AL13" i="1"/>
  <c r="AL12" i="1"/>
</calcChain>
</file>

<file path=xl/sharedStrings.xml><?xml version="1.0" encoding="utf-8"?>
<sst xmlns="http://schemas.openxmlformats.org/spreadsheetml/2006/main" count="172" uniqueCount="109">
  <si>
    <t>Year</t>
  </si>
  <si>
    <t>Al</t>
  </si>
  <si>
    <t>[1]</t>
  </si>
  <si>
    <t>Reference</t>
  </si>
  <si>
    <t>Be</t>
  </si>
  <si>
    <t>Bi</t>
  </si>
  <si>
    <t>Cd</t>
  </si>
  <si>
    <t>Cr</t>
  </si>
  <si>
    <t>Co</t>
  </si>
  <si>
    <t>Cu</t>
  </si>
  <si>
    <t>Ga</t>
  </si>
  <si>
    <t>Ge</t>
  </si>
  <si>
    <t>Au</t>
  </si>
  <si>
    <t>Hf</t>
  </si>
  <si>
    <t>He</t>
  </si>
  <si>
    <t>In</t>
  </si>
  <si>
    <t>Fe</t>
  </si>
  <si>
    <t>Pb</t>
  </si>
  <si>
    <t>Li</t>
  </si>
  <si>
    <t>Mg</t>
  </si>
  <si>
    <t>Mn</t>
  </si>
  <si>
    <t>Mo</t>
  </si>
  <si>
    <t>P</t>
  </si>
  <si>
    <t>Re</t>
  </si>
  <si>
    <t>Se</t>
  </si>
  <si>
    <t>Ag</t>
  </si>
  <si>
    <t>Ta</t>
  </si>
  <si>
    <t>Te</t>
  </si>
  <si>
    <t>Sr</t>
  </si>
  <si>
    <t>Sn</t>
  </si>
  <si>
    <t>W</t>
  </si>
  <si>
    <t>V</t>
  </si>
  <si>
    <t>Zn</t>
  </si>
  <si>
    <t>Zr</t>
  </si>
  <si>
    <t>Hg</t>
  </si>
  <si>
    <t>Sc</t>
  </si>
  <si>
    <t>European Commission (2020) Study on the EU’s list of Critical Raw Materials (2020)</t>
  </si>
  <si>
    <t>[2]</t>
  </si>
  <si>
    <t>Nb</t>
  </si>
  <si>
    <t>Ti</t>
  </si>
  <si>
    <t>Ni</t>
  </si>
  <si>
    <t>Pt</t>
  </si>
  <si>
    <t>Pd</t>
  </si>
  <si>
    <t>Rh</t>
  </si>
  <si>
    <t>Ru</t>
  </si>
  <si>
    <t>Ir</t>
  </si>
  <si>
    <t>Os</t>
  </si>
  <si>
    <t>U</t>
  </si>
  <si>
    <t>As</t>
  </si>
  <si>
    <t>Sb</t>
  </si>
  <si>
    <t>Si</t>
  </si>
  <si>
    <t>La</t>
  </si>
  <si>
    <t>Ce</t>
  </si>
  <si>
    <t>Pr</t>
  </si>
  <si>
    <t>Nd</t>
  </si>
  <si>
    <t>Sm</t>
  </si>
  <si>
    <t>Eu</t>
  </si>
  <si>
    <t>Gd</t>
  </si>
  <si>
    <t>Tb</t>
  </si>
  <si>
    <t>Dy</t>
  </si>
  <si>
    <t>Ho</t>
  </si>
  <si>
    <t>Er</t>
  </si>
  <si>
    <t>Tm</t>
  </si>
  <si>
    <t>Yb</t>
  </si>
  <si>
    <t>Lu</t>
  </si>
  <si>
    <t>Y</t>
  </si>
  <si>
    <t>K</t>
  </si>
  <si>
    <t>B</t>
  </si>
  <si>
    <t>Metalary (2021) Niobium price [WWW Document]. https:// www. metal ary. com/ niobi um- price/</t>
  </si>
  <si>
    <t>[3]</t>
  </si>
  <si>
    <t>Bru K, Christmann P, Labbé J-F, Lefebvre G (2015) Panorama 2014 du marché des Terres Rares. Orléans, France</t>
  </si>
  <si>
    <t>[4]</t>
  </si>
  <si>
    <t>Johnson Matthey (2021) Price charts [WWW Document]. http:// www. plati num. matth ey. com/ prices/ price- charts (Accessed 13 June 2021).</t>
  </si>
  <si>
    <t>[5]</t>
  </si>
  <si>
    <t>Labbé J-F, Dupuy J-J (2014) Panorama 2012 du marché des plati- noïdes, Brgm/Rp-63169-Fr. Orléans, France.</t>
  </si>
  <si>
    <t>[6]</t>
  </si>
  <si>
    <t>Charpentier Poncelet A, Philippe P, Christoph L, et al (2022) Midpoint and endpoint characterization factors for mineral resource dissipation : methods and application to 6000 data sets. Int J Life Cycle Assess. https://doi.org/10.1007/s11367-022-02093-2</t>
  </si>
  <si>
    <t>[7]</t>
  </si>
  <si>
    <t>[4, 7]</t>
  </si>
  <si>
    <t>[6, 7]</t>
  </si>
  <si>
    <t>FRED Graph Observations - Federal Reserve Economic Data Link: https://fred.stlouisfed.org. Accessed [2023-09-11] at: https://fred.stlouisfed.org/series/PURANUSDM</t>
  </si>
  <si>
    <t>[8]</t>
  </si>
  <si>
    <t>Legend:</t>
  </si>
  <si>
    <t>dollars98_tons</t>
  </si>
  <si>
    <t>Market price of elements included in this study, in 1998 $US per ton</t>
  </si>
  <si>
    <t>excluded</t>
  </si>
  <si>
    <t>Market price of elements excluded in this study, in 1998 $US per ton</t>
  </si>
  <si>
    <t>References</t>
  </si>
  <si>
    <t>Affiliations</t>
  </si>
  <si>
    <t>a CIRAIG, Institute of Environmental Sciences, UQAM, Montreal, Quebec H2X 3Y7, Canada
b Helmholtz-Zentrum Dresden-Rossendorf, Helmholtz Institute Freiberg for Resource Technology (HIF), Chemnitzer Str. 40, 09599 Freiberg, Germany
c School of Geography, Earth and Atmospheric Sciences, Faculty of Science, The University of Melbourne, Melbourne, Australia
d Environmental Engineering, School of Engineering, RMIT University, 124 La Trobe Street, Melbourne, Victoria 3000, Australia
e Key Lab of Urban Environment and Health, Institute of Urban Environment, Chinese Academy of Sciences, Xiamen, 361021, People's Republic of China
f CIRAIG, Mathematical and Industrial Engineering Department, Polytechnique Montreal, C.P. 6079, succ. Centre-Ville, Montréal, Quebec, H3C 3A7, Canada
g Institute of Sustainable Energy, School of Engineering, HES-SO Valais-Wallis, CH-1950 Sion, Switzerland
h CIRAIG, Department of Strategy and Corporate Social Responsibility, ESG, UQAM, Montreal, Quebec H3C 3P8, Canada</t>
  </si>
  <si>
    <r>
      <rPr>
        <b/>
        <sz val="11"/>
        <color theme="1"/>
        <rFont val="Calibri"/>
        <family val="2"/>
        <scheme val="minor"/>
      </rPr>
      <t>Journal</t>
    </r>
    <r>
      <rPr>
        <sz val="11"/>
        <color theme="1"/>
        <rFont val="Calibri"/>
        <family val="2"/>
        <scheme val="minor"/>
      </rPr>
      <t>: Environmental Sciences and Technology</t>
    </r>
  </si>
  <si>
    <t>#</t>
  </si>
  <si>
    <t>Citation</t>
  </si>
  <si>
    <t>Kelly T, Matos GR (2014) Historical statistics for mineral and material commodities in the United States (2016 version) [WWW Document]. US Geol Surv Data Ser. 140. https:// www. usgs. gov/ cente rs/ nmic/ histo rical- stati stics- miner al- and- mater ial- commo dities- united- states (Accessed 15 Aug 2021)</t>
  </si>
  <si>
    <r>
      <rPr>
        <b/>
        <sz val="11"/>
        <color theme="1"/>
        <rFont val="Calibri"/>
        <family val="2"/>
        <scheme val="minor"/>
      </rPr>
      <t>Title of the articl</t>
    </r>
    <r>
      <rPr>
        <sz val="11"/>
        <color theme="1"/>
        <rFont val="Calibri"/>
        <family val="2"/>
        <scheme val="minor"/>
      </rPr>
      <t>e: Byproduct-to-host ratios to assess the accessibility of mineral resources</t>
    </r>
  </si>
  <si>
    <t>ORCID authors</t>
  </si>
  <si>
    <t>Titouan Greffe (https://orcid.org/0000-0002-9377-4552)</t>
  </si>
  <si>
    <t>Max Frenzel (https://orcid.org/0000-0001-6625-559X)</t>
  </si>
  <si>
    <t>Timothy Werner (https://orcid.org/0000-0002-0565-4762)</t>
  </si>
  <si>
    <t>Peng Wang (https://orcid.org/0000-0001-7170-1494)</t>
  </si>
  <si>
    <t>Manuele Margni (https://orcid.org/0000-0002-2475-0768)</t>
  </si>
  <si>
    <t>Cécile Bulle (https://orcid.org/0000-0002-7323-046X)</t>
  </si>
  <si>
    <t>References of data reported in each column of "dollars98_ton" sheet and in each column of "excluded"</t>
  </si>
  <si>
    <r>
      <rPr>
        <b/>
        <sz val="11"/>
        <color theme="1"/>
        <rFont val="Calibri"/>
        <family val="2"/>
        <scheme val="minor"/>
      </rPr>
      <t>Content</t>
    </r>
    <r>
      <rPr>
        <sz val="11"/>
        <color theme="1"/>
        <rFont val="Calibri"/>
        <family val="2"/>
        <scheme val="minor"/>
      </rPr>
      <t>: This file contains the yearly market price of metals covered in this study between 2000 and 2020, expressed in US dollars 1998. All data sources are available in "References" sheet. This data was used to determine host element in each deposit in supporting information file 1 (average market price between 2000 and 2018) when no host element was specified in the data source.</t>
    </r>
  </si>
  <si>
    <t>Year of publication: 2024</t>
  </si>
  <si>
    <t>*Corresponding author's email: greffe.titouan@courrier.uqam.ca</t>
  </si>
  <si>
    <r>
      <rPr>
        <b/>
        <sz val="11"/>
        <color theme="1"/>
        <rFont val="Calibri"/>
        <family val="2"/>
        <scheme val="minor"/>
      </rPr>
      <t>Authors</t>
    </r>
    <r>
      <rPr>
        <sz val="11"/>
        <color theme="1"/>
        <rFont val="Calibri"/>
        <family val="2"/>
        <scheme val="minor"/>
      </rPr>
      <t>: Titouan Greffe</t>
    </r>
    <r>
      <rPr>
        <vertAlign val="superscript"/>
        <sz val="11"/>
        <color theme="1"/>
        <rFont val="Calibri"/>
        <family val="2"/>
        <scheme val="minor"/>
      </rPr>
      <t>a*</t>
    </r>
    <r>
      <rPr>
        <sz val="11"/>
        <color theme="1"/>
        <rFont val="Calibri"/>
        <family val="2"/>
        <scheme val="minor"/>
      </rPr>
      <t>, Max Frenzel</t>
    </r>
    <r>
      <rPr>
        <vertAlign val="superscript"/>
        <sz val="11"/>
        <color theme="1"/>
        <rFont val="Calibri"/>
        <family val="2"/>
        <scheme val="minor"/>
      </rPr>
      <t>b</t>
    </r>
    <r>
      <rPr>
        <sz val="11"/>
        <color theme="1"/>
        <rFont val="Calibri"/>
        <family val="2"/>
        <scheme val="minor"/>
      </rPr>
      <t>, Timothy Werner</t>
    </r>
    <r>
      <rPr>
        <vertAlign val="superscript"/>
        <sz val="11"/>
        <color theme="1"/>
        <rFont val="Calibri"/>
        <family val="2"/>
        <scheme val="minor"/>
      </rPr>
      <t>c</t>
    </r>
    <r>
      <rPr>
        <sz val="11"/>
        <color theme="1"/>
        <rFont val="Calibri"/>
        <family val="2"/>
        <scheme val="minor"/>
      </rPr>
      <t>, Gavin Mudd</t>
    </r>
    <r>
      <rPr>
        <vertAlign val="superscript"/>
        <sz val="11"/>
        <color theme="1"/>
        <rFont val="Calibri"/>
        <family val="2"/>
        <scheme val="minor"/>
      </rPr>
      <t>d</t>
    </r>
    <r>
      <rPr>
        <sz val="11"/>
        <color theme="1"/>
        <rFont val="Calibri"/>
        <family val="2"/>
        <scheme val="minor"/>
      </rPr>
      <t>, Peng Wang</t>
    </r>
    <r>
      <rPr>
        <vertAlign val="superscript"/>
        <sz val="11"/>
        <color theme="1"/>
        <rFont val="Calibri"/>
        <family val="2"/>
        <scheme val="minor"/>
      </rPr>
      <t>e</t>
    </r>
    <r>
      <rPr>
        <sz val="11"/>
        <color theme="1"/>
        <rFont val="Calibri"/>
        <family val="2"/>
        <scheme val="minor"/>
      </rPr>
      <t>, Manuele Margni</t>
    </r>
    <r>
      <rPr>
        <vertAlign val="superscript"/>
        <sz val="11"/>
        <color theme="1"/>
        <rFont val="Calibri"/>
        <family val="2"/>
        <scheme val="minor"/>
      </rPr>
      <t>f,g</t>
    </r>
    <r>
      <rPr>
        <sz val="11"/>
        <color theme="1"/>
        <rFont val="Calibri"/>
        <family val="2"/>
        <scheme val="minor"/>
      </rPr>
      <t>, Cécile Bulle</t>
    </r>
    <r>
      <rPr>
        <vertAlign val="superscript"/>
        <sz val="11"/>
        <color theme="1"/>
        <rFont val="Calibri"/>
        <family val="2"/>
        <scheme val="minor"/>
      </rPr>
      <t>a,h</t>
    </r>
  </si>
  <si>
    <t>Gavin Mudd (https://orcid.org/0000-0001-7115-1330)</t>
  </si>
  <si>
    <t>https://doi.org/10.1021/acs.est.4c05293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</si>
</sst>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_ ;_ * \(#,##0.00\)_ ;_ * &quot;-&quot;??_)_ ;_ @_ "/>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0"/>
      <name val="Times New Roman"/>
      <family val="1"/>
    </font>
    <font>
      <sz val="10"/>
      <name val="Times New Roman"/>
      <family val="1"/>
    </font>
    <font>
      <sz val="10"/>
      <name val="MS Sans Serif"/>
      <family val="2"/>
    </font>
    <font>
      <sz val="10"/>
      <color indexed="8"/>
      <name val="Times New Roman"/>
      <family val="1"/>
    </font>
    <font>
      <sz val="10"/>
      <color theme="1"/>
      <name val="Times New Roman"/>
      <family val="1"/>
    </font>
    <font>
      <b/>
      <sz val="10"/>
      <color theme="1"/>
      <name val="Arial"/>
      <family val="2"/>
    </font>
    <font>
      <vertAlign val="superscrip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8">
    <xf numFmtId="0" fontId="0" fillId="0" borderId="0"/>
    <xf numFmtId="43" fontId="1"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10" fillId="0" borderId="0" applyNumberFormat="0" applyFill="0" applyBorder="0" applyAlignment="0" applyProtection="0"/>
  </cellStyleXfs>
  <cellXfs count="42">
    <xf numFmtId="0" fontId="0" fillId="0" borderId="0" xfId="0"/>
    <xf numFmtId="49" fontId="3" fillId="0" borderId="1" xfId="0" applyNumberFormat="1" applyFont="1" applyBorder="1" applyAlignment="1">
      <alignment horizontal="center" wrapText="1"/>
    </xf>
    <xf numFmtId="0" fontId="4" fillId="0" borderId="2" xfId="0" applyFont="1" applyBorder="1" applyAlignment="1">
      <alignment horizontal="center"/>
    </xf>
    <xf numFmtId="3" fontId="4" fillId="0" borderId="2" xfId="0" quotePrefix="1" applyNumberFormat="1" applyFont="1" applyBorder="1" applyAlignment="1">
      <alignment horizontal="center" vertical="justify"/>
    </xf>
    <xf numFmtId="3" fontId="4" fillId="0" borderId="2" xfId="2" quotePrefix="1" applyNumberFormat="1" applyFont="1" applyBorder="1" applyAlignment="1">
      <alignment horizontal="center" vertical="justify"/>
    </xf>
    <xf numFmtId="0" fontId="3" fillId="0" borderId="2" xfId="0" applyFont="1" applyBorder="1" applyAlignment="1">
      <alignment horizontal="center"/>
    </xf>
    <xf numFmtId="0" fontId="2" fillId="0" borderId="0" xfId="0" applyFont="1"/>
    <xf numFmtId="3" fontId="4" fillId="0" borderId="2" xfId="0" applyNumberFormat="1" applyFont="1" applyBorder="1" applyAlignment="1">
      <alignment horizontal="center"/>
    </xf>
    <xf numFmtId="3" fontId="4" fillId="0" borderId="2" xfId="3" quotePrefix="1" applyNumberFormat="1" applyFont="1" applyBorder="1" applyAlignment="1">
      <alignment horizontal="center" vertical="justify"/>
    </xf>
    <xf numFmtId="3" fontId="4" fillId="0" borderId="2" xfId="3" applyNumberFormat="1" applyFont="1" applyBorder="1" applyAlignment="1">
      <alignment horizontal="center" vertical="justify"/>
    </xf>
    <xf numFmtId="3" fontId="4" fillId="0" borderId="2" xfId="0" applyNumberFormat="1" applyFont="1" applyBorder="1" applyAlignment="1">
      <alignment horizontal="right" vertical="justify"/>
    </xf>
    <xf numFmtId="3" fontId="4" fillId="0" borderId="2" xfId="0" applyNumberFormat="1" applyFont="1" applyBorder="1" applyAlignment="1">
      <alignment horizontal="center" vertical="justify"/>
    </xf>
    <xf numFmtId="3" fontId="4" fillId="0" borderId="2" xfId="0" applyNumberFormat="1" applyFont="1" applyBorder="1" applyAlignment="1" applyProtection="1">
      <alignment horizontal="center" vertical="justify"/>
      <protection locked="0"/>
    </xf>
    <xf numFmtId="3" fontId="6" fillId="0" borderId="2" xfId="0" applyNumberFormat="1" applyFont="1" applyBorder="1" applyAlignment="1">
      <alignment horizontal="center"/>
    </xf>
    <xf numFmtId="3" fontId="6" fillId="0" borderId="2" xfId="0" applyNumberFormat="1" applyFont="1" applyBorder="1" applyAlignment="1">
      <alignment horizontal="center" vertical="justify"/>
    </xf>
    <xf numFmtId="49" fontId="3" fillId="0" borderId="3" xfId="0" applyNumberFormat="1" applyFont="1" applyBorder="1" applyAlignment="1">
      <alignment horizontal="center" wrapText="1"/>
    </xf>
    <xf numFmtId="4" fontId="4" fillId="0" borderId="2" xfId="0" applyNumberFormat="1" applyFont="1" applyBorder="1" applyAlignment="1">
      <alignment horizontal="center"/>
    </xf>
    <xf numFmtId="3" fontId="7" fillId="0" borderId="2" xfId="0" applyNumberFormat="1" applyFont="1" applyBorder="1" applyAlignment="1">
      <alignment horizontal="center" vertical="justify"/>
    </xf>
    <xf numFmtId="4" fontId="4" fillId="0" borderId="2" xfId="0" applyNumberFormat="1" applyFont="1" applyBorder="1" applyAlignment="1">
      <alignment horizontal="center" vertical="justify"/>
    </xf>
    <xf numFmtId="3" fontId="4" fillId="0" borderId="2" xfId="4" applyNumberFormat="1" applyFont="1" applyBorder="1" applyAlignment="1">
      <alignment horizontal="center"/>
    </xf>
    <xf numFmtId="3" fontId="4" fillId="2" borderId="2" xfId="0" applyNumberFormat="1" applyFont="1" applyFill="1" applyBorder="1" applyAlignment="1">
      <alignment horizontal="center"/>
    </xf>
    <xf numFmtId="3" fontId="4" fillId="2" borderId="2" xfId="0" applyNumberFormat="1" applyFont="1" applyFill="1" applyBorder="1" applyAlignment="1">
      <alignment horizontal="center" vertical="justify"/>
    </xf>
    <xf numFmtId="1" fontId="4" fillId="0" borderId="2" xfId="0" applyNumberFormat="1" applyFont="1" applyBorder="1" applyAlignment="1">
      <alignment horizontal="center"/>
    </xf>
    <xf numFmtId="3" fontId="4" fillId="0" borderId="2" xfId="1" applyNumberFormat="1" applyFont="1" applyFill="1" applyBorder="1" applyAlignment="1">
      <alignment horizontal="center"/>
    </xf>
    <xf numFmtId="0" fontId="0" fillId="0" borderId="0" xfId="0" applyAlignment="1">
      <alignment vertical="center"/>
    </xf>
    <xf numFmtId="0" fontId="0" fillId="0" borderId="2" xfId="0" applyBorder="1"/>
    <xf numFmtId="3" fontId="4" fillId="0" borderId="2" xfId="5" applyNumberFormat="1" applyFont="1" applyBorder="1" applyAlignment="1">
      <alignment horizontal="center" vertical="justify"/>
    </xf>
    <xf numFmtId="3" fontId="4" fillId="0" borderId="2" xfId="0" quotePrefix="1" applyNumberFormat="1" applyFont="1" applyBorder="1" applyAlignment="1">
      <alignment horizontal="center"/>
    </xf>
    <xf numFmtId="3" fontId="4" fillId="0" borderId="2" xfId="6" quotePrefix="1" applyNumberFormat="1" applyFont="1" applyBorder="1" applyAlignment="1">
      <alignment horizontal="center"/>
    </xf>
    <xf numFmtId="1" fontId="3" fillId="0" borderId="2" xfId="0" applyNumberFormat="1" applyFont="1" applyBorder="1" applyAlignment="1">
      <alignment horizontal="center" vertical="center"/>
    </xf>
    <xf numFmtId="1" fontId="3" fillId="0" borderId="2" xfId="2" applyNumberFormat="1" applyFont="1" applyBorder="1" applyAlignment="1">
      <alignment horizontal="center" vertical="center"/>
    </xf>
    <xf numFmtId="1" fontId="3" fillId="3" borderId="2" xfId="2" applyNumberFormat="1" applyFont="1" applyFill="1" applyBorder="1" applyAlignment="1">
      <alignment horizontal="center" vertical="center"/>
    </xf>
    <xf numFmtId="0" fontId="3" fillId="3" borderId="2" xfId="0" applyFont="1" applyFill="1" applyBorder="1" applyAlignment="1">
      <alignment horizontal="center"/>
    </xf>
    <xf numFmtId="0" fontId="2" fillId="0" borderId="0" xfId="0" applyFont="1" applyAlignment="1">
      <alignment horizontal="center"/>
    </xf>
    <xf numFmtId="2" fontId="2" fillId="0" borderId="0" xfId="0" applyNumberFormat="1" applyFont="1" applyAlignment="1">
      <alignment horizontal="center"/>
    </xf>
    <xf numFmtId="0" fontId="8" fillId="0" borderId="0" xfId="0" applyFont="1" applyAlignment="1">
      <alignment horizontal="center" vertical="center"/>
    </xf>
    <xf numFmtId="0" fontId="0" fillId="0" borderId="0" xfId="0" applyAlignment="1">
      <alignment wrapText="1"/>
    </xf>
    <xf numFmtId="0" fontId="10" fillId="0" borderId="0" xfId="7"/>
    <xf numFmtId="0" fontId="10" fillId="0" borderId="0" xfId="7" applyAlignment="1">
      <alignment horizontal="center"/>
    </xf>
    <xf numFmtId="49" fontId="3" fillId="0" borderId="2" xfId="0" applyNumberFormat="1" applyFont="1" applyBorder="1" applyAlignment="1">
      <alignment horizontal="center" wrapText="1"/>
    </xf>
    <xf numFmtId="0" fontId="0" fillId="0" borderId="2" xfId="0" applyBorder="1" applyAlignment="1">
      <alignment horizontal="center"/>
    </xf>
    <xf numFmtId="0" fontId="0" fillId="0" borderId="0" xfId="0" applyAlignment="1">
      <alignment horizontal="center" vertical="center" wrapText="1"/>
    </xf>
  </cellXfs>
  <cellStyles count="8">
    <cellStyle name="Lien hypertexte" xfId="7" builtinId="8"/>
    <cellStyle name="Milliers" xfId="1" builtinId="3"/>
    <cellStyle name="Normal" xfId="0" builtinId="0"/>
    <cellStyle name="Normal_Sheet1" xfId="2" xr:uid="{48EDF4CB-0814-45C9-B62C-E8CA176AD62C}"/>
    <cellStyle name="Normal_Sheet6" xfId="6" xr:uid="{D1628528-6BBD-47E2-9943-CBB11405C870}"/>
    <cellStyle name="Normal_Sheet7" xfId="5" xr:uid="{DDF85FFE-9680-4CC3-AE01-8372B6245324}"/>
    <cellStyle name="Normal_Sheet8" xfId="3" xr:uid="{E111847A-2757-4E91-BBFE-C131D22AE89A}"/>
    <cellStyle name="Normal_Statistics" xfId="4" xr:uid="{6AEAC94A-3280-4170-A8DB-B211398E15C8}"/>
  </cellStyles>
  <dxfs count="4">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021/acs.est.4c052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8740E-0B89-4CBE-8C93-0AC76F98FCAB}">
  <dimension ref="A1:F29"/>
  <sheetViews>
    <sheetView topLeftCell="A4" workbookViewId="0">
      <selection activeCell="C11" sqref="C11"/>
    </sheetView>
  </sheetViews>
  <sheetFormatPr baseColWidth="10" defaultRowHeight="15" x14ac:dyDescent="0.25"/>
  <cols>
    <col min="1" max="1" width="94" customWidth="1"/>
  </cols>
  <sheetData>
    <row r="1" spans="1:1" x14ac:dyDescent="0.25">
      <c r="A1" t="s">
        <v>94</v>
      </c>
    </row>
    <row r="2" spans="1:1" ht="17.25" x14ac:dyDescent="0.25">
      <c r="A2" t="s">
        <v>106</v>
      </c>
    </row>
    <row r="3" spans="1:1" x14ac:dyDescent="0.25">
      <c r="A3" t="s">
        <v>88</v>
      </c>
    </row>
    <row r="4" spans="1:1" ht="225" x14ac:dyDescent="0.25">
      <c r="A4" s="36" t="s">
        <v>89</v>
      </c>
    </row>
    <row r="5" spans="1:1" x14ac:dyDescent="0.25">
      <c r="A5" t="s">
        <v>105</v>
      </c>
    </row>
    <row r="7" spans="1:1" x14ac:dyDescent="0.25">
      <c r="A7" s="38" t="s">
        <v>108</v>
      </c>
    </row>
    <row r="8" spans="1:1" x14ac:dyDescent="0.25">
      <c r="A8" s="37"/>
    </row>
    <row r="9" spans="1:1" x14ac:dyDescent="0.25">
      <c r="A9" t="s">
        <v>104</v>
      </c>
    </row>
    <row r="10" spans="1:1" x14ac:dyDescent="0.25">
      <c r="A10" t="s">
        <v>90</v>
      </c>
    </row>
    <row r="12" spans="1:1" x14ac:dyDescent="0.25">
      <c r="A12" s="6" t="s">
        <v>95</v>
      </c>
    </row>
    <row r="13" spans="1:1" x14ac:dyDescent="0.25">
      <c r="A13" t="s">
        <v>96</v>
      </c>
    </row>
    <row r="14" spans="1:1" x14ac:dyDescent="0.25">
      <c r="A14" t="s">
        <v>97</v>
      </c>
    </row>
    <row r="15" spans="1:1" x14ac:dyDescent="0.25">
      <c r="A15" t="s">
        <v>98</v>
      </c>
    </row>
    <row r="16" spans="1:1" x14ac:dyDescent="0.25">
      <c r="A16" t="s">
        <v>107</v>
      </c>
    </row>
    <row r="17" spans="1:6" x14ac:dyDescent="0.25">
      <c r="A17" t="s">
        <v>99</v>
      </c>
    </row>
    <row r="18" spans="1:6" x14ac:dyDescent="0.25">
      <c r="A18" t="s">
        <v>100</v>
      </c>
    </row>
    <row r="19" spans="1:6" x14ac:dyDescent="0.25">
      <c r="A19" t="s">
        <v>101</v>
      </c>
    </row>
    <row r="21" spans="1:6" x14ac:dyDescent="0.25">
      <c r="A21" s="41" t="s">
        <v>103</v>
      </c>
      <c r="B21" s="41"/>
      <c r="C21" s="41"/>
      <c r="D21" s="41"/>
      <c r="E21" s="41"/>
      <c r="F21" s="41"/>
    </row>
    <row r="22" spans="1:6" x14ac:dyDescent="0.25">
      <c r="A22" s="41"/>
      <c r="B22" s="41"/>
      <c r="C22" s="41"/>
      <c r="D22" s="41"/>
      <c r="E22" s="41"/>
      <c r="F22" s="41"/>
    </row>
    <row r="23" spans="1:6" x14ac:dyDescent="0.25">
      <c r="A23" s="41"/>
      <c r="B23" s="41"/>
      <c r="C23" s="41"/>
      <c r="D23" s="41"/>
      <c r="E23" s="41"/>
      <c r="F23" s="41"/>
    </row>
    <row r="25" spans="1:6" x14ac:dyDescent="0.25">
      <c r="A25" s="6" t="s">
        <v>82</v>
      </c>
    </row>
    <row r="27" spans="1:6" x14ac:dyDescent="0.25">
      <c r="A27" t="s">
        <v>83</v>
      </c>
      <c r="B27" t="s">
        <v>84</v>
      </c>
    </row>
    <row r="28" spans="1:6" x14ac:dyDescent="0.25">
      <c r="A28" t="s">
        <v>87</v>
      </c>
      <c r="B28" t="s">
        <v>102</v>
      </c>
    </row>
    <row r="29" spans="1:6" x14ac:dyDescent="0.25">
      <c r="A29" t="s">
        <v>85</v>
      </c>
      <c r="B29" t="s">
        <v>86</v>
      </c>
    </row>
  </sheetData>
  <mergeCells count="1">
    <mergeCell ref="A21:F23"/>
  </mergeCells>
  <hyperlinks>
    <hyperlink ref="A7" r:id="rId1" xr:uid="{43514135-9EF1-4407-9355-B266087B837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99A63-A0EC-4563-82BE-2009C90421E5}">
  <dimension ref="A1:CG50"/>
  <sheetViews>
    <sheetView tabSelected="1" topLeftCell="A2" workbookViewId="0">
      <pane xSplit="1" topLeftCell="B1" activePane="topRight" state="frozen"/>
      <selection pane="topRight" activeCell="H16" sqref="H16"/>
    </sheetView>
  </sheetViews>
  <sheetFormatPr baseColWidth="10" defaultRowHeight="15" x14ac:dyDescent="0.25"/>
  <cols>
    <col min="1" max="1" width="11.42578125" style="6"/>
  </cols>
  <sheetData>
    <row r="1" spans="1:61" x14ac:dyDescent="0.25">
      <c r="A1" s="1" t="s">
        <v>0</v>
      </c>
      <c r="B1" s="39" t="s">
        <v>1</v>
      </c>
      <c r="C1" s="39" t="s">
        <v>38</v>
      </c>
      <c r="D1" s="39" t="s">
        <v>39</v>
      </c>
      <c r="E1" s="39" t="s">
        <v>26</v>
      </c>
      <c r="F1" s="39" t="s">
        <v>9</v>
      </c>
      <c r="G1" s="39" t="s">
        <v>12</v>
      </c>
      <c r="H1" s="39" t="s">
        <v>25</v>
      </c>
      <c r="I1" s="39" t="s">
        <v>40</v>
      </c>
      <c r="J1" s="39" t="s">
        <v>8</v>
      </c>
      <c r="K1" s="39" t="s">
        <v>7</v>
      </c>
      <c r="L1" s="39" t="s">
        <v>21</v>
      </c>
      <c r="M1" s="39" t="s">
        <v>17</v>
      </c>
      <c r="N1" s="39" t="s">
        <v>32</v>
      </c>
      <c r="O1" s="39" t="s">
        <v>23</v>
      </c>
      <c r="P1" s="39" t="s">
        <v>24</v>
      </c>
      <c r="Q1" s="39" t="s">
        <v>27</v>
      </c>
      <c r="R1" s="39" t="s">
        <v>41</v>
      </c>
      <c r="S1" s="39" t="s">
        <v>42</v>
      </c>
      <c r="T1" s="39" t="s">
        <v>43</v>
      </c>
      <c r="U1" s="39" t="s">
        <v>44</v>
      </c>
      <c r="V1" s="39" t="s">
        <v>45</v>
      </c>
      <c r="W1" s="39" t="s">
        <v>46</v>
      </c>
      <c r="X1" s="39" t="s">
        <v>16</v>
      </c>
      <c r="Y1" s="39" t="s">
        <v>33</v>
      </c>
      <c r="Z1" s="39" t="s">
        <v>13</v>
      </c>
      <c r="AA1" s="39" t="s">
        <v>29</v>
      </c>
      <c r="AB1" s="39" t="s">
        <v>15</v>
      </c>
      <c r="AC1" s="39" t="s">
        <v>30</v>
      </c>
      <c r="AD1" s="39" t="s">
        <v>47</v>
      </c>
      <c r="AE1" s="39" t="s">
        <v>48</v>
      </c>
      <c r="AF1" s="39" t="s">
        <v>5</v>
      </c>
      <c r="AG1" s="39" t="s">
        <v>20</v>
      </c>
      <c r="AH1" s="39" t="s">
        <v>10</v>
      </c>
      <c r="AI1" s="39" t="s">
        <v>11</v>
      </c>
      <c r="AJ1" s="39" t="s">
        <v>6</v>
      </c>
      <c r="AK1" s="39" t="s">
        <v>49</v>
      </c>
      <c r="AL1" s="39" t="s">
        <v>35</v>
      </c>
      <c r="AM1" s="39" t="s">
        <v>50</v>
      </c>
      <c r="AN1" s="39" t="s">
        <v>31</v>
      </c>
      <c r="AO1" s="39" t="s">
        <v>51</v>
      </c>
      <c r="AP1" s="39" t="s">
        <v>52</v>
      </c>
      <c r="AQ1" s="39" t="s">
        <v>53</v>
      </c>
      <c r="AR1" s="39" t="s">
        <v>54</v>
      </c>
      <c r="AS1" s="39" t="s">
        <v>55</v>
      </c>
      <c r="AT1" s="39" t="s">
        <v>56</v>
      </c>
      <c r="AU1" s="39" t="s">
        <v>57</v>
      </c>
      <c r="AV1" s="39" t="s">
        <v>58</v>
      </c>
      <c r="AW1" s="39" t="s">
        <v>59</v>
      </c>
      <c r="AX1" s="39" t="s">
        <v>60</v>
      </c>
      <c r="AY1" s="39" t="s">
        <v>61</v>
      </c>
      <c r="AZ1" s="39" t="s">
        <v>62</v>
      </c>
      <c r="BA1" s="39" t="s">
        <v>63</v>
      </c>
      <c r="BB1" s="39" t="s">
        <v>64</v>
      </c>
      <c r="BC1" s="39" t="s">
        <v>65</v>
      </c>
      <c r="BD1" s="39" t="s">
        <v>18</v>
      </c>
      <c r="BE1" s="39" t="s">
        <v>19</v>
      </c>
      <c r="BF1" s="39" t="s">
        <v>66</v>
      </c>
      <c r="BG1" s="39" t="s">
        <v>67</v>
      </c>
      <c r="BH1" s="39" t="s">
        <v>14</v>
      </c>
      <c r="BI1" s="39" t="s">
        <v>22</v>
      </c>
    </row>
    <row r="2" spans="1:61" x14ac:dyDescent="0.25">
      <c r="A2" s="29">
        <v>2000</v>
      </c>
      <c r="B2" s="3">
        <v>1550</v>
      </c>
      <c r="C2" s="7">
        <v>13778.88</v>
      </c>
      <c r="D2" s="11">
        <v>8240</v>
      </c>
      <c r="E2" s="11">
        <v>559000</v>
      </c>
      <c r="F2" s="11">
        <v>1840</v>
      </c>
      <c r="G2" s="7">
        <v>8530000</v>
      </c>
      <c r="H2" s="19">
        <v>152000</v>
      </c>
      <c r="I2" s="10">
        <v>8180</v>
      </c>
      <c r="J2" s="11">
        <v>28100</v>
      </c>
      <c r="K2" s="7">
        <v>721</v>
      </c>
      <c r="L2" s="7">
        <v>5330</v>
      </c>
      <c r="M2" s="11">
        <v>910</v>
      </c>
      <c r="N2" s="11">
        <v>1160</v>
      </c>
      <c r="O2" s="7">
        <v>825000</v>
      </c>
      <c r="P2" s="7">
        <v>8020</v>
      </c>
      <c r="Q2" s="7">
        <v>32600</v>
      </c>
      <c r="R2" s="7">
        <v>16011569.348033212</v>
      </c>
      <c r="S2" s="7">
        <v>20154670.516634583</v>
      </c>
      <c r="T2" s="7">
        <v>58139550.642633535</v>
      </c>
      <c r="U2" s="7">
        <v>3770217.6787415664</v>
      </c>
      <c r="V2" s="7">
        <v>12104065.799451672</v>
      </c>
      <c r="W2" s="25"/>
      <c r="X2" s="16">
        <v>24.21</v>
      </c>
      <c r="Y2" s="13">
        <v>354.96515679442513</v>
      </c>
      <c r="Z2" s="11">
        <v>177000</v>
      </c>
      <c r="AA2" s="11">
        <v>7730</v>
      </c>
      <c r="AB2" s="7">
        <v>178000</v>
      </c>
      <c r="AC2" s="7">
        <v>7840</v>
      </c>
      <c r="AD2" s="7">
        <v>15740.733467166667</v>
      </c>
      <c r="AE2" s="7">
        <v>882</v>
      </c>
      <c r="AF2" s="11">
        <v>7720</v>
      </c>
      <c r="AG2" s="11">
        <v>551</v>
      </c>
      <c r="AH2" s="13">
        <v>606000</v>
      </c>
      <c r="AI2" s="7">
        <v>1180000</v>
      </c>
      <c r="AJ2" s="3">
        <v>343</v>
      </c>
      <c r="AK2" s="27">
        <v>1360</v>
      </c>
      <c r="AL2" s="25"/>
      <c r="AM2" s="7">
        <v>1080</v>
      </c>
      <c r="AN2" s="14">
        <v>6780</v>
      </c>
      <c r="AO2" s="25"/>
      <c r="AP2" s="25"/>
      <c r="AQ2" s="25"/>
      <c r="AR2" s="25"/>
      <c r="AS2" s="25"/>
      <c r="AT2" s="25"/>
      <c r="AU2" s="25"/>
      <c r="AV2" s="25"/>
      <c r="AW2" s="25"/>
      <c r="AX2" s="25"/>
      <c r="AY2" s="25"/>
      <c r="AZ2" s="25"/>
      <c r="BA2" s="25"/>
      <c r="BB2" s="25"/>
      <c r="BC2" s="25"/>
      <c r="BD2" s="7">
        <v>4230</v>
      </c>
      <c r="BE2" s="7">
        <v>2640</v>
      </c>
      <c r="BF2" s="27">
        <v>122.0247</v>
      </c>
      <c r="BG2" s="2">
        <v>891</v>
      </c>
      <c r="BH2" s="7">
        <v>9940</v>
      </c>
      <c r="BI2" s="18">
        <v>24.2</v>
      </c>
    </row>
    <row r="3" spans="1:61" x14ac:dyDescent="0.25">
      <c r="A3" s="30">
        <v>2001</v>
      </c>
      <c r="B3" s="4">
        <v>1400</v>
      </c>
      <c r="C3" s="7">
        <v>18500</v>
      </c>
      <c r="D3" s="11">
        <v>7260</v>
      </c>
      <c r="E3" s="11">
        <v>91600</v>
      </c>
      <c r="F3" s="11">
        <v>1560</v>
      </c>
      <c r="G3" s="11">
        <v>8060000</v>
      </c>
      <c r="H3" s="7">
        <v>130000</v>
      </c>
      <c r="I3" s="10">
        <v>5470</v>
      </c>
      <c r="J3" s="11">
        <v>21500</v>
      </c>
      <c r="K3" s="11">
        <v>786</v>
      </c>
      <c r="L3" s="7">
        <v>4780</v>
      </c>
      <c r="M3" s="11">
        <v>886</v>
      </c>
      <c r="N3" s="11">
        <v>892</v>
      </c>
      <c r="O3" s="11">
        <v>906000</v>
      </c>
      <c r="P3" s="11">
        <v>7710</v>
      </c>
      <c r="Q3" s="11">
        <v>53500</v>
      </c>
      <c r="R3" s="7">
        <v>15551854.255381202</v>
      </c>
      <c r="S3" s="7">
        <v>17875981.936261646</v>
      </c>
      <c r="T3" s="7">
        <v>46784482.004316635</v>
      </c>
      <c r="U3" s="7">
        <v>3847584.5340177724</v>
      </c>
      <c r="V3" s="7">
        <v>12040476.190476192</v>
      </c>
      <c r="W3" s="25"/>
      <c r="X3" s="16">
        <v>21.98</v>
      </c>
      <c r="Y3" s="13">
        <v>345.14398644833432</v>
      </c>
      <c r="Z3" s="11">
        <v>127000</v>
      </c>
      <c r="AA3" s="11">
        <v>6390</v>
      </c>
      <c r="AB3" s="11">
        <v>110000</v>
      </c>
      <c r="AC3" s="11">
        <v>11500</v>
      </c>
      <c r="AD3" s="7">
        <v>15860.538359666665</v>
      </c>
      <c r="AE3" s="26">
        <v>751</v>
      </c>
      <c r="AF3" s="11">
        <v>7590</v>
      </c>
      <c r="AG3" s="11">
        <v>487</v>
      </c>
      <c r="AH3" s="14">
        <v>589000</v>
      </c>
      <c r="AI3" s="11">
        <v>819000</v>
      </c>
      <c r="AJ3" s="3">
        <v>460</v>
      </c>
      <c r="AK3" s="28">
        <v>1320</v>
      </c>
      <c r="AL3" s="25"/>
      <c r="AM3" s="7">
        <v>1050</v>
      </c>
      <c r="AN3" s="14">
        <v>4960</v>
      </c>
      <c r="AO3" s="25"/>
      <c r="AP3" s="25"/>
      <c r="AQ3" s="25"/>
      <c r="AR3" s="25"/>
      <c r="AS3" s="25"/>
      <c r="AT3" s="25"/>
      <c r="AU3" s="25"/>
      <c r="AV3" s="25"/>
      <c r="AW3" s="25"/>
      <c r="AX3" s="25"/>
      <c r="AY3" s="25"/>
      <c r="AZ3" s="25"/>
      <c r="BA3" s="25"/>
      <c r="BB3" s="25"/>
      <c r="BC3" s="25"/>
      <c r="BD3" s="11">
        <v>1370</v>
      </c>
      <c r="BE3" s="7">
        <v>2530</v>
      </c>
      <c r="BF3" s="27">
        <v>115.3839</v>
      </c>
      <c r="BG3" s="2">
        <v>809</v>
      </c>
      <c r="BH3" s="7">
        <v>9850</v>
      </c>
      <c r="BI3" s="18">
        <v>26.1</v>
      </c>
    </row>
    <row r="4" spans="1:61" x14ac:dyDescent="0.25">
      <c r="A4" s="30">
        <v>2002</v>
      </c>
      <c r="B4" s="4">
        <v>1300</v>
      </c>
      <c r="C4" s="7">
        <v>22500</v>
      </c>
      <c r="D4" s="11">
        <v>7270</v>
      </c>
      <c r="E4" s="11">
        <v>82000</v>
      </c>
      <c r="F4" s="11">
        <v>1510</v>
      </c>
      <c r="G4" s="11">
        <v>9060000</v>
      </c>
      <c r="H4" s="7">
        <v>135000</v>
      </c>
      <c r="I4" s="10">
        <v>6130</v>
      </c>
      <c r="J4" s="11">
        <v>15500</v>
      </c>
      <c r="K4" s="11">
        <v>721</v>
      </c>
      <c r="L4" s="7">
        <v>7500</v>
      </c>
      <c r="M4" s="11">
        <v>871</v>
      </c>
      <c r="N4" s="11">
        <v>772</v>
      </c>
      <c r="O4" s="11">
        <v>976000</v>
      </c>
      <c r="P4" s="11">
        <v>8530</v>
      </c>
      <c r="Q4" s="11">
        <v>56900</v>
      </c>
      <c r="R4" s="7">
        <v>15817250.238192461</v>
      </c>
      <c r="S4" s="7">
        <v>9910598.1061268952</v>
      </c>
      <c r="T4" s="7">
        <v>24473092.758949231</v>
      </c>
      <c r="U4" s="7">
        <v>1935494.5653230669</v>
      </c>
      <c r="V4" s="7">
        <v>8557755.8381457925</v>
      </c>
      <c r="W4" s="25"/>
      <c r="X4" s="16">
        <v>23.61</v>
      </c>
      <c r="Y4" s="13">
        <v>349.73874374652581</v>
      </c>
      <c r="Z4" s="11">
        <v>180000</v>
      </c>
      <c r="AA4" s="11">
        <v>5830</v>
      </c>
      <c r="AB4" s="11">
        <v>87900</v>
      </c>
      <c r="AC4" s="11">
        <v>8230</v>
      </c>
      <c r="AD4" s="7">
        <v>17886.812472551606</v>
      </c>
      <c r="AE4" s="26">
        <v>871</v>
      </c>
      <c r="AF4" s="3">
        <v>6270</v>
      </c>
      <c r="AG4" s="11">
        <v>426</v>
      </c>
      <c r="AH4" s="14">
        <v>480000</v>
      </c>
      <c r="AI4" s="11">
        <v>562000</v>
      </c>
      <c r="AJ4" s="3">
        <v>583</v>
      </c>
      <c r="AK4" s="28">
        <v>1770</v>
      </c>
      <c r="AL4" s="25"/>
      <c r="AM4" s="7">
        <v>1010</v>
      </c>
      <c r="AN4" s="14">
        <v>4780</v>
      </c>
      <c r="AO4" s="25"/>
      <c r="AP4" s="25"/>
      <c r="AQ4" s="25"/>
      <c r="AR4" s="25"/>
      <c r="AS4" s="25"/>
      <c r="AT4" s="25"/>
      <c r="AU4" s="25"/>
      <c r="AV4" s="25"/>
      <c r="AW4" s="25"/>
      <c r="AX4" s="25"/>
      <c r="AY4" s="25"/>
      <c r="AZ4" s="25"/>
      <c r="BA4" s="25"/>
      <c r="BB4" s="25"/>
      <c r="BC4" s="25"/>
      <c r="BD4" s="7">
        <v>1440</v>
      </c>
      <c r="BE4" s="7">
        <v>2320</v>
      </c>
      <c r="BF4" s="27">
        <v>123.6849</v>
      </c>
      <c r="BG4" s="2">
        <v>748</v>
      </c>
      <c r="BH4" s="7">
        <v>9970</v>
      </c>
      <c r="BI4" s="18">
        <v>26.1</v>
      </c>
    </row>
    <row r="5" spans="1:61" x14ac:dyDescent="0.25">
      <c r="A5" s="30">
        <v>2003</v>
      </c>
      <c r="B5" s="4">
        <v>1330</v>
      </c>
      <c r="C5" s="7">
        <v>25500</v>
      </c>
      <c r="D5" s="11">
        <v>6520</v>
      </c>
      <c r="E5" s="11">
        <v>71100</v>
      </c>
      <c r="F5" s="11">
        <v>1670</v>
      </c>
      <c r="G5" s="11">
        <v>10400000</v>
      </c>
      <c r="H5" s="7">
        <v>140000</v>
      </c>
      <c r="I5" s="10">
        <v>8530</v>
      </c>
      <c r="J5" s="11">
        <v>18200</v>
      </c>
      <c r="K5" s="11">
        <v>790</v>
      </c>
      <c r="L5" s="7">
        <v>10400</v>
      </c>
      <c r="M5" s="11">
        <v>855</v>
      </c>
      <c r="N5" s="11">
        <v>793</v>
      </c>
      <c r="O5" s="7">
        <v>980000</v>
      </c>
      <c r="P5" s="11">
        <v>11070</v>
      </c>
      <c r="Q5" s="11">
        <v>29200</v>
      </c>
      <c r="R5" s="7">
        <v>20293690.33035836</v>
      </c>
      <c r="S5" s="7">
        <v>5951189.7470298875</v>
      </c>
      <c r="T5" s="7">
        <v>15541402.953586502</v>
      </c>
      <c r="U5" s="7">
        <v>1021215.1704291353</v>
      </c>
      <c r="V5" s="7">
        <v>2696374.6135448874</v>
      </c>
      <c r="W5" s="25"/>
      <c r="X5" s="16">
        <v>23.79</v>
      </c>
      <c r="Y5" s="13">
        <v>361.43478260869568</v>
      </c>
      <c r="Z5" s="11">
        <v>200000</v>
      </c>
      <c r="AA5" s="11">
        <v>6640</v>
      </c>
      <c r="AB5" s="11">
        <v>151000</v>
      </c>
      <c r="AC5" s="11">
        <v>7720</v>
      </c>
      <c r="AD5" s="7">
        <v>20000.039885134975</v>
      </c>
      <c r="AE5" s="26">
        <v>877</v>
      </c>
      <c r="AF5" s="3">
        <v>5610</v>
      </c>
      <c r="AG5" s="11">
        <v>530</v>
      </c>
      <c r="AH5" s="11">
        <v>364000</v>
      </c>
      <c r="AI5" s="11">
        <v>337000</v>
      </c>
      <c r="AJ5" s="3">
        <v>1160</v>
      </c>
      <c r="AK5" s="7">
        <v>2090</v>
      </c>
      <c r="AL5" s="25"/>
      <c r="AM5" s="7">
        <v>1100</v>
      </c>
      <c r="AN5" s="11">
        <v>7710</v>
      </c>
      <c r="AO5" s="25"/>
      <c r="AP5" s="25"/>
      <c r="AQ5" s="25"/>
      <c r="AR5" s="25"/>
      <c r="AS5" s="25"/>
      <c r="AT5" s="25"/>
      <c r="AU5" s="25"/>
      <c r="AV5" s="25"/>
      <c r="AW5" s="25"/>
      <c r="AX5" s="25"/>
      <c r="AY5" s="25"/>
      <c r="AZ5" s="25"/>
      <c r="BA5" s="25"/>
      <c r="BB5" s="25"/>
      <c r="BC5" s="25"/>
      <c r="BD5" s="7">
        <v>1370</v>
      </c>
      <c r="BE5" s="11">
        <v>2210</v>
      </c>
      <c r="BF5" s="27">
        <v>122.0247</v>
      </c>
      <c r="BG5" s="2">
        <v>827</v>
      </c>
      <c r="BH5" s="7">
        <v>9920</v>
      </c>
      <c r="BI5" s="18">
        <v>24.3</v>
      </c>
    </row>
    <row r="6" spans="1:61" x14ac:dyDescent="0.25">
      <c r="A6" s="30">
        <v>2004</v>
      </c>
      <c r="B6" s="4">
        <v>1600</v>
      </c>
      <c r="C6" s="7">
        <v>28500</v>
      </c>
      <c r="D6" s="11">
        <v>9490</v>
      </c>
      <c r="E6" s="11">
        <v>66400</v>
      </c>
      <c r="F6" s="7">
        <v>2550</v>
      </c>
      <c r="G6" s="7">
        <v>11400000</v>
      </c>
      <c r="H6" s="7">
        <v>186000</v>
      </c>
      <c r="I6" s="10">
        <v>11900</v>
      </c>
      <c r="J6" s="11">
        <v>37400</v>
      </c>
      <c r="K6" s="11">
        <v>1190</v>
      </c>
      <c r="L6" s="7">
        <v>31700</v>
      </c>
      <c r="M6" s="11">
        <v>1050</v>
      </c>
      <c r="N6" s="11">
        <v>999</v>
      </c>
      <c r="O6" s="7">
        <v>923000</v>
      </c>
      <c r="P6" s="11">
        <v>47400</v>
      </c>
      <c r="Q6" s="11">
        <v>36100</v>
      </c>
      <c r="R6" s="7">
        <v>24736129.664197244</v>
      </c>
      <c r="S6" s="7">
        <v>6783848.3637636369</v>
      </c>
      <c r="T6" s="7">
        <v>28576411.654902879</v>
      </c>
      <c r="U6" s="7">
        <v>1879611.9407338272</v>
      </c>
      <c r="V6" s="7">
        <v>5411809.7279744893</v>
      </c>
      <c r="W6" s="25"/>
      <c r="X6" s="16">
        <v>32.72</v>
      </c>
      <c r="Y6" s="13">
        <v>433.17098994176814</v>
      </c>
      <c r="Z6" s="11">
        <v>192000</v>
      </c>
      <c r="AA6" s="11">
        <v>10400</v>
      </c>
      <c r="AB6" s="11">
        <v>555000</v>
      </c>
      <c r="AC6" s="11">
        <v>10000</v>
      </c>
      <c r="AD6" s="7">
        <v>31038.853240740737</v>
      </c>
      <c r="AE6" s="26">
        <v>804</v>
      </c>
      <c r="AF6" s="3">
        <v>6370</v>
      </c>
      <c r="AG6" s="11">
        <v>944</v>
      </c>
      <c r="AH6" s="11">
        <v>474000</v>
      </c>
      <c r="AI6" s="11">
        <v>518000</v>
      </c>
      <c r="AJ6" s="3">
        <v>1040</v>
      </c>
      <c r="AK6" s="7">
        <v>2550</v>
      </c>
      <c r="AL6" s="25"/>
      <c r="AM6" s="7">
        <v>1320</v>
      </c>
      <c r="AN6" s="11">
        <v>20300</v>
      </c>
      <c r="AO6" s="25"/>
      <c r="AP6" s="25"/>
      <c r="AQ6" s="25"/>
      <c r="AR6" s="25"/>
      <c r="AS6" s="25"/>
      <c r="AT6" s="25"/>
      <c r="AU6" s="25"/>
      <c r="AV6" s="25"/>
      <c r="AW6" s="25"/>
      <c r="AX6" s="25"/>
      <c r="AY6" s="25"/>
      <c r="AZ6" s="25"/>
      <c r="BA6" s="25"/>
      <c r="BB6" s="25"/>
      <c r="BC6" s="25"/>
      <c r="BD6" s="7">
        <v>1480</v>
      </c>
      <c r="BE6" s="11">
        <v>2990</v>
      </c>
      <c r="BF6" s="27">
        <v>130.32569999999998</v>
      </c>
      <c r="BG6" s="2">
        <v>806</v>
      </c>
      <c r="BH6" s="7">
        <v>9920</v>
      </c>
      <c r="BI6" s="18">
        <v>24.4</v>
      </c>
    </row>
    <row r="7" spans="1:61" x14ac:dyDescent="0.25">
      <c r="A7" s="30">
        <v>2005</v>
      </c>
      <c r="B7" s="4">
        <v>1670</v>
      </c>
      <c r="C7" s="7">
        <v>30500</v>
      </c>
      <c r="D7" s="11">
        <v>14400</v>
      </c>
      <c r="E7" s="11">
        <v>75800</v>
      </c>
      <c r="F7" s="7">
        <v>3200</v>
      </c>
      <c r="G7" s="7">
        <v>11900000</v>
      </c>
      <c r="H7" s="7">
        <v>197000</v>
      </c>
      <c r="I7" s="10">
        <v>12300</v>
      </c>
      <c r="J7" s="11">
        <v>28100</v>
      </c>
      <c r="K7" s="11">
        <v>1260</v>
      </c>
      <c r="L7" s="7">
        <v>58500</v>
      </c>
      <c r="M7" s="11">
        <v>1130</v>
      </c>
      <c r="N7" s="11">
        <v>1240</v>
      </c>
      <c r="O7" s="7">
        <v>868000</v>
      </c>
      <c r="P7" s="11">
        <v>94300</v>
      </c>
      <c r="Q7" s="11">
        <v>80100</v>
      </c>
      <c r="R7" s="7">
        <v>26226896.060588386</v>
      </c>
      <c r="S7" s="7">
        <v>5932596.1519765118</v>
      </c>
      <c r="T7" s="7">
        <v>59860362.830309756</v>
      </c>
      <c r="U7" s="7">
        <v>2170033.2011122131</v>
      </c>
      <c r="V7" s="7">
        <v>4938237.6674638828</v>
      </c>
      <c r="W7" s="25"/>
      <c r="X7" s="16">
        <v>37.15</v>
      </c>
      <c r="Y7" s="13">
        <v>475.72964669738866</v>
      </c>
      <c r="Z7" s="11">
        <v>196000</v>
      </c>
      <c r="AA7" s="11">
        <v>8850</v>
      </c>
      <c r="AB7" s="11">
        <v>790000</v>
      </c>
      <c r="AC7" s="11">
        <v>24900</v>
      </c>
      <c r="AD7" s="7">
        <v>46365.243716931211</v>
      </c>
      <c r="AE7" s="26">
        <v>398</v>
      </c>
      <c r="AF7" s="3">
        <v>7190</v>
      </c>
      <c r="AG7" s="11">
        <v>594</v>
      </c>
      <c r="AH7" s="11">
        <v>449000</v>
      </c>
      <c r="AI7" s="11">
        <v>551000</v>
      </c>
      <c r="AJ7" s="3">
        <v>2750</v>
      </c>
      <c r="AK7" s="7">
        <v>2950</v>
      </c>
      <c r="AL7" s="25"/>
      <c r="AM7" s="7">
        <v>1350</v>
      </c>
      <c r="AN7" s="11">
        <v>53500</v>
      </c>
      <c r="AO7" s="25"/>
      <c r="AP7" s="25"/>
      <c r="AQ7" s="25"/>
      <c r="AR7" s="25"/>
      <c r="AS7" s="25"/>
      <c r="AT7" s="25"/>
      <c r="AU7" s="25"/>
      <c r="AV7" s="25"/>
      <c r="AW7" s="25"/>
      <c r="AX7" s="25"/>
      <c r="AY7" s="25"/>
      <c r="AZ7" s="25"/>
      <c r="BA7" s="25"/>
      <c r="BB7" s="25"/>
      <c r="BC7" s="25"/>
      <c r="BD7" s="7">
        <v>1220</v>
      </c>
      <c r="BE7" s="11">
        <v>2240</v>
      </c>
      <c r="BF7" s="27">
        <v>185.11229999999998</v>
      </c>
      <c r="BG7" s="2">
        <v>780</v>
      </c>
      <c r="BH7" s="7">
        <v>9600</v>
      </c>
      <c r="BI7" s="18">
        <v>25.3</v>
      </c>
    </row>
    <row r="8" spans="1:61" x14ac:dyDescent="0.25">
      <c r="A8" s="30">
        <v>2006</v>
      </c>
      <c r="B8" s="4">
        <v>2160</v>
      </c>
      <c r="C8" s="7">
        <v>31500</v>
      </c>
      <c r="D8" s="11">
        <v>16700</v>
      </c>
      <c r="E8" s="11">
        <v>70700</v>
      </c>
      <c r="F8" s="7">
        <v>5610</v>
      </c>
      <c r="G8" s="7">
        <v>15800000</v>
      </c>
      <c r="H8" s="7">
        <v>302000</v>
      </c>
      <c r="I8" s="10">
        <v>19600</v>
      </c>
      <c r="J8" s="11">
        <v>24800</v>
      </c>
      <c r="K8" s="11">
        <v>1140</v>
      </c>
      <c r="L8" s="7">
        <v>44200</v>
      </c>
      <c r="M8" s="11">
        <v>1380</v>
      </c>
      <c r="N8" s="11">
        <v>2830</v>
      </c>
      <c r="O8" s="7">
        <v>1010000</v>
      </c>
      <c r="P8" s="11">
        <v>43800</v>
      </c>
      <c r="Q8" s="11">
        <v>72000</v>
      </c>
      <c r="R8" s="7">
        <v>33359200.062221698</v>
      </c>
      <c r="S8" s="7">
        <v>9410338.2819032092</v>
      </c>
      <c r="T8" s="7">
        <v>132851698.4580684</v>
      </c>
      <c r="U8" s="7">
        <v>5641301.6002644422</v>
      </c>
      <c r="V8" s="7">
        <v>10175963.221139824</v>
      </c>
      <c r="W8" s="25"/>
      <c r="X8" s="16">
        <v>43.59</v>
      </c>
      <c r="Y8" s="13">
        <v>634.6974206349206</v>
      </c>
      <c r="Z8" s="11">
        <v>157000</v>
      </c>
      <c r="AA8" s="11">
        <v>10100</v>
      </c>
      <c r="AB8" s="11">
        <v>659000</v>
      </c>
      <c r="AC8" s="11">
        <v>29900</v>
      </c>
      <c r="AD8" s="7">
        <v>77249.592857142867</v>
      </c>
      <c r="AE8" s="26">
        <v>374</v>
      </c>
      <c r="AF8" s="3">
        <v>8980</v>
      </c>
      <c r="AG8" s="11">
        <v>646</v>
      </c>
      <c r="AH8" s="11">
        <v>358000</v>
      </c>
      <c r="AI8" s="11">
        <v>768000</v>
      </c>
      <c r="AJ8" s="3">
        <v>2410</v>
      </c>
      <c r="AK8" s="7">
        <v>4250</v>
      </c>
      <c r="AL8" s="25"/>
      <c r="AM8" s="7">
        <v>1020</v>
      </c>
      <c r="AN8" s="11">
        <v>25000</v>
      </c>
      <c r="AO8" s="25"/>
      <c r="AP8" s="25"/>
      <c r="AQ8" s="25"/>
      <c r="AR8" s="25"/>
      <c r="AS8" s="25"/>
      <c r="AT8" s="25"/>
      <c r="AU8" s="25"/>
      <c r="AV8" s="25"/>
      <c r="AW8" s="25"/>
      <c r="AX8" s="25"/>
      <c r="AY8" s="25"/>
      <c r="AZ8" s="25"/>
      <c r="BA8" s="25"/>
      <c r="BB8" s="25"/>
      <c r="BC8" s="25"/>
      <c r="BD8" s="7">
        <v>1880</v>
      </c>
      <c r="BE8" s="11">
        <v>2500</v>
      </c>
      <c r="BF8" s="27">
        <v>200.05409999999998</v>
      </c>
      <c r="BG8" s="2">
        <v>756</v>
      </c>
      <c r="BH8" s="7">
        <v>9700</v>
      </c>
      <c r="BI8" s="18">
        <v>25.7</v>
      </c>
    </row>
    <row r="9" spans="1:61" x14ac:dyDescent="0.25">
      <c r="A9" s="30">
        <v>2007</v>
      </c>
      <c r="B9" s="4">
        <v>2120</v>
      </c>
      <c r="C9" s="7">
        <v>33500</v>
      </c>
      <c r="D9" s="11">
        <v>11700</v>
      </c>
      <c r="E9" s="11">
        <v>78700</v>
      </c>
      <c r="F9" s="7">
        <v>5680</v>
      </c>
      <c r="G9" s="7">
        <v>17700000</v>
      </c>
      <c r="H9" s="7">
        <v>339000</v>
      </c>
      <c r="I9" s="10">
        <v>29300</v>
      </c>
      <c r="J9" s="11">
        <v>42900</v>
      </c>
      <c r="K9" s="11">
        <v>1580</v>
      </c>
      <c r="L9" s="7">
        <v>52500</v>
      </c>
      <c r="M9" s="11">
        <v>2150</v>
      </c>
      <c r="N9" s="11">
        <v>2670</v>
      </c>
      <c r="O9" s="11">
        <v>1880000</v>
      </c>
      <c r="P9" s="11">
        <v>57300</v>
      </c>
      <c r="Q9" s="11">
        <v>64500</v>
      </c>
      <c r="R9" s="7">
        <v>38130425.197845578</v>
      </c>
      <c r="S9" s="7">
        <v>10408951.661513932</v>
      </c>
      <c r="T9" s="7">
        <v>180751489.67508605</v>
      </c>
      <c r="U9" s="7">
        <v>16926775.262983922</v>
      </c>
      <c r="V9" s="7">
        <v>13035777.479632113</v>
      </c>
      <c r="W9" s="25"/>
      <c r="X9" s="16">
        <v>46.89</v>
      </c>
      <c r="Y9" s="22">
        <v>599.94693680656053</v>
      </c>
      <c r="Z9" s="11">
        <v>193000</v>
      </c>
      <c r="AA9" s="11">
        <v>15600</v>
      </c>
      <c r="AB9" s="11">
        <v>501000</v>
      </c>
      <c r="AC9" s="11">
        <v>28200</v>
      </c>
      <c r="AD9" s="7">
        <v>156796.08597883591</v>
      </c>
      <c r="AE9" s="26">
        <v>399</v>
      </c>
      <c r="AF9" s="3">
        <v>24400</v>
      </c>
      <c r="AG9" s="11">
        <v>935</v>
      </c>
      <c r="AH9" s="11">
        <v>417000</v>
      </c>
      <c r="AI9" s="11">
        <v>975000</v>
      </c>
      <c r="AJ9" s="3">
        <v>5980</v>
      </c>
      <c r="AK9" s="7">
        <v>4450</v>
      </c>
      <c r="AL9" s="25"/>
      <c r="AM9" s="7">
        <v>1130</v>
      </c>
      <c r="AN9" s="11">
        <v>22900</v>
      </c>
      <c r="AO9" s="25"/>
      <c r="AP9" s="25"/>
      <c r="AQ9" s="25"/>
      <c r="AR9" s="25"/>
      <c r="AS9" s="25"/>
      <c r="AT9" s="25"/>
      <c r="AU9" s="25"/>
      <c r="AV9" s="25"/>
      <c r="AW9" s="25"/>
      <c r="AX9" s="25"/>
      <c r="AY9" s="25"/>
      <c r="AZ9" s="25"/>
      <c r="BA9" s="25"/>
      <c r="BB9" s="25"/>
      <c r="BC9" s="25"/>
      <c r="BD9" s="7">
        <v>2770</v>
      </c>
      <c r="BE9" s="11">
        <v>3900</v>
      </c>
      <c r="BF9" s="27">
        <v>195.90359999999998</v>
      </c>
      <c r="BG9" s="2">
        <v>735</v>
      </c>
      <c r="BH9" s="7">
        <v>9830</v>
      </c>
      <c r="BI9" s="18">
        <v>39</v>
      </c>
    </row>
    <row r="10" spans="1:61" x14ac:dyDescent="0.25">
      <c r="A10" s="30">
        <v>2008</v>
      </c>
      <c r="B10" s="4">
        <v>2010</v>
      </c>
      <c r="C10" s="7">
        <v>37500</v>
      </c>
      <c r="D10" s="11">
        <v>8800</v>
      </c>
      <c r="E10" s="11">
        <v>89200</v>
      </c>
      <c r="F10" s="7">
        <v>5330</v>
      </c>
      <c r="G10" s="7">
        <v>21300000</v>
      </c>
      <c r="H10" s="7">
        <v>365000</v>
      </c>
      <c r="I10" s="10">
        <v>16000</v>
      </c>
      <c r="J10" s="11">
        <v>51800</v>
      </c>
      <c r="K10" s="11">
        <v>2640</v>
      </c>
      <c r="L10" s="7">
        <v>47700</v>
      </c>
      <c r="M10" s="11">
        <v>2010</v>
      </c>
      <c r="N10" s="11">
        <v>1480</v>
      </c>
      <c r="O10" s="7">
        <v>7870000</v>
      </c>
      <c r="P10" s="11">
        <v>53900</v>
      </c>
      <c r="Q10" s="11">
        <v>159000</v>
      </c>
      <c r="R10" s="7">
        <v>46190968.859981731</v>
      </c>
      <c r="S10" s="7">
        <v>10353011.433238057</v>
      </c>
      <c r="T10" s="7">
        <v>191115016.33319724</v>
      </c>
      <c r="U10" s="7">
        <v>9413025.9678391591</v>
      </c>
      <c r="V10" s="7">
        <v>13124158.062571703</v>
      </c>
      <c r="W10" s="25"/>
      <c r="X10" s="16">
        <v>53.32</v>
      </c>
      <c r="Y10" s="22">
        <v>596.58151416627959</v>
      </c>
      <c r="Z10" s="11">
        <v>170000</v>
      </c>
      <c r="AA10" s="11">
        <v>18900</v>
      </c>
      <c r="AB10" s="11">
        <v>393000</v>
      </c>
      <c r="AC10" s="11">
        <v>26600</v>
      </c>
      <c r="AD10" s="7">
        <v>97553.351190476169</v>
      </c>
      <c r="AE10" s="26">
        <v>419</v>
      </c>
      <c r="AF10" s="3">
        <v>21200</v>
      </c>
      <c r="AG10" s="11">
        <v>1800</v>
      </c>
      <c r="AH10" s="11">
        <v>438000</v>
      </c>
      <c r="AI10" s="11">
        <v>1130000</v>
      </c>
      <c r="AJ10" s="3">
        <v>4480</v>
      </c>
      <c r="AK10" s="7">
        <v>4670</v>
      </c>
      <c r="AL10" s="25"/>
      <c r="AM10" s="7">
        <v>1720</v>
      </c>
      <c r="AN10" s="11">
        <v>38500</v>
      </c>
      <c r="AO10" s="25"/>
      <c r="AP10" s="25"/>
      <c r="AQ10" s="25"/>
      <c r="AR10" s="25"/>
      <c r="AS10" s="25"/>
      <c r="AT10" s="25"/>
      <c r="AU10" s="25"/>
      <c r="AV10" s="25"/>
      <c r="AW10" s="25"/>
      <c r="AX10" s="25"/>
      <c r="AY10" s="25"/>
      <c r="AZ10" s="25"/>
      <c r="BA10" s="25"/>
      <c r="BB10" s="25"/>
      <c r="BC10" s="25"/>
      <c r="BD10" s="7">
        <v>3360</v>
      </c>
      <c r="BE10" s="11">
        <v>5260</v>
      </c>
      <c r="BF10" s="27">
        <v>334.53029999999995</v>
      </c>
      <c r="BG10" s="2">
        <v>707</v>
      </c>
      <c r="BH10" s="7">
        <v>9770</v>
      </c>
      <c r="BI10" s="18">
        <v>59.3</v>
      </c>
    </row>
    <row r="11" spans="1:61" ht="15.75" customHeight="1" x14ac:dyDescent="0.25">
      <c r="A11" s="30">
        <v>2009</v>
      </c>
      <c r="B11" s="4">
        <v>1330</v>
      </c>
      <c r="C11" s="7">
        <v>38500</v>
      </c>
      <c r="D11" s="11">
        <v>8130</v>
      </c>
      <c r="E11" s="11">
        <v>82200</v>
      </c>
      <c r="F11" s="12">
        <v>4040</v>
      </c>
      <c r="G11" s="7">
        <v>23800000</v>
      </c>
      <c r="H11" s="7">
        <v>359000</v>
      </c>
      <c r="I11" s="10">
        <v>11100</v>
      </c>
      <c r="J11" s="11">
        <v>26000</v>
      </c>
      <c r="K11" s="11">
        <v>1540</v>
      </c>
      <c r="L11" s="7">
        <v>19600</v>
      </c>
      <c r="M11" s="11">
        <v>1460</v>
      </c>
      <c r="N11" s="11">
        <v>1310</v>
      </c>
      <c r="O11" s="11">
        <v>5700000</v>
      </c>
      <c r="P11" s="11">
        <v>38700</v>
      </c>
      <c r="Q11" s="11">
        <v>120000</v>
      </c>
      <c r="R11" s="7">
        <v>35259942.104649127</v>
      </c>
      <c r="S11" s="7">
        <v>7736560.8411596576</v>
      </c>
      <c r="T11" s="7">
        <v>46418621.546209328</v>
      </c>
      <c r="U11" s="7">
        <v>2772579.4298936399</v>
      </c>
      <c r="V11" s="7">
        <v>12408817.495965311</v>
      </c>
      <c r="W11" s="25"/>
      <c r="X11" s="16">
        <v>70.47</v>
      </c>
      <c r="Y11" s="22">
        <v>630.72261072261074</v>
      </c>
      <c r="Z11" s="11">
        <v>359000</v>
      </c>
      <c r="AA11" s="11">
        <v>14100</v>
      </c>
      <c r="AB11" s="11">
        <v>290000</v>
      </c>
      <c r="AC11" s="11">
        <v>19600</v>
      </c>
      <c r="AD11" s="7">
        <v>70940.634259259255</v>
      </c>
      <c r="AE11" s="26">
        <v>442</v>
      </c>
      <c r="AF11" s="3">
        <v>13100</v>
      </c>
      <c r="AG11" s="11">
        <v>1040</v>
      </c>
      <c r="AH11" s="11">
        <v>341000</v>
      </c>
      <c r="AI11" s="11">
        <v>714000</v>
      </c>
      <c r="AJ11" s="3">
        <v>2180</v>
      </c>
      <c r="AK11" s="7">
        <v>3950</v>
      </c>
      <c r="AL11" s="25"/>
      <c r="AM11" s="7">
        <v>1270</v>
      </c>
      <c r="AN11" s="11">
        <v>16200</v>
      </c>
      <c r="AO11" s="25"/>
      <c r="AP11" s="25"/>
      <c r="AQ11" s="25"/>
      <c r="AR11" s="25"/>
      <c r="AS11" s="25"/>
      <c r="AT11" s="25"/>
      <c r="AU11" s="25"/>
      <c r="AV11" s="25"/>
      <c r="AW11" s="25"/>
      <c r="AX11" s="25"/>
      <c r="AY11" s="25"/>
      <c r="AZ11" s="25"/>
      <c r="BA11" s="25"/>
      <c r="BB11" s="25"/>
      <c r="BC11" s="25"/>
      <c r="BD11" s="7">
        <v>3440</v>
      </c>
      <c r="BE11" s="11">
        <v>3850</v>
      </c>
      <c r="BF11" s="27">
        <v>464.85599999999999</v>
      </c>
      <c r="BG11" s="2">
        <v>667</v>
      </c>
      <c r="BH11" s="7">
        <v>10100</v>
      </c>
      <c r="BI11" s="18">
        <v>94.2</v>
      </c>
    </row>
    <row r="12" spans="1:61" x14ac:dyDescent="0.25">
      <c r="A12" s="31">
        <v>2010</v>
      </c>
      <c r="B12" s="4">
        <v>1720</v>
      </c>
      <c r="C12" s="7">
        <v>41500</v>
      </c>
      <c r="D12" s="11">
        <v>7190</v>
      </c>
      <c r="E12" s="11">
        <v>109000</v>
      </c>
      <c r="F12" s="12">
        <v>5740</v>
      </c>
      <c r="G12" s="7">
        <v>29500000</v>
      </c>
      <c r="H12" s="7">
        <v>481000</v>
      </c>
      <c r="I12" s="10">
        <v>16300</v>
      </c>
      <c r="J12" s="11">
        <v>29700</v>
      </c>
      <c r="K12" s="11">
        <v>1980</v>
      </c>
      <c r="L12" s="7">
        <v>26000</v>
      </c>
      <c r="M12" s="11">
        <v>1790</v>
      </c>
      <c r="N12" s="11">
        <v>1680</v>
      </c>
      <c r="O12" s="11">
        <v>3530000</v>
      </c>
      <c r="P12" s="11">
        <v>62300</v>
      </c>
      <c r="Q12" s="11">
        <v>171000</v>
      </c>
      <c r="R12" s="7">
        <v>47105226.623111479</v>
      </c>
      <c r="S12" s="7">
        <v>15430092.943669915</v>
      </c>
      <c r="T12" s="7">
        <v>71671175.309650198</v>
      </c>
      <c r="U12" s="7">
        <v>5749664.3430749187</v>
      </c>
      <c r="V12" s="7">
        <v>18642474.576600756</v>
      </c>
      <c r="W12" s="7">
        <v>19655835.359999999</v>
      </c>
      <c r="X12" s="16">
        <v>73.84</v>
      </c>
      <c r="Y12" s="22">
        <v>642.73269142595143</v>
      </c>
      <c r="Z12" s="11">
        <v>395000</v>
      </c>
      <c r="AA12" s="11">
        <v>20400</v>
      </c>
      <c r="AB12" s="11">
        <v>413000</v>
      </c>
      <c r="AC12" s="11">
        <v>20200</v>
      </c>
      <c r="AD12" s="7">
        <v>68941.666666666672</v>
      </c>
      <c r="AE12" s="26">
        <v>435</v>
      </c>
      <c r="AF12" s="3">
        <v>14400</v>
      </c>
      <c r="AG12" s="11">
        <v>1120</v>
      </c>
      <c r="AH12" s="11">
        <v>449000</v>
      </c>
      <c r="AI12" s="11">
        <v>695000</v>
      </c>
      <c r="AJ12" s="3">
        <v>2910</v>
      </c>
      <c r="AK12" s="7">
        <v>6610</v>
      </c>
      <c r="AL12" s="7">
        <f>1692.85714285714/62.5%</f>
        <v>2708.5714285714239</v>
      </c>
      <c r="AM12" s="7">
        <v>1660</v>
      </c>
      <c r="AN12" s="11">
        <v>19000</v>
      </c>
      <c r="AO12" s="7">
        <v>18239.93969102851</v>
      </c>
      <c r="AP12" s="7">
        <v>18895.479221517257</v>
      </c>
      <c r="AQ12" s="7">
        <v>69623.527529050654</v>
      </c>
      <c r="AR12" s="7">
        <v>63496.557975809905</v>
      </c>
      <c r="AS12" s="7">
        <v>32892.446241376121</v>
      </c>
      <c r="AT12" s="7">
        <v>1054056.5529696655</v>
      </c>
      <c r="AU12" s="7">
        <v>63714.780487887474</v>
      </c>
      <c r="AV12" s="7">
        <v>921206.3472115451</v>
      </c>
      <c r="AW12" s="7">
        <v>435043.38694577559</v>
      </c>
      <c r="AX12" s="7">
        <v>95786.8606335441</v>
      </c>
      <c r="AY12" s="7">
        <v>101176.52028741997</v>
      </c>
      <c r="AZ12" s="7">
        <v>216159.55316236973</v>
      </c>
      <c r="BA12" s="7">
        <v>55054.156728436457</v>
      </c>
      <c r="BB12" s="7">
        <v>802856.76207248052</v>
      </c>
      <c r="BC12" s="7">
        <v>49969.051587582609</v>
      </c>
      <c r="BD12" s="7">
        <v>3250</v>
      </c>
      <c r="BE12" s="11">
        <v>4000</v>
      </c>
      <c r="BF12" s="27">
        <v>372.7149</v>
      </c>
      <c r="BG12" s="2">
        <v>508</v>
      </c>
      <c r="BH12" s="7">
        <v>10300</v>
      </c>
      <c r="BI12" s="18">
        <v>47.7</v>
      </c>
    </row>
    <row r="13" spans="1:61" x14ac:dyDescent="0.25">
      <c r="A13" s="31">
        <v>2011</v>
      </c>
      <c r="B13" s="4">
        <v>1860</v>
      </c>
      <c r="C13" s="7">
        <v>41500</v>
      </c>
      <c r="D13" s="11">
        <v>7460</v>
      </c>
      <c r="E13" s="11">
        <v>244000</v>
      </c>
      <c r="F13" s="12">
        <v>6490</v>
      </c>
      <c r="G13" s="7">
        <v>36600000</v>
      </c>
      <c r="H13" s="7">
        <v>819000</v>
      </c>
      <c r="I13" s="10">
        <v>16600</v>
      </c>
      <c r="J13" s="11">
        <v>26200</v>
      </c>
      <c r="K13" s="11">
        <v>1970</v>
      </c>
      <c r="L13" s="7">
        <v>24900</v>
      </c>
      <c r="M13" s="11">
        <v>1950</v>
      </c>
      <c r="N13" s="11">
        <v>1700</v>
      </c>
      <c r="O13" s="11">
        <v>3380000</v>
      </c>
      <c r="P13" s="11">
        <v>106000</v>
      </c>
      <c r="Q13" s="11">
        <v>259000</v>
      </c>
      <c r="R13" s="7">
        <v>50284556.378696851</v>
      </c>
      <c r="S13" s="7">
        <v>21476692.867837213</v>
      </c>
      <c r="T13" s="7">
        <v>59060114.429601975</v>
      </c>
      <c r="U13" s="7">
        <v>4839161.0278247679</v>
      </c>
      <c r="V13" s="7">
        <v>30184933.354722045</v>
      </c>
      <c r="W13" s="7">
        <v>19655835.359999999</v>
      </c>
      <c r="X13" s="16">
        <v>75.44</v>
      </c>
      <c r="Y13" s="23">
        <v>1920</v>
      </c>
      <c r="Z13" s="11">
        <v>394000</v>
      </c>
      <c r="AA13" s="21">
        <v>25100</v>
      </c>
      <c r="AB13" s="11">
        <v>496000</v>
      </c>
      <c r="AC13" s="11">
        <v>33900</v>
      </c>
      <c r="AD13" s="7">
        <v>80978.999999999985</v>
      </c>
      <c r="AE13" s="26">
        <v>465</v>
      </c>
      <c r="AF13" s="3">
        <v>18300</v>
      </c>
      <c r="AG13" s="11">
        <v>1060</v>
      </c>
      <c r="AH13" s="11">
        <v>499000</v>
      </c>
      <c r="AI13" s="11">
        <v>1120000</v>
      </c>
      <c r="AJ13" s="3">
        <v>2000</v>
      </c>
      <c r="AK13" s="7">
        <v>10400</v>
      </c>
      <c r="AL13" s="7">
        <f>3664.28571428571/62.5%</f>
        <v>5862.8571428571358</v>
      </c>
      <c r="AM13" s="7">
        <v>2410</v>
      </c>
      <c r="AN13" s="11">
        <v>19300</v>
      </c>
      <c r="AO13" s="7">
        <v>18239.93969102851</v>
      </c>
      <c r="AP13" s="7">
        <v>18895.479221517257</v>
      </c>
      <c r="AQ13" s="7">
        <v>69623.527529050654</v>
      </c>
      <c r="AR13" s="7">
        <v>63496.557975809905</v>
      </c>
      <c r="AS13" s="7">
        <v>32892.446241376121</v>
      </c>
      <c r="AT13" s="7">
        <v>1054056.5529696655</v>
      </c>
      <c r="AU13" s="7">
        <v>63714.780487887474</v>
      </c>
      <c r="AV13" s="7">
        <v>921206.3472115451</v>
      </c>
      <c r="AW13" s="7">
        <v>435043.38694577559</v>
      </c>
      <c r="AX13" s="7">
        <v>95786.8606335441</v>
      </c>
      <c r="AY13" s="7">
        <v>101176.52028741997</v>
      </c>
      <c r="AZ13" s="7">
        <v>216159.55316236973</v>
      </c>
      <c r="BA13" s="7">
        <v>55054.156728436457</v>
      </c>
      <c r="BB13" s="7">
        <v>802856.76207248052</v>
      </c>
      <c r="BC13" s="7">
        <v>49969.051587582609</v>
      </c>
      <c r="BD13" s="7">
        <v>2800</v>
      </c>
      <c r="BE13" s="11">
        <v>3400</v>
      </c>
      <c r="BF13" s="27">
        <v>429.1617</v>
      </c>
      <c r="BG13" s="2">
        <v>631</v>
      </c>
      <c r="BH13" s="7">
        <v>11500</v>
      </c>
      <c r="BI13" s="18">
        <v>74.400000000000006</v>
      </c>
    </row>
    <row r="14" spans="1:61" x14ac:dyDescent="0.25">
      <c r="A14" s="31">
        <v>2012</v>
      </c>
      <c r="B14" s="4">
        <v>1580</v>
      </c>
      <c r="C14" s="7">
        <v>41500</v>
      </c>
      <c r="D14" s="11">
        <v>8380</v>
      </c>
      <c r="E14" s="11">
        <v>207000</v>
      </c>
      <c r="F14" s="12">
        <v>5750</v>
      </c>
      <c r="G14" s="7">
        <v>38200000</v>
      </c>
      <c r="H14" s="7">
        <v>710000</v>
      </c>
      <c r="I14" s="10">
        <v>12400</v>
      </c>
      <c r="J14" s="11">
        <v>21600</v>
      </c>
      <c r="K14" s="11">
        <v>1810</v>
      </c>
      <c r="L14" s="7">
        <v>19900</v>
      </c>
      <c r="M14" s="11">
        <v>1790</v>
      </c>
      <c r="N14" s="11">
        <v>1500</v>
      </c>
      <c r="O14" s="11">
        <v>2870000</v>
      </c>
      <c r="P14" s="11">
        <v>85300</v>
      </c>
      <c r="Q14" s="11">
        <v>116000</v>
      </c>
      <c r="R14" s="7">
        <v>45335829.250034034</v>
      </c>
      <c r="S14" s="7">
        <v>18854944.43796302</v>
      </c>
      <c r="T14" s="7">
        <v>37214745.08545763</v>
      </c>
      <c r="U14" s="7">
        <v>3272333.2166676396</v>
      </c>
      <c r="V14" s="7">
        <v>31216651.597347803</v>
      </c>
      <c r="W14" s="7">
        <v>19655835.359999999</v>
      </c>
      <c r="X14" s="16">
        <v>82.69</v>
      </c>
      <c r="Y14" s="23">
        <v>1880</v>
      </c>
      <c r="Z14" s="11">
        <v>357000</v>
      </c>
      <c r="AA14" s="21">
        <v>20100</v>
      </c>
      <c r="AB14" s="11">
        <v>383000</v>
      </c>
      <c r="AC14" s="11">
        <v>40200</v>
      </c>
      <c r="AD14" s="7">
        <v>69436.520833333358</v>
      </c>
      <c r="AE14" s="26">
        <v>373</v>
      </c>
      <c r="AF14" s="3">
        <v>15800</v>
      </c>
      <c r="AG14" s="11">
        <v>997</v>
      </c>
      <c r="AH14" s="11">
        <v>376000</v>
      </c>
      <c r="AI14" s="11">
        <v>1040000</v>
      </c>
      <c r="AJ14" s="3">
        <v>1440</v>
      </c>
      <c r="AK14" s="7">
        <v>8870</v>
      </c>
      <c r="AL14" s="7">
        <f>4157.14285714285/62.5%</f>
        <v>6651.4285714285597</v>
      </c>
      <c r="AM14" s="7">
        <v>1920</v>
      </c>
      <c r="AN14" s="11">
        <v>18100</v>
      </c>
      <c r="AO14" s="7">
        <v>18239.93969102851</v>
      </c>
      <c r="AP14" s="7">
        <v>18895.479221517257</v>
      </c>
      <c r="AQ14" s="7">
        <v>69623.527529050654</v>
      </c>
      <c r="AR14" s="7">
        <v>63496.557975809905</v>
      </c>
      <c r="AS14" s="7">
        <v>32892.446241376121</v>
      </c>
      <c r="AT14" s="7">
        <v>1054056.5529696655</v>
      </c>
      <c r="AU14" s="7">
        <v>63714.780487887474</v>
      </c>
      <c r="AV14" s="7">
        <v>921206.3472115451</v>
      </c>
      <c r="AW14" s="7">
        <v>435043.38694577559</v>
      </c>
      <c r="AX14" s="7">
        <v>95786.8606335441</v>
      </c>
      <c r="AY14" s="7">
        <v>101176.52028741997</v>
      </c>
      <c r="AZ14" s="7">
        <v>216159.55316236973</v>
      </c>
      <c r="BA14" s="7">
        <v>55054.156728436457</v>
      </c>
      <c r="BB14" s="7">
        <v>802856.76207248052</v>
      </c>
      <c r="BC14" s="7">
        <v>49969.051587582609</v>
      </c>
      <c r="BD14" s="7">
        <v>3000</v>
      </c>
      <c r="BE14" s="11">
        <v>3440</v>
      </c>
      <c r="BF14" s="27">
        <v>427.50149999999996</v>
      </c>
      <c r="BG14" s="2">
        <v>557</v>
      </c>
      <c r="BH14" s="7">
        <v>11400</v>
      </c>
      <c r="BI14" s="18">
        <v>71.3</v>
      </c>
    </row>
    <row r="15" spans="1:61" x14ac:dyDescent="0.25">
      <c r="A15" s="32">
        <v>2013</v>
      </c>
      <c r="B15" s="4">
        <v>1450</v>
      </c>
      <c r="C15" s="7">
        <v>41500</v>
      </c>
      <c r="D15" s="11">
        <v>8120</v>
      </c>
      <c r="E15" s="11">
        <v>222000</v>
      </c>
      <c r="F15" s="12">
        <v>5240</v>
      </c>
      <c r="G15" s="7">
        <v>31800000</v>
      </c>
      <c r="H15" s="7">
        <v>537000</v>
      </c>
      <c r="I15" s="10">
        <v>10500</v>
      </c>
      <c r="J15" s="11">
        <v>19500</v>
      </c>
      <c r="K15" s="11">
        <v>1570</v>
      </c>
      <c r="L15" s="7">
        <v>16000</v>
      </c>
      <c r="M15" s="11">
        <v>1770</v>
      </c>
      <c r="N15" s="11">
        <v>1480</v>
      </c>
      <c r="O15" s="11">
        <v>2210000</v>
      </c>
      <c r="P15" s="11">
        <v>55600</v>
      </c>
      <c r="Q15" s="11">
        <v>78400</v>
      </c>
      <c r="R15" s="7">
        <v>43471481.314044617</v>
      </c>
      <c r="S15" s="7">
        <v>21198428.172820784</v>
      </c>
      <c r="T15" s="7">
        <v>31129880.514884602</v>
      </c>
      <c r="U15" s="7">
        <v>2200517.4609656031</v>
      </c>
      <c r="V15" s="7">
        <v>24091537.362188648</v>
      </c>
      <c r="W15" s="7">
        <v>19655835.359999999</v>
      </c>
      <c r="X15" s="16">
        <v>61.16</v>
      </c>
      <c r="Y15" s="23">
        <v>734.54935622317601</v>
      </c>
      <c r="Z15" s="11">
        <v>404000</v>
      </c>
      <c r="AA15" s="11">
        <v>16000</v>
      </c>
      <c r="AB15" s="11">
        <v>399000</v>
      </c>
      <c r="AC15" s="11">
        <v>32600</v>
      </c>
      <c r="AD15" s="7">
        <v>54004.529531027561</v>
      </c>
      <c r="AE15" s="26">
        <v>416</v>
      </c>
      <c r="AF15" s="3">
        <v>13400</v>
      </c>
      <c r="AG15" s="11">
        <v>830</v>
      </c>
      <c r="AH15" s="11">
        <v>351000</v>
      </c>
      <c r="AI15" s="11">
        <v>1240000</v>
      </c>
      <c r="AJ15" s="3">
        <v>1340</v>
      </c>
      <c r="AK15" s="7">
        <v>7140</v>
      </c>
      <c r="AL15" s="7">
        <f>3650/62.5%</f>
        <v>5840</v>
      </c>
      <c r="AM15" s="7">
        <v>1800</v>
      </c>
      <c r="AN15" s="11">
        <v>16600</v>
      </c>
      <c r="AO15" s="7">
        <v>18239.93969102851</v>
      </c>
      <c r="AP15" s="7">
        <v>18895.479221517257</v>
      </c>
      <c r="AQ15" s="7">
        <v>69623.527529050654</v>
      </c>
      <c r="AR15" s="7">
        <v>63496.557975809905</v>
      </c>
      <c r="AS15" s="7">
        <v>32892.446241376121</v>
      </c>
      <c r="AT15" s="7">
        <v>1054056.5529696655</v>
      </c>
      <c r="AU15" s="7">
        <v>63714.780487887474</v>
      </c>
      <c r="AV15" s="7">
        <v>921206.3472115451</v>
      </c>
      <c r="AW15" s="7">
        <v>435043.38694577559</v>
      </c>
      <c r="AX15" s="7">
        <v>95786.8606335441</v>
      </c>
      <c r="AY15" s="7">
        <v>101176.52028741997</v>
      </c>
      <c r="AZ15" s="7">
        <v>216159.55316236973</v>
      </c>
      <c r="BA15" s="7">
        <v>55054.156728436457</v>
      </c>
      <c r="BB15" s="7">
        <v>802856.76207248052</v>
      </c>
      <c r="BC15" s="7">
        <v>49969.051587582609</v>
      </c>
      <c r="BD15" s="7">
        <v>3070</v>
      </c>
      <c r="BE15" s="11">
        <v>3270</v>
      </c>
      <c r="BF15" s="27">
        <v>372.7149</v>
      </c>
      <c r="BG15" s="2">
        <v>486</v>
      </c>
      <c r="BH15" s="7">
        <v>12500</v>
      </c>
      <c r="BI15" s="18">
        <v>65.7</v>
      </c>
    </row>
    <row r="16" spans="1:61" x14ac:dyDescent="0.25">
      <c r="A16" s="32">
        <v>2014</v>
      </c>
      <c r="B16" s="4">
        <v>1590</v>
      </c>
      <c r="C16" s="7">
        <v>41500</v>
      </c>
      <c r="D16" s="11">
        <v>6870</v>
      </c>
      <c r="E16" s="11">
        <v>185000</v>
      </c>
      <c r="F16" s="12">
        <v>4830</v>
      </c>
      <c r="G16" s="7">
        <v>28100000</v>
      </c>
      <c r="H16" s="7">
        <v>423000</v>
      </c>
      <c r="I16" s="10">
        <v>11600</v>
      </c>
      <c r="J16" s="11">
        <v>21100</v>
      </c>
      <c r="K16" s="11">
        <v>1800</v>
      </c>
      <c r="L16" s="7">
        <v>17800</v>
      </c>
      <c r="M16" s="11">
        <v>1610</v>
      </c>
      <c r="N16" s="11">
        <v>1630</v>
      </c>
      <c r="O16" s="11">
        <v>2050000</v>
      </c>
      <c r="P16" s="11">
        <v>40700</v>
      </c>
      <c r="Q16" s="11">
        <v>78800</v>
      </c>
      <c r="R16" s="7">
        <v>40534726.516167924</v>
      </c>
      <c r="S16" s="7">
        <v>23615034.562211983</v>
      </c>
      <c r="T16" s="7">
        <v>34179603.919967338</v>
      </c>
      <c r="U16" s="7">
        <v>1890967.6447140719</v>
      </c>
      <c r="V16" s="7">
        <v>16192825.545898227</v>
      </c>
      <c r="W16" s="7">
        <v>19655835.359999999</v>
      </c>
      <c r="X16" s="16">
        <v>58.14</v>
      </c>
      <c r="Y16" s="23">
        <v>723.06717363751591</v>
      </c>
      <c r="Z16" s="11">
        <v>386000</v>
      </c>
      <c r="AA16" s="11">
        <v>15500</v>
      </c>
      <c r="AB16" s="11">
        <v>485000</v>
      </c>
      <c r="AC16" s="17">
        <v>31100</v>
      </c>
      <c r="AD16" s="7">
        <v>46215.415113871604</v>
      </c>
      <c r="AE16" s="26">
        <v>455</v>
      </c>
      <c r="AF16" s="3">
        <v>16900</v>
      </c>
      <c r="AG16" s="11">
        <v>916</v>
      </c>
      <c r="AH16" s="11">
        <v>250000</v>
      </c>
      <c r="AI16" s="11">
        <v>1320000</v>
      </c>
      <c r="AJ16" s="3">
        <v>1340</v>
      </c>
      <c r="AK16" s="7">
        <v>6450</v>
      </c>
      <c r="AL16" s="7">
        <f>3050/62.5%</f>
        <v>4880</v>
      </c>
      <c r="AM16" s="7">
        <v>1900</v>
      </c>
      <c r="AN16" s="11">
        <v>15200</v>
      </c>
      <c r="AO16" s="7">
        <v>18239.93969102851</v>
      </c>
      <c r="AP16" s="7">
        <v>18895.479221517257</v>
      </c>
      <c r="AQ16" s="7">
        <v>69623.527529050654</v>
      </c>
      <c r="AR16" s="7">
        <v>63496.557975809905</v>
      </c>
      <c r="AS16" s="7">
        <v>32892.446241376121</v>
      </c>
      <c r="AT16" s="7">
        <v>1054056.5529696655</v>
      </c>
      <c r="AU16" s="7">
        <v>63714.780487887474</v>
      </c>
      <c r="AV16" s="7">
        <v>921206.3472115451</v>
      </c>
      <c r="AW16" s="7">
        <v>435043.38694577559</v>
      </c>
      <c r="AX16" s="7">
        <v>95786.8606335441</v>
      </c>
      <c r="AY16" s="7">
        <v>101176.52028741997</v>
      </c>
      <c r="AZ16" s="7">
        <v>216159.55316236973</v>
      </c>
      <c r="BA16" s="7">
        <v>55054.156728436457</v>
      </c>
      <c r="BB16" s="7">
        <v>802856.76207248052</v>
      </c>
      <c r="BC16" s="7">
        <v>49969.051587582609</v>
      </c>
      <c r="BD16" s="7">
        <v>3110</v>
      </c>
      <c r="BE16" s="11">
        <v>3260</v>
      </c>
      <c r="BF16" s="27">
        <v>302.98649999999998</v>
      </c>
      <c r="BG16" s="22">
        <v>758</v>
      </c>
      <c r="BH16" s="7">
        <v>14000</v>
      </c>
      <c r="BI16" s="18">
        <v>56.4</v>
      </c>
    </row>
    <row r="17" spans="1:85" x14ac:dyDescent="0.25">
      <c r="A17" s="32">
        <v>2015</v>
      </c>
      <c r="B17" s="4">
        <v>1340</v>
      </c>
      <c r="C17" s="7">
        <v>40000</v>
      </c>
      <c r="D17" s="11">
        <v>6580</v>
      </c>
      <c r="E17" s="11">
        <v>162000</v>
      </c>
      <c r="F17" s="12">
        <v>3880</v>
      </c>
      <c r="G17" s="7">
        <v>25700000</v>
      </c>
      <c r="H17" s="7">
        <v>348000</v>
      </c>
      <c r="I17" s="10">
        <v>8140</v>
      </c>
      <c r="J17" s="11">
        <v>20100</v>
      </c>
      <c r="K17" s="11">
        <v>1470</v>
      </c>
      <c r="L17" s="7">
        <v>10400</v>
      </c>
      <c r="M17" s="11">
        <v>1380</v>
      </c>
      <c r="N17" s="11">
        <v>1450</v>
      </c>
      <c r="O17" s="11">
        <v>1840000</v>
      </c>
      <c r="P17" s="11">
        <v>33500</v>
      </c>
      <c r="Q17" s="11">
        <v>53000</v>
      </c>
      <c r="R17" s="7">
        <v>30929310.068249427</v>
      </c>
      <c r="S17" s="7">
        <v>20298832.85694842</v>
      </c>
      <c r="T17" s="7">
        <v>27858516.352641512</v>
      </c>
      <c r="U17" s="7">
        <v>1386743.1313072394</v>
      </c>
      <c r="V17" s="7">
        <v>15852799.247506274</v>
      </c>
      <c r="W17" s="7">
        <v>19655835.359999999</v>
      </c>
      <c r="X17" s="16">
        <v>55.84</v>
      </c>
      <c r="Y17" s="23">
        <v>708.39662447257376</v>
      </c>
      <c r="Z17" s="11">
        <v>417000</v>
      </c>
      <c r="AA17" s="11">
        <v>11500</v>
      </c>
      <c r="AB17" s="11">
        <v>358000</v>
      </c>
      <c r="AC17" s="17">
        <v>26000</v>
      </c>
      <c r="AD17" s="7">
        <v>50804.801136363647</v>
      </c>
      <c r="AE17" s="26">
        <v>439</v>
      </c>
      <c r="AF17" s="3">
        <v>9750</v>
      </c>
      <c r="AG17" s="17">
        <v>784</v>
      </c>
      <c r="AH17" s="11">
        <v>218000</v>
      </c>
      <c r="AI17" s="11">
        <v>1230000</v>
      </c>
      <c r="AJ17" s="3">
        <v>1010</v>
      </c>
      <c r="AK17" s="7">
        <v>4960</v>
      </c>
      <c r="AL17" s="7">
        <f>1792.85714285714/62.5%</f>
        <v>2868.5714285714239</v>
      </c>
      <c r="AM17" s="7">
        <v>1730</v>
      </c>
      <c r="AN17" s="11">
        <v>11300</v>
      </c>
      <c r="AO17" s="7">
        <v>18239.93969102851</v>
      </c>
      <c r="AP17" s="7">
        <v>18895.479221517257</v>
      </c>
      <c r="AQ17" s="7">
        <v>69623.527529050654</v>
      </c>
      <c r="AR17" s="7">
        <v>63496.557975809905</v>
      </c>
      <c r="AS17" s="7">
        <v>32892.446241376121</v>
      </c>
      <c r="AT17" s="7">
        <v>1054056.5529696655</v>
      </c>
      <c r="AU17" s="7">
        <v>63714.780487887474</v>
      </c>
      <c r="AV17" s="7">
        <v>921206.3472115451</v>
      </c>
      <c r="AW17" s="7">
        <v>435043.38694577559</v>
      </c>
      <c r="AX17" s="7">
        <v>95786.8606335441</v>
      </c>
      <c r="AY17" s="7">
        <v>101176.52028741997</v>
      </c>
      <c r="AZ17" s="7">
        <v>216159.55316236973</v>
      </c>
      <c r="BA17" s="7">
        <v>55054.156728436457</v>
      </c>
      <c r="BB17" s="7">
        <v>802856.76207248052</v>
      </c>
      <c r="BC17" s="7">
        <v>49969.051587582609</v>
      </c>
      <c r="BD17" s="7">
        <v>3120</v>
      </c>
      <c r="BE17" s="11">
        <v>3260</v>
      </c>
      <c r="BF17" s="27">
        <v>338.68079999999998</v>
      </c>
      <c r="BG17" s="22">
        <v>777</v>
      </c>
      <c r="BH17" s="7">
        <v>15300</v>
      </c>
      <c r="BI17" s="18">
        <v>52.4</v>
      </c>
    </row>
    <row r="18" spans="1:85" x14ac:dyDescent="0.25">
      <c r="A18" s="32">
        <v>2016</v>
      </c>
      <c r="B18" s="4">
        <v>1200</v>
      </c>
      <c r="C18" s="7">
        <v>41700</v>
      </c>
      <c r="D18" s="11">
        <v>7810</v>
      </c>
      <c r="E18" s="11">
        <v>160000</v>
      </c>
      <c r="F18" s="12">
        <v>3370</v>
      </c>
      <c r="G18" s="7">
        <v>27300000</v>
      </c>
      <c r="H18" s="7">
        <v>374000</v>
      </c>
      <c r="I18" s="10">
        <v>6520</v>
      </c>
      <c r="J18" s="11">
        <v>17300</v>
      </c>
      <c r="K18" s="11">
        <v>1190</v>
      </c>
      <c r="L18" s="7">
        <v>9780</v>
      </c>
      <c r="M18" s="11">
        <v>1410</v>
      </c>
      <c r="N18" s="11">
        <v>1520</v>
      </c>
      <c r="O18" s="11">
        <v>1380000</v>
      </c>
      <c r="P18" s="11">
        <v>35500</v>
      </c>
      <c r="Q18" s="11">
        <v>25500</v>
      </c>
      <c r="R18" s="7">
        <v>28912470.590522863</v>
      </c>
      <c r="S18" s="7">
        <v>17972117.385132905</v>
      </c>
      <c r="T18" s="7">
        <v>20228569.241089661</v>
      </c>
      <c r="U18" s="7">
        <v>1213606.3796690586</v>
      </c>
      <c r="V18" s="7">
        <v>16776001.137490522</v>
      </c>
      <c r="W18" s="7">
        <v>19655835.359999999</v>
      </c>
      <c r="X18" s="16">
        <v>49.65</v>
      </c>
      <c r="Y18" s="23">
        <v>699.54166666666674</v>
      </c>
      <c r="Z18" s="11">
        <v>109000</v>
      </c>
      <c r="AA18" s="11">
        <v>12600</v>
      </c>
      <c r="AB18" s="11">
        <v>234000</v>
      </c>
      <c r="AC18" s="17">
        <v>17000</v>
      </c>
      <c r="AD18" s="7">
        <v>36019.852029612906</v>
      </c>
      <c r="AE18" s="26">
        <v>464</v>
      </c>
      <c r="AF18" s="3">
        <v>6780</v>
      </c>
      <c r="AG18" s="17">
        <v>625</v>
      </c>
      <c r="AH18" s="11">
        <v>469000</v>
      </c>
      <c r="AI18" s="11">
        <v>740000</v>
      </c>
      <c r="AJ18" s="3">
        <v>910</v>
      </c>
      <c r="AK18" s="7">
        <v>5020</v>
      </c>
      <c r="AL18" s="7">
        <f>1450/62.5%</f>
        <v>2320</v>
      </c>
      <c r="AM18" s="7">
        <v>1340</v>
      </c>
      <c r="AN18" s="11">
        <v>9030</v>
      </c>
      <c r="AO18" s="7">
        <v>18239.93969102851</v>
      </c>
      <c r="AP18" s="7">
        <v>18895.479221517257</v>
      </c>
      <c r="AQ18" s="7">
        <v>69623.527529050654</v>
      </c>
      <c r="AR18" s="7">
        <v>63496.557975809905</v>
      </c>
      <c r="AS18" s="7">
        <v>32892.446241376121</v>
      </c>
      <c r="AT18" s="7">
        <v>1054056.5529696655</v>
      </c>
      <c r="AU18" s="7">
        <v>63714.780487887474</v>
      </c>
      <c r="AV18" s="7">
        <v>921206.3472115451</v>
      </c>
      <c r="AW18" s="7">
        <v>435043.38694577559</v>
      </c>
      <c r="AX18" s="7">
        <v>95786.8606335441</v>
      </c>
      <c r="AY18" s="7">
        <v>101176.52028741997</v>
      </c>
      <c r="AZ18" s="7">
        <v>216159.55316236973</v>
      </c>
      <c r="BA18" s="7">
        <v>55054.156728436457</v>
      </c>
      <c r="BB18" s="7">
        <v>802856.76207248052</v>
      </c>
      <c r="BC18" s="7">
        <v>49969.051587582609</v>
      </c>
      <c r="BD18" s="7">
        <v>3340</v>
      </c>
      <c r="BE18" s="11">
        <v>3220</v>
      </c>
      <c r="BF18" s="27">
        <v>267.29219999999998</v>
      </c>
      <c r="BG18" s="22">
        <v>781</v>
      </c>
      <c r="BH18" s="7">
        <v>15100</v>
      </c>
      <c r="BI18" s="18">
        <v>55.1</v>
      </c>
    </row>
    <row r="19" spans="1:85" x14ac:dyDescent="0.25">
      <c r="A19" s="32">
        <v>2017</v>
      </c>
      <c r="B19" s="4">
        <v>1440</v>
      </c>
      <c r="C19" s="7">
        <v>41950</v>
      </c>
      <c r="D19" s="11">
        <v>6030</v>
      </c>
      <c r="E19" s="11">
        <v>157000</v>
      </c>
      <c r="F19" s="12">
        <v>4180</v>
      </c>
      <c r="G19" s="7">
        <v>27000000</v>
      </c>
      <c r="H19" s="7">
        <v>365000</v>
      </c>
      <c r="I19" s="10">
        <v>6920</v>
      </c>
      <c r="J19" s="11">
        <v>32200</v>
      </c>
      <c r="K19" s="11">
        <v>1680</v>
      </c>
      <c r="L19" s="7">
        <v>12000</v>
      </c>
      <c r="M19" s="11">
        <v>1680</v>
      </c>
      <c r="N19" s="11">
        <v>2040</v>
      </c>
      <c r="O19" s="11">
        <v>1030000</v>
      </c>
      <c r="P19" s="11">
        <v>15800</v>
      </c>
      <c r="Q19" s="11">
        <v>25000</v>
      </c>
      <c r="R19" s="7">
        <v>27790020.465107236</v>
      </c>
      <c r="S19" s="7">
        <v>25506727.964766964</v>
      </c>
      <c r="T19" s="7">
        <v>32307425.042291321</v>
      </c>
      <c r="U19" s="7">
        <v>2200154.58204515</v>
      </c>
      <c r="V19" s="7">
        <v>26143493.45699897</v>
      </c>
      <c r="W19" s="7">
        <v>19655835.359999999</v>
      </c>
      <c r="X19" s="16">
        <v>52.23</v>
      </c>
      <c r="Y19" s="23">
        <v>672</v>
      </c>
      <c r="Z19" s="11">
        <v>192000</v>
      </c>
      <c r="AA19" s="11">
        <v>13700</v>
      </c>
      <c r="AB19" s="11">
        <v>241000</v>
      </c>
      <c r="AC19" s="17">
        <v>23300</v>
      </c>
      <c r="AD19" s="7">
        <v>29157.971014492738</v>
      </c>
      <c r="AE19" s="26">
        <v>451</v>
      </c>
      <c r="AF19" s="3">
        <v>7230</v>
      </c>
      <c r="AG19" s="17">
        <v>945</v>
      </c>
      <c r="AH19" s="11">
        <v>317000</v>
      </c>
      <c r="AI19" s="11">
        <v>718000</v>
      </c>
      <c r="AJ19" s="3">
        <v>1160</v>
      </c>
      <c r="AK19" s="7">
        <v>5830</v>
      </c>
      <c r="AL19" s="7">
        <f>1164.28571428571/62.5%</f>
        <v>1862.8571428571358</v>
      </c>
      <c r="AM19" s="7">
        <v>1590</v>
      </c>
      <c r="AN19" s="11">
        <v>19900</v>
      </c>
      <c r="AO19" s="7">
        <v>18239.93969102851</v>
      </c>
      <c r="AP19" s="7">
        <v>18895.479221517257</v>
      </c>
      <c r="AQ19" s="7">
        <v>69623.527529050654</v>
      </c>
      <c r="AR19" s="7">
        <v>63496.557975809905</v>
      </c>
      <c r="AS19" s="7">
        <v>32892.446241376121</v>
      </c>
      <c r="AT19" s="7">
        <v>1054056.5529696655</v>
      </c>
      <c r="AU19" s="7">
        <v>63714.780487887474</v>
      </c>
      <c r="AV19" s="7">
        <v>921206.3472115451</v>
      </c>
      <c r="AW19" s="7">
        <v>435043.38694577559</v>
      </c>
      <c r="AX19" s="7">
        <v>95786.8606335441</v>
      </c>
      <c r="AY19" s="7">
        <v>101176.52028741997</v>
      </c>
      <c r="AZ19" s="7">
        <v>216159.55316236973</v>
      </c>
      <c r="BA19" s="7">
        <v>55054.156728436457</v>
      </c>
      <c r="BB19" s="7">
        <v>802856.76207248052</v>
      </c>
      <c r="BC19" s="7">
        <v>49969.051587582609</v>
      </c>
      <c r="BD19" s="7">
        <v>3260</v>
      </c>
      <c r="BE19" s="11">
        <v>3150</v>
      </c>
      <c r="BF19" s="27">
        <v>201.71429999999998</v>
      </c>
      <c r="BG19" s="22">
        <v>752</v>
      </c>
      <c r="BH19" s="7">
        <v>15200</v>
      </c>
      <c r="BI19" s="18">
        <v>50.4</v>
      </c>
    </row>
    <row r="20" spans="1:85" x14ac:dyDescent="0.25">
      <c r="A20" s="32">
        <v>2018</v>
      </c>
      <c r="B20" s="4">
        <v>1640</v>
      </c>
      <c r="C20" s="7">
        <v>42280</v>
      </c>
      <c r="D20" s="11">
        <v>6620</v>
      </c>
      <c r="E20" s="11">
        <v>170000</v>
      </c>
      <c r="F20" s="12">
        <v>4280</v>
      </c>
      <c r="G20" s="7">
        <v>26500000</v>
      </c>
      <c r="H20" s="7">
        <v>328000</v>
      </c>
      <c r="I20" s="10">
        <v>8510</v>
      </c>
      <c r="J20" s="11">
        <v>41400</v>
      </c>
      <c r="K20" s="11">
        <v>1600</v>
      </c>
      <c r="L20" s="7">
        <v>17600</v>
      </c>
      <c r="M20" s="11">
        <v>1590</v>
      </c>
      <c r="N20" s="11">
        <v>2020</v>
      </c>
      <c r="O20" s="11">
        <v>954000</v>
      </c>
      <c r="P20" s="11">
        <v>27100</v>
      </c>
      <c r="Q20" s="11">
        <v>47800</v>
      </c>
      <c r="R20" s="7">
        <v>25784403.498026408</v>
      </c>
      <c r="S20" s="7">
        <v>30225795.514204051</v>
      </c>
      <c r="T20" s="7">
        <v>64692298.362791434</v>
      </c>
      <c r="U20" s="7">
        <v>7025612.7379494077</v>
      </c>
      <c r="V20" s="7">
        <v>37379230.832798623</v>
      </c>
      <c r="W20" s="7">
        <v>19655835.359999999</v>
      </c>
      <c r="X20" s="16">
        <v>60.37</v>
      </c>
      <c r="Y20" s="23">
        <v>837.39545997610514</v>
      </c>
      <c r="Z20" s="11">
        <v>542000</v>
      </c>
      <c r="AA20" s="11">
        <v>13400</v>
      </c>
      <c r="AB20" s="11">
        <v>243000</v>
      </c>
      <c r="AC20" s="17">
        <v>29800</v>
      </c>
      <c r="AD20" s="7">
        <v>31907.437464709201</v>
      </c>
      <c r="AE20" s="26">
        <v>487</v>
      </c>
      <c r="AF20" s="3">
        <v>6640</v>
      </c>
      <c r="AG20" s="17">
        <v>974</v>
      </c>
      <c r="AH20" s="11">
        <v>330000</v>
      </c>
      <c r="AI20" s="11">
        <v>1000000</v>
      </c>
      <c r="AJ20" s="3">
        <v>1880</v>
      </c>
      <c r="AK20" s="7">
        <v>5550</v>
      </c>
      <c r="AL20" s="7">
        <f>1057.14285714285/62.5%</f>
        <v>1691.4285714285602</v>
      </c>
      <c r="AM20" s="7">
        <v>1800</v>
      </c>
      <c r="AN20" s="11">
        <v>42000</v>
      </c>
      <c r="AO20" s="7">
        <v>18239.93969102851</v>
      </c>
      <c r="AP20" s="7">
        <v>18895.479221517257</v>
      </c>
      <c r="AQ20" s="7">
        <v>69623.527529050654</v>
      </c>
      <c r="AR20" s="7">
        <v>63496.557975809905</v>
      </c>
      <c r="AS20" s="7">
        <v>32892.446241376121</v>
      </c>
      <c r="AT20" s="7">
        <v>1054056.5529696655</v>
      </c>
      <c r="AU20" s="7">
        <v>63714.780487887474</v>
      </c>
      <c r="AV20" s="7">
        <v>921206.3472115451</v>
      </c>
      <c r="AW20" s="7">
        <v>435043.38694577559</v>
      </c>
      <c r="AX20" s="7">
        <v>95786.8606335441</v>
      </c>
      <c r="AY20" s="7">
        <v>101176.52028741997</v>
      </c>
      <c r="AZ20" s="7">
        <v>216159.55316236973</v>
      </c>
      <c r="BA20" s="7">
        <v>55054.156728436457</v>
      </c>
      <c r="BB20" s="7">
        <v>802856.76207248052</v>
      </c>
      <c r="BC20" s="7">
        <v>49969.051587582609</v>
      </c>
      <c r="BD20" s="7">
        <v>4760</v>
      </c>
      <c r="BE20" s="11">
        <v>3220</v>
      </c>
      <c r="BF20" s="27">
        <v>205.03469999999999</v>
      </c>
      <c r="BG20" s="22">
        <v>727</v>
      </c>
      <c r="BH20" s="7">
        <v>16500</v>
      </c>
      <c r="BI20" s="18">
        <v>45.2</v>
      </c>
    </row>
    <row r="21" spans="1:85" x14ac:dyDescent="0.25">
      <c r="A21" s="5">
        <v>2019</v>
      </c>
      <c r="B21" s="4">
        <v>1400</v>
      </c>
      <c r="C21" s="25"/>
      <c r="D21" s="11">
        <v>7140</v>
      </c>
      <c r="E21" s="11">
        <v>125000</v>
      </c>
      <c r="F21" s="25"/>
      <c r="G21" s="25"/>
      <c r="H21" s="7">
        <v>314000</v>
      </c>
      <c r="I21" s="25"/>
      <c r="J21" s="11">
        <v>24100</v>
      </c>
      <c r="K21" s="11">
        <v>1290</v>
      </c>
      <c r="L21" s="7">
        <v>16900</v>
      </c>
      <c r="M21" s="11">
        <v>1400</v>
      </c>
      <c r="N21" s="11">
        <v>1750</v>
      </c>
      <c r="O21" s="7">
        <v>829000</v>
      </c>
      <c r="P21" s="11">
        <v>28100</v>
      </c>
      <c r="Q21" s="11">
        <v>38500</v>
      </c>
      <c r="R21" s="7">
        <v>25309708.530206695</v>
      </c>
      <c r="S21" s="7">
        <v>45112441.910206303</v>
      </c>
      <c r="T21" s="7">
        <v>113906281.71848568</v>
      </c>
      <c r="U21" s="7">
        <v>7534962.5211456576</v>
      </c>
      <c r="V21" s="7">
        <v>43166306.947442107</v>
      </c>
      <c r="W21" s="7"/>
      <c r="X21" s="16">
        <v>59.25</v>
      </c>
      <c r="Y21" s="23">
        <v>949.8240125146657</v>
      </c>
      <c r="Z21" s="11">
        <v>508000</v>
      </c>
      <c r="AA21" s="11">
        <v>12199.750833630036</v>
      </c>
      <c r="AB21" s="11">
        <v>249000</v>
      </c>
      <c r="AC21" s="11">
        <v>24700</v>
      </c>
      <c r="AD21" s="7">
        <v>33160.247644143295</v>
      </c>
      <c r="AE21" s="26">
        <v>498</v>
      </c>
      <c r="AF21" s="3">
        <v>4840</v>
      </c>
      <c r="AG21" s="17">
        <v>830</v>
      </c>
      <c r="AH21" s="11">
        <v>363000</v>
      </c>
      <c r="AI21" s="11">
        <v>790000</v>
      </c>
      <c r="AJ21" s="3">
        <v>1700</v>
      </c>
      <c r="AK21" s="7">
        <v>5480</v>
      </c>
      <c r="AL21" s="7">
        <f>1021.42857142857/62.5%</f>
        <v>1634.2857142857119</v>
      </c>
      <c r="AM21" s="7">
        <v>1550</v>
      </c>
      <c r="AN21" s="11">
        <v>30500</v>
      </c>
      <c r="AO21" s="7"/>
      <c r="AP21" s="7"/>
      <c r="AQ21" s="7"/>
      <c r="AR21" s="7"/>
      <c r="AS21" s="7"/>
      <c r="AT21" s="7"/>
      <c r="AU21" s="7"/>
      <c r="AV21" s="7"/>
      <c r="AW21" s="7"/>
      <c r="AX21" s="7"/>
      <c r="AY21" s="7"/>
      <c r="AZ21" s="7"/>
      <c r="BA21" s="7"/>
      <c r="BB21" s="7"/>
      <c r="BC21" s="7"/>
      <c r="BD21" s="7">
        <v>5130</v>
      </c>
      <c r="BE21" s="11">
        <v>3940</v>
      </c>
      <c r="BF21" s="27">
        <v>306.30689999999998</v>
      </c>
      <c r="BG21" s="22">
        <v>810</v>
      </c>
      <c r="BH21" s="7">
        <v>16200</v>
      </c>
      <c r="BI21" s="18">
        <v>43.6</v>
      </c>
    </row>
    <row r="22" spans="1:85" x14ac:dyDescent="0.25">
      <c r="A22" s="5">
        <v>2020</v>
      </c>
      <c r="B22" s="4">
        <v>1250</v>
      </c>
      <c r="C22" s="25"/>
      <c r="D22" s="40"/>
      <c r="E22" s="25"/>
      <c r="F22" s="25"/>
      <c r="G22" s="25"/>
      <c r="H22" s="25"/>
      <c r="I22" s="25"/>
      <c r="J22" s="25"/>
      <c r="K22" s="11">
        <v>1090</v>
      </c>
      <c r="L22" s="7">
        <v>12500</v>
      </c>
      <c r="M22" s="25"/>
      <c r="N22" s="25"/>
      <c r="O22" s="25"/>
      <c r="P22" s="25"/>
      <c r="Q22" s="25"/>
      <c r="R22" s="7">
        <v>25996342.28742538</v>
      </c>
      <c r="S22" s="7">
        <v>64880387.038441338</v>
      </c>
      <c r="T22" s="7">
        <v>327279356.00536668</v>
      </c>
      <c r="U22" s="7">
        <v>7724022.4387018997</v>
      </c>
      <c r="V22" s="7">
        <v>47354383.713469066</v>
      </c>
      <c r="W22" s="25"/>
      <c r="X22" s="25"/>
      <c r="Y22" s="25"/>
      <c r="Z22" s="25"/>
      <c r="AA22" s="25"/>
      <c r="AB22" s="25"/>
      <c r="AC22" s="25"/>
      <c r="AD22" s="7">
        <v>37123.836380105415</v>
      </c>
      <c r="AE22" s="26">
        <v>521</v>
      </c>
      <c r="AF22" s="25"/>
      <c r="AG22" s="17">
        <v>698</v>
      </c>
      <c r="AH22" s="25"/>
      <c r="AI22" s="11">
        <v>661000</v>
      </c>
      <c r="AJ22" s="3">
        <v>1450</v>
      </c>
      <c r="AK22" s="25"/>
      <c r="AL22" s="25"/>
      <c r="AM22" s="7">
        <v>1490</v>
      </c>
      <c r="AN22" s="11">
        <v>16500</v>
      </c>
      <c r="AO22" s="25"/>
      <c r="AP22" s="25"/>
      <c r="AQ22" s="25"/>
      <c r="AR22" s="25"/>
      <c r="AS22" s="25"/>
      <c r="AT22" s="25"/>
      <c r="AU22" s="25"/>
      <c r="AV22" s="25"/>
      <c r="AW22" s="25"/>
      <c r="AX22" s="25"/>
      <c r="AY22" s="25"/>
      <c r="AZ22" s="25"/>
      <c r="BA22" s="25"/>
      <c r="BB22" s="25"/>
      <c r="BC22" s="25"/>
      <c r="BD22" s="25"/>
      <c r="BE22" s="25"/>
      <c r="BF22" s="27">
        <v>194.24339999999998</v>
      </c>
      <c r="BG22" s="25"/>
      <c r="BH22" s="25"/>
      <c r="BI22" s="25"/>
    </row>
    <row r="23" spans="1:85" s="6" customFormat="1" x14ac:dyDescent="0.25">
      <c r="A23" s="5" t="s">
        <v>3</v>
      </c>
      <c r="B23" s="5" t="s">
        <v>2</v>
      </c>
      <c r="C23" s="5" t="s">
        <v>69</v>
      </c>
      <c r="D23" s="5" t="s">
        <v>2</v>
      </c>
      <c r="E23" s="5" t="s">
        <v>2</v>
      </c>
      <c r="F23" s="5" t="s">
        <v>2</v>
      </c>
      <c r="G23" s="5" t="s">
        <v>2</v>
      </c>
      <c r="H23" s="5" t="s">
        <v>2</v>
      </c>
      <c r="I23" s="5" t="s">
        <v>2</v>
      </c>
      <c r="J23" s="5" t="s">
        <v>2</v>
      </c>
      <c r="K23" s="5" t="s">
        <v>2</v>
      </c>
      <c r="L23" s="5" t="s">
        <v>2</v>
      </c>
      <c r="M23" s="5" t="s">
        <v>2</v>
      </c>
      <c r="N23" s="5" t="s">
        <v>2</v>
      </c>
      <c r="O23" s="5" t="s">
        <v>2</v>
      </c>
      <c r="P23" s="5" t="s">
        <v>2</v>
      </c>
      <c r="Q23" s="5" t="s">
        <v>2</v>
      </c>
      <c r="R23" s="5" t="s">
        <v>73</v>
      </c>
      <c r="S23" s="5" t="s">
        <v>73</v>
      </c>
      <c r="T23" s="5" t="s">
        <v>73</v>
      </c>
      <c r="U23" s="5" t="s">
        <v>73</v>
      </c>
      <c r="V23" s="5" t="s">
        <v>73</v>
      </c>
      <c r="W23" s="5" t="s">
        <v>79</v>
      </c>
      <c r="X23" s="5" t="s">
        <v>2</v>
      </c>
      <c r="Y23" s="5" t="s">
        <v>2</v>
      </c>
      <c r="Z23" s="5" t="s">
        <v>2</v>
      </c>
      <c r="AA23" s="5" t="s">
        <v>2</v>
      </c>
      <c r="AB23" s="5" t="s">
        <v>2</v>
      </c>
      <c r="AC23" s="5" t="s">
        <v>2</v>
      </c>
      <c r="AD23" s="5" t="s">
        <v>81</v>
      </c>
      <c r="AE23" s="5" t="s">
        <v>2</v>
      </c>
      <c r="AF23" s="5" t="s">
        <v>2</v>
      </c>
      <c r="AG23" s="5" t="s">
        <v>2</v>
      </c>
      <c r="AH23" s="5" t="s">
        <v>2</v>
      </c>
      <c r="AI23" s="5" t="s">
        <v>2</v>
      </c>
      <c r="AJ23" s="5" t="s">
        <v>2</v>
      </c>
      <c r="AK23" s="5" t="s">
        <v>2</v>
      </c>
      <c r="AL23" s="5" t="s">
        <v>37</v>
      </c>
      <c r="AM23" s="5" t="s">
        <v>2</v>
      </c>
      <c r="AN23" s="5" t="s">
        <v>2</v>
      </c>
      <c r="AO23" s="5" t="s">
        <v>78</v>
      </c>
      <c r="AP23" s="5" t="s">
        <v>78</v>
      </c>
      <c r="AQ23" s="5" t="s">
        <v>78</v>
      </c>
      <c r="AR23" s="5" t="s">
        <v>78</v>
      </c>
      <c r="AS23" s="5" t="s">
        <v>78</v>
      </c>
      <c r="AT23" s="5" t="s">
        <v>78</v>
      </c>
      <c r="AU23" s="5" t="s">
        <v>78</v>
      </c>
      <c r="AV23" s="5" t="s">
        <v>78</v>
      </c>
      <c r="AW23" s="5" t="s">
        <v>78</v>
      </c>
      <c r="AX23" s="5" t="s">
        <v>78</v>
      </c>
      <c r="AY23" s="5" t="s">
        <v>78</v>
      </c>
      <c r="AZ23" s="5" t="s">
        <v>78</v>
      </c>
      <c r="BA23" s="5" t="s">
        <v>78</v>
      </c>
      <c r="BB23" s="5" t="s">
        <v>78</v>
      </c>
      <c r="BC23" s="5" t="s">
        <v>78</v>
      </c>
      <c r="BD23" s="5" t="s">
        <v>2</v>
      </c>
      <c r="BE23" s="5" t="s">
        <v>2</v>
      </c>
      <c r="BF23" s="5" t="s">
        <v>2</v>
      </c>
      <c r="BG23" s="5" t="s">
        <v>2</v>
      </c>
      <c r="BH23" s="5" t="s">
        <v>2</v>
      </c>
      <c r="BI23" s="5" t="s">
        <v>2</v>
      </c>
    </row>
    <row r="26" spans="1:85" x14ac:dyDescent="0.25">
      <c r="B26" s="33"/>
      <c r="C26" s="33"/>
      <c r="D26" s="33"/>
      <c r="E26" s="33"/>
      <c r="F26" s="33"/>
      <c r="G26" s="33"/>
      <c r="H26" s="33"/>
      <c r="I26" s="33"/>
      <c r="J26" s="33"/>
      <c r="K26" s="33"/>
      <c r="L26" s="33"/>
      <c r="M26" s="33"/>
      <c r="N26" s="33"/>
      <c r="O26" s="33"/>
      <c r="P26" s="33"/>
      <c r="Q26" s="33"/>
      <c r="R26" s="34"/>
      <c r="S26" s="34"/>
      <c r="T26" s="34"/>
      <c r="U26" s="34"/>
      <c r="V26" s="34"/>
      <c r="W26" s="33"/>
      <c r="X26" s="33"/>
      <c r="Y26" s="33"/>
      <c r="Z26" s="33"/>
      <c r="AA26" s="33"/>
      <c r="AB26" s="33"/>
      <c r="AC26" s="33"/>
      <c r="AD26" s="33"/>
      <c r="AE26" s="33"/>
      <c r="AF26" s="33"/>
      <c r="AG26" s="33"/>
      <c r="AH26" s="33"/>
      <c r="AI26" s="33"/>
      <c r="AJ26" s="33"/>
      <c r="AK26" s="33"/>
      <c r="AL26" s="33"/>
      <c r="AM26" s="35"/>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5"/>
      <c r="BL26" s="33"/>
      <c r="BM26" s="33"/>
      <c r="BN26" s="33"/>
      <c r="BO26" s="33"/>
      <c r="BP26" s="33"/>
      <c r="BQ26" s="33"/>
      <c r="BR26" s="33"/>
      <c r="BS26" s="33"/>
      <c r="BT26" s="33"/>
      <c r="BU26" s="33"/>
      <c r="BV26" s="33"/>
      <c r="BW26" s="33"/>
      <c r="BX26" s="33"/>
      <c r="BY26" s="33"/>
      <c r="BZ26" s="33"/>
      <c r="CA26" s="33"/>
      <c r="CB26" s="33"/>
      <c r="CC26" s="33"/>
      <c r="CD26" s="33"/>
      <c r="CE26" s="33"/>
      <c r="CF26" s="33"/>
      <c r="CG26" s="33"/>
    </row>
    <row r="50" spans="60:60" x14ac:dyDescent="0.25">
      <c r="BH50" s="6"/>
    </row>
  </sheetData>
  <conditionalFormatting sqref="B1:BI1">
    <cfRule type="duplicateValues" dxfId="3" priority="1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D1F0-731A-4E8A-BEEF-EB09E94FA891}">
  <dimension ref="A1:D23"/>
  <sheetViews>
    <sheetView workbookViewId="0">
      <selection activeCell="F17" sqref="F17"/>
    </sheetView>
  </sheetViews>
  <sheetFormatPr baseColWidth="10" defaultRowHeight="15" x14ac:dyDescent="0.25"/>
  <cols>
    <col min="1" max="1" width="11.42578125" style="6"/>
  </cols>
  <sheetData>
    <row r="1" spans="1:4" x14ac:dyDescent="0.25">
      <c r="A1" s="1" t="s">
        <v>0</v>
      </c>
      <c r="B1" s="1" t="s">
        <v>4</v>
      </c>
      <c r="C1" s="15" t="s">
        <v>34</v>
      </c>
      <c r="D1" s="15" t="s">
        <v>28</v>
      </c>
    </row>
    <row r="2" spans="1:4" x14ac:dyDescent="0.25">
      <c r="A2" s="29">
        <v>2000</v>
      </c>
      <c r="B2" s="7">
        <v>878000</v>
      </c>
      <c r="C2" s="7">
        <v>4260</v>
      </c>
      <c r="D2" s="11">
        <v>830</v>
      </c>
    </row>
    <row r="3" spans="1:4" x14ac:dyDescent="0.25">
      <c r="A3" s="30">
        <v>2001</v>
      </c>
      <c r="B3" s="8">
        <v>152000</v>
      </c>
      <c r="C3" s="7">
        <v>4140</v>
      </c>
      <c r="D3" s="11">
        <v>822</v>
      </c>
    </row>
    <row r="4" spans="1:4" x14ac:dyDescent="0.25">
      <c r="A4" s="30">
        <v>2002</v>
      </c>
      <c r="B4" s="8">
        <v>246000</v>
      </c>
      <c r="C4" s="7">
        <v>4080</v>
      </c>
      <c r="D4" s="20">
        <v>889.74986103390768</v>
      </c>
    </row>
    <row r="5" spans="1:4" x14ac:dyDescent="0.25">
      <c r="A5" s="30">
        <v>2003</v>
      </c>
      <c r="B5" s="9">
        <v>221000</v>
      </c>
      <c r="C5" s="7">
        <v>4370</v>
      </c>
      <c r="D5" s="20">
        <v>785.76630434782612</v>
      </c>
    </row>
    <row r="6" spans="1:4" x14ac:dyDescent="0.25">
      <c r="A6" s="30">
        <v>2004</v>
      </c>
      <c r="B6" s="9">
        <v>237000</v>
      </c>
      <c r="C6" s="7">
        <v>14400</v>
      </c>
      <c r="D6" s="20">
        <v>534.99205929062998</v>
      </c>
    </row>
    <row r="7" spans="1:4" x14ac:dyDescent="0.25">
      <c r="A7" s="30">
        <v>2005</v>
      </c>
      <c r="B7" s="9">
        <v>182000</v>
      </c>
      <c r="C7" s="7">
        <v>19900</v>
      </c>
      <c r="D7" s="20">
        <v>661.84843830005127</v>
      </c>
    </row>
    <row r="8" spans="1:4" x14ac:dyDescent="0.25">
      <c r="A8" s="30">
        <v>2006</v>
      </c>
      <c r="B8" s="9">
        <v>228000</v>
      </c>
      <c r="C8" s="7">
        <v>13900</v>
      </c>
      <c r="D8" s="20">
        <v>788.31845238095241</v>
      </c>
    </row>
    <row r="9" spans="1:4" x14ac:dyDescent="0.25">
      <c r="A9" s="30">
        <v>2007</v>
      </c>
      <c r="B9" s="9">
        <v>249000</v>
      </c>
      <c r="C9" s="7">
        <v>12700</v>
      </c>
      <c r="D9" s="20">
        <v>982.87506029908343</v>
      </c>
    </row>
    <row r="10" spans="1:4" x14ac:dyDescent="0.25">
      <c r="A10" s="30">
        <v>2008</v>
      </c>
      <c r="B10" s="9">
        <v>265000</v>
      </c>
      <c r="C10" s="7">
        <v>13200</v>
      </c>
      <c r="D10" s="20">
        <v>938.78309335810491</v>
      </c>
    </row>
    <row r="11" spans="1:4" x14ac:dyDescent="0.25">
      <c r="A11" s="30">
        <v>2009</v>
      </c>
      <c r="B11" s="9">
        <v>259000</v>
      </c>
      <c r="C11" s="7">
        <v>13200</v>
      </c>
      <c r="D11" s="20">
        <v>566.89044289044296</v>
      </c>
    </row>
    <row r="12" spans="1:4" x14ac:dyDescent="0.25">
      <c r="A12" s="31">
        <v>2010</v>
      </c>
      <c r="B12" s="9">
        <v>375000</v>
      </c>
      <c r="C12" s="7">
        <v>20400</v>
      </c>
      <c r="D12" s="20">
        <v>964.09903713892709</v>
      </c>
    </row>
    <row r="13" spans="1:4" x14ac:dyDescent="0.25">
      <c r="A13" s="31">
        <v>2011</v>
      </c>
      <c r="B13" s="9">
        <v>325000</v>
      </c>
      <c r="C13" s="7">
        <v>37100</v>
      </c>
      <c r="D13" s="20">
        <v>840.72921298354822</v>
      </c>
    </row>
    <row r="14" spans="1:4" x14ac:dyDescent="0.25">
      <c r="A14" s="31">
        <v>2012</v>
      </c>
      <c r="B14" s="9">
        <v>320000</v>
      </c>
      <c r="C14" s="7">
        <v>53100</v>
      </c>
      <c r="D14" s="20">
        <v>640.35714285714289</v>
      </c>
    </row>
    <row r="15" spans="1:4" x14ac:dyDescent="0.25">
      <c r="A15" s="32">
        <v>2013</v>
      </c>
      <c r="B15" s="9">
        <v>321000</v>
      </c>
      <c r="C15" s="7">
        <v>69200</v>
      </c>
      <c r="D15" s="20">
        <v>367.274678111588</v>
      </c>
    </row>
    <row r="16" spans="1:4" x14ac:dyDescent="0.25">
      <c r="A16" s="32">
        <v>2014</v>
      </c>
      <c r="B16" s="9">
        <v>326000</v>
      </c>
      <c r="C16" s="7">
        <v>60700</v>
      </c>
      <c r="D16" s="20">
        <v>347.07224334600767</v>
      </c>
    </row>
    <row r="17" spans="1:4" x14ac:dyDescent="0.25">
      <c r="A17" s="32">
        <v>2015</v>
      </c>
      <c r="B17" s="9">
        <v>334000</v>
      </c>
      <c r="C17" s="7">
        <v>38700</v>
      </c>
      <c r="D17" s="20">
        <v>341.13080168776372</v>
      </c>
    </row>
    <row r="18" spans="1:4" x14ac:dyDescent="0.25">
      <c r="A18" s="32">
        <v>2016</v>
      </c>
      <c r="B18" s="9">
        <v>349000</v>
      </c>
      <c r="C18" s="7">
        <v>27400</v>
      </c>
      <c r="D18" s="7">
        <v>733.5</v>
      </c>
    </row>
    <row r="19" spans="1:4" x14ac:dyDescent="0.25">
      <c r="A19" s="32">
        <v>2017</v>
      </c>
      <c r="B19" s="9">
        <v>426000</v>
      </c>
      <c r="C19" s="7">
        <v>26900</v>
      </c>
      <c r="D19" s="7">
        <v>542.6682986536108</v>
      </c>
    </row>
    <row r="20" spans="1:4" x14ac:dyDescent="0.25">
      <c r="A20" s="32">
        <v>2018</v>
      </c>
      <c r="B20" s="9">
        <v>382000</v>
      </c>
      <c r="C20" s="7">
        <v>20600</v>
      </c>
      <c r="D20" s="7">
        <v>453.10234966148943</v>
      </c>
    </row>
    <row r="21" spans="1:4" x14ac:dyDescent="0.25">
      <c r="A21" s="5">
        <v>2019</v>
      </c>
      <c r="B21" s="9">
        <v>394000</v>
      </c>
      <c r="C21" s="7">
        <v>20200</v>
      </c>
      <c r="D21" s="7">
        <v>546.9456394211968</v>
      </c>
    </row>
    <row r="22" spans="1:4" x14ac:dyDescent="0.25">
      <c r="A22" s="5">
        <v>2020</v>
      </c>
      <c r="D22" s="7">
        <v>964</v>
      </c>
    </row>
    <row r="23" spans="1:4" x14ac:dyDescent="0.25">
      <c r="A23" s="5" t="s">
        <v>3</v>
      </c>
      <c r="B23" s="5" t="s">
        <v>2</v>
      </c>
      <c r="C23" s="5" t="s">
        <v>2</v>
      </c>
      <c r="D23" s="5" t="s">
        <v>2</v>
      </c>
    </row>
  </sheetData>
  <conditionalFormatting sqref="B1">
    <cfRule type="duplicateValues" dxfId="2" priority="3"/>
  </conditionalFormatting>
  <conditionalFormatting sqref="C1">
    <cfRule type="duplicateValues" dxfId="1" priority="2"/>
  </conditionalFormatting>
  <conditionalFormatting sqref="D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136E-56F7-4FEE-876F-52AA3362FAB8}">
  <dimension ref="A2:B10"/>
  <sheetViews>
    <sheetView workbookViewId="0">
      <selection activeCell="C26" sqref="C26"/>
    </sheetView>
  </sheetViews>
  <sheetFormatPr baseColWidth="10" defaultRowHeight="15" x14ac:dyDescent="0.25"/>
  <sheetData>
    <row r="2" spans="1:2" x14ac:dyDescent="0.25">
      <c r="A2" s="6" t="s">
        <v>91</v>
      </c>
      <c r="B2" s="6" t="s">
        <v>92</v>
      </c>
    </row>
    <row r="3" spans="1:2" x14ac:dyDescent="0.25">
      <c r="A3" t="s">
        <v>2</v>
      </c>
      <c r="B3" t="s">
        <v>93</v>
      </c>
    </row>
    <row r="4" spans="1:2" x14ac:dyDescent="0.25">
      <c r="A4" t="s">
        <v>37</v>
      </c>
      <c r="B4" s="24" t="s">
        <v>36</v>
      </c>
    </row>
    <row r="5" spans="1:2" x14ac:dyDescent="0.25">
      <c r="A5" t="s">
        <v>69</v>
      </c>
      <c r="B5" t="s">
        <v>68</v>
      </c>
    </row>
    <row r="6" spans="1:2" x14ac:dyDescent="0.25">
      <c r="A6" t="s">
        <v>71</v>
      </c>
      <c r="B6" t="s">
        <v>70</v>
      </c>
    </row>
    <row r="7" spans="1:2" x14ac:dyDescent="0.25">
      <c r="A7" t="s">
        <v>73</v>
      </c>
      <c r="B7" t="s">
        <v>72</v>
      </c>
    </row>
    <row r="8" spans="1:2" x14ac:dyDescent="0.25">
      <c r="A8" t="s">
        <v>75</v>
      </c>
      <c r="B8" t="s">
        <v>74</v>
      </c>
    </row>
    <row r="9" spans="1:2" x14ac:dyDescent="0.25">
      <c r="A9" t="s">
        <v>77</v>
      </c>
      <c r="B9" s="24" t="s">
        <v>76</v>
      </c>
    </row>
    <row r="10" spans="1:2" x14ac:dyDescent="0.25">
      <c r="A10" t="s">
        <v>81</v>
      </c>
      <c r="B10"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README</vt:lpstr>
      <vt:lpstr>dollars98_ton</vt:lpstr>
      <vt:lpstr>excluded</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Titouan Greffe</dc:creator>
  <cp:lastModifiedBy>Titouan Greffe</cp:lastModifiedBy>
  <dcterms:created xsi:type="dcterms:W3CDTF">2023-09-09T19:19:16Z</dcterms:created>
  <dcterms:modified xsi:type="dcterms:W3CDTF">2024-11-25T14:11:52Z</dcterms:modified>
</cp:coreProperties>
</file>