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Documents_D\Documents\PhD\AA_Articles\Articles\II_bis_HostByproducts\Submission\ES_T\ToBeAccepted_version\Supporting_information_BtH_sub\"/>
    </mc:Choice>
  </mc:AlternateContent>
  <xr:revisionPtr revIDLastSave="0" documentId="13_ncr:1_{E77AC6B4-8DEF-493D-820A-6437304E871D}" xr6:coauthVersionLast="47" xr6:coauthVersionMax="47" xr10:uidLastSave="{00000000-0000-0000-0000-000000000000}"/>
  <bookViews>
    <workbookView xWindow="-120" yWindow="-120" windowWidth="29040" windowHeight="15840" xr2:uid="{3AF970D9-15B6-4005-BD85-99E2B806A9EC}"/>
  </bookViews>
  <sheets>
    <sheet name="README" sheetId="3" r:id="rId1"/>
    <sheet name="Table_C.1" sheetId="1" r:id="rId2"/>
    <sheet name="References" sheetId="2" r:id="rId3"/>
  </sheets>
  <definedNames>
    <definedName name="_xlnm._FilterDatabase" localSheetId="1" hidden="1">Table_C.1!$A$1:$K$63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4" i="1" l="1"/>
  <c r="H4" i="1"/>
  <c r="I27" i="1"/>
  <c r="I38" i="1"/>
  <c r="I18" i="1"/>
  <c r="H6" i="1" l="1"/>
  <c r="H30" i="1"/>
  <c r="H51" i="1"/>
  <c r="H27" i="1"/>
  <c r="H45" i="1"/>
  <c r="I45" i="1"/>
  <c r="H44" i="1"/>
  <c r="I33" i="1"/>
  <c r="H33" i="1"/>
  <c r="H36" i="1"/>
  <c r="I40" i="1"/>
  <c r="H40" i="1"/>
  <c r="H42" i="1"/>
  <c r="I42" i="1"/>
  <c r="H41" i="1"/>
  <c r="H35" i="1"/>
  <c r="H24" i="1"/>
  <c r="I15" i="1"/>
  <c r="H15" i="1"/>
  <c r="H31" i="1"/>
  <c r="H2" i="1"/>
  <c r="I4" i="1"/>
  <c r="I10" i="1"/>
  <c r="I41" i="1"/>
  <c r="I35" i="1"/>
  <c r="I50" i="1"/>
  <c r="I17" i="1"/>
  <c r="I20" i="1"/>
  <c r="I53" i="1"/>
  <c r="I24" i="1"/>
  <c r="I16" i="1"/>
  <c r="I56" i="1"/>
  <c r="I61" i="1"/>
  <c r="I30" i="1"/>
  <c r="I60" i="1"/>
  <c r="I28" i="1"/>
  <c r="I2" i="1" l="1"/>
  <c r="I29" i="1"/>
  <c r="H59" i="1"/>
  <c r="I25" i="1"/>
  <c r="H11" i="1"/>
  <c r="I11" i="1"/>
  <c r="I12" i="1"/>
  <c r="H12" i="1"/>
  <c r="I39" i="1" l="1"/>
  <c r="H39" i="1"/>
  <c r="H32" i="1"/>
  <c r="D4" i="1"/>
  <c r="H62" i="1" l="1"/>
  <c r="I62" i="1"/>
  <c r="J43" i="1"/>
  <c r="B43" i="1"/>
  <c r="H43" i="1" s="1"/>
  <c r="H38" i="1"/>
  <c r="H34" i="1"/>
  <c r="I36" i="1"/>
  <c r="H18" i="1"/>
  <c r="J18" i="1"/>
  <c r="J14" i="1"/>
  <c r="J13" i="1"/>
  <c r="I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Titouan Greffe</author>
  </authors>
  <commentList>
    <comment ref="E43" authorId="0" shapeId="0" xr:uid="{AE352CBA-5DB5-4678-AB64-646022391BCD}">
      <text>
        <r>
          <rPr>
            <b/>
            <sz val="9"/>
            <color indexed="81"/>
            <rFont val="Tahoma"/>
            <family val="2"/>
          </rPr>
          <t>Titouan Greffe:</t>
        </r>
        <r>
          <rPr>
            <sz val="9"/>
            <color indexed="81"/>
            <rFont val="Tahoma"/>
            <family val="2"/>
          </rPr>
          <t xml:space="preserve">
Only for U.S</t>
        </r>
      </text>
    </comment>
  </commentList>
</comments>
</file>

<file path=xl/sharedStrings.xml><?xml version="1.0" encoding="utf-8"?>
<sst xmlns="http://schemas.openxmlformats.org/spreadsheetml/2006/main" count="224" uniqueCount="140">
  <si>
    <t>Singer DA (2017) Future copper resources. Ore Geol Rev 86:271–279. https://doi.org/10.1016/j.oregeorev.2017.02.022</t>
  </si>
  <si>
    <t>#</t>
  </si>
  <si>
    <t>Citation</t>
  </si>
  <si>
    <t>Cu</t>
  </si>
  <si>
    <t>Fig. 8 of [1]</t>
  </si>
  <si>
    <t>Comment</t>
  </si>
  <si>
    <t>Copper content in all deposits, whether it is the host element or not</t>
  </si>
  <si>
    <t>Table_C.1</t>
  </si>
  <si>
    <t>References</t>
  </si>
  <si>
    <t>References used to compare data from our dataset to other estimates in the literature and used in "Table_C.1"</t>
  </si>
  <si>
    <t>Sheets:</t>
  </si>
  <si>
    <t>Name</t>
  </si>
  <si>
    <t>Content</t>
  </si>
  <si>
    <t>U.S. Geological Survey Mineral commodity summaries 2023. Retrieved from https://pubs.usgs.gov/periodicals/mcs2023/mcs2023.pdf [2023-09-29]</t>
  </si>
  <si>
    <t>Wellmer FW, Scholz RW, Bastian D (2023) Can ultimate recoverable resources (URRs) be assessed? Does analyzing declining ore grades help? Miner Econ. https://doi.org/10.1007/s13563-023-00368-0</t>
  </si>
  <si>
    <t>[3]</t>
  </si>
  <si>
    <t>[2]</t>
  </si>
  <si>
    <t>Fe</t>
  </si>
  <si>
    <t>Iron content in all deposits, whether it is the host element or not</t>
  </si>
  <si>
    <t>Ni</t>
  </si>
  <si>
    <t>Nickel content in all deposits, whether it is the host element or not</t>
  </si>
  <si>
    <t>Known+undiscovered</t>
  </si>
  <si>
    <t>Nb</t>
  </si>
  <si>
    <t>P</t>
  </si>
  <si>
    <t>Niobium content in all deposits, whether it is the host element or not</t>
  </si>
  <si>
    <t>Phosphate rock content in all deposits, whether it is the host element or not</t>
  </si>
  <si>
    <t>Re</t>
  </si>
  <si>
    <t>Zn</t>
  </si>
  <si>
    <t>Identified resources (known)</t>
  </si>
  <si>
    <t>Al</t>
  </si>
  <si>
    <t>60 Gt bauxite as resources [2], assuming 50% Al2O3 in bauxite results in 30 Gt Al resources.  Al = (Al2/Al2O3)*Al2O3, where Al2/Al2O3 = 0.529.</t>
  </si>
  <si>
    <t>Mn</t>
  </si>
  <si>
    <t>Pb</t>
  </si>
  <si>
    <t>Cr</t>
  </si>
  <si>
    <t>Pownceby MI, McCallum DA, Bruckard WJ (2023) Automated and Quantitative Mineralogy Applied to Chromite Ore Characterization and Beneficiation. Minerals 13:440. https://doi.org/10.3390/min13030440</t>
  </si>
  <si>
    <t>USGS [2] estimates 560 Mt reserves and 12000 Mt resources of shipping-grade chromite, assuming a 50% Cr2O3 following [4], results in 191.5 Mt Cr reserves and 4104 Mt Cr resources.</t>
  </si>
  <si>
    <t>Co</t>
  </si>
  <si>
    <t>In</t>
  </si>
  <si>
    <t>Werner TT, Mudd GM, Jowitt SM (2017) The world’s by-product and critical metal resources part III: A global assessment of indium. Ore Geol Rev 86:939–956. https://doi.org/10.1016/j.oregeorev.2017.01.015</t>
  </si>
  <si>
    <t>[5]</t>
  </si>
  <si>
    <t>NA</t>
  </si>
  <si>
    <t>W</t>
  </si>
  <si>
    <t>Mt in dataset</t>
  </si>
  <si>
    <t>Mt dataset vs Reserves USGS</t>
  </si>
  <si>
    <t>Mt dataset vs Known</t>
  </si>
  <si>
    <t>Mt dataset vs Known+undiscovered</t>
  </si>
  <si>
    <t>Cd</t>
  </si>
  <si>
    <t>Li</t>
  </si>
  <si>
    <t>Lithium content in all deposits, whether it is the host element or not</t>
  </si>
  <si>
    <t xml:space="preserve">Comparison of ore reserves and mineral resources estimates with total quantity of each element in dataset </t>
  </si>
  <si>
    <t xml:space="preserve">Werner et al. [5] estimate </t>
  </si>
  <si>
    <t>Ref Reserves</t>
  </si>
  <si>
    <t>Reserves</t>
  </si>
  <si>
    <t>4E PGMs</t>
  </si>
  <si>
    <t>Hughes AE, Haque N, Northey SA, Giddey S (2021) Platinum group metals: A review of resources, production and usage with a focus on catalysts. Resources 10:1–40. https://doi.org/10.3390/resources10090093</t>
  </si>
  <si>
    <t>Table 2 of [6]</t>
  </si>
  <si>
    <t>Mudd GM, Jowitt SM, Werner TT (2018) Global platinum group element resources, reserves and mining – A critical assessment. Sci Total Environ 622–623:614–625. https://doi.org/10.1016/j.scitotenv.2017.11.350</t>
  </si>
  <si>
    <t>[6]</t>
  </si>
  <si>
    <t>4E PGMs includes Pt, Pd, Rh and Au.</t>
  </si>
  <si>
    <t>Lundaev V, Solomon AA, Le T, et al (2023) Review of critical materials for the energy transition, an analysis of global resources and production databases and the state of material circularity. Miner Eng 203:108282. https://doi.org/10.1016/j.mineng.2023.108282</t>
  </si>
  <si>
    <t>La</t>
  </si>
  <si>
    <t>Ce</t>
  </si>
  <si>
    <t>Pr</t>
  </si>
  <si>
    <t>Weng Z, Jowitt SM, Mudd GM, Haque N (2015) A detailed assessment of global rare earth element resources: Opportunities and challenges. Econ Geol 110:1925–1952. https://doi.org/10.2113/econgeo.110.8.1925</t>
  </si>
  <si>
    <t>Table 3 of [8], based on [9]</t>
  </si>
  <si>
    <t>Nd</t>
  </si>
  <si>
    <t>Sm</t>
  </si>
  <si>
    <t>Eu</t>
  </si>
  <si>
    <t>Gd</t>
  </si>
  <si>
    <t>Tb</t>
  </si>
  <si>
    <t>Dy</t>
  </si>
  <si>
    <t>Ho</t>
  </si>
  <si>
    <t>Er</t>
  </si>
  <si>
    <t>Tm</t>
  </si>
  <si>
    <t>Yb</t>
  </si>
  <si>
    <t>Lu</t>
  </si>
  <si>
    <t>Y</t>
  </si>
  <si>
    <t>Unit: Mt</t>
  </si>
  <si>
    <t>Ti</t>
  </si>
  <si>
    <t>Ta</t>
  </si>
  <si>
    <t>Au</t>
  </si>
  <si>
    <t>Ag</t>
  </si>
  <si>
    <t>Mo</t>
  </si>
  <si>
    <t>Se</t>
  </si>
  <si>
    <t>Te</t>
  </si>
  <si>
    <t>Pt</t>
  </si>
  <si>
    <t>Pd</t>
  </si>
  <si>
    <t>Rh</t>
  </si>
  <si>
    <t>Ru</t>
  </si>
  <si>
    <t>Ir</t>
  </si>
  <si>
    <t>Os</t>
  </si>
  <si>
    <t>Zr</t>
  </si>
  <si>
    <t>Hf</t>
  </si>
  <si>
    <t>Sn</t>
  </si>
  <si>
    <t>U</t>
  </si>
  <si>
    <t>As</t>
  </si>
  <si>
    <t>Bi</t>
  </si>
  <si>
    <t>Ga</t>
  </si>
  <si>
    <t>Ge</t>
  </si>
  <si>
    <t>Sb</t>
  </si>
  <si>
    <t>Sc</t>
  </si>
  <si>
    <t>Si</t>
  </si>
  <si>
    <t>V</t>
  </si>
  <si>
    <t>Mg</t>
  </si>
  <si>
    <t>K</t>
  </si>
  <si>
    <t>B</t>
  </si>
  <si>
    <t>He</t>
  </si>
  <si>
    <t>Zhou B, Li Z, Chen C (2017) Global potential of rare earth resources and rare earth demand from clean technologies. Minerals 7:. https://doi.org/10.3390/min7110203</t>
  </si>
  <si>
    <t>Table 3 of [8], based on [10]</t>
  </si>
  <si>
    <t>Table 3 of [8]</t>
  </si>
  <si>
    <t>p 81 of [2]</t>
  </si>
  <si>
    <t>Ref for data in columns D and E</t>
  </si>
  <si>
    <t>p 111 of [2]</t>
  </si>
  <si>
    <t>p 137 of [2]</t>
  </si>
  <si>
    <t>p 183 of [2]</t>
  </si>
  <si>
    <t>Resources</t>
  </si>
  <si>
    <t>Definition</t>
  </si>
  <si>
    <t>Term</t>
  </si>
  <si>
    <t>"Economically mineable or recoverable part of measured and indicated (but not inferred) resources that are estimated by including assessment of materials dilution and losses during extraction, available mining, processing, metallurgical technology and infrastructure, economic marketing, legal, environmental, social and government factors, among others." as per Jowitt and McNulty (2021) https://doi.org/10.5382/Geo-and-Mining-11</t>
  </si>
  <si>
    <t>"Commodity concentration of economic interest with their grade, quality and quantity suggesting reasonable prospects for eventual economic extraction" as per Jowitt and McNulty (2021) https://doi.org/10.5382/Geo-and-Mining-11</t>
  </si>
  <si>
    <t>Known resource</t>
  </si>
  <si>
    <t>Unknown resource</t>
  </si>
  <si>
    <t>It covers "undiscovered resource" as defined by USGS [2] as "Resources, the existence of which are only postulated, comprising deposits that are separate from identified resources. Undiscovered resources may be postulated in deposits of such grade and physical location as to render them economic, marginally economic, or subeconomic"</t>
  </si>
  <si>
    <t>It covers "identified resource" as defined by USGS [2] as "Resources for which location, grade, quality, and quantity are known or estimated from specific geologic evidence. Identified resources include economic, marginally economic, and subeconomic components"</t>
  </si>
  <si>
    <r>
      <rPr>
        <b/>
        <sz val="11"/>
        <color theme="1"/>
        <rFont val="Calibri"/>
        <family val="2"/>
        <scheme val="minor"/>
      </rPr>
      <t>Title of the articl</t>
    </r>
    <r>
      <rPr>
        <sz val="11"/>
        <color theme="1"/>
        <rFont val="Calibri"/>
        <family val="2"/>
        <scheme val="minor"/>
      </rPr>
      <t>e: Byproduct-to-host ratios to assess the accessibility of mineral resources</t>
    </r>
  </si>
  <si>
    <t>Affiliations</t>
  </si>
  <si>
    <t>a CIRAIG, Institute of Environmental Sciences, UQAM, Montreal, Quebec H2X 3Y7, Canada
b Helmholtz-Zentrum Dresden-Rossendorf, Helmholtz Institute Freiberg for Resource Technology (HIF), Chemnitzer Str. 40, 09599 Freiberg, Germany
c School of Geography, Earth and Atmospheric Sciences, Faculty of Science, The University of Melbourne, Melbourne, Australia
d Environmental Engineering, School of Engineering, RMIT University, 124 La Trobe Street, Melbourne, Victoria 3000, Australia
e Key Lab of Urban Environment and Health, Institute of Urban Environment, Chinese Academy of Sciences, Xiamen, 361021, People's Republic of China
f CIRAIG, Mathematical and Industrial Engineering Department, Polytechnique Montreal, C.P. 6079, succ. Centre-Ville, Montréal, Quebec, H3C 3A7, Canada
g Institute of Sustainable Energy, School of Engineering, HES-SO Valais-Wallis, CH-1950 Sion, Switzerland
h CIRAIG, Department of Strategy and Corporate Social Responsibility, ESG, UQAM, Montreal, Quebec H3C 3P8, Canada</t>
  </si>
  <si>
    <t>Year of publication: 2024</t>
  </si>
  <si>
    <r>
      <rPr>
        <b/>
        <sz val="11"/>
        <color theme="1"/>
        <rFont val="Calibri"/>
        <family val="2"/>
        <scheme val="minor"/>
      </rPr>
      <t>Journal</t>
    </r>
    <r>
      <rPr>
        <sz val="11"/>
        <color theme="1"/>
        <rFont val="Calibri"/>
        <family val="2"/>
        <scheme val="minor"/>
      </rPr>
      <t>: Environmental Sciences and Technology</t>
    </r>
  </si>
  <si>
    <t>ORCID authors</t>
  </si>
  <si>
    <t>Titouan Greffe (https://orcid.org/0000-0002-9377-4552)</t>
  </si>
  <si>
    <t>Max Frenzel (https://orcid.org/0000-0001-6625-559X)</t>
  </si>
  <si>
    <t>Timothy Werner (https://orcid.org/0000-0002-0565-4762)</t>
  </si>
  <si>
    <t>Peng Wang (https://orcid.org/0000-0001-7170-1494)</t>
  </si>
  <si>
    <t>Manuele Margni (https://orcid.org/0000-0002-2475-0768)</t>
  </si>
  <si>
    <t>Cécile Bulle (https://orcid.org/0000-0002-7323-046X)</t>
  </si>
  <si>
    <t>Gavin Mudd (https://orcid.org/0000-0001-7115-1330)</t>
  </si>
  <si>
    <t>*Corresponding author's email: greffe.titouan@courrier.uqam.ca</t>
  </si>
  <si>
    <r>
      <rPr>
        <b/>
        <sz val="11"/>
        <color theme="1"/>
        <rFont val="Calibri"/>
        <family val="2"/>
        <scheme val="minor"/>
      </rPr>
      <t>Authors</t>
    </r>
    <r>
      <rPr>
        <sz val="11"/>
        <color theme="1"/>
        <rFont val="Calibri"/>
        <family val="2"/>
        <scheme val="minor"/>
      </rPr>
      <t>: Titouan Greffe</t>
    </r>
    <r>
      <rPr>
        <vertAlign val="superscript"/>
        <sz val="11"/>
        <color theme="1"/>
        <rFont val="Calibri"/>
        <family val="2"/>
        <scheme val="minor"/>
      </rPr>
      <t>a*</t>
    </r>
    <r>
      <rPr>
        <sz val="11"/>
        <color theme="1"/>
        <rFont val="Calibri"/>
        <family val="2"/>
        <scheme val="minor"/>
      </rPr>
      <t>, Max Frenzel</t>
    </r>
    <r>
      <rPr>
        <vertAlign val="superscript"/>
        <sz val="11"/>
        <color theme="1"/>
        <rFont val="Calibri"/>
        <family val="2"/>
        <scheme val="minor"/>
      </rPr>
      <t>b</t>
    </r>
    <r>
      <rPr>
        <sz val="11"/>
        <color theme="1"/>
        <rFont val="Calibri"/>
        <family val="2"/>
        <scheme val="minor"/>
      </rPr>
      <t>, Timothy Werner</t>
    </r>
    <r>
      <rPr>
        <vertAlign val="superscript"/>
        <sz val="11"/>
        <color theme="1"/>
        <rFont val="Calibri"/>
        <family val="2"/>
        <scheme val="minor"/>
      </rPr>
      <t>c</t>
    </r>
    <r>
      <rPr>
        <sz val="11"/>
        <color theme="1"/>
        <rFont val="Calibri"/>
        <family val="2"/>
        <scheme val="minor"/>
      </rPr>
      <t>, Gavin Mudd</t>
    </r>
    <r>
      <rPr>
        <vertAlign val="superscript"/>
        <sz val="11"/>
        <color theme="1"/>
        <rFont val="Calibri"/>
        <family val="2"/>
        <scheme val="minor"/>
      </rPr>
      <t>d</t>
    </r>
    <r>
      <rPr>
        <sz val="11"/>
        <color theme="1"/>
        <rFont val="Calibri"/>
        <family val="2"/>
        <scheme val="minor"/>
      </rPr>
      <t>, Peng Wang</t>
    </r>
    <r>
      <rPr>
        <vertAlign val="superscript"/>
        <sz val="11"/>
        <color theme="1"/>
        <rFont val="Calibri"/>
        <family val="2"/>
        <scheme val="minor"/>
      </rPr>
      <t>e</t>
    </r>
    <r>
      <rPr>
        <sz val="11"/>
        <color theme="1"/>
        <rFont val="Calibri"/>
        <family val="2"/>
        <scheme val="minor"/>
      </rPr>
      <t>, Manuele Margni</t>
    </r>
    <r>
      <rPr>
        <vertAlign val="superscript"/>
        <sz val="11"/>
        <color theme="1"/>
        <rFont val="Calibri"/>
        <family val="2"/>
        <scheme val="minor"/>
      </rPr>
      <t>f,g</t>
    </r>
    <r>
      <rPr>
        <sz val="11"/>
        <color theme="1"/>
        <rFont val="Calibri"/>
        <family val="2"/>
        <scheme val="minor"/>
      </rPr>
      <t>, Cécile Bulle</t>
    </r>
    <r>
      <rPr>
        <vertAlign val="superscript"/>
        <sz val="11"/>
        <color theme="1"/>
        <rFont val="Calibri"/>
        <family val="2"/>
        <scheme val="minor"/>
      </rPr>
      <t>a,h</t>
    </r>
  </si>
  <si>
    <t>https://doi.org/10.1021/acs.est.4c05293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</si>
</sst>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i/>
      <sz val="11"/>
      <color theme="1"/>
      <name val="Calibri"/>
      <family val="2"/>
      <scheme val="minor"/>
    </font>
    <font>
      <vertAlign val="superscrip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7" fillId="0" borderId="0" applyNumberFormat="0" applyFill="0" applyBorder="0" applyAlignment="0" applyProtection="0"/>
  </cellStyleXfs>
  <cellXfs count="28">
    <xf numFmtId="0" fontId="0" fillId="0" borderId="0" xfId="0"/>
    <xf numFmtId="0" fontId="0" fillId="0" borderId="0" xfId="0" applyAlignment="1">
      <alignment vertical="center"/>
    </xf>
    <xf numFmtId="0" fontId="2" fillId="0" borderId="0" xfId="0" applyFont="1"/>
    <xf numFmtId="0" fontId="0" fillId="0" borderId="0" xfId="0" applyAlignment="1">
      <alignment horizontal="center"/>
    </xf>
    <xf numFmtId="0" fontId="0" fillId="0" borderId="0" xfId="0" applyAlignment="1">
      <alignment vertical="center" wrapText="1"/>
    </xf>
    <xf numFmtId="0" fontId="0" fillId="0" borderId="0" xfId="0" applyAlignment="1">
      <alignment wrapText="1"/>
    </xf>
    <xf numFmtId="0" fontId="2" fillId="0" borderId="1" xfId="0" applyFont="1" applyBorder="1" applyAlignment="1">
      <alignment horizontal="center" vertical="center" wrapText="1"/>
    </xf>
    <xf numFmtId="0" fontId="0" fillId="0" borderId="1" xfId="0" applyBorder="1" applyAlignment="1">
      <alignment vertical="center" wrapText="1"/>
    </xf>
    <xf numFmtId="0" fontId="2" fillId="2" borderId="1" xfId="0" applyFont="1" applyFill="1" applyBorder="1" applyAlignment="1">
      <alignment horizontal="center" vertical="center" wrapText="1"/>
    </xf>
    <xf numFmtId="0" fontId="0" fillId="2" borderId="1" xfId="0" applyFill="1" applyBorder="1" applyAlignment="1">
      <alignment horizontal="center" vertical="center"/>
    </xf>
    <xf numFmtId="10" fontId="0" fillId="2" borderId="1" xfId="1" applyNumberFormat="1" applyFont="1" applyFill="1" applyBorder="1" applyAlignment="1">
      <alignment horizontal="center" vertical="center"/>
    </xf>
    <xf numFmtId="9" fontId="0" fillId="2" borderId="1" xfId="1" applyFont="1" applyFill="1" applyBorder="1" applyAlignment="1">
      <alignment horizontal="center" vertical="center"/>
    </xf>
    <xf numFmtId="164" fontId="0" fillId="2" borderId="1" xfId="1" applyNumberFormat="1"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left" vertical="center"/>
    </xf>
    <xf numFmtId="0" fontId="2" fillId="3" borderId="1" xfId="0" applyFont="1" applyFill="1" applyBorder="1" applyAlignment="1">
      <alignment horizontal="center" vertical="center"/>
    </xf>
    <xf numFmtId="0" fontId="0" fillId="3" borderId="1" xfId="0" applyFill="1" applyBorder="1" applyAlignment="1">
      <alignment vertical="center"/>
    </xf>
    <xf numFmtId="0" fontId="0" fillId="3" borderId="1" xfId="0" applyFill="1" applyBorder="1" applyAlignment="1">
      <alignment horizontal="center" vertical="center"/>
    </xf>
    <xf numFmtId="11" fontId="0" fillId="3" borderId="1" xfId="0" applyNumberFormat="1" applyFill="1" applyBorder="1" applyAlignment="1">
      <alignment horizontal="center" vertical="center"/>
    </xf>
    <xf numFmtId="0" fontId="0" fillId="0" borderId="1" xfId="0" applyBorder="1" applyAlignment="1">
      <alignment wrapText="1"/>
    </xf>
    <xf numFmtId="0" fontId="2" fillId="3" borderId="1" xfId="0" applyFont="1" applyFill="1" applyBorder="1" applyAlignment="1">
      <alignment horizontal="center"/>
    </xf>
    <xf numFmtId="0" fontId="0" fillId="3" borderId="1" xfId="0" applyFill="1" applyBorder="1" applyAlignment="1">
      <alignment horizontal="left" vertical="center"/>
    </xf>
    <xf numFmtId="0" fontId="2" fillId="3" borderId="0" xfId="0" applyFont="1" applyFill="1" applyAlignment="1">
      <alignment horizontal="center" vertical="center"/>
    </xf>
    <xf numFmtId="0" fontId="0" fillId="2" borderId="1" xfId="0" applyFill="1" applyBorder="1" applyAlignment="1">
      <alignment horizontal="center"/>
    </xf>
    <xf numFmtId="0" fontId="0" fillId="2" borderId="0" xfId="0" applyFill="1" applyAlignment="1">
      <alignment horizontal="center" vertical="center"/>
    </xf>
    <xf numFmtId="0" fontId="5" fillId="0" borderId="0" xfId="0" applyFont="1"/>
    <xf numFmtId="0" fontId="7" fillId="0" borderId="0" xfId="2"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21/acs.est.4c05293"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91101-6FD9-4935-85D8-1CC1CDF74BDC}">
  <dimension ref="A1:B32"/>
  <sheetViews>
    <sheetView tabSelected="1" topLeftCell="A4" workbookViewId="0">
      <selection activeCell="A8" sqref="A8"/>
    </sheetView>
  </sheetViews>
  <sheetFormatPr baseColWidth="10" defaultRowHeight="15" x14ac:dyDescent="0.25"/>
  <cols>
    <col min="1" max="1" width="109.42578125" customWidth="1"/>
  </cols>
  <sheetData>
    <row r="1" spans="1:1" x14ac:dyDescent="0.25">
      <c r="A1" t="s">
        <v>124</v>
      </c>
    </row>
    <row r="2" spans="1:1" ht="17.25" x14ac:dyDescent="0.25">
      <c r="A2" t="s">
        <v>138</v>
      </c>
    </row>
    <row r="3" spans="1:1" x14ac:dyDescent="0.25">
      <c r="A3" t="s">
        <v>125</v>
      </c>
    </row>
    <row r="4" spans="1:1" ht="195" x14ac:dyDescent="0.25">
      <c r="A4" s="5" t="s">
        <v>126</v>
      </c>
    </row>
    <row r="5" spans="1:1" x14ac:dyDescent="0.25">
      <c r="A5" t="s">
        <v>137</v>
      </c>
    </row>
    <row r="7" spans="1:1" x14ac:dyDescent="0.25">
      <c r="A7" s="27" t="s">
        <v>139</v>
      </c>
    </row>
    <row r="9" spans="1:1" x14ac:dyDescent="0.25">
      <c r="A9" t="s">
        <v>127</v>
      </c>
    </row>
    <row r="10" spans="1:1" x14ac:dyDescent="0.25">
      <c r="A10" t="s">
        <v>128</v>
      </c>
    </row>
    <row r="12" spans="1:1" x14ac:dyDescent="0.25">
      <c r="A12" s="2" t="s">
        <v>129</v>
      </c>
    </row>
    <row r="13" spans="1:1" x14ac:dyDescent="0.25">
      <c r="A13" t="s">
        <v>130</v>
      </c>
    </row>
    <row r="14" spans="1:1" x14ac:dyDescent="0.25">
      <c r="A14" t="s">
        <v>131</v>
      </c>
    </row>
    <row r="15" spans="1:1" x14ac:dyDescent="0.25">
      <c r="A15" t="s">
        <v>132</v>
      </c>
    </row>
    <row r="16" spans="1:1" x14ac:dyDescent="0.25">
      <c r="A16" t="s">
        <v>136</v>
      </c>
    </row>
    <row r="17" spans="1:2" x14ac:dyDescent="0.25">
      <c r="A17" t="s">
        <v>133</v>
      </c>
    </row>
    <row r="18" spans="1:2" x14ac:dyDescent="0.25">
      <c r="A18" t="s">
        <v>134</v>
      </c>
    </row>
    <row r="19" spans="1:2" x14ac:dyDescent="0.25">
      <c r="A19" t="s">
        <v>135</v>
      </c>
    </row>
    <row r="22" spans="1:2" x14ac:dyDescent="0.25">
      <c r="A22" t="s">
        <v>10</v>
      </c>
    </row>
    <row r="23" spans="1:2" x14ac:dyDescent="0.25">
      <c r="A23" s="2" t="s">
        <v>11</v>
      </c>
      <c r="B23" s="2" t="s">
        <v>12</v>
      </c>
    </row>
    <row r="24" spans="1:2" x14ac:dyDescent="0.25">
      <c r="A24" t="s">
        <v>7</v>
      </c>
      <c r="B24" t="s">
        <v>49</v>
      </c>
    </row>
    <row r="25" spans="1:2" x14ac:dyDescent="0.25">
      <c r="A25" t="s">
        <v>8</v>
      </c>
      <c r="B25" t="s">
        <v>9</v>
      </c>
    </row>
    <row r="28" spans="1:2" x14ac:dyDescent="0.25">
      <c r="A28" s="2" t="s">
        <v>117</v>
      </c>
      <c r="B28" s="2" t="s">
        <v>116</v>
      </c>
    </row>
    <row r="29" spans="1:2" x14ac:dyDescent="0.25">
      <c r="A29" s="26" t="s">
        <v>52</v>
      </c>
      <c r="B29" t="s">
        <v>118</v>
      </c>
    </row>
    <row r="30" spans="1:2" x14ac:dyDescent="0.25">
      <c r="A30" s="26" t="s">
        <v>115</v>
      </c>
      <c r="B30" t="s">
        <v>119</v>
      </c>
    </row>
    <row r="31" spans="1:2" x14ac:dyDescent="0.25">
      <c r="A31" s="26" t="s">
        <v>120</v>
      </c>
      <c r="B31" t="s">
        <v>123</v>
      </c>
    </row>
    <row r="32" spans="1:2" x14ac:dyDescent="0.25">
      <c r="A32" s="26" t="s">
        <v>121</v>
      </c>
      <c r="B32" t="s">
        <v>122</v>
      </c>
    </row>
  </sheetData>
  <hyperlinks>
    <hyperlink ref="A7" r:id="rId1" xr:uid="{96E81FE7-A8A6-49E7-8543-473C6071D46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23234-466D-4F62-A4F6-5FA34B93DB92}">
  <dimension ref="A1:K63"/>
  <sheetViews>
    <sheetView workbookViewId="0">
      <selection activeCell="F5" sqref="F5"/>
    </sheetView>
  </sheetViews>
  <sheetFormatPr baseColWidth="10" defaultRowHeight="15" x14ac:dyDescent="0.25"/>
  <cols>
    <col min="1" max="1" width="11.42578125" style="3"/>
    <col min="2" max="2" width="17.28515625" bestFit="1" customWidth="1"/>
    <col min="3" max="3" width="12.140625" customWidth="1"/>
    <col min="4" max="5" width="11.42578125" style="3"/>
    <col min="6" max="6" width="25" style="3" customWidth="1"/>
    <col min="7" max="8" width="11.42578125" style="3"/>
    <col min="9" max="9" width="18.42578125" style="3" bestFit="1" customWidth="1"/>
    <col min="10" max="10" width="31.85546875" style="3" bestFit="1" customWidth="1"/>
    <col min="11" max="11" width="84" style="5" customWidth="1"/>
  </cols>
  <sheetData>
    <row r="1" spans="1:11" s="4" customFormat="1" ht="45" x14ac:dyDescent="0.25">
      <c r="A1" s="13" t="s">
        <v>77</v>
      </c>
      <c r="B1" s="14" t="s">
        <v>52</v>
      </c>
      <c r="C1" s="15" t="s">
        <v>51</v>
      </c>
      <c r="D1" s="13" t="s">
        <v>28</v>
      </c>
      <c r="E1" s="13" t="s">
        <v>21</v>
      </c>
      <c r="F1" s="13" t="s">
        <v>111</v>
      </c>
      <c r="G1" s="8" t="s">
        <v>42</v>
      </c>
      <c r="H1" s="8" t="s">
        <v>43</v>
      </c>
      <c r="I1" s="8" t="s">
        <v>44</v>
      </c>
      <c r="J1" s="8" t="s">
        <v>45</v>
      </c>
      <c r="K1" s="6" t="s">
        <v>5</v>
      </c>
    </row>
    <row r="2" spans="1:11" s="1" customFormat="1" ht="30" x14ac:dyDescent="0.25">
      <c r="A2" s="16" t="s">
        <v>53</v>
      </c>
      <c r="B2" s="18">
        <v>6.9000000000000006E-2</v>
      </c>
      <c r="C2" s="18" t="s">
        <v>55</v>
      </c>
      <c r="D2" s="18">
        <v>0.105</v>
      </c>
      <c r="E2" s="18"/>
      <c r="F2" s="18" t="s">
        <v>57</v>
      </c>
      <c r="G2" s="9">
        <v>0.224</v>
      </c>
      <c r="H2" s="10">
        <f>G2/B2</f>
        <v>3.2463768115942027</v>
      </c>
      <c r="I2" s="10">
        <f>G2/D2</f>
        <v>2.1333333333333333</v>
      </c>
      <c r="J2" s="9"/>
      <c r="K2" s="7" t="s">
        <v>58</v>
      </c>
    </row>
    <row r="3" spans="1:11" s="1" customFormat="1" x14ac:dyDescent="0.25">
      <c r="A3" s="21" t="s">
        <v>81</v>
      </c>
      <c r="B3" s="18">
        <v>0.53</v>
      </c>
      <c r="C3" s="17" t="s">
        <v>109</v>
      </c>
      <c r="D3" s="18">
        <v>1.2</v>
      </c>
      <c r="E3" s="18"/>
      <c r="F3" s="18" t="s">
        <v>109</v>
      </c>
      <c r="G3" s="9"/>
      <c r="H3" s="9"/>
      <c r="I3" s="9"/>
      <c r="J3" s="9"/>
      <c r="K3" s="20"/>
    </row>
    <row r="4" spans="1:11" s="1" customFormat="1" x14ac:dyDescent="0.25">
      <c r="A4" s="16" t="s">
        <v>29</v>
      </c>
      <c r="B4" s="18">
        <v>12000</v>
      </c>
      <c r="C4" s="17" t="s">
        <v>109</v>
      </c>
      <c r="D4" s="18">
        <f>60000*0.5*0.529</f>
        <v>15870</v>
      </c>
      <c r="E4" s="18"/>
      <c r="F4" s="18" t="s">
        <v>16</v>
      </c>
      <c r="G4" s="9">
        <v>7790</v>
      </c>
      <c r="H4" s="11">
        <f>G4/B4</f>
        <v>0.64916666666666667</v>
      </c>
      <c r="I4" s="10">
        <f>G4/D4</f>
        <v>0.49086326402016384</v>
      </c>
      <c r="J4" s="9"/>
      <c r="K4" s="7" t="s">
        <v>30</v>
      </c>
    </row>
    <row r="5" spans="1:11" s="1" customFormat="1" ht="45" x14ac:dyDescent="0.25">
      <c r="A5" s="21" t="s">
        <v>95</v>
      </c>
      <c r="B5" s="18"/>
      <c r="C5" s="18"/>
      <c r="D5" s="18"/>
      <c r="E5" s="18"/>
      <c r="F5" s="18"/>
      <c r="G5" s="9"/>
      <c r="H5" s="9"/>
      <c r="I5" s="9"/>
      <c r="J5" s="9"/>
      <c r="K5" s="20"/>
    </row>
    <row r="6" spans="1:11" s="1" customFormat="1" x14ac:dyDescent="0.25">
      <c r="A6" s="21" t="s">
        <v>80</v>
      </c>
      <c r="B6" s="18">
        <v>5.1999999999999998E-2</v>
      </c>
      <c r="C6" s="18" t="s">
        <v>110</v>
      </c>
      <c r="D6" s="18"/>
      <c r="E6" s="18"/>
      <c r="F6" s="18"/>
      <c r="G6" s="9">
        <v>9.7199999999999995E-2</v>
      </c>
      <c r="H6" s="11">
        <f>G6/B6</f>
        <v>1.8692307692307693</v>
      </c>
      <c r="I6" s="9"/>
      <c r="J6" s="9"/>
      <c r="K6" s="20"/>
    </row>
    <row r="7" spans="1:11" s="1" customFormat="1" x14ac:dyDescent="0.25">
      <c r="A7" s="21" t="s">
        <v>105</v>
      </c>
      <c r="B7" s="18"/>
      <c r="C7" s="18"/>
      <c r="D7" s="18"/>
      <c r="E7" s="18"/>
      <c r="F7" s="18"/>
      <c r="G7" s="9"/>
      <c r="H7" s="9"/>
      <c r="I7" s="9"/>
      <c r="J7" s="9"/>
      <c r="K7" s="20"/>
    </row>
    <row r="8" spans="1:11" s="1" customFormat="1" x14ac:dyDescent="0.25">
      <c r="A8" s="21" t="s">
        <v>96</v>
      </c>
      <c r="B8" s="18" t="s">
        <v>40</v>
      </c>
      <c r="C8" s="18" t="s">
        <v>16</v>
      </c>
      <c r="D8" s="18"/>
      <c r="E8" s="18"/>
      <c r="F8" s="18"/>
      <c r="G8" s="9">
        <v>0.11</v>
      </c>
      <c r="H8" s="9"/>
      <c r="I8" s="9"/>
      <c r="J8" s="9"/>
      <c r="K8" s="20"/>
    </row>
    <row r="9" spans="1:11" s="1" customFormat="1" x14ac:dyDescent="0.25">
      <c r="A9" s="16" t="s">
        <v>46</v>
      </c>
      <c r="B9" s="18">
        <v>0.69</v>
      </c>
      <c r="C9" s="17" t="s">
        <v>109</v>
      </c>
      <c r="D9" s="18">
        <v>5.7</v>
      </c>
      <c r="E9" s="18"/>
      <c r="F9" s="17" t="s">
        <v>109</v>
      </c>
      <c r="G9" s="9"/>
      <c r="H9" s="9"/>
      <c r="I9" s="10"/>
      <c r="J9" s="9"/>
      <c r="K9" s="7"/>
    </row>
    <row r="10" spans="1:11" s="1" customFormat="1" x14ac:dyDescent="0.25">
      <c r="A10" s="21" t="s">
        <v>61</v>
      </c>
      <c r="B10" s="18">
        <v>46.226999999999997</v>
      </c>
      <c r="C10" s="17" t="s">
        <v>109</v>
      </c>
      <c r="D10" s="18">
        <v>243.399</v>
      </c>
      <c r="E10" s="18"/>
      <c r="F10" s="22" t="s">
        <v>64</v>
      </c>
      <c r="G10" s="9">
        <v>76.599999999999994</v>
      </c>
      <c r="H10" s="10"/>
      <c r="I10" s="10">
        <f>G10/D10</f>
        <v>0.31470959206898957</v>
      </c>
      <c r="J10" s="10"/>
      <c r="K10" s="20"/>
    </row>
    <row r="11" spans="1:11" s="1" customFormat="1" x14ac:dyDescent="0.25">
      <c r="A11" s="16" t="s">
        <v>36</v>
      </c>
      <c r="B11" s="18">
        <v>8.3000000000000007</v>
      </c>
      <c r="C11" s="18" t="s">
        <v>16</v>
      </c>
      <c r="D11" s="18">
        <v>120</v>
      </c>
      <c r="E11" s="18"/>
      <c r="F11" s="18" t="s">
        <v>16</v>
      </c>
      <c r="G11" s="9">
        <v>38</v>
      </c>
      <c r="H11" s="11">
        <f>G11/B11</f>
        <v>4.5783132530120474</v>
      </c>
      <c r="I11" s="11">
        <f>G11/D11</f>
        <v>0.31666666666666665</v>
      </c>
      <c r="J11" s="9"/>
      <c r="K11" s="7"/>
    </row>
    <row r="12" spans="1:11" s="1" customFormat="1" x14ac:dyDescent="0.25">
      <c r="A12" s="16" t="s">
        <v>33</v>
      </c>
      <c r="B12" s="18">
        <v>191.5</v>
      </c>
      <c r="C12" s="18" t="s">
        <v>16</v>
      </c>
      <c r="D12" s="18">
        <v>4104</v>
      </c>
      <c r="E12" s="18"/>
      <c r="F12" s="18" t="s">
        <v>16</v>
      </c>
      <c r="G12" s="9">
        <v>623</v>
      </c>
      <c r="H12" s="12">
        <f>G12/B12</f>
        <v>3.2532637075718016</v>
      </c>
      <c r="I12" s="10">
        <f>G12/D12</f>
        <v>0.15180311890838208</v>
      </c>
      <c r="J12" s="9"/>
      <c r="K12" s="7" t="s">
        <v>35</v>
      </c>
    </row>
    <row r="13" spans="1:11" s="1" customFormat="1" x14ac:dyDescent="0.25">
      <c r="A13" s="16" t="s">
        <v>3</v>
      </c>
      <c r="B13" s="18">
        <v>890</v>
      </c>
      <c r="C13" s="18" t="s">
        <v>16</v>
      </c>
      <c r="D13" s="18">
        <v>2740</v>
      </c>
      <c r="E13" s="18">
        <v>7000</v>
      </c>
      <c r="F13" s="18" t="s">
        <v>4</v>
      </c>
      <c r="G13" s="9">
        <v>3200</v>
      </c>
      <c r="H13" s="9"/>
      <c r="I13" s="10">
        <f>G13/D13</f>
        <v>1.167883211678832</v>
      </c>
      <c r="J13" s="10">
        <f>G13/E13</f>
        <v>0.45714285714285713</v>
      </c>
      <c r="K13" s="7" t="s">
        <v>6</v>
      </c>
    </row>
    <row r="14" spans="1:11" s="1" customFormat="1" x14ac:dyDescent="0.25">
      <c r="A14" s="16" t="s">
        <v>3</v>
      </c>
      <c r="B14" s="17"/>
      <c r="C14" s="17"/>
      <c r="D14" s="18"/>
      <c r="E14" s="18">
        <v>6700</v>
      </c>
      <c r="F14" s="18" t="s">
        <v>15</v>
      </c>
      <c r="G14" s="9">
        <v>3200</v>
      </c>
      <c r="H14" s="9"/>
      <c r="I14" s="9"/>
      <c r="J14" s="10">
        <f>G14/E14</f>
        <v>0.47761194029850745</v>
      </c>
      <c r="K14" s="7" t="s">
        <v>6</v>
      </c>
    </row>
    <row r="15" spans="1:11" s="1" customFormat="1" x14ac:dyDescent="0.25">
      <c r="A15" s="21" t="s">
        <v>70</v>
      </c>
      <c r="B15" s="18">
        <v>0.54400000000000004</v>
      </c>
      <c r="C15" s="17" t="s">
        <v>109</v>
      </c>
      <c r="D15" s="18">
        <v>4.0090000000000003</v>
      </c>
      <c r="E15" s="18"/>
      <c r="F15" s="22" t="s">
        <v>64</v>
      </c>
      <c r="G15" s="9">
        <v>1.86</v>
      </c>
      <c r="H15" s="10">
        <f>G15/B15</f>
        <v>3.4191176470588234</v>
      </c>
      <c r="I15" s="10">
        <f>G15/D15</f>
        <v>0.46395609877775007</v>
      </c>
      <c r="J15" s="10"/>
      <c r="K15" s="20"/>
    </row>
    <row r="16" spans="1:11" s="1" customFormat="1" x14ac:dyDescent="0.25">
      <c r="A16" s="21" t="s">
        <v>72</v>
      </c>
      <c r="B16" s="18">
        <v>0.26200000000000001</v>
      </c>
      <c r="C16" s="17" t="s">
        <v>109</v>
      </c>
      <c r="D16" s="18">
        <v>2.5539999999999998</v>
      </c>
      <c r="E16" s="18"/>
      <c r="F16" s="22" t="s">
        <v>64</v>
      </c>
      <c r="G16" s="9">
        <v>1.26</v>
      </c>
      <c r="H16" s="10"/>
      <c r="I16" s="10">
        <f>G16/D16</f>
        <v>0.49334377447141742</v>
      </c>
      <c r="J16" s="10"/>
      <c r="K16" s="20"/>
    </row>
    <row r="17" spans="1:11" s="1" customFormat="1" x14ac:dyDescent="0.25">
      <c r="A17" s="21" t="s">
        <v>67</v>
      </c>
      <c r="B17" s="18">
        <v>0.249</v>
      </c>
      <c r="C17" s="17" t="s">
        <v>109</v>
      </c>
      <c r="D17" s="18">
        <v>1.7569999999999999</v>
      </c>
      <c r="E17" s="18"/>
      <c r="F17" s="22" t="s">
        <v>64</v>
      </c>
      <c r="G17" s="9">
        <v>0.499</v>
      </c>
      <c r="H17" s="10"/>
      <c r="I17" s="10">
        <f>G17/D17</f>
        <v>0.2840068298235629</v>
      </c>
      <c r="J17" s="10"/>
      <c r="K17" s="20"/>
    </row>
    <row r="18" spans="1:11" s="1" customFormat="1" x14ac:dyDescent="0.25">
      <c r="A18" s="23" t="s">
        <v>17</v>
      </c>
      <c r="B18" s="18">
        <v>85000</v>
      </c>
      <c r="C18" s="18" t="s">
        <v>16</v>
      </c>
      <c r="D18" s="18">
        <v>230000</v>
      </c>
      <c r="E18" s="18">
        <v>230000</v>
      </c>
      <c r="F18" s="18" t="s">
        <v>16</v>
      </c>
      <c r="G18" s="25">
        <v>28570</v>
      </c>
      <c r="H18" s="11">
        <f>G18/B18</f>
        <v>0.33611764705882352</v>
      </c>
      <c r="I18" s="10">
        <f>G18/D18</f>
        <v>0.12421739130434782</v>
      </c>
      <c r="J18" s="10">
        <f>G18/E18</f>
        <v>0.12421739130434782</v>
      </c>
      <c r="K18" s="7" t="s">
        <v>18</v>
      </c>
    </row>
    <row r="19" spans="1:11" s="1" customFormat="1" x14ac:dyDescent="0.25">
      <c r="A19" s="21" t="s">
        <v>97</v>
      </c>
      <c r="B19" s="18">
        <v>1.5129999999999999</v>
      </c>
      <c r="C19" s="17" t="s">
        <v>109</v>
      </c>
      <c r="D19" s="19">
        <v>13.845000000000001</v>
      </c>
      <c r="E19" s="18"/>
      <c r="F19" s="17" t="s">
        <v>109</v>
      </c>
      <c r="G19" s="9"/>
      <c r="H19" s="9"/>
      <c r="I19" s="9"/>
      <c r="J19" s="9"/>
      <c r="K19" s="20"/>
    </row>
    <row r="20" spans="1:11" x14ac:dyDescent="0.25">
      <c r="A20" s="21" t="s">
        <v>68</v>
      </c>
      <c r="B20" s="18">
        <v>1.145</v>
      </c>
      <c r="C20" s="17" t="s">
        <v>109</v>
      </c>
      <c r="D20" s="19">
        <v>5.1429999999999998</v>
      </c>
      <c r="E20" s="18"/>
      <c r="F20" s="22" t="s">
        <v>64</v>
      </c>
      <c r="G20" s="9">
        <v>2.5</v>
      </c>
      <c r="H20" s="10"/>
      <c r="I20" s="10">
        <f>G20/D20</f>
        <v>0.48609760839976668</v>
      </c>
      <c r="J20" s="10"/>
      <c r="K20" s="20"/>
    </row>
    <row r="21" spans="1:11" x14ac:dyDescent="0.25">
      <c r="A21" s="21" t="s">
        <v>98</v>
      </c>
      <c r="B21" s="18"/>
      <c r="C21" s="18"/>
      <c r="D21" s="18">
        <v>3.5999999999999997E-2</v>
      </c>
      <c r="E21" s="18"/>
      <c r="F21" s="17" t="s">
        <v>109</v>
      </c>
      <c r="G21" s="9"/>
      <c r="H21" s="9"/>
      <c r="I21" s="9"/>
      <c r="J21" s="9"/>
      <c r="K21" s="20"/>
    </row>
    <row r="22" spans="1:11" x14ac:dyDescent="0.25">
      <c r="A22" s="21" t="s">
        <v>106</v>
      </c>
      <c r="B22" s="18"/>
      <c r="C22" s="18"/>
      <c r="D22" s="18"/>
      <c r="E22" s="18"/>
      <c r="F22" s="18"/>
      <c r="G22" s="9"/>
      <c r="H22" s="9"/>
      <c r="I22" s="9"/>
      <c r="J22" s="9"/>
      <c r="K22" s="20"/>
    </row>
    <row r="23" spans="1:11" x14ac:dyDescent="0.25">
      <c r="A23" s="21" t="s">
        <v>92</v>
      </c>
      <c r="B23" s="18"/>
      <c r="C23" s="18"/>
      <c r="D23" s="18"/>
      <c r="E23" s="18"/>
      <c r="F23" s="18"/>
      <c r="G23" s="9"/>
      <c r="H23" s="9"/>
      <c r="I23" s="9"/>
      <c r="J23" s="9"/>
      <c r="K23" s="20"/>
    </row>
    <row r="24" spans="1:11" x14ac:dyDescent="0.25">
      <c r="A24" s="21" t="s">
        <v>71</v>
      </c>
      <c r="B24" s="18">
        <v>0.105</v>
      </c>
      <c r="C24" s="17" t="s">
        <v>109</v>
      </c>
      <c r="D24" s="18">
        <v>0.69499999999999995</v>
      </c>
      <c r="E24" s="18"/>
      <c r="F24" s="22" t="s">
        <v>64</v>
      </c>
      <c r="G24" s="9">
        <v>0.37</v>
      </c>
      <c r="H24" s="11">
        <f>G24/B24</f>
        <v>3.5238095238095237</v>
      </c>
      <c r="I24" s="10">
        <f>G24/D24</f>
        <v>0.53237410071942448</v>
      </c>
      <c r="J24" s="10"/>
      <c r="K24" s="20"/>
    </row>
    <row r="25" spans="1:11" x14ac:dyDescent="0.25">
      <c r="A25" s="16" t="s">
        <v>37</v>
      </c>
      <c r="B25" s="18" t="s">
        <v>40</v>
      </c>
      <c r="C25" s="18" t="s">
        <v>16</v>
      </c>
      <c r="D25" s="18">
        <v>0.35599999999999998</v>
      </c>
      <c r="E25" s="18"/>
      <c r="F25" s="18" t="s">
        <v>39</v>
      </c>
      <c r="G25" s="9">
        <v>8.7800000000000003E-2</v>
      </c>
      <c r="H25" s="9"/>
      <c r="I25" s="10">
        <f>G25/D25</f>
        <v>0.24662921348314609</v>
      </c>
      <c r="J25" s="10"/>
      <c r="K25" s="7" t="s">
        <v>50</v>
      </c>
    </row>
    <row r="26" spans="1:11" x14ac:dyDescent="0.25">
      <c r="A26" s="21" t="s">
        <v>89</v>
      </c>
      <c r="B26" s="18"/>
      <c r="C26" s="18"/>
      <c r="D26" s="18"/>
      <c r="E26" s="18"/>
      <c r="F26" s="18"/>
      <c r="G26" s="9"/>
      <c r="H26" s="9"/>
      <c r="I26" s="9"/>
      <c r="J26" s="9"/>
      <c r="K26" s="20"/>
    </row>
    <row r="27" spans="1:11" x14ac:dyDescent="0.25">
      <c r="A27" s="21" t="s">
        <v>104</v>
      </c>
      <c r="B27" s="18">
        <v>11000</v>
      </c>
      <c r="C27" s="18" t="s">
        <v>113</v>
      </c>
      <c r="D27" s="18">
        <v>250000</v>
      </c>
      <c r="E27" s="18"/>
      <c r="F27" s="18" t="s">
        <v>16</v>
      </c>
      <c r="G27" s="9">
        <v>652</v>
      </c>
      <c r="H27" s="10">
        <f>G27/B27</f>
        <v>5.9272727272727276E-2</v>
      </c>
      <c r="I27" s="10">
        <f>G27/D27</f>
        <v>2.6080000000000001E-3</v>
      </c>
      <c r="J27" s="9"/>
      <c r="K27" s="20"/>
    </row>
    <row r="28" spans="1:11" x14ac:dyDescent="0.25">
      <c r="A28" s="21" t="s">
        <v>60</v>
      </c>
      <c r="B28" s="18">
        <v>25.324999999999999</v>
      </c>
      <c r="C28" s="17" t="s">
        <v>109</v>
      </c>
      <c r="D28" s="18">
        <v>139.80500000000001</v>
      </c>
      <c r="E28" s="18"/>
      <c r="F28" s="22" t="s">
        <v>64</v>
      </c>
      <c r="G28" s="9">
        <v>42.4</v>
      </c>
      <c r="H28" s="10"/>
      <c r="I28" s="10">
        <f>G28/D28</f>
        <v>0.30327956796967204</v>
      </c>
      <c r="J28" s="10"/>
      <c r="K28" s="20"/>
    </row>
    <row r="29" spans="1:11" x14ac:dyDescent="0.25">
      <c r="A29" s="16" t="s">
        <v>47</v>
      </c>
      <c r="B29" s="18">
        <v>22</v>
      </c>
      <c r="C29" s="17" t="s">
        <v>109</v>
      </c>
      <c r="D29" s="18">
        <v>98</v>
      </c>
      <c r="E29" s="18"/>
      <c r="F29" s="18" t="s">
        <v>16</v>
      </c>
      <c r="G29" s="9">
        <v>180</v>
      </c>
      <c r="H29" s="11"/>
      <c r="I29" s="10">
        <f>G29/D29</f>
        <v>1.8367346938775511</v>
      </c>
      <c r="J29" s="10"/>
      <c r="K29" s="7" t="s">
        <v>48</v>
      </c>
    </row>
    <row r="30" spans="1:11" x14ac:dyDescent="0.25">
      <c r="A30" s="21" t="s">
        <v>75</v>
      </c>
      <c r="B30" s="18">
        <v>0.106</v>
      </c>
      <c r="C30" s="17" t="s">
        <v>109</v>
      </c>
      <c r="D30" s="18">
        <v>0.38900000000000001</v>
      </c>
      <c r="E30" s="18"/>
      <c r="F30" s="22" t="s">
        <v>64</v>
      </c>
      <c r="G30" s="9">
        <v>0.157</v>
      </c>
      <c r="H30" s="10">
        <f t="shared" ref="H30:H36" si="0">G30/B30</f>
        <v>1.4811320754716981</v>
      </c>
      <c r="I30" s="10">
        <f>G30/D30</f>
        <v>0.40359897172236503</v>
      </c>
      <c r="J30" s="10"/>
      <c r="K30" s="20"/>
    </row>
    <row r="31" spans="1:11" x14ac:dyDescent="0.25">
      <c r="A31" s="21" t="s">
        <v>103</v>
      </c>
      <c r="B31" s="18">
        <v>6800</v>
      </c>
      <c r="C31" s="18" t="s">
        <v>112</v>
      </c>
      <c r="D31" s="18"/>
      <c r="E31" s="18"/>
      <c r="F31" s="18"/>
      <c r="G31" s="9">
        <v>403.09</v>
      </c>
      <c r="H31" s="10">
        <f t="shared" si="0"/>
        <v>5.9277941176470582E-2</v>
      </c>
      <c r="I31" s="10"/>
      <c r="J31" s="9"/>
      <c r="K31" s="20"/>
    </row>
    <row r="32" spans="1:11" x14ac:dyDescent="0.25">
      <c r="A32" s="16" t="s">
        <v>31</v>
      </c>
      <c r="B32" s="18">
        <v>1700</v>
      </c>
      <c r="C32" s="18" t="s">
        <v>16</v>
      </c>
      <c r="D32" s="18"/>
      <c r="E32" s="18"/>
      <c r="F32" s="18"/>
      <c r="G32" s="9">
        <v>932</v>
      </c>
      <c r="H32" s="10">
        <f t="shared" si="0"/>
        <v>0.54823529411764704</v>
      </c>
      <c r="I32" s="9"/>
      <c r="J32" s="9"/>
      <c r="K32" s="7"/>
    </row>
    <row r="33" spans="1:11" x14ac:dyDescent="0.25">
      <c r="A33" s="21" t="s">
        <v>82</v>
      </c>
      <c r="B33" s="18">
        <v>16</v>
      </c>
      <c r="C33" s="17" t="s">
        <v>109</v>
      </c>
      <c r="D33" s="18">
        <v>25.4</v>
      </c>
      <c r="E33" s="18"/>
      <c r="F33" s="17" t="s">
        <v>109</v>
      </c>
      <c r="G33" s="9">
        <v>107.95</v>
      </c>
      <c r="H33" s="11">
        <f t="shared" si="0"/>
        <v>6.7468750000000002</v>
      </c>
      <c r="I33" s="10">
        <f>G33/D33</f>
        <v>4.25</v>
      </c>
      <c r="J33" s="9"/>
      <c r="K33" s="20"/>
    </row>
    <row r="34" spans="1:11" x14ac:dyDescent="0.25">
      <c r="A34" s="16" t="s">
        <v>22</v>
      </c>
      <c r="B34" s="18">
        <v>17</v>
      </c>
      <c r="C34" s="18" t="s">
        <v>16</v>
      </c>
      <c r="D34" s="18"/>
      <c r="E34" s="18"/>
      <c r="F34" s="18" t="s">
        <v>16</v>
      </c>
      <c r="G34" s="9">
        <v>359</v>
      </c>
      <c r="H34" s="11">
        <f t="shared" si="0"/>
        <v>21.117647058823529</v>
      </c>
      <c r="I34" s="9"/>
      <c r="J34" s="9"/>
      <c r="K34" s="7" t="s">
        <v>24</v>
      </c>
    </row>
    <row r="35" spans="1:11" x14ac:dyDescent="0.25">
      <c r="A35" s="21" t="s">
        <v>65</v>
      </c>
      <c r="B35" s="18">
        <v>16.07</v>
      </c>
      <c r="C35" s="17" t="s">
        <v>109</v>
      </c>
      <c r="D35" s="18">
        <v>62.433</v>
      </c>
      <c r="E35" s="18"/>
      <c r="F35" s="22" t="s">
        <v>64</v>
      </c>
      <c r="G35" s="9">
        <v>27.9</v>
      </c>
      <c r="H35" s="11">
        <f t="shared" si="0"/>
        <v>1.7361543248288736</v>
      </c>
      <c r="I35" s="10">
        <f>G35/D35</f>
        <v>0.44687905434625919</v>
      </c>
      <c r="J35" s="10"/>
      <c r="K35" s="20"/>
    </row>
    <row r="36" spans="1:11" x14ac:dyDescent="0.25">
      <c r="A36" s="16" t="s">
        <v>19</v>
      </c>
      <c r="B36" s="18">
        <v>95</v>
      </c>
      <c r="C36" s="17" t="s">
        <v>109</v>
      </c>
      <c r="D36" s="18">
        <v>300</v>
      </c>
      <c r="E36" s="18"/>
      <c r="F36" s="18" t="s">
        <v>16</v>
      </c>
      <c r="G36" s="9">
        <v>363</v>
      </c>
      <c r="H36" s="11">
        <f t="shared" si="0"/>
        <v>3.8210526315789473</v>
      </c>
      <c r="I36" s="10">
        <f>G36/D36</f>
        <v>1.21</v>
      </c>
      <c r="J36" s="9"/>
      <c r="K36" s="7" t="s">
        <v>20</v>
      </c>
    </row>
    <row r="37" spans="1:11" x14ac:dyDescent="0.25">
      <c r="A37" s="21" t="s">
        <v>90</v>
      </c>
      <c r="B37" s="18">
        <v>1.5200000000000001E-3</v>
      </c>
      <c r="C37" s="17" t="s">
        <v>109</v>
      </c>
      <c r="D37" s="18">
        <v>1.7700000000000001E-3</v>
      </c>
      <c r="E37" s="18"/>
      <c r="F37" s="17" t="s">
        <v>109</v>
      </c>
      <c r="G37" s="9"/>
      <c r="H37" s="9"/>
      <c r="I37" s="9"/>
      <c r="J37" s="9"/>
      <c r="K37" s="20"/>
    </row>
    <row r="38" spans="1:11" x14ac:dyDescent="0.25">
      <c r="A38" s="16" t="s">
        <v>23</v>
      </c>
      <c r="B38" s="18">
        <v>72000</v>
      </c>
      <c r="C38" s="18" t="s">
        <v>16</v>
      </c>
      <c r="D38" s="18">
        <v>300000</v>
      </c>
      <c r="E38" s="18"/>
      <c r="F38" s="18" t="s">
        <v>16</v>
      </c>
      <c r="G38" s="9">
        <v>552</v>
      </c>
      <c r="H38" s="10">
        <f t="shared" ref="H38:H45" si="1">G38/B38</f>
        <v>7.6666666666666662E-3</v>
      </c>
      <c r="I38" s="10">
        <f>G38/D38</f>
        <v>1.8400000000000001E-3</v>
      </c>
      <c r="J38" s="10"/>
      <c r="K38" s="7" t="s">
        <v>25</v>
      </c>
    </row>
    <row r="39" spans="1:11" x14ac:dyDescent="0.25">
      <c r="A39" s="16" t="s">
        <v>32</v>
      </c>
      <c r="B39" s="18">
        <v>85</v>
      </c>
      <c r="C39" s="18" t="s">
        <v>16</v>
      </c>
      <c r="D39" s="18">
        <v>2000</v>
      </c>
      <c r="E39" s="18"/>
      <c r="F39" s="18" t="s">
        <v>16</v>
      </c>
      <c r="G39" s="9">
        <v>328</v>
      </c>
      <c r="H39" s="10">
        <f t="shared" si="1"/>
        <v>3.8588235294117648</v>
      </c>
      <c r="I39" s="10">
        <f>G39/D39</f>
        <v>0.16400000000000001</v>
      </c>
      <c r="J39" s="9"/>
      <c r="K39" s="7"/>
    </row>
    <row r="40" spans="1:11" x14ac:dyDescent="0.25">
      <c r="A40" s="21" t="s">
        <v>86</v>
      </c>
      <c r="B40" s="18">
        <v>2.4E-2</v>
      </c>
      <c r="C40" s="17" t="s">
        <v>109</v>
      </c>
      <c r="D40" s="18">
        <v>4.1000000000000002E-2</v>
      </c>
      <c r="E40" s="18"/>
      <c r="F40" s="18"/>
      <c r="G40" s="9">
        <v>5.8700000000000002E-2</v>
      </c>
      <c r="H40" s="10">
        <f t="shared" si="1"/>
        <v>2.4458333333333333</v>
      </c>
      <c r="I40" s="10">
        <f>G40/D40</f>
        <v>1.4317073170731707</v>
      </c>
      <c r="J40" s="9"/>
      <c r="K40" s="20"/>
    </row>
    <row r="41" spans="1:11" x14ac:dyDescent="0.25">
      <c r="A41" s="21" t="s">
        <v>62</v>
      </c>
      <c r="B41" s="18">
        <v>4.718</v>
      </c>
      <c r="C41" s="17" t="s">
        <v>109</v>
      </c>
      <c r="D41" s="18">
        <v>19.847000000000001</v>
      </c>
      <c r="E41" s="18"/>
      <c r="F41" s="22" t="s">
        <v>64</v>
      </c>
      <c r="G41" s="9">
        <v>8</v>
      </c>
      <c r="H41" s="10">
        <f t="shared" si="1"/>
        <v>1.6956337431114878</v>
      </c>
      <c r="I41" s="10">
        <f>G41/D41</f>
        <v>0.40308358945936412</v>
      </c>
      <c r="J41" s="10"/>
      <c r="K41" s="20"/>
    </row>
    <row r="42" spans="1:11" x14ac:dyDescent="0.25">
      <c r="A42" s="21" t="s">
        <v>85</v>
      </c>
      <c r="B42" s="18">
        <v>3.1E-2</v>
      </c>
      <c r="C42" s="17" t="s">
        <v>109</v>
      </c>
      <c r="D42" s="18">
        <v>4.2000000000000003E-2</v>
      </c>
      <c r="E42" s="18"/>
      <c r="F42" s="22" t="s">
        <v>109</v>
      </c>
      <c r="G42" s="9">
        <v>6.0900000000000003E-2</v>
      </c>
      <c r="H42" s="10">
        <f t="shared" si="1"/>
        <v>1.9645161290322581</v>
      </c>
      <c r="I42" s="10">
        <f>G42/D42</f>
        <v>1.45</v>
      </c>
      <c r="J42" s="9"/>
      <c r="K42" s="20"/>
    </row>
    <row r="43" spans="1:11" x14ac:dyDescent="0.25">
      <c r="A43" s="16" t="s">
        <v>26</v>
      </c>
      <c r="B43" s="18">
        <f>0.00071</f>
        <v>7.1000000000000002E-4</v>
      </c>
      <c r="C43" s="18" t="s">
        <v>16</v>
      </c>
      <c r="D43" s="18" t="s">
        <v>40</v>
      </c>
      <c r="E43" s="19">
        <v>7.0000000000000001E-3</v>
      </c>
      <c r="F43" s="18" t="s">
        <v>16</v>
      </c>
      <c r="G43" s="9">
        <v>0.23400000000000001</v>
      </c>
      <c r="H43" s="10">
        <f t="shared" si="1"/>
        <v>329.57746478873241</v>
      </c>
      <c r="I43" s="10"/>
      <c r="J43" s="10">
        <f>G43/E43</f>
        <v>33.428571428571431</v>
      </c>
      <c r="K43" s="7"/>
    </row>
    <row r="44" spans="1:11" x14ac:dyDescent="0.25">
      <c r="A44" s="21" t="s">
        <v>87</v>
      </c>
      <c r="B44" s="18">
        <v>3.98E-3</v>
      </c>
      <c r="C44" s="17" t="s">
        <v>109</v>
      </c>
      <c r="D44" s="18">
        <v>5.0099999999999997E-3</v>
      </c>
      <c r="E44" s="18"/>
      <c r="F44" s="17" t="s">
        <v>109</v>
      </c>
      <c r="G44" s="9">
        <v>6.5269999999999998E-3</v>
      </c>
      <c r="H44" s="10">
        <f t="shared" si="1"/>
        <v>1.6399497487437185</v>
      </c>
      <c r="I44" s="10">
        <f>G44/D44</f>
        <v>1.3027944111776448</v>
      </c>
      <c r="J44" s="9"/>
      <c r="K44" s="20"/>
    </row>
    <row r="45" spans="1:11" x14ac:dyDescent="0.25">
      <c r="A45" s="21" t="s">
        <v>88</v>
      </c>
      <c r="B45" s="18">
        <v>6.9800000000000001E-3</v>
      </c>
      <c r="C45" s="17" t="s">
        <v>109</v>
      </c>
      <c r="D45" s="18">
        <v>8.2799999999999992E-3</v>
      </c>
      <c r="E45" s="18"/>
      <c r="F45" s="17" t="s">
        <v>109</v>
      </c>
      <c r="G45" s="9">
        <v>7.4999999999999997E-3</v>
      </c>
      <c r="H45" s="10">
        <f t="shared" si="1"/>
        <v>1.0744985673352434</v>
      </c>
      <c r="I45" s="10">
        <f>G45/D45</f>
        <v>0.90579710144927539</v>
      </c>
      <c r="J45" s="9"/>
      <c r="K45" s="20"/>
    </row>
    <row r="46" spans="1:11" x14ac:dyDescent="0.25">
      <c r="A46" s="21" t="s">
        <v>99</v>
      </c>
      <c r="B46" s="18"/>
      <c r="C46" s="18"/>
      <c r="D46" s="18"/>
      <c r="E46" s="18"/>
      <c r="F46" s="18"/>
      <c r="G46" s="9"/>
      <c r="H46" s="9"/>
      <c r="I46" s="9"/>
      <c r="J46" s="9"/>
      <c r="K46" s="20"/>
    </row>
    <row r="47" spans="1:11" x14ac:dyDescent="0.25">
      <c r="A47" s="21" t="s">
        <v>100</v>
      </c>
      <c r="B47" s="18"/>
      <c r="C47" s="18"/>
      <c r="D47" s="18"/>
      <c r="E47" s="18"/>
      <c r="F47" s="18"/>
      <c r="G47" s="9"/>
      <c r="H47" s="9"/>
      <c r="I47" s="9"/>
      <c r="J47" s="9"/>
      <c r="K47" s="20"/>
    </row>
    <row r="48" spans="1:11" x14ac:dyDescent="0.25">
      <c r="A48" s="21" t="s">
        <v>83</v>
      </c>
      <c r="B48" s="18">
        <v>0.1</v>
      </c>
      <c r="C48" s="22" t="s">
        <v>108</v>
      </c>
      <c r="D48" s="18"/>
      <c r="E48" s="18"/>
      <c r="F48" s="18"/>
      <c r="G48" s="9"/>
      <c r="H48" s="9"/>
      <c r="I48" s="9"/>
      <c r="J48" s="9"/>
      <c r="K48" s="20"/>
    </row>
    <row r="49" spans="1:11" x14ac:dyDescent="0.25">
      <c r="A49" s="21" t="s">
        <v>101</v>
      </c>
      <c r="B49" s="18"/>
      <c r="C49" s="18"/>
      <c r="D49" s="18"/>
      <c r="E49" s="18"/>
      <c r="F49" s="18"/>
      <c r="G49" s="9"/>
      <c r="H49" s="9"/>
      <c r="I49" s="9"/>
      <c r="J49" s="9"/>
      <c r="K49" s="20"/>
    </row>
    <row r="50" spans="1:11" x14ac:dyDescent="0.25">
      <c r="A50" s="21" t="s">
        <v>66</v>
      </c>
      <c r="B50" s="18">
        <v>1.552</v>
      </c>
      <c r="C50" s="17" t="s">
        <v>109</v>
      </c>
      <c r="D50" s="18">
        <v>7.7069999999999999</v>
      </c>
      <c r="E50" s="18"/>
      <c r="F50" s="22" t="s">
        <v>64</v>
      </c>
      <c r="G50" s="9">
        <v>3.17</v>
      </c>
      <c r="H50" s="10"/>
      <c r="I50" s="10">
        <f>G50/D50</f>
        <v>0.41131438951602439</v>
      </c>
      <c r="J50" s="10"/>
      <c r="K50" s="20"/>
    </row>
    <row r="51" spans="1:11" x14ac:dyDescent="0.25">
      <c r="A51" s="21" t="s">
        <v>93</v>
      </c>
      <c r="B51" s="18">
        <v>4600</v>
      </c>
      <c r="C51" s="18" t="s">
        <v>114</v>
      </c>
      <c r="D51" s="18"/>
      <c r="E51" s="18"/>
      <c r="F51" s="18"/>
      <c r="G51" s="9">
        <v>191</v>
      </c>
      <c r="H51" s="10">
        <f>G51/B51</f>
        <v>4.1521739130434783E-2</v>
      </c>
      <c r="I51" s="9"/>
      <c r="J51" s="9"/>
      <c r="K51" s="20"/>
    </row>
    <row r="52" spans="1:11" x14ac:dyDescent="0.25">
      <c r="A52" s="21" t="s">
        <v>79</v>
      </c>
      <c r="B52" s="18"/>
      <c r="C52" s="18"/>
      <c r="D52" s="18"/>
      <c r="E52" s="18"/>
      <c r="F52" s="18"/>
      <c r="G52" s="9"/>
      <c r="H52" s="9"/>
      <c r="I52" s="9"/>
      <c r="J52" s="9"/>
      <c r="K52" s="20"/>
    </row>
    <row r="53" spans="1:11" x14ac:dyDescent="0.25">
      <c r="A53" s="21" t="s">
        <v>69</v>
      </c>
      <c r="B53" s="18">
        <v>0.10199999999999999</v>
      </c>
      <c r="C53" s="17" t="s">
        <v>109</v>
      </c>
      <c r="D53" s="18">
        <v>0.82699999999999996</v>
      </c>
      <c r="E53" s="18"/>
      <c r="F53" s="22" t="s">
        <v>64</v>
      </c>
      <c r="G53" s="9">
        <v>0.29699999999999999</v>
      </c>
      <c r="H53" s="10"/>
      <c r="I53" s="10">
        <f>G53/D53</f>
        <v>0.35912938331318017</v>
      </c>
      <c r="J53" s="10"/>
      <c r="K53" s="20"/>
    </row>
    <row r="54" spans="1:11" x14ac:dyDescent="0.25">
      <c r="A54" s="21" t="s">
        <v>84</v>
      </c>
      <c r="B54" s="18">
        <v>3.1E-2</v>
      </c>
      <c r="C54" s="18" t="s">
        <v>109</v>
      </c>
      <c r="D54" s="18"/>
      <c r="E54" s="18"/>
      <c r="F54" s="18"/>
      <c r="G54" s="9"/>
      <c r="H54" s="9"/>
      <c r="I54" s="9"/>
      <c r="J54" s="9"/>
      <c r="K54" s="20"/>
    </row>
    <row r="55" spans="1:11" x14ac:dyDescent="0.25">
      <c r="A55" s="21" t="s">
        <v>78</v>
      </c>
      <c r="B55" s="18">
        <v>449.50599999999997</v>
      </c>
      <c r="C55" s="18" t="s">
        <v>109</v>
      </c>
      <c r="D55" s="19">
        <v>0.59934100000000001</v>
      </c>
      <c r="E55" s="18"/>
      <c r="F55" s="18" t="s">
        <v>109</v>
      </c>
      <c r="G55" s="9"/>
      <c r="H55" s="9"/>
      <c r="I55" s="9"/>
      <c r="J55" s="9"/>
      <c r="K55" s="20"/>
    </row>
    <row r="56" spans="1:11" x14ac:dyDescent="0.25">
      <c r="A56" s="21" t="s">
        <v>73</v>
      </c>
      <c r="B56" s="18">
        <v>0.105</v>
      </c>
      <c r="C56" s="18" t="s">
        <v>109</v>
      </c>
      <c r="D56" s="18">
        <v>0.31</v>
      </c>
      <c r="E56" s="18"/>
      <c r="F56" s="22" t="s">
        <v>64</v>
      </c>
      <c r="G56" s="9">
        <v>0.17</v>
      </c>
      <c r="H56" s="10"/>
      <c r="I56" s="10">
        <f>G56/D56</f>
        <v>0.54838709677419362</v>
      </c>
      <c r="J56" s="10"/>
      <c r="K56" s="20"/>
    </row>
    <row r="57" spans="1:11" x14ac:dyDescent="0.25">
      <c r="A57" s="21" t="s">
        <v>94</v>
      </c>
      <c r="B57" s="18"/>
      <c r="C57" s="18"/>
      <c r="D57" s="18"/>
      <c r="E57" s="18"/>
      <c r="F57" s="18"/>
      <c r="G57" s="9"/>
      <c r="H57" s="9"/>
      <c r="I57" s="9"/>
      <c r="J57" s="9"/>
      <c r="K57" s="20"/>
    </row>
    <row r="58" spans="1:11" x14ac:dyDescent="0.25">
      <c r="A58" s="21" t="s">
        <v>102</v>
      </c>
      <c r="B58" s="18">
        <v>24</v>
      </c>
      <c r="C58" s="18" t="s">
        <v>109</v>
      </c>
      <c r="D58" s="18">
        <v>63</v>
      </c>
      <c r="E58" s="18" t="s">
        <v>109</v>
      </c>
      <c r="F58" s="18"/>
      <c r="G58" s="9"/>
      <c r="H58" s="9"/>
      <c r="I58" s="9"/>
      <c r="J58" s="9"/>
      <c r="K58" s="20"/>
    </row>
    <row r="59" spans="1:11" x14ac:dyDescent="0.25">
      <c r="A59" s="21" t="s">
        <v>41</v>
      </c>
      <c r="B59" s="18">
        <v>3.8</v>
      </c>
      <c r="C59" s="18" t="s">
        <v>16</v>
      </c>
      <c r="D59" s="18" t="s">
        <v>40</v>
      </c>
      <c r="E59" s="19"/>
      <c r="F59" s="18"/>
      <c r="G59" s="24">
        <v>4.37</v>
      </c>
      <c r="H59" s="10">
        <f>G59/B59</f>
        <v>1.1500000000000001</v>
      </c>
      <c r="I59" s="9"/>
      <c r="J59" s="10"/>
      <c r="K59" s="7"/>
    </row>
    <row r="60" spans="1:11" x14ac:dyDescent="0.25">
      <c r="A60" s="21" t="s">
        <v>76</v>
      </c>
      <c r="B60" s="18">
        <v>3.1179999999999999</v>
      </c>
      <c r="C60" s="18" t="s">
        <v>109</v>
      </c>
      <c r="D60" s="18">
        <v>32.329000000000001</v>
      </c>
      <c r="E60" s="18"/>
      <c r="F60" s="22" t="s">
        <v>64</v>
      </c>
      <c r="G60" s="9">
        <v>11.9</v>
      </c>
      <c r="H60" s="10"/>
      <c r="I60" s="10">
        <f>G60/D60</f>
        <v>0.36809056883912278</v>
      </c>
      <c r="J60" s="10"/>
      <c r="K60" s="20"/>
    </row>
    <row r="61" spans="1:11" x14ac:dyDescent="0.25">
      <c r="A61" s="21" t="s">
        <v>74</v>
      </c>
      <c r="B61" s="18"/>
      <c r="C61" s="18"/>
      <c r="D61" s="18">
        <v>2.4860000000000002</v>
      </c>
      <c r="E61" s="18"/>
      <c r="F61" s="22" t="s">
        <v>64</v>
      </c>
      <c r="G61" s="9">
        <v>1.03</v>
      </c>
      <c r="H61" s="10"/>
      <c r="I61" s="10">
        <f>G61/D61</f>
        <v>0.41432019308125501</v>
      </c>
      <c r="J61" s="10"/>
      <c r="K61" s="20"/>
    </row>
    <row r="62" spans="1:11" x14ac:dyDescent="0.25">
      <c r="A62" s="16" t="s">
        <v>27</v>
      </c>
      <c r="B62" s="18">
        <v>210</v>
      </c>
      <c r="C62" s="18" t="s">
        <v>16</v>
      </c>
      <c r="D62" s="18">
        <v>1900</v>
      </c>
      <c r="E62" s="18"/>
      <c r="F62" s="18" t="s">
        <v>16</v>
      </c>
      <c r="G62" s="9">
        <v>494</v>
      </c>
      <c r="H62" s="10">
        <f>G62/B62</f>
        <v>2.3523809523809525</v>
      </c>
      <c r="I62" s="10">
        <f>G62/D62</f>
        <v>0.26</v>
      </c>
      <c r="J62" s="9"/>
      <c r="K62" s="7"/>
    </row>
    <row r="63" spans="1:11" x14ac:dyDescent="0.25">
      <c r="A63" s="21" t="s">
        <v>91</v>
      </c>
      <c r="B63" s="18">
        <v>51.823999999999998</v>
      </c>
      <c r="C63" s="18" t="s">
        <v>109</v>
      </c>
      <c r="D63" s="18"/>
      <c r="E63" s="18"/>
      <c r="F63" s="18"/>
      <c r="G63" s="9"/>
      <c r="H63" s="9"/>
      <c r="I63" s="9"/>
      <c r="J63" s="9"/>
      <c r="K63" s="20"/>
    </row>
  </sheetData>
  <autoFilter ref="A1:K63" xr:uid="{42523234-466D-4F62-A4F6-5FA34B93DB92}">
    <sortState xmlns:xlrd2="http://schemas.microsoft.com/office/spreadsheetml/2017/richdata2" ref="A2:K63">
      <sortCondition ref="A1"/>
    </sortState>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B79CC-80D9-4762-BDE0-9891A8B9A0A2}">
  <dimension ref="A2:B12"/>
  <sheetViews>
    <sheetView workbookViewId="0">
      <selection activeCell="L18" sqref="L18"/>
    </sheetView>
  </sheetViews>
  <sheetFormatPr baseColWidth="10" defaultRowHeight="15" x14ac:dyDescent="0.25"/>
  <cols>
    <col min="1" max="1" width="3" bestFit="1" customWidth="1"/>
  </cols>
  <sheetData>
    <row r="2" spans="1:2" x14ac:dyDescent="0.25">
      <c r="A2" s="2" t="s">
        <v>1</v>
      </c>
      <c r="B2" s="2" t="s">
        <v>2</v>
      </c>
    </row>
    <row r="3" spans="1:2" x14ac:dyDescent="0.25">
      <c r="A3">
        <v>1</v>
      </c>
      <c r="B3" s="1" t="s">
        <v>0</v>
      </c>
    </row>
    <row r="4" spans="1:2" x14ac:dyDescent="0.25">
      <c r="A4">
        <v>2</v>
      </c>
      <c r="B4" s="1" t="s">
        <v>13</v>
      </c>
    </row>
    <row r="5" spans="1:2" x14ac:dyDescent="0.25">
      <c r="A5">
        <v>3</v>
      </c>
      <c r="B5" s="1" t="s">
        <v>14</v>
      </c>
    </row>
    <row r="6" spans="1:2" x14ac:dyDescent="0.25">
      <c r="A6">
        <v>4</v>
      </c>
      <c r="B6" s="1" t="s">
        <v>34</v>
      </c>
    </row>
    <row r="7" spans="1:2" x14ac:dyDescent="0.25">
      <c r="A7">
        <v>5</v>
      </c>
      <c r="B7" s="1" t="s">
        <v>38</v>
      </c>
    </row>
    <row r="8" spans="1:2" x14ac:dyDescent="0.25">
      <c r="A8">
        <v>6</v>
      </c>
      <c r="B8" s="1" t="s">
        <v>54</v>
      </c>
    </row>
    <row r="9" spans="1:2" x14ac:dyDescent="0.25">
      <c r="A9">
        <v>7</v>
      </c>
      <c r="B9" s="1" t="s">
        <v>56</v>
      </c>
    </row>
    <row r="10" spans="1:2" x14ac:dyDescent="0.25">
      <c r="A10">
        <v>8</v>
      </c>
      <c r="B10" s="1" t="s">
        <v>59</v>
      </c>
    </row>
    <row r="11" spans="1:2" x14ac:dyDescent="0.25">
      <c r="A11">
        <v>9</v>
      </c>
      <c r="B11" s="1" t="s">
        <v>63</v>
      </c>
    </row>
    <row r="12" spans="1:2" x14ac:dyDescent="0.25">
      <c r="A12">
        <v>10</v>
      </c>
      <c r="B12" s="1"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README</vt:lpstr>
      <vt:lpstr>Table_C.1</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Titouan Greffe</dc:creator>
  <cp:lastModifiedBy>Titouan Greffe</cp:lastModifiedBy>
  <dcterms:created xsi:type="dcterms:W3CDTF">2023-09-29T14:01:14Z</dcterms:created>
  <dcterms:modified xsi:type="dcterms:W3CDTF">2024-11-22T21:54:58Z</dcterms:modified>
</cp:coreProperties>
</file>