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ymtlca0-my.sharepoint.com/personal/marin_pellan_polymtlus_ca/Documents/Desktop/POST_DOC/Data/Scientific_articles/Mervine_2025/"/>
    </mc:Choice>
  </mc:AlternateContent>
  <xr:revisionPtr revIDLastSave="1" documentId="8_{C651D811-B4F9-466C-A941-8156C2BD9E58}" xr6:coauthVersionLast="47" xr6:coauthVersionMax="47" xr10:uidLastSave="{23B73723-46F3-4DCE-8D69-B41D4840C276}"/>
  <bookViews>
    <workbookView xWindow="22932" yWindow="-108" windowWidth="23256" windowHeight="12456" xr2:uid="{0CB45144-F144-465D-9711-6F1CBDCEA597}"/>
  </bookViews>
  <sheets>
    <sheet name="Corrected" sheetId="2" r:id="rId1"/>
    <sheet name="Uncorrected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" i="3" l="1"/>
  <c r="M42" i="3" s="1"/>
  <c r="N42" i="3" s="1"/>
  <c r="I42" i="3"/>
  <c r="L41" i="3"/>
  <c r="M41" i="3" s="1"/>
  <c r="N41" i="3" s="1"/>
  <c r="I41" i="3"/>
  <c r="L40" i="3"/>
  <c r="M40" i="3" s="1"/>
  <c r="N40" i="3" s="1"/>
  <c r="I40" i="3"/>
  <c r="L39" i="3"/>
  <c r="M39" i="3" s="1"/>
  <c r="N39" i="3" s="1"/>
  <c r="P39" i="3" s="1"/>
  <c r="I39" i="3"/>
  <c r="L38" i="3"/>
  <c r="M38" i="3" s="1"/>
  <c r="N38" i="3" s="1"/>
  <c r="I38" i="3"/>
  <c r="L37" i="3"/>
  <c r="M37" i="3" s="1"/>
  <c r="N37" i="3" s="1"/>
  <c r="I37" i="3"/>
  <c r="L36" i="3"/>
  <c r="M36" i="3" s="1"/>
  <c r="N36" i="3" s="1"/>
  <c r="I36" i="3"/>
  <c r="L35" i="3"/>
  <c r="M35" i="3" s="1"/>
  <c r="N35" i="3" s="1"/>
  <c r="I35" i="3"/>
  <c r="L34" i="3"/>
  <c r="M34" i="3" s="1"/>
  <c r="N34" i="3" s="1"/>
  <c r="I34" i="3"/>
  <c r="L33" i="3"/>
  <c r="M33" i="3" s="1"/>
  <c r="N33" i="3" s="1"/>
  <c r="I33" i="3"/>
  <c r="L32" i="3"/>
  <c r="M32" i="3" s="1"/>
  <c r="N32" i="3" s="1"/>
  <c r="I32" i="3"/>
  <c r="L31" i="3"/>
  <c r="M31" i="3" s="1"/>
  <c r="N31" i="3" s="1"/>
  <c r="P31" i="3" s="1"/>
  <c r="I31" i="3"/>
  <c r="L30" i="3"/>
  <c r="M30" i="3" s="1"/>
  <c r="N30" i="3" s="1"/>
  <c r="I30" i="3"/>
  <c r="L29" i="3"/>
  <c r="M29" i="3" s="1"/>
  <c r="N29" i="3" s="1"/>
  <c r="I29" i="3"/>
  <c r="L28" i="3"/>
  <c r="M28" i="3" s="1"/>
  <c r="N28" i="3" s="1"/>
  <c r="I28" i="3"/>
  <c r="L27" i="3"/>
  <c r="M27" i="3" s="1"/>
  <c r="N27" i="3" s="1"/>
  <c r="I27" i="3"/>
  <c r="L26" i="3"/>
  <c r="M26" i="3" s="1"/>
  <c r="N26" i="3" s="1"/>
  <c r="I26" i="3"/>
  <c r="L25" i="3"/>
  <c r="M25" i="3" s="1"/>
  <c r="N25" i="3" s="1"/>
  <c r="I25" i="3"/>
  <c r="L24" i="3"/>
  <c r="M24" i="3" s="1"/>
  <c r="N24" i="3" s="1"/>
  <c r="I24" i="3"/>
  <c r="L21" i="3"/>
  <c r="M21" i="3" s="1"/>
  <c r="N21" i="3" s="1"/>
  <c r="I21" i="3"/>
  <c r="L20" i="3"/>
  <c r="M20" i="3" s="1"/>
  <c r="N20" i="3" s="1"/>
  <c r="I20" i="3"/>
  <c r="L19" i="3"/>
  <c r="M19" i="3" s="1"/>
  <c r="N19" i="3" s="1"/>
  <c r="I19" i="3"/>
  <c r="L18" i="3"/>
  <c r="M18" i="3" s="1"/>
  <c r="N18" i="3" s="1"/>
  <c r="I18" i="3"/>
  <c r="L17" i="3"/>
  <c r="M17" i="3" s="1"/>
  <c r="N17" i="3" s="1"/>
  <c r="I17" i="3"/>
  <c r="L16" i="3"/>
  <c r="M16" i="3" s="1"/>
  <c r="N16" i="3" s="1"/>
  <c r="I16" i="3"/>
  <c r="L15" i="3"/>
  <c r="M15" i="3" s="1"/>
  <c r="N15" i="3" s="1"/>
  <c r="I15" i="3"/>
  <c r="L14" i="3"/>
  <c r="M14" i="3" s="1"/>
  <c r="N14" i="3" s="1"/>
  <c r="I14" i="3"/>
  <c r="L13" i="3"/>
  <c r="M13" i="3" s="1"/>
  <c r="N13" i="3" s="1"/>
  <c r="I13" i="3"/>
  <c r="L12" i="3"/>
  <c r="M12" i="3" s="1"/>
  <c r="N12" i="3" s="1"/>
  <c r="I12" i="3"/>
  <c r="L11" i="3"/>
  <c r="M11" i="3" s="1"/>
  <c r="N11" i="3" s="1"/>
  <c r="I11" i="3"/>
  <c r="L10" i="3"/>
  <c r="M10" i="3" s="1"/>
  <c r="N10" i="3" s="1"/>
  <c r="I10" i="3"/>
  <c r="L9" i="3"/>
  <c r="M9" i="3" s="1"/>
  <c r="N9" i="3" s="1"/>
  <c r="I9" i="3"/>
  <c r="L8" i="3"/>
  <c r="M8" i="3" s="1"/>
  <c r="N8" i="3" s="1"/>
  <c r="I8" i="3"/>
  <c r="L7" i="3"/>
  <c r="M7" i="3" s="1"/>
  <c r="N7" i="3" s="1"/>
  <c r="I7" i="3"/>
  <c r="L6" i="3"/>
  <c r="M6" i="3" s="1"/>
  <c r="N6" i="3" s="1"/>
  <c r="I6" i="3"/>
  <c r="L5" i="3"/>
  <c r="M5" i="3" s="1"/>
  <c r="N5" i="3" s="1"/>
  <c r="I5" i="3"/>
  <c r="L4" i="3"/>
  <c r="M4" i="3" s="1"/>
  <c r="N4" i="3" s="1"/>
  <c r="I4" i="3"/>
  <c r="L3" i="3"/>
  <c r="M3" i="3" s="1"/>
  <c r="N3" i="3" s="1"/>
  <c r="I3" i="3"/>
  <c r="O37" i="3" l="1"/>
  <c r="P37" i="3"/>
  <c r="P36" i="3"/>
  <c r="O36" i="3"/>
  <c r="P33" i="3"/>
  <c r="O33" i="3"/>
  <c r="P30" i="3"/>
  <c r="O30" i="3"/>
  <c r="P24" i="3"/>
  <c r="O24" i="3"/>
  <c r="O40" i="3"/>
  <c r="P40" i="3"/>
  <c r="P25" i="3"/>
  <c r="O25" i="3"/>
  <c r="P34" i="3"/>
  <c r="O34" i="3"/>
  <c r="P41" i="3"/>
  <c r="O41" i="3"/>
  <c r="O38" i="3"/>
  <c r="P38" i="3"/>
  <c r="O35" i="3"/>
  <c r="P35" i="3"/>
  <c r="O32" i="3"/>
  <c r="P32" i="3"/>
  <c r="P26" i="3"/>
  <c r="O26" i="3"/>
  <c r="P27" i="3"/>
  <c r="O27" i="3"/>
  <c r="P28" i="3"/>
  <c r="O28" i="3"/>
  <c r="P29" i="3"/>
  <c r="O29" i="3"/>
  <c r="P42" i="3"/>
  <c r="O42" i="3"/>
  <c r="O31" i="3"/>
  <c r="O39" i="3"/>
  <c r="P6" i="3"/>
  <c r="O6" i="3"/>
  <c r="P9" i="3"/>
  <c r="O9" i="3"/>
  <c r="P18" i="3"/>
  <c r="O18" i="3"/>
  <c r="P11" i="3"/>
  <c r="O11" i="3"/>
  <c r="P19" i="3"/>
  <c r="O19" i="3"/>
  <c r="P15" i="3"/>
  <c r="O15" i="3"/>
  <c r="P17" i="3"/>
  <c r="O17" i="3"/>
  <c r="P10" i="3"/>
  <c r="O10" i="3"/>
  <c r="P4" i="3"/>
  <c r="O4" i="3"/>
  <c r="P12" i="3"/>
  <c r="O12" i="3"/>
  <c r="P14" i="3"/>
  <c r="O14" i="3"/>
  <c r="P7" i="3"/>
  <c r="O7" i="3"/>
  <c r="P8" i="3"/>
  <c r="O8" i="3"/>
  <c r="P16" i="3"/>
  <c r="O16" i="3"/>
  <c r="P3" i="3"/>
  <c r="O3" i="3"/>
  <c r="P5" i="3"/>
  <c r="O5" i="3"/>
  <c r="P20" i="3"/>
  <c r="O20" i="3"/>
  <c r="P13" i="3"/>
  <c r="O13" i="3"/>
  <c r="O21" i="3"/>
  <c r="P21" i="3"/>
  <c r="D36" i="2"/>
  <c r="I36" i="2" s="1"/>
  <c r="L41" i="2"/>
  <c r="L14" i="2"/>
  <c r="L13" i="2"/>
  <c r="L12" i="2"/>
  <c r="L11" i="2"/>
  <c r="L10" i="2"/>
  <c r="L35" i="2"/>
  <c r="L34" i="2"/>
  <c r="L28" i="2"/>
  <c r="L27" i="2"/>
  <c r="L5" i="2"/>
  <c r="L4" i="2"/>
  <c r="L25" i="2"/>
  <c r="L19" i="2"/>
  <c r="L38" i="2"/>
  <c r="L15" i="2"/>
  <c r="L37" i="2"/>
  <c r="L30" i="2"/>
  <c r="L29" i="2"/>
  <c r="L6" i="2"/>
  <c r="L42" i="2"/>
  <c r="L8" i="2"/>
  <c r="L7" i="2"/>
  <c r="L31" i="2"/>
  <c r="L32" i="2"/>
  <c r="L9" i="2"/>
  <c r="L33" i="2"/>
  <c r="L39" i="2"/>
  <c r="L16" i="2"/>
  <c r="M16" i="2" s="1"/>
  <c r="N16" i="2" s="1"/>
  <c r="L17" i="2"/>
  <c r="L40" i="2"/>
  <c r="L18" i="2"/>
  <c r="M18" i="2" s="1"/>
  <c r="L24" i="2"/>
  <c r="L26" i="2"/>
  <c r="L36" i="2"/>
  <c r="L20" i="2"/>
  <c r="L21" i="2"/>
  <c r="L3" i="2"/>
  <c r="O16" i="2" l="1"/>
  <c r="P16" i="2"/>
  <c r="I16" i="2"/>
  <c r="D24" i="2"/>
  <c r="I24" i="2" s="1"/>
  <c r="D25" i="2"/>
  <c r="D4" i="2"/>
  <c r="I4" i="2" s="1"/>
  <c r="D26" i="2"/>
  <c r="I26" i="2" s="1"/>
  <c r="D5" i="2"/>
  <c r="D27" i="2"/>
  <c r="I27" i="2" s="1"/>
  <c r="D28" i="2"/>
  <c r="I28" i="2" s="1"/>
  <c r="D6" i="2"/>
  <c r="I6" i="2" s="1"/>
  <c r="D29" i="2"/>
  <c r="I29" i="2" s="1"/>
  <c r="D30" i="2"/>
  <c r="I30" i="2" s="1"/>
  <c r="D7" i="2"/>
  <c r="I7" i="2" s="1"/>
  <c r="D31" i="2"/>
  <c r="I31" i="2" s="1"/>
  <c r="D32" i="2"/>
  <c r="I32" i="2" s="1"/>
  <c r="D8" i="2"/>
  <c r="I8" i="2" s="1"/>
  <c r="D9" i="2"/>
  <c r="I9" i="2" s="1"/>
  <c r="D33" i="2"/>
  <c r="I33" i="2" s="1"/>
  <c r="D34" i="2"/>
  <c r="I34" i="2" s="1"/>
  <c r="D35" i="2"/>
  <c r="I35" i="2" s="1"/>
  <c r="D10" i="2"/>
  <c r="I10" i="2" s="1"/>
  <c r="D11" i="2"/>
  <c r="I11" i="2" s="1"/>
  <c r="D12" i="2"/>
  <c r="I12" i="2" s="1"/>
  <c r="D13" i="2"/>
  <c r="I13" i="2" s="1"/>
  <c r="D37" i="2"/>
  <c r="I37" i="2" s="1"/>
  <c r="D14" i="2"/>
  <c r="I14" i="2" s="1"/>
  <c r="D15" i="2"/>
  <c r="I15" i="2" s="1"/>
  <c r="D38" i="2"/>
  <c r="I38" i="2" s="1"/>
  <c r="D39" i="2"/>
  <c r="I39" i="2" s="1"/>
  <c r="D3" i="2"/>
  <c r="I3" i="2" s="1"/>
  <c r="D20" i="2"/>
  <c r="D21" i="2"/>
  <c r="I21" i="2" s="1"/>
  <c r="D40" i="2"/>
  <c r="I40" i="2" s="1"/>
  <c r="D42" i="2"/>
  <c r="I42" i="2" s="1"/>
  <c r="D17" i="2"/>
  <c r="I17" i="2" s="1"/>
  <c r="D41" i="2"/>
  <c r="I41" i="2" s="1"/>
  <c r="I18" i="2"/>
  <c r="D19" i="2"/>
  <c r="I19" i="2" s="1"/>
  <c r="M3" i="2" l="1"/>
  <c r="N3" i="2" s="1"/>
  <c r="M32" i="2"/>
  <c r="N32" i="2" s="1"/>
  <c r="M29" i="2"/>
  <c r="M31" i="2"/>
  <c r="M12" i="2"/>
  <c r="M8" i="2"/>
  <c r="M10" i="2"/>
  <c r="M30" i="2"/>
  <c r="M21" i="2"/>
  <c r="M28" i="2"/>
  <c r="M34" i="2"/>
  <c r="M11" i="2"/>
  <c r="M41" i="2"/>
  <c r="I5" i="2"/>
  <c r="M5" i="2"/>
  <c r="N5" i="2" s="1"/>
  <c r="M27" i="2"/>
  <c r="N27" i="2" s="1"/>
  <c r="I25" i="2"/>
  <c r="M25" i="2"/>
  <c r="N25" i="2" s="1"/>
  <c r="M35" i="2"/>
  <c r="N35" i="2" s="1"/>
  <c r="M24" i="2"/>
  <c r="N24" i="2" s="1"/>
  <c r="O24" i="2" s="1"/>
  <c r="M9" i="2"/>
  <c r="N9" i="2" s="1"/>
  <c r="M38" i="2"/>
  <c r="N38" i="2" s="1"/>
  <c r="N18" i="2"/>
  <c r="M37" i="2"/>
  <c r="N37" i="2" s="1"/>
  <c r="M13" i="2"/>
  <c r="N13" i="2" s="1"/>
  <c r="M14" i="2"/>
  <c r="N14" i="2" s="1"/>
  <c r="I20" i="2"/>
  <c r="M20" i="2"/>
  <c r="N20" i="2" s="1"/>
  <c r="M6" i="2"/>
  <c r="N6" i="2" s="1"/>
  <c r="M40" i="2"/>
  <c r="N40" i="2" s="1"/>
  <c r="M33" i="2"/>
  <c r="N33" i="2" s="1"/>
  <c r="M39" i="2"/>
  <c r="N39" i="2" s="1"/>
  <c r="M36" i="2"/>
  <c r="N36" i="2" s="1"/>
  <c r="M17" i="2"/>
  <c r="N17" i="2" s="1"/>
  <c r="M15" i="2"/>
  <c r="N15" i="2" s="1"/>
  <c r="M19" i="2"/>
  <c r="N19" i="2" s="1"/>
  <c r="M26" i="2"/>
  <c r="N26" i="2" s="1"/>
  <c r="M7" i="2"/>
  <c r="N7" i="2" s="1"/>
  <c r="M42" i="2"/>
  <c r="N42" i="2" s="1"/>
  <c r="M4" i="2"/>
  <c r="N4" i="2" s="1"/>
  <c r="N34" i="2" l="1"/>
  <c r="O34" i="2" s="1"/>
  <c r="N21" i="2"/>
  <c r="O21" i="2" s="1"/>
  <c r="N10" i="2"/>
  <c r="P10" i="2" s="1"/>
  <c r="N11" i="2"/>
  <c r="O11" i="2" s="1"/>
  <c r="N41" i="2"/>
  <c r="O41" i="2" s="1"/>
  <c r="N28" i="2"/>
  <c r="P28" i="2" s="1"/>
  <c r="N8" i="2"/>
  <c r="P8" i="2" s="1"/>
  <c r="N12" i="2"/>
  <c r="O12" i="2" s="1"/>
  <c r="N29" i="2"/>
  <c r="P29" i="2" s="1"/>
  <c r="N30" i="2"/>
  <c r="O30" i="2" s="1"/>
  <c r="N31" i="2"/>
  <c r="P31" i="2" s="1"/>
  <c r="P3" i="2"/>
  <c r="O3" i="2"/>
  <c r="P21" i="2"/>
  <c r="P32" i="2"/>
  <c r="O32" i="2"/>
  <c r="O18" i="2"/>
  <c r="P18" i="2"/>
  <c r="O17" i="2"/>
  <c r="P17" i="2"/>
  <c r="P39" i="2"/>
  <c r="O39" i="2"/>
  <c r="P35" i="2"/>
  <c r="O35" i="2"/>
  <c r="O7" i="2"/>
  <c r="P7" i="2"/>
  <c r="P38" i="2"/>
  <c r="O38" i="2"/>
  <c r="P6" i="2"/>
  <c r="O6" i="2"/>
  <c r="P4" i="2"/>
  <c r="O4" i="2"/>
  <c r="P14" i="2"/>
  <c r="O14" i="2"/>
  <c r="O36" i="2"/>
  <c r="P36" i="2"/>
  <c r="P24" i="2"/>
  <c r="P20" i="2"/>
  <c r="O20" i="2"/>
  <c r="P9" i="2"/>
  <c r="O9" i="2"/>
  <c r="O42" i="2"/>
  <c r="P42" i="2"/>
  <c r="O26" i="2"/>
  <c r="P26" i="2"/>
  <c r="O15" i="2"/>
  <c r="P15" i="2"/>
  <c r="O5" i="2"/>
  <c r="P5" i="2"/>
  <c r="O33" i="2"/>
  <c r="P33" i="2"/>
  <c r="O40" i="2"/>
  <c r="P40" i="2"/>
  <c r="O25" i="2"/>
  <c r="P25" i="2"/>
  <c r="O19" i="2"/>
  <c r="P19" i="2"/>
  <c r="O27" i="2"/>
  <c r="P27" i="2"/>
  <c r="P13" i="2"/>
  <c r="O13" i="2"/>
  <c r="O37" i="2"/>
  <c r="P37" i="2"/>
  <c r="P34" i="2" l="1"/>
  <c r="P11" i="2"/>
  <c r="P30" i="2"/>
  <c r="O31" i="2"/>
  <c r="O10" i="2"/>
  <c r="O29" i="2"/>
  <c r="P41" i="2"/>
  <c r="O28" i="2"/>
  <c r="P12" i="2"/>
  <c r="O8" i="2"/>
</calcChain>
</file>

<file path=xl/sharedStrings.xml><?xml version="1.0" encoding="utf-8"?>
<sst xmlns="http://schemas.openxmlformats.org/spreadsheetml/2006/main" count="340" uniqueCount="84">
  <si>
    <t>Mine Site:</t>
  </si>
  <si>
    <t>Country:</t>
  </si>
  <si>
    <t>Mine Type:</t>
  </si>
  <si>
    <r>
      <t>Land Disturbance Area (m</t>
    </r>
    <r>
      <rPr>
        <b/>
        <vertAlign val="super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>):</t>
    </r>
  </si>
  <si>
    <r>
      <t>Land Disturbance (km</t>
    </r>
    <r>
      <rPr>
        <b/>
        <vertAlign val="super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>):</t>
    </r>
  </si>
  <si>
    <t>Cumulative Production to 2020 (t nickel):</t>
  </si>
  <si>
    <t>Cumulative Production to 2020 (Mt nickel):</t>
  </si>
  <si>
    <t>Cumulative Production Data Source:</t>
  </si>
  <si>
    <r>
      <t>Land Transformation Factor (m</t>
    </r>
    <r>
      <rPr>
        <b/>
        <vertAlign val="super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 xml:space="preserve"> / t nickel):</t>
    </r>
  </si>
  <si>
    <t>Aboveground Biomass - Average in 5 km Buffer (t C / ha):</t>
  </si>
  <si>
    <t>Belowground Biomass - Average in 5 km Buffer (t C / ha):</t>
  </si>
  <si>
    <t>Aboveground and Belowground Biomass - Average in 5 km Buffer (t C / ha):</t>
  </si>
  <si>
    <t>Total Biomass Carbon Loss (t C):</t>
  </si>
  <si>
    <r>
      <t>Total Biomass Carbon Loss (t CO</t>
    </r>
    <r>
      <rPr>
        <b/>
        <vertAlign val="sub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>e):</t>
    </r>
  </si>
  <si>
    <r>
      <t>Total Biomass Carbon Loss (Mt CO</t>
    </r>
    <r>
      <rPr>
        <b/>
        <vertAlign val="sub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>e):</t>
    </r>
  </si>
  <si>
    <r>
      <t>t CO</t>
    </r>
    <r>
      <rPr>
        <b/>
        <vertAlign val="sub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>e / t nickel:</t>
    </r>
  </si>
  <si>
    <t>Sulfides:</t>
  </si>
  <si>
    <t>Aguablanca</t>
  </si>
  <si>
    <t>Spain</t>
  </si>
  <si>
    <t>Open Pit and Underground</t>
  </si>
  <si>
    <t>S&amp;P Database</t>
  </si>
  <si>
    <t>Avebury</t>
  </si>
  <si>
    <t>Australia</t>
  </si>
  <si>
    <t>Underground</t>
  </si>
  <si>
    <t>Mudd and Jowitt (2022)</t>
  </si>
  <si>
    <t>Bucko Lake</t>
  </si>
  <si>
    <t>Canada</t>
  </si>
  <si>
    <t>Eagle</t>
  </si>
  <si>
    <t>USA</t>
  </si>
  <si>
    <t>Flying Fox-Forrestania</t>
  </si>
  <si>
    <t>Hitura</t>
  </si>
  <si>
    <t>Finland</t>
  </si>
  <si>
    <t>Kevitsa</t>
  </si>
  <si>
    <t>Open Pit</t>
  </si>
  <si>
    <t xml:space="preserve">Mount Keith </t>
  </si>
  <si>
    <t>Nkomati</t>
  </si>
  <si>
    <t>South Africa</t>
  </si>
  <si>
    <t xml:space="preserve">Norilsk-Talnakh </t>
  </si>
  <si>
    <t>Russia</t>
  </si>
  <si>
    <t>Barnes et al. (2020)</t>
  </si>
  <si>
    <t>Nova-Bollinger</t>
  </si>
  <si>
    <t>Phoenix and Selebi-Phikwe</t>
  </si>
  <si>
    <t>Botswana</t>
  </si>
  <si>
    <t>Raglan</t>
  </si>
  <si>
    <t xml:space="preserve">Santa Rita </t>
  </si>
  <si>
    <t>Brazil</t>
  </si>
  <si>
    <t>Savannah</t>
  </si>
  <si>
    <t>Sudbury Basin</t>
  </si>
  <si>
    <t>Ta Khoa / Ban Phuc</t>
  </si>
  <si>
    <t>Vietnam</t>
  </si>
  <si>
    <t xml:space="preserve">Thompson </t>
  </si>
  <si>
    <t>Voisey's Bay</t>
  </si>
  <si>
    <t>Laterites:</t>
  </si>
  <si>
    <t>Murrin Murrin</t>
  </si>
  <si>
    <t>Onca Puma</t>
  </si>
  <si>
    <t>Ramu</t>
  </si>
  <si>
    <t>Papua New Guinea</t>
  </si>
  <si>
    <t>Ravensthorpe</t>
  </si>
  <si>
    <t>Sorowako</t>
  </si>
  <si>
    <t>Indonesia</t>
  </si>
  <si>
    <t>Tagaung Taung</t>
  </si>
  <si>
    <t>Myanmar</t>
  </si>
  <si>
    <t>Weda Bay</t>
  </si>
  <si>
    <t xml:space="preserve">All New Caledonia </t>
  </si>
  <si>
    <t>New Caledonia</t>
  </si>
  <si>
    <t>Updated from Mudd and Jowitt (2022)</t>
  </si>
  <si>
    <t>Ambatovy</t>
  </si>
  <si>
    <t>Madagascar</t>
  </si>
  <si>
    <t>Barro Alto</t>
  </si>
  <si>
    <t>Cerro Matoso</t>
  </si>
  <si>
    <t>Colombia</t>
  </si>
  <si>
    <t xml:space="preserve">Codemin </t>
  </si>
  <si>
    <t>Falcondo</t>
  </si>
  <si>
    <t>Dominican Republic</t>
  </si>
  <si>
    <t>Fenix</t>
  </si>
  <si>
    <t>Gautemala</t>
  </si>
  <si>
    <t>Gordes</t>
  </si>
  <si>
    <t>Turkey</t>
  </si>
  <si>
    <t>Goro</t>
  </si>
  <si>
    <t xml:space="preserve">Koniambo </t>
  </si>
  <si>
    <t>Loma de Niquel</t>
  </si>
  <si>
    <t>Venezuela</t>
  </si>
  <si>
    <t>Moa Bay and Punta Gorda</t>
  </si>
  <si>
    <t>Cuba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</si>
</sst>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vertAlign val="subscript"/>
      <sz val="11"/>
      <color theme="1"/>
      <name val="Arial"/>
      <family val="2"/>
    </font>
    <font>
      <sz val="11"/>
      <name val="Arial"/>
      <family val="2"/>
    </font>
    <font>
      <b/>
      <vertAlign val="superscript"/>
      <sz val="11"/>
      <color theme="1"/>
      <name val="Arial"/>
      <family val="2"/>
    </font>
    <font>
      <i/>
      <u/>
      <sz val="11"/>
      <name val="Arial"/>
      <family val="2"/>
    </font>
    <font>
      <i/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1" fontId="1" fillId="0" borderId="0" xfId="0" applyNumberFormat="1" applyFont="1"/>
    <xf numFmtId="0" fontId="6" fillId="0" borderId="0" xfId="0" applyFont="1"/>
    <xf numFmtId="0" fontId="7" fillId="0" borderId="0" xfId="0" applyFont="1"/>
    <xf numFmtId="2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2" borderId="0" xfId="0" applyFont="1" applyFill="1"/>
    <xf numFmtId="2" fontId="1" fillId="2" borderId="0" xfId="0" applyNumberFormat="1" applyFont="1" applyFill="1"/>
    <xf numFmtId="0" fontId="1" fillId="2" borderId="0" xfId="0" applyFont="1" applyFill="1" applyAlignment="1">
      <alignment horizontal="center"/>
    </xf>
    <xf numFmtId="1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3A2AF-3119-4249-8B57-E5124E00854D}">
  <dimension ref="A1:P42"/>
  <sheetViews>
    <sheetView tabSelected="1" topLeftCell="L1" workbookViewId="0">
      <selection activeCell="A21" activeCellId="4" sqref="A5:XFD5 A15:XFD15 A18:XFD18 A20:XFD20 A21:XFD21"/>
    </sheetView>
  </sheetViews>
  <sheetFormatPr defaultColWidth="9.109375" defaultRowHeight="13.8" x14ac:dyDescent="0.25"/>
  <cols>
    <col min="1" max="1" width="32.5546875" style="3" customWidth="1"/>
    <col min="2" max="2" width="14.5546875" style="3" customWidth="1"/>
    <col min="3" max="3" width="24.44140625" style="3" customWidth="1"/>
    <col min="4" max="4" width="40.109375" style="3" customWidth="1"/>
    <col min="5" max="5" width="26.88671875" style="3" customWidth="1"/>
    <col min="6" max="6" width="40.77734375" style="3" customWidth="1"/>
    <col min="7" max="7" width="40" style="3" customWidth="1"/>
    <col min="8" max="8" width="37.6640625" style="3" customWidth="1"/>
    <col min="9" max="9" width="42.44140625" style="3" customWidth="1"/>
    <col min="10" max="10" width="61.88671875" style="3" customWidth="1"/>
    <col min="11" max="11" width="56.88671875" style="3" customWidth="1"/>
    <col min="12" max="12" width="79.109375" style="3" customWidth="1"/>
    <col min="13" max="13" width="41.6640625" style="3" customWidth="1"/>
    <col min="14" max="14" width="39.44140625" style="3" customWidth="1"/>
    <col min="15" max="15" width="38.77734375" style="3" customWidth="1"/>
    <col min="16" max="16" width="19.77734375" style="3" customWidth="1"/>
    <col min="17" max="16384" width="9.109375" style="3"/>
  </cols>
  <sheetData>
    <row r="1" spans="1:16" s="4" customFormat="1" ht="17.39999999999999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4.4" x14ac:dyDescent="0.3">
      <c r="A2" s="7" t="s">
        <v>16</v>
      </c>
      <c r="B2" s="1"/>
      <c r="C2" s="1"/>
      <c r="D2" s="2"/>
      <c r="E2" s="2"/>
      <c r="F2" s="2"/>
      <c r="G2" s="2"/>
      <c r="H2" s="2"/>
      <c r="I2" s="1"/>
      <c r="J2" s="2"/>
      <c r="K2" s="2"/>
      <c r="L2" s="2"/>
      <c r="M2" s="2"/>
      <c r="N2" s="2"/>
      <c r="O2" s="2"/>
      <c r="P2" s="2"/>
    </row>
    <row r="3" spans="1:16" x14ac:dyDescent="0.25">
      <c r="A3" s="3" t="s">
        <v>17</v>
      </c>
      <c r="B3" s="3" t="s">
        <v>18</v>
      </c>
      <c r="C3" s="3" t="s">
        <v>19</v>
      </c>
      <c r="D3" s="3">
        <f>E3*1000000</f>
        <v>2977335</v>
      </c>
      <c r="E3" s="3">
        <v>2.9773350000000001</v>
      </c>
      <c r="F3" s="3">
        <v>66659</v>
      </c>
      <c r="G3" s="9">
        <v>6.6658999999999996E-2</v>
      </c>
      <c r="H3" s="4" t="s">
        <v>20</v>
      </c>
      <c r="I3" s="6">
        <f t="shared" ref="I3:I21" si="0">D3/F3</f>
        <v>44.665161493571759</v>
      </c>
      <c r="J3" s="9">
        <v>7.9098273103296499</v>
      </c>
      <c r="K3" s="9">
        <v>5.8894074250637569</v>
      </c>
      <c r="L3" s="9">
        <f t="shared" ref="L3:L9" si="1">J3+K3</f>
        <v>13.799234735393407</v>
      </c>
      <c r="M3" s="9">
        <f t="shared" ref="M3:M21" si="2">L3*(D3/10000)</f>
        <v>4108.4944550902528</v>
      </c>
      <c r="N3" s="9">
        <f>M3*3.67</f>
        <v>15078.174650181227</v>
      </c>
      <c r="O3" s="9">
        <f>N3/1000000</f>
        <v>1.5078174650181226E-2</v>
      </c>
      <c r="P3" s="9">
        <f>N3/F3</f>
        <v>0.22619863259546688</v>
      </c>
    </row>
    <row r="4" spans="1:16" x14ac:dyDescent="0.25">
      <c r="A4" s="3" t="s">
        <v>21</v>
      </c>
      <c r="B4" s="3" t="s">
        <v>22</v>
      </c>
      <c r="C4" s="3" t="s">
        <v>23</v>
      </c>
      <c r="D4" s="3">
        <f t="shared" ref="D4:D9" si="3">E4*1000000</f>
        <v>807591</v>
      </c>
      <c r="E4" s="3">
        <v>0.80759099999999995</v>
      </c>
      <c r="F4" s="6">
        <v>2862.3</v>
      </c>
      <c r="G4" s="9">
        <v>2.8623000000000003E-3</v>
      </c>
      <c r="H4" s="4" t="s">
        <v>24</v>
      </c>
      <c r="I4" s="6">
        <f t="shared" si="0"/>
        <v>282.14757362959858</v>
      </c>
      <c r="J4" s="9">
        <v>84.130471858718096</v>
      </c>
      <c r="K4" s="9">
        <v>16.853545694923106</v>
      </c>
      <c r="L4" s="9">
        <f t="shared" si="1"/>
        <v>100.98401755364119</v>
      </c>
      <c r="M4" s="9">
        <f t="shared" si="2"/>
        <v>8155.3783720162646</v>
      </c>
      <c r="N4" s="9">
        <f t="shared" ref="N4:N9" si="4">M4*3.67</f>
        <v>29930.238625299691</v>
      </c>
      <c r="O4" s="9">
        <f t="shared" ref="O4:O9" si="5">N4/1000000</f>
        <v>2.9930238625299692E-2</v>
      </c>
      <c r="P4" s="9">
        <f t="shared" ref="P4:P9" si="6">N4/F4</f>
        <v>10.456709158823216</v>
      </c>
    </row>
    <row r="5" spans="1:16" s="12" customFormat="1" x14ac:dyDescent="0.25">
      <c r="A5" s="12" t="s">
        <v>25</v>
      </c>
      <c r="B5" s="12" t="s">
        <v>26</v>
      </c>
      <c r="C5" s="12" t="s">
        <v>23</v>
      </c>
      <c r="D5" s="12">
        <f t="shared" si="3"/>
        <v>1250902</v>
      </c>
      <c r="E5" s="12">
        <v>1.250902</v>
      </c>
      <c r="F5" s="12">
        <v>3142</v>
      </c>
      <c r="G5" s="13">
        <v>3.1419999999999998E-3</v>
      </c>
      <c r="H5" s="14" t="s">
        <v>20</v>
      </c>
      <c r="I5" s="15">
        <f t="shared" si="0"/>
        <v>398.12285168682365</v>
      </c>
      <c r="J5" s="13">
        <v>18.583295070529335</v>
      </c>
      <c r="K5" s="13">
        <v>9.0855066301926328</v>
      </c>
      <c r="L5" s="13">
        <f t="shared" si="1"/>
        <v>27.668801700721968</v>
      </c>
      <c r="M5" s="13">
        <f t="shared" si="2"/>
        <v>3461.0959385036508</v>
      </c>
      <c r="N5" s="13">
        <f t="shared" si="4"/>
        <v>12702.222094308398</v>
      </c>
      <c r="O5" s="13">
        <f t="shared" si="5"/>
        <v>1.2702222094308397E-2</v>
      </c>
      <c r="P5" s="13">
        <f t="shared" si="6"/>
        <v>4.0427186805564599</v>
      </c>
    </row>
    <row r="6" spans="1:16" x14ac:dyDescent="0.25">
      <c r="A6" s="3" t="s">
        <v>27</v>
      </c>
      <c r="B6" s="3" t="s">
        <v>28</v>
      </c>
      <c r="C6" s="3" t="s">
        <v>23</v>
      </c>
      <c r="D6" s="3">
        <f t="shared" si="3"/>
        <v>555520</v>
      </c>
      <c r="E6" s="3">
        <v>0.55552000000000001</v>
      </c>
      <c r="F6" s="3">
        <v>125325</v>
      </c>
      <c r="G6" s="9">
        <v>0.12532499999999999</v>
      </c>
      <c r="H6" s="4" t="s">
        <v>20</v>
      </c>
      <c r="I6" s="6">
        <f t="shared" si="0"/>
        <v>4.4326351486136044</v>
      </c>
      <c r="J6" s="9">
        <v>35.954603586722222</v>
      </c>
      <c r="K6" s="9">
        <v>10.220363283060397</v>
      </c>
      <c r="L6" s="9">
        <f t="shared" si="1"/>
        <v>46.174966869782622</v>
      </c>
      <c r="M6" s="9">
        <f t="shared" si="2"/>
        <v>2565.1117595501642</v>
      </c>
      <c r="N6" s="9">
        <f t="shared" si="4"/>
        <v>9413.9601575491015</v>
      </c>
      <c r="O6" s="9">
        <f t="shared" si="5"/>
        <v>9.4139601575491012E-3</v>
      </c>
      <c r="P6" s="9">
        <f t="shared" si="6"/>
        <v>7.5116378675835635E-2</v>
      </c>
    </row>
    <row r="7" spans="1:16" x14ac:dyDescent="0.25">
      <c r="A7" s="3" t="s">
        <v>29</v>
      </c>
      <c r="B7" s="3" t="s">
        <v>22</v>
      </c>
      <c r="C7" s="3" t="s">
        <v>19</v>
      </c>
      <c r="D7" s="3">
        <f t="shared" si="3"/>
        <v>3376457</v>
      </c>
      <c r="E7" s="3">
        <v>3.3764569999999998</v>
      </c>
      <c r="F7" s="6">
        <v>326294.5344</v>
      </c>
      <c r="G7" s="9">
        <v>0.3262945344</v>
      </c>
      <c r="H7" s="4" t="s">
        <v>24</v>
      </c>
      <c r="I7" s="6">
        <f t="shared" si="0"/>
        <v>10.34788096039895</v>
      </c>
      <c r="J7" s="9">
        <v>37.080373114892048</v>
      </c>
      <c r="K7" s="9">
        <v>21.617155839513632</v>
      </c>
      <c r="L7" s="9">
        <f t="shared" si="1"/>
        <v>58.697528954405684</v>
      </c>
      <c r="M7" s="9">
        <f t="shared" si="2"/>
        <v>19818.968252080573</v>
      </c>
      <c r="N7" s="9">
        <f t="shared" si="4"/>
        <v>72735.613485135706</v>
      </c>
      <c r="O7" s="9">
        <f t="shared" si="5"/>
        <v>7.27356134851357E-2</v>
      </c>
      <c r="P7" s="9">
        <f t="shared" si="6"/>
        <v>0.22291398052034214</v>
      </c>
    </row>
    <row r="8" spans="1:16" x14ac:dyDescent="0.25">
      <c r="A8" s="3" t="s">
        <v>30</v>
      </c>
      <c r="B8" s="3" t="s">
        <v>31</v>
      </c>
      <c r="C8" s="3" t="s">
        <v>19</v>
      </c>
      <c r="D8" s="3">
        <f t="shared" si="3"/>
        <v>2545116</v>
      </c>
      <c r="E8" s="3">
        <v>2.5451160000000002</v>
      </c>
      <c r="F8" s="6">
        <v>90369.41</v>
      </c>
      <c r="G8" s="9">
        <v>9.0369409999999997E-2</v>
      </c>
      <c r="H8" s="4" t="s">
        <v>24</v>
      </c>
      <c r="I8" s="6">
        <f t="shared" si="0"/>
        <v>28.163468147020101</v>
      </c>
      <c r="J8" s="9">
        <v>20.466384546572485</v>
      </c>
      <c r="K8" s="9">
        <v>12.767264783304853</v>
      </c>
      <c r="L8" s="9">
        <f t="shared" si="1"/>
        <v>33.233649329877338</v>
      </c>
      <c r="M8" s="9">
        <f t="shared" si="2"/>
        <v>8458.3492647860094</v>
      </c>
      <c r="N8" s="9">
        <f t="shared" si="4"/>
        <v>31042.141801764654</v>
      </c>
      <c r="O8" s="9">
        <f t="shared" si="5"/>
        <v>3.1042141801764653E-2</v>
      </c>
      <c r="P8" s="9">
        <f t="shared" si="6"/>
        <v>0.34350276052222378</v>
      </c>
    </row>
    <row r="9" spans="1:16" x14ac:dyDescent="0.25">
      <c r="A9" s="3" t="s">
        <v>32</v>
      </c>
      <c r="B9" s="3" t="s">
        <v>31</v>
      </c>
      <c r="C9" s="3" t="s">
        <v>33</v>
      </c>
      <c r="D9" s="3">
        <f t="shared" si="3"/>
        <v>11276259</v>
      </c>
      <c r="E9" s="3">
        <v>11.276259</v>
      </c>
      <c r="F9" s="3">
        <v>89995</v>
      </c>
      <c r="G9" s="9">
        <v>8.9995000000000006E-2</v>
      </c>
      <c r="H9" s="4" t="s">
        <v>24</v>
      </c>
      <c r="I9" s="6">
        <f t="shared" si="0"/>
        <v>125.29872770709484</v>
      </c>
      <c r="J9" s="9">
        <v>17.995073607480421</v>
      </c>
      <c r="K9" s="9">
        <v>13.145238943314672</v>
      </c>
      <c r="L9" s="9">
        <f t="shared" si="1"/>
        <v>31.140312550795095</v>
      </c>
      <c r="M9" s="9">
        <f t="shared" si="2"/>
        <v>35114.622966371615</v>
      </c>
      <c r="N9" s="9">
        <f t="shared" si="4"/>
        <v>128870.66628658383</v>
      </c>
      <c r="O9" s="9">
        <f t="shared" si="5"/>
        <v>0.12887066628658383</v>
      </c>
      <c r="P9" s="9">
        <f t="shared" si="6"/>
        <v>1.4319758462868362</v>
      </c>
    </row>
    <row r="10" spans="1:16" x14ac:dyDescent="0.25">
      <c r="A10" s="3" t="s">
        <v>34</v>
      </c>
      <c r="B10" s="3" t="s">
        <v>22</v>
      </c>
      <c r="C10" s="3" t="s">
        <v>33</v>
      </c>
      <c r="D10" s="3">
        <f t="shared" ref="D10:D15" si="7">E10*1000000</f>
        <v>41455249</v>
      </c>
      <c r="E10" s="3">
        <v>41.455249000000002</v>
      </c>
      <c r="F10" s="3">
        <v>1100225</v>
      </c>
      <c r="G10" s="9">
        <v>1.100225</v>
      </c>
      <c r="H10" s="4" t="s">
        <v>24</v>
      </c>
      <c r="I10" s="6">
        <f t="shared" si="0"/>
        <v>37.67888295575905</v>
      </c>
      <c r="J10" s="9">
        <v>0.34544049605197152</v>
      </c>
      <c r="K10" s="9">
        <v>1.3369549573338626</v>
      </c>
      <c r="L10" s="9">
        <f t="shared" ref="L10:L21" si="8">J10+K10</f>
        <v>1.6823954533858341</v>
      </c>
      <c r="M10" s="9">
        <f t="shared" si="2"/>
        <v>6974.4122436577654</v>
      </c>
      <c r="N10" s="9">
        <f t="shared" ref="N10:N21" si="9">M10*3.67</f>
        <v>25596.092934223998</v>
      </c>
      <c r="O10" s="9">
        <f t="shared" ref="O10:O21" si="10">N10/1000000</f>
        <v>2.5596092934223998E-2</v>
      </c>
      <c r="P10" s="9">
        <f t="shared" ref="P10:P21" si="11">N10/F10</f>
        <v>2.3264416764047353E-2</v>
      </c>
    </row>
    <row r="11" spans="1:16" x14ac:dyDescent="0.25">
      <c r="A11" s="3" t="s">
        <v>35</v>
      </c>
      <c r="B11" s="3" t="s">
        <v>36</v>
      </c>
      <c r="C11" s="3" t="s">
        <v>19</v>
      </c>
      <c r="D11" s="3">
        <f t="shared" si="7"/>
        <v>6689560</v>
      </c>
      <c r="E11" s="3">
        <v>6.6895600000000002</v>
      </c>
      <c r="F11" s="6">
        <v>207294.76</v>
      </c>
      <c r="G11" s="9">
        <v>0.20729476000000002</v>
      </c>
      <c r="H11" s="4" t="s">
        <v>24</v>
      </c>
      <c r="I11" s="6">
        <f t="shared" si="0"/>
        <v>32.270762657001072</v>
      </c>
      <c r="J11" s="9">
        <v>24.53988432454593</v>
      </c>
      <c r="K11" s="9">
        <v>11.542006047365684</v>
      </c>
      <c r="L11" s="9">
        <f t="shared" si="8"/>
        <v>36.081890371911612</v>
      </c>
      <c r="M11" s="9">
        <f t="shared" si="2"/>
        <v>24137.197055632507</v>
      </c>
      <c r="N11" s="9">
        <f t="shared" si="9"/>
        <v>88583.513194171304</v>
      </c>
      <c r="O11" s="9">
        <f t="shared" si="10"/>
        <v>8.8583513194171307E-2</v>
      </c>
      <c r="P11" s="9">
        <f t="shared" si="11"/>
        <v>0.42733117418969635</v>
      </c>
    </row>
    <row r="12" spans="1:16" x14ac:dyDescent="0.25">
      <c r="A12" s="3" t="s">
        <v>37</v>
      </c>
      <c r="B12" s="3" t="s">
        <v>38</v>
      </c>
      <c r="C12" s="3" t="s">
        <v>19</v>
      </c>
      <c r="D12" s="3">
        <f t="shared" si="7"/>
        <v>79449586</v>
      </c>
      <c r="E12" s="3">
        <v>79.449585999999996</v>
      </c>
      <c r="F12" s="3">
        <v>8300000.0000000009</v>
      </c>
      <c r="G12" s="9">
        <v>8.3000000000000007</v>
      </c>
      <c r="H12" s="4" t="s">
        <v>39</v>
      </c>
      <c r="I12" s="6">
        <f t="shared" si="0"/>
        <v>9.5722392771084319</v>
      </c>
      <c r="J12" s="9">
        <v>2.2630935983651694</v>
      </c>
      <c r="K12" s="9">
        <v>4.2838830589767403</v>
      </c>
      <c r="L12" s="9">
        <f t="shared" si="8"/>
        <v>6.5469766573419097</v>
      </c>
      <c r="M12" s="9">
        <f t="shared" si="2"/>
        <v>52015.458497747859</v>
      </c>
      <c r="N12" s="9">
        <f t="shared" si="9"/>
        <v>190896.73268673464</v>
      </c>
      <c r="O12" s="9">
        <f t="shared" si="10"/>
        <v>0.19089673268673465</v>
      </c>
      <c r="P12" s="9">
        <f t="shared" si="11"/>
        <v>2.2999606347799351E-2</v>
      </c>
    </row>
    <row r="13" spans="1:16" x14ac:dyDescent="0.25">
      <c r="A13" s="3" t="s">
        <v>40</v>
      </c>
      <c r="B13" s="3" t="s">
        <v>22</v>
      </c>
      <c r="C13" s="3" t="s">
        <v>23</v>
      </c>
      <c r="D13" s="3">
        <f t="shared" si="7"/>
        <v>3043782</v>
      </c>
      <c r="E13" s="3">
        <v>3.0437820000000002</v>
      </c>
      <c r="F13" s="6">
        <v>101208.42</v>
      </c>
      <c r="G13" s="9">
        <v>0.10120841999999999</v>
      </c>
      <c r="H13" s="4" t="s">
        <v>24</v>
      </c>
      <c r="I13" s="6">
        <f t="shared" si="0"/>
        <v>30.074394995989465</v>
      </c>
      <c r="J13" s="9">
        <v>25.640202489176477</v>
      </c>
      <c r="K13" s="9">
        <v>17.020005353564422</v>
      </c>
      <c r="L13" s="9">
        <f t="shared" si="8"/>
        <v>42.660207842740903</v>
      </c>
      <c r="M13" s="9">
        <f t="shared" si="2"/>
        <v>12984.837274799358</v>
      </c>
      <c r="N13" s="9">
        <f t="shared" si="9"/>
        <v>47654.352798513646</v>
      </c>
      <c r="O13" s="9">
        <f t="shared" si="10"/>
        <v>4.7654352798513648E-2</v>
      </c>
      <c r="P13" s="9">
        <f t="shared" si="11"/>
        <v>0.47085363844741029</v>
      </c>
    </row>
    <row r="14" spans="1:16" x14ac:dyDescent="0.25">
      <c r="A14" s="3" t="s">
        <v>41</v>
      </c>
      <c r="B14" s="3" t="s">
        <v>42</v>
      </c>
      <c r="C14" s="3" t="s">
        <v>19</v>
      </c>
      <c r="D14" s="3">
        <f t="shared" si="7"/>
        <v>6497486</v>
      </c>
      <c r="E14" s="3">
        <v>6.4974860000000003</v>
      </c>
      <c r="F14" s="6">
        <v>89995</v>
      </c>
      <c r="G14" s="9">
        <v>8.9995000000000006E-2</v>
      </c>
      <c r="H14" s="4" t="s">
        <v>20</v>
      </c>
      <c r="I14" s="6">
        <f t="shared" si="0"/>
        <v>72.198299905550314</v>
      </c>
      <c r="J14" s="9">
        <v>6.4890167963384942</v>
      </c>
      <c r="K14" s="9">
        <v>8.8906772969597192</v>
      </c>
      <c r="L14" s="9">
        <f t="shared" si="8"/>
        <v>15.379694093298212</v>
      </c>
      <c r="M14" s="9">
        <f t="shared" si="2"/>
        <v>9992.9347055487833</v>
      </c>
      <c r="N14" s="9">
        <f t="shared" si="9"/>
        <v>36674.070369364032</v>
      </c>
      <c r="O14" s="9">
        <f t="shared" si="10"/>
        <v>3.6674070369364029E-2</v>
      </c>
      <c r="P14" s="9">
        <f t="shared" si="11"/>
        <v>0.40751231034350832</v>
      </c>
    </row>
    <row r="15" spans="1:16" s="12" customFormat="1" x14ac:dyDescent="0.25">
      <c r="A15" s="12" t="s">
        <v>43</v>
      </c>
      <c r="B15" s="12" t="s">
        <v>26</v>
      </c>
      <c r="C15" s="12" t="s">
        <v>19</v>
      </c>
      <c r="D15" s="12">
        <f t="shared" si="7"/>
        <v>54936217</v>
      </c>
      <c r="E15" s="12">
        <v>54.936216999999999</v>
      </c>
      <c r="F15" s="15">
        <v>620786.11840000004</v>
      </c>
      <c r="G15" s="13">
        <v>0.62078611840000009</v>
      </c>
      <c r="H15" s="14" t="s">
        <v>24</v>
      </c>
      <c r="I15" s="15">
        <f t="shared" si="0"/>
        <v>88.494596402366966</v>
      </c>
      <c r="J15" s="13">
        <v>0.2531426323211512</v>
      </c>
      <c r="K15" s="13">
        <v>1.1435696326928808</v>
      </c>
      <c r="L15" s="13">
        <f t="shared" si="8"/>
        <v>1.396712265014032</v>
      </c>
      <c r="M15" s="13">
        <f t="shared" si="2"/>
        <v>7673.0088077372366</v>
      </c>
      <c r="N15" s="13">
        <f t="shared" si="9"/>
        <v>28159.942324395659</v>
      </c>
      <c r="O15" s="13">
        <f t="shared" si="10"/>
        <v>2.815994232439566E-2</v>
      </c>
      <c r="P15" s="13">
        <f t="shared" si="11"/>
        <v>4.5361746163033498E-2</v>
      </c>
    </row>
    <row r="16" spans="1:16" x14ac:dyDescent="0.25">
      <c r="A16" s="3" t="s">
        <v>44</v>
      </c>
      <c r="B16" s="3" t="s">
        <v>45</v>
      </c>
      <c r="C16" s="3" t="s">
        <v>19</v>
      </c>
      <c r="D16" s="3">
        <v>8902496.023</v>
      </c>
      <c r="E16" s="3">
        <v>8.9024960229999994</v>
      </c>
      <c r="F16" s="6">
        <v>26597.428936792108</v>
      </c>
      <c r="G16" s="9">
        <v>2.6597428936792109E-2</v>
      </c>
      <c r="H16" s="4" t="s">
        <v>24</v>
      </c>
      <c r="I16" s="6">
        <f t="shared" si="0"/>
        <v>334.71265377403512</v>
      </c>
      <c r="J16" s="9">
        <v>30.18058807203526</v>
      </c>
      <c r="K16" s="9">
        <v>5.2180093847966837</v>
      </c>
      <c r="L16" s="9">
        <f t="shared" si="8"/>
        <v>35.398597456831943</v>
      </c>
      <c r="M16" s="9">
        <f t="shared" si="2"/>
        <v>31513.587307922429</v>
      </c>
      <c r="N16" s="9">
        <f t="shared" si="9"/>
        <v>115654.86542007531</v>
      </c>
      <c r="O16" s="9">
        <f t="shared" si="10"/>
        <v>0.1156548654200753</v>
      </c>
      <c r="P16" s="9">
        <f t="shared" si="11"/>
        <v>4.3483475675383962</v>
      </c>
    </row>
    <row r="17" spans="1:16" x14ac:dyDescent="0.25">
      <c r="A17" s="3" t="s">
        <v>46</v>
      </c>
      <c r="B17" s="3" t="s">
        <v>22</v>
      </c>
      <c r="C17" s="3" t="s">
        <v>19</v>
      </c>
      <c r="D17" s="3">
        <f>E17*1000000</f>
        <v>1387164</v>
      </c>
      <c r="E17" s="3">
        <v>1.3871640000000001</v>
      </c>
      <c r="F17" s="3">
        <v>100500</v>
      </c>
      <c r="G17" s="9">
        <v>0.10050000000000001</v>
      </c>
      <c r="H17" s="4" t="s">
        <v>20</v>
      </c>
      <c r="I17" s="6">
        <f t="shared" si="0"/>
        <v>13.802626865671641</v>
      </c>
      <c r="J17" s="9">
        <v>1.0264344985287619</v>
      </c>
      <c r="K17" s="9">
        <v>2.9860313389326234</v>
      </c>
      <c r="L17" s="9">
        <f t="shared" si="8"/>
        <v>4.0124658374613853</v>
      </c>
      <c r="M17" s="9">
        <f t="shared" si="2"/>
        <v>556.59481609562852</v>
      </c>
      <c r="N17" s="9">
        <f t="shared" si="9"/>
        <v>2042.7029750709567</v>
      </c>
      <c r="O17" s="9">
        <f t="shared" si="10"/>
        <v>2.0427029750709567E-3</v>
      </c>
      <c r="P17" s="9">
        <f t="shared" si="11"/>
        <v>2.0325402737024444E-2</v>
      </c>
    </row>
    <row r="18" spans="1:16" s="12" customFormat="1" x14ac:dyDescent="0.25">
      <c r="A18" s="12" t="s">
        <v>47</v>
      </c>
      <c r="B18" s="12" t="s">
        <v>26</v>
      </c>
      <c r="C18" s="12" t="s">
        <v>19</v>
      </c>
      <c r="D18" s="12">
        <v>52260737.281142212</v>
      </c>
      <c r="E18" s="12">
        <v>52.260737281142212</v>
      </c>
      <c r="F18" s="15">
        <v>11991322.976975765</v>
      </c>
      <c r="G18" s="13">
        <v>11.991322976975765</v>
      </c>
      <c r="H18" s="14" t="s">
        <v>24</v>
      </c>
      <c r="I18" s="15">
        <f t="shared" si="0"/>
        <v>4.3582127994956625</v>
      </c>
      <c r="J18" s="13">
        <v>29.889207154926481</v>
      </c>
      <c r="K18" s="13">
        <v>10.436820685396686</v>
      </c>
      <c r="L18" s="13">
        <f t="shared" si="8"/>
        <v>40.326027840323164</v>
      </c>
      <c r="M18" s="13">
        <f t="shared" si="2"/>
        <v>210746.79465551555</v>
      </c>
      <c r="N18" s="13">
        <f t="shared" si="9"/>
        <v>773440.73638574209</v>
      </c>
      <c r="O18" s="13">
        <f t="shared" si="10"/>
        <v>0.77344073638574207</v>
      </c>
      <c r="P18" s="13">
        <f t="shared" si="11"/>
        <v>6.4500033721950942E-2</v>
      </c>
    </row>
    <row r="19" spans="1:16" x14ac:dyDescent="0.25">
      <c r="A19" s="3" t="s">
        <v>48</v>
      </c>
      <c r="B19" s="3" t="s">
        <v>49</v>
      </c>
      <c r="C19" s="3" t="s">
        <v>19</v>
      </c>
      <c r="D19" s="3">
        <f>E19*1000000</f>
        <v>397084</v>
      </c>
      <c r="E19" s="3">
        <v>0.39708399999999999</v>
      </c>
      <c r="F19" s="3">
        <v>20899</v>
      </c>
      <c r="G19" s="9">
        <v>2.0899000000000001E-2</v>
      </c>
      <c r="H19" s="4" t="s">
        <v>24</v>
      </c>
      <c r="I19" s="6">
        <f t="shared" si="0"/>
        <v>19.000143547538158</v>
      </c>
      <c r="J19" s="9">
        <v>24.178081100479517</v>
      </c>
      <c r="K19" s="9">
        <v>7.1273091728310902</v>
      </c>
      <c r="L19" s="9">
        <f t="shared" si="8"/>
        <v>31.305390273310607</v>
      </c>
      <c r="M19" s="9">
        <f t="shared" si="2"/>
        <v>1243.0869591287269</v>
      </c>
      <c r="N19" s="9">
        <f t="shared" si="9"/>
        <v>4562.1291400024274</v>
      </c>
      <c r="O19" s="9">
        <f t="shared" si="10"/>
        <v>4.562129140002427E-3</v>
      </c>
      <c r="P19" s="9">
        <f t="shared" si="11"/>
        <v>0.21829413560469052</v>
      </c>
    </row>
    <row r="20" spans="1:16" s="12" customFormat="1" x14ac:dyDescent="0.25">
      <c r="A20" s="12" t="s">
        <v>50</v>
      </c>
      <c r="B20" s="12" t="s">
        <v>26</v>
      </c>
      <c r="C20" s="12" t="s">
        <v>19</v>
      </c>
      <c r="D20" s="12">
        <f>E20*1000000</f>
        <v>27416863</v>
      </c>
      <c r="E20" s="12">
        <v>27.416862999999999</v>
      </c>
      <c r="F20" s="15">
        <v>2455821.6386314831</v>
      </c>
      <c r="G20" s="13">
        <v>2.4558216386314831</v>
      </c>
      <c r="H20" s="14" t="s">
        <v>24</v>
      </c>
      <c r="I20" s="15">
        <f t="shared" si="0"/>
        <v>11.164028595854445</v>
      </c>
      <c r="J20" s="13">
        <v>22.790587006371791</v>
      </c>
      <c r="K20" s="13">
        <v>9.7062783184918171</v>
      </c>
      <c r="L20" s="13">
        <f t="shared" si="8"/>
        <v>32.496865324863606</v>
      </c>
      <c r="M20" s="13">
        <f t="shared" si="2"/>
        <v>89096.210454123589</v>
      </c>
      <c r="N20" s="13">
        <f t="shared" si="9"/>
        <v>326983.09236663359</v>
      </c>
      <c r="O20" s="13">
        <f t="shared" si="10"/>
        <v>0.32698309236663359</v>
      </c>
      <c r="P20" s="13">
        <f t="shared" si="11"/>
        <v>0.13314610769080376</v>
      </c>
    </row>
    <row r="21" spans="1:16" s="12" customFormat="1" x14ac:dyDescent="0.25">
      <c r="A21" s="12" t="s">
        <v>51</v>
      </c>
      <c r="B21" s="12" t="s">
        <v>26</v>
      </c>
      <c r="C21" s="12" t="s">
        <v>19</v>
      </c>
      <c r="D21" s="12">
        <f>E21*1000000</f>
        <v>8143675.9999999991</v>
      </c>
      <c r="E21" s="12">
        <v>8.1436759999999992</v>
      </c>
      <c r="F21" s="12">
        <v>770250</v>
      </c>
      <c r="G21" s="13">
        <v>0.77024999999999999</v>
      </c>
      <c r="H21" s="14" t="s">
        <v>20</v>
      </c>
      <c r="I21" s="15">
        <f t="shared" si="0"/>
        <v>10.572769879909119</v>
      </c>
      <c r="J21" s="13">
        <v>19.107254443230772</v>
      </c>
      <c r="K21" s="13">
        <v>10.27543174281254</v>
      </c>
      <c r="L21" s="13">
        <f t="shared" si="8"/>
        <v>29.382686186043312</v>
      </c>
      <c r="M21" s="13">
        <f t="shared" si="2"/>
        <v>23928.307630881241</v>
      </c>
      <c r="N21" s="13">
        <f t="shared" si="9"/>
        <v>87816.88900533416</v>
      </c>
      <c r="O21" s="13">
        <f t="shared" si="10"/>
        <v>8.7816889005334159E-2</v>
      </c>
      <c r="P21" s="13">
        <f t="shared" si="11"/>
        <v>0.11401089127599372</v>
      </c>
    </row>
    <row r="22" spans="1:16" x14ac:dyDescent="0.25">
      <c r="C22" s="5"/>
      <c r="F22" s="6"/>
      <c r="G22" s="9"/>
      <c r="H22" s="4"/>
      <c r="I22" s="6"/>
      <c r="J22" s="9"/>
      <c r="K22" s="9"/>
      <c r="L22" s="9"/>
      <c r="M22" s="9"/>
      <c r="N22" s="9"/>
      <c r="O22" s="9"/>
      <c r="P22" s="9"/>
    </row>
    <row r="23" spans="1:16" ht="14.4" x14ac:dyDescent="0.3">
      <c r="A23" s="8" t="s">
        <v>52</v>
      </c>
      <c r="C23" s="5"/>
      <c r="F23" s="6"/>
      <c r="G23" s="9"/>
      <c r="H23" s="4"/>
      <c r="I23" s="6"/>
      <c r="J23" s="9"/>
      <c r="K23" s="9"/>
      <c r="L23" s="9"/>
      <c r="M23" s="9"/>
      <c r="N23" s="9"/>
      <c r="O23" s="9"/>
      <c r="P23" s="9"/>
    </row>
    <row r="24" spans="1:16" x14ac:dyDescent="0.25">
      <c r="A24" s="5" t="s">
        <v>63</v>
      </c>
      <c r="B24" s="5" t="s">
        <v>64</v>
      </c>
      <c r="C24" s="5" t="s">
        <v>33</v>
      </c>
      <c r="D24" s="3">
        <f t="shared" ref="D24:D42" si="12">E24*1000000</f>
        <v>149255644</v>
      </c>
      <c r="E24" s="3">
        <v>149.25564399999999</v>
      </c>
      <c r="F24" s="3">
        <v>7286158</v>
      </c>
      <c r="G24" s="9">
        <v>7.2861580000000004</v>
      </c>
      <c r="H24" s="4" t="s">
        <v>65</v>
      </c>
      <c r="I24" s="6">
        <f t="shared" ref="I24:I42" si="13">D24/F24</f>
        <v>20.484821218535199</v>
      </c>
      <c r="J24" s="9">
        <v>17.096471752973663</v>
      </c>
      <c r="K24" s="9">
        <v>5.0073168842947444</v>
      </c>
      <c r="L24" s="9">
        <f t="shared" ref="L24:L42" si="14">J24+K24</f>
        <v>22.103788637268408</v>
      </c>
      <c r="M24" s="9">
        <f t="shared" ref="M24:M42" si="15">L24*(D24/10000)</f>
        <v>329911.52078953787</v>
      </c>
      <c r="N24" s="9">
        <f t="shared" ref="N24:N42" si="16">M24*3.67</f>
        <v>1210775.2812976039</v>
      </c>
      <c r="O24" s="9">
        <f t="shared" ref="O24:O42" si="17">N24/1000000</f>
        <v>1.2107752812976038</v>
      </c>
      <c r="P24" s="9">
        <f t="shared" ref="P24:P42" si="18">N24/F24</f>
        <v>0.16617472216463106</v>
      </c>
    </row>
    <row r="25" spans="1:16" x14ac:dyDescent="0.25">
      <c r="A25" s="5" t="s">
        <v>66</v>
      </c>
      <c r="B25" s="5" t="s">
        <v>67</v>
      </c>
      <c r="C25" s="5" t="s">
        <v>33</v>
      </c>
      <c r="D25" s="3">
        <f t="shared" si="12"/>
        <v>11015295</v>
      </c>
      <c r="E25" s="3">
        <v>11.015295</v>
      </c>
      <c r="F25" s="3">
        <v>259664</v>
      </c>
      <c r="G25" s="9">
        <v>0.25966400000000001</v>
      </c>
      <c r="H25" s="4" t="s">
        <v>20</v>
      </c>
      <c r="I25" s="6">
        <f t="shared" si="13"/>
        <v>42.42134065561649</v>
      </c>
      <c r="J25" s="9">
        <v>48.194392371823184</v>
      </c>
      <c r="K25" s="9">
        <v>10.058702727401323</v>
      </c>
      <c r="L25" s="9">
        <f t="shared" si="14"/>
        <v>58.25309509922451</v>
      </c>
      <c r="M25" s="9">
        <f t="shared" si="15"/>
        <v>64167.502718101234</v>
      </c>
      <c r="N25" s="9">
        <f t="shared" si="16"/>
        <v>235494.73497543152</v>
      </c>
      <c r="O25" s="9">
        <f t="shared" si="17"/>
        <v>0.23549473497543152</v>
      </c>
      <c r="P25" s="9">
        <f t="shared" si="18"/>
        <v>0.90692100166149914</v>
      </c>
    </row>
    <row r="26" spans="1:16" x14ac:dyDescent="0.25">
      <c r="A26" s="5" t="s">
        <v>68</v>
      </c>
      <c r="B26" s="5" t="s">
        <v>45</v>
      </c>
      <c r="C26" s="5" t="s">
        <v>33</v>
      </c>
      <c r="D26" s="3">
        <f t="shared" si="12"/>
        <v>21639494</v>
      </c>
      <c r="E26" s="3">
        <v>21.639493999999999</v>
      </c>
      <c r="F26" s="3">
        <v>275200</v>
      </c>
      <c r="G26" s="9">
        <v>0.2752</v>
      </c>
      <c r="H26" s="4" t="s">
        <v>20</v>
      </c>
      <c r="I26" s="6">
        <f t="shared" si="13"/>
        <v>78.631882267441867</v>
      </c>
      <c r="J26" s="9">
        <v>21.116839503001955</v>
      </c>
      <c r="K26" s="9">
        <v>7.5816290384961631</v>
      </c>
      <c r="L26" s="9">
        <f t="shared" si="14"/>
        <v>28.698468541498119</v>
      </c>
      <c r="M26" s="9">
        <f t="shared" si="15"/>
        <v>62102.033781293729</v>
      </c>
      <c r="N26" s="9">
        <f t="shared" si="16"/>
        <v>227914.46397734797</v>
      </c>
      <c r="O26" s="9">
        <f t="shared" si="17"/>
        <v>0.22791446397734796</v>
      </c>
      <c r="P26" s="9">
        <f t="shared" si="18"/>
        <v>0.82817755805722371</v>
      </c>
    </row>
    <row r="27" spans="1:16" x14ac:dyDescent="0.25">
      <c r="A27" s="5" t="s">
        <v>69</v>
      </c>
      <c r="B27" s="5" t="s">
        <v>70</v>
      </c>
      <c r="C27" s="5" t="s">
        <v>33</v>
      </c>
      <c r="D27" s="3">
        <f t="shared" si="12"/>
        <v>12172779</v>
      </c>
      <c r="E27" s="3">
        <v>12.172779</v>
      </c>
      <c r="F27" s="6">
        <v>1650881.1407999999</v>
      </c>
      <c r="G27" s="9">
        <v>1.6508811407999999</v>
      </c>
      <c r="H27" s="4" t="s">
        <v>24</v>
      </c>
      <c r="I27" s="6">
        <f t="shared" si="13"/>
        <v>7.3735041846205824</v>
      </c>
      <c r="J27" s="9">
        <v>14.68578321898139</v>
      </c>
      <c r="K27" s="9">
        <v>2.4086840454802663</v>
      </c>
      <c r="L27" s="9">
        <f t="shared" si="14"/>
        <v>17.094467264461656</v>
      </c>
      <c r="M27" s="9">
        <f t="shared" si="15"/>
        <v>20808.717213302629</v>
      </c>
      <c r="N27" s="9">
        <f t="shared" si="16"/>
        <v>76367.992172820639</v>
      </c>
      <c r="O27" s="9">
        <f t="shared" si="17"/>
        <v>7.6367992172820642E-2</v>
      </c>
      <c r="P27" s="9">
        <f t="shared" si="18"/>
        <v>4.6258928208370895E-2</v>
      </c>
    </row>
    <row r="28" spans="1:16" x14ac:dyDescent="0.25">
      <c r="A28" s="5" t="s">
        <v>71</v>
      </c>
      <c r="B28" s="5" t="s">
        <v>45</v>
      </c>
      <c r="C28" s="5" t="s">
        <v>33</v>
      </c>
      <c r="D28" s="3">
        <f t="shared" si="12"/>
        <v>25607508</v>
      </c>
      <c r="E28" s="3">
        <v>25.607507999999999</v>
      </c>
      <c r="F28" s="3">
        <v>191100</v>
      </c>
      <c r="G28" s="9">
        <v>0.19109999999999999</v>
      </c>
      <c r="H28" s="4" t="s">
        <v>24</v>
      </c>
      <c r="I28" s="6">
        <f t="shared" si="13"/>
        <v>134.00056514913658</v>
      </c>
      <c r="J28" s="9">
        <v>25.277803800665247</v>
      </c>
      <c r="K28" s="9">
        <v>10.307876972533993</v>
      </c>
      <c r="L28" s="9">
        <f t="shared" si="14"/>
        <v>35.585680773199243</v>
      </c>
      <c r="M28" s="9">
        <f t="shared" si="15"/>
        <v>91126.06050851458</v>
      </c>
      <c r="N28" s="9">
        <f t="shared" si="16"/>
        <v>334432.64206624852</v>
      </c>
      <c r="O28" s="9">
        <f t="shared" si="17"/>
        <v>0.33443264206624851</v>
      </c>
      <c r="P28" s="9">
        <f t="shared" si="18"/>
        <v>1.7500399898809447</v>
      </c>
    </row>
    <row r="29" spans="1:16" x14ac:dyDescent="0.25">
      <c r="A29" s="5" t="s">
        <v>72</v>
      </c>
      <c r="B29" s="5" t="s">
        <v>73</v>
      </c>
      <c r="C29" s="5" t="s">
        <v>33</v>
      </c>
      <c r="D29" s="3">
        <f t="shared" si="12"/>
        <v>9966350</v>
      </c>
      <c r="E29" s="3">
        <v>9.9663500000000003</v>
      </c>
      <c r="F29" s="3">
        <v>1241246</v>
      </c>
      <c r="G29" s="9">
        <v>1.2412460000000001</v>
      </c>
      <c r="H29" s="4" t="s">
        <v>24</v>
      </c>
      <c r="I29" s="6">
        <f t="shared" si="13"/>
        <v>8.0293108698839717</v>
      </c>
      <c r="J29" s="9">
        <v>25.727940463429441</v>
      </c>
      <c r="K29" s="9">
        <v>5.6523436193234504</v>
      </c>
      <c r="L29" s="9">
        <f t="shared" si="14"/>
        <v>31.38028408275289</v>
      </c>
      <c r="M29" s="9">
        <f t="shared" si="15"/>
        <v>31274.689426814428</v>
      </c>
      <c r="N29" s="9">
        <f t="shared" si="16"/>
        <v>114778.11019640895</v>
      </c>
      <c r="O29" s="9">
        <f t="shared" si="17"/>
        <v>0.11477811019640895</v>
      </c>
      <c r="P29" s="9">
        <f t="shared" si="18"/>
        <v>9.2470074583449968E-2</v>
      </c>
    </row>
    <row r="30" spans="1:16" x14ac:dyDescent="0.25">
      <c r="A30" s="5" t="s">
        <v>74</v>
      </c>
      <c r="B30" s="5" t="s">
        <v>75</v>
      </c>
      <c r="C30" s="5" t="s">
        <v>33</v>
      </c>
      <c r="D30" s="3">
        <f t="shared" si="12"/>
        <v>4428003</v>
      </c>
      <c r="E30" s="3">
        <v>4.4280030000000004</v>
      </c>
      <c r="F30" s="3">
        <v>266573</v>
      </c>
      <c r="G30" s="9">
        <v>0.266573</v>
      </c>
      <c r="H30" s="4" t="s">
        <v>24</v>
      </c>
      <c r="I30" s="6">
        <f t="shared" si="13"/>
        <v>16.610845809590618</v>
      </c>
      <c r="J30" s="9">
        <v>46.016231623825561</v>
      </c>
      <c r="K30" s="9">
        <v>7.3131631894909885</v>
      </c>
      <c r="L30" s="9">
        <f t="shared" si="14"/>
        <v>53.329394813316547</v>
      </c>
      <c r="M30" s="9">
        <f t="shared" si="15"/>
        <v>23614.272022155012</v>
      </c>
      <c r="N30" s="9">
        <f t="shared" si="16"/>
        <v>86664.37832130889</v>
      </c>
      <c r="O30" s="9">
        <f t="shared" si="17"/>
        <v>8.6664378321308896E-2</v>
      </c>
      <c r="P30" s="9">
        <f t="shared" si="18"/>
        <v>0.3251056120511413</v>
      </c>
    </row>
    <row r="31" spans="1:16" x14ac:dyDescent="0.25">
      <c r="A31" s="5" t="s">
        <v>76</v>
      </c>
      <c r="B31" s="5" t="s">
        <v>77</v>
      </c>
      <c r="C31" s="5" t="s">
        <v>33</v>
      </c>
      <c r="D31" s="3">
        <f t="shared" si="12"/>
        <v>4125644.9999999995</v>
      </c>
      <c r="E31" s="3">
        <v>4.1256449999999996</v>
      </c>
      <c r="F31" s="3">
        <v>64684</v>
      </c>
      <c r="G31" s="9">
        <v>6.4684000000000005E-2</v>
      </c>
      <c r="H31" s="4" t="s">
        <v>24</v>
      </c>
      <c r="I31" s="6">
        <f t="shared" si="13"/>
        <v>63.781537938284579</v>
      </c>
      <c r="J31" s="9">
        <v>11.539254004177618</v>
      </c>
      <c r="K31" s="9">
        <v>2.9633659233713896</v>
      </c>
      <c r="L31" s="9">
        <f t="shared" si="14"/>
        <v>14.502619927549008</v>
      </c>
      <c r="M31" s="9">
        <f t="shared" si="15"/>
        <v>5983.2661390992916</v>
      </c>
      <c r="N31" s="9">
        <f t="shared" si="16"/>
        <v>21958.5867304944</v>
      </c>
      <c r="O31" s="9">
        <f t="shared" si="17"/>
        <v>2.19585867304944E-2</v>
      </c>
      <c r="P31" s="9">
        <f t="shared" si="18"/>
        <v>0.33947478094265043</v>
      </c>
    </row>
    <row r="32" spans="1:16" x14ac:dyDescent="0.25">
      <c r="A32" s="5" t="s">
        <v>78</v>
      </c>
      <c r="B32" s="5" t="s">
        <v>64</v>
      </c>
      <c r="C32" s="5" t="s">
        <v>33</v>
      </c>
      <c r="D32" s="3">
        <f t="shared" si="12"/>
        <v>11804927</v>
      </c>
      <c r="E32" s="3">
        <v>11.804926999999999</v>
      </c>
      <c r="F32" s="3">
        <v>236129</v>
      </c>
      <c r="G32" s="9">
        <v>0.23612900000000001</v>
      </c>
      <c r="H32" s="4" t="s">
        <v>20</v>
      </c>
      <c r="I32" s="6">
        <f t="shared" si="13"/>
        <v>49.993550135730892</v>
      </c>
      <c r="J32" s="9">
        <v>15.963291147381208</v>
      </c>
      <c r="K32" s="9">
        <v>6.6264358426746925</v>
      </c>
      <c r="L32" s="9">
        <f t="shared" si="14"/>
        <v>22.589726990055901</v>
      </c>
      <c r="M32" s="9">
        <f t="shared" si="15"/>
        <v>26667.007806753965</v>
      </c>
      <c r="N32" s="9">
        <f t="shared" si="16"/>
        <v>97867.918650787047</v>
      </c>
      <c r="O32" s="9">
        <f t="shared" si="17"/>
        <v>9.7867918650787047E-2</v>
      </c>
      <c r="P32" s="9">
        <f t="shared" si="18"/>
        <v>0.41446801812054873</v>
      </c>
    </row>
    <row r="33" spans="1:16" x14ac:dyDescent="0.25">
      <c r="A33" s="5" t="s">
        <v>79</v>
      </c>
      <c r="B33" s="5" t="s">
        <v>64</v>
      </c>
      <c r="C33" s="5" t="s">
        <v>33</v>
      </c>
      <c r="D33" s="3">
        <f t="shared" si="12"/>
        <v>12167411</v>
      </c>
      <c r="E33" s="3">
        <v>12.167411</v>
      </c>
      <c r="F33" s="3">
        <v>140700</v>
      </c>
      <c r="G33" s="9">
        <v>0.14069999999999999</v>
      </c>
      <c r="H33" s="4" t="s">
        <v>20</v>
      </c>
      <c r="I33" s="6">
        <f t="shared" si="13"/>
        <v>86.477690120824448</v>
      </c>
      <c r="J33" s="9">
        <v>8.9350646291794344</v>
      </c>
      <c r="K33" s="9">
        <v>2.3493298727303755</v>
      </c>
      <c r="L33" s="9">
        <f t="shared" si="14"/>
        <v>11.28439450190981</v>
      </c>
      <c r="M33" s="9">
        <f t="shared" si="15"/>
        <v>13730.186579087695</v>
      </c>
      <c r="N33" s="9">
        <f t="shared" si="16"/>
        <v>50389.78474525184</v>
      </c>
      <c r="O33" s="9">
        <f t="shared" si="17"/>
        <v>5.0389784745251839E-2</v>
      </c>
      <c r="P33" s="9">
        <f t="shared" si="18"/>
        <v>0.35813635213398609</v>
      </c>
    </row>
    <row r="34" spans="1:16" x14ac:dyDescent="0.25">
      <c r="A34" s="5" t="s">
        <v>80</v>
      </c>
      <c r="B34" s="5" t="s">
        <v>81</v>
      </c>
      <c r="C34" s="5" t="s">
        <v>33</v>
      </c>
      <c r="D34" s="3">
        <f t="shared" si="12"/>
        <v>4193336.9999999995</v>
      </c>
      <c r="E34" s="3">
        <v>4.1933369999999996</v>
      </c>
      <c r="F34" s="3">
        <v>163499.99999999997</v>
      </c>
      <c r="G34" s="9">
        <v>0.16349999999999998</v>
      </c>
      <c r="H34" s="4" t="s">
        <v>24</v>
      </c>
      <c r="I34" s="6">
        <f t="shared" si="13"/>
        <v>25.647321100917434</v>
      </c>
      <c r="J34" s="9">
        <v>42.562398421686851</v>
      </c>
      <c r="K34" s="9">
        <v>7.9186020087653946</v>
      </c>
      <c r="L34" s="9">
        <f t="shared" si="14"/>
        <v>50.481000430452248</v>
      </c>
      <c r="M34" s="9">
        <f t="shared" si="15"/>
        <v>21168.384690203133</v>
      </c>
      <c r="N34" s="9">
        <f t="shared" si="16"/>
        <v>77687.9718130455</v>
      </c>
      <c r="O34" s="9">
        <f t="shared" si="17"/>
        <v>7.76879718130455E-2</v>
      </c>
      <c r="P34" s="9">
        <f t="shared" si="18"/>
        <v>0.47515579090547716</v>
      </c>
    </row>
    <row r="35" spans="1:16" x14ac:dyDescent="0.25">
      <c r="A35" s="3" t="s">
        <v>82</v>
      </c>
      <c r="B35" s="3" t="s">
        <v>83</v>
      </c>
      <c r="C35" s="5" t="s">
        <v>33</v>
      </c>
      <c r="D35" s="3">
        <f t="shared" si="12"/>
        <v>70959627</v>
      </c>
      <c r="E35" s="3">
        <v>70.959626999999998</v>
      </c>
      <c r="F35" s="6">
        <v>1304569.9747200001</v>
      </c>
      <c r="G35" s="9">
        <v>1.3045699747200001</v>
      </c>
      <c r="H35" s="4" t="s">
        <v>24</v>
      </c>
      <c r="I35" s="6">
        <f t="shared" si="13"/>
        <v>54.393116793317333</v>
      </c>
      <c r="J35" s="9">
        <v>25.072795205435384</v>
      </c>
      <c r="K35" s="9">
        <v>5.9787096138158855</v>
      </c>
      <c r="L35" s="9">
        <f t="shared" si="14"/>
        <v>31.051504819251271</v>
      </c>
      <c r="M35" s="9">
        <f t="shared" si="15"/>
        <v>220340.31997627727</v>
      </c>
      <c r="N35" s="9">
        <f t="shared" si="16"/>
        <v>808648.97431293759</v>
      </c>
      <c r="O35" s="9">
        <f t="shared" si="17"/>
        <v>0.80864897431293759</v>
      </c>
      <c r="P35" s="9">
        <f t="shared" si="18"/>
        <v>0.61985864306473704</v>
      </c>
    </row>
    <row r="36" spans="1:16" x14ac:dyDescent="0.25">
      <c r="A36" s="5" t="s">
        <v>53</v>
      </c>
      <c r="B36" s="5" t="s">
        <v>22</v>
      </c>
      <c r="C36" s="5" t="s">
        <v>33</v>
      </c>
      <c r="D36" s="3">
        <f t="shared" si="12"/>
        <v>38475465</v>
      </c>
      <c r="E36" s="3">
        <v>38.475465</v>
      </c>
      <c r="F36" s="3">
        <v>658211</v>
      </c>
      <c r="G36" s="9">
        <v>0.65821099999999999</v>
      </c>
      <c r="H36" s="4" t="s">
        <v>24</v>
      </c>
      <c r="I36" s="6">
        <f t="shared" si="13"/>
        <v>58.454606501562566</v>
      </c>
      <c r="J36" s="9">
        <v>0.44137150623577376</v>
      </c>
      <c r="K36" s="9">
        <v>1.5764563882986748</v>
      </c>
      <c r="L36" s="9">
        <f t="shared" si="14"/>
        <v>2.0178278945344488</v>
      </c>
      <c r="M36" s="9">
        <f t="shared" si="15"/>
        <v>7763.6866532183876</v>
      </c>
      <c r="N36" s="9">
        <f t="shared" si="16"/>
        <v>28492.730017311482</v>
      </c>
      <c r="O36" s="9">
        <f t="shared" si="17"/>
        <v>2.8492730017311483E-2</v>
      </c>
      <c r="P36" s="9">
        <f t="shared" si="18"/>
        <v>4.3288140151579786E-2</v>
      </c>
    </row>
    <row r="37" spans="1:16" x14ac:dyDescent="0.25">
      <c r="A37" s="5" t="s">
        <v>54</v>
      </c>
      <c r="B37" s="5" t="s">
        <v>45</v>
      </c>
      <c r="C37" s="5" t="s">
        <v>33</v>
      </c>
      <c r="D37" s="3">
        <f t="shared" si="12"/>
        <v>6071347</v>
      </c>
      <c r="E37" s="3">
        <v>6.0713470000000003</v>
      </c>
      <c r="F37" s="3">
        <v>160000</v>
      </c>
      <c r="G37" s="9">
        <v>0.16</v>
      </c>
      <c r="H37" s="4" t="s">
        <v>20</v>
      </c>
      <c r="I37" s="6">
        <f t="shared" si="13"/>
        <v>37.945918749999997</v>
      </c>
      <c r="J37" s="9">
        <v>16.654431416323689</v>
      </c>
      <c r="K37" s="9">
        <v>2.1533537772775566</v>
      </c>
      <c r="L37" s="9">
        <f t="shared" si="14"/>
        <v>18.807785193601244</v>
      </c>
      <c r="M37" s="9">
        <f t="shared" si="15"/>
        <v>11418.859021181532</v>
      </c>
      <c r="N37" s="9">
        <f t="shared" si="16"/>
        <v>41907.212607736219</v>
      </c>
      <c r="O37" s="9">
        <f t="shared" si="17"/>
        <v>4.1907212607736222E-2</v>
      </c>
      <c r="P37" s="9">
        <f t="shared" si="18"/>
        <v>0.26192007879835139</v>
      </c>
    </row>
    <row r="38" spans="1:16" x14ac:dyDescent="0.25">
      <c r="A38" s="5" t="s">
        <v>55</v>
      </c>
      <c r="B38" s="5" t="s">
        <v>56</v>
      </c>
      <c r="C38" s="5" t="s">
        <v>33</v>
      </c>
      <c r="D38" s="3">
        <f t="shared" si="12"/>
        <v>2731346</v>
      </c>
      <c r="E38" s="3">
        <v>2.7313459999999998</v>
      </c>
      <c r="F38" s="3">
        <v>221891</v>
      </c>
      <c r="G38" s="9">
        <v>0.221891</v>
      </c>
      <c r="H38" s="4" t="s">
        <v>20</v>
      </c>
      <c r="I38" s="6">
        <f t="shared" si="13"/>
        <v>12.309404166910781</v>
      </c>
      <c r="J38" s="9">
        <v>74.806618156873071</v>
      </c>
      <c r="K38" s="9">
        <v>11.548268798426879</v>
      </c>
      <c r="L38" s="9">
        <f t="shared" si="14"/>
        <v>86.354886955299946</v>
      </c>
      <c r="M38" s="9">
        <f t="shared" si="15"/>
        <v>23586.507506581067</v>
      </c>
      <c r="N38" s="9">
        <f t="shared" si="16"/>
        <v>86562.482549152512</v>
      </c>
      <c r="O38" s="9">
        <f t="shared" si="17"/>
        <v>8.6562482549152511E-2</v>
      </c>
      <c r="P38" s="9">
        <f t="shared" si="18"/>
        <v>0.390112634352689</v>
      </c>
    </row>
    <row r="39" spans="1:16" x14ac:dyDescent="0.25">
      <c r="A39" s="5" t="s">
        <v>57</v>
      </c>
      <c r="B39" s="5" t="s">
        <v>22</v>
      </c>
      <c r="C39" s="5" t="s">
        <v>33</v>
      </c>
      <c r="D39" s="3">
        <f t="shared" si="12"/>
        <v>19787267</v>
      </c>
      <c r="E39" s="3">
        <v>19.787267</v>
      </c>
      <c r="F39" s="3">
        <v>193922</v>
      </c>
      <c r="G39" s="9">
        <v>0.19392200000000001</v>
      </c>
      <c r="H39" s="4" t="s">
        <v>20</v>
      </c>
      <c r="I39" s="6">
        <f t="shared" si="13"/>
        <v>102.03724693433442</v>
      </c>
      <c r="J39" s="9">
        <v>15.465876016924806</v>
      </c>
      <c r="K39" s="9">
        <v>8.1754465666405114</v>
      </c>
      <c r="L39" s="9">
        <f t="shared" si="14"/>
        <v>23.641322583565319</v>
      </c>
      <c r="M39" s="9">
        <f t="shared" si="15"/>
        <v>46779.716219413676</v>
      </c>
      <c r="N39" s="9">
        <f t="shared" si="16"/>
        <v>171681.5585252482</v>
      </c>
      <c r="O39" s="9">
        <f t="shared" si="17"/>
        <v>0.17168155852524819</v>
      </c>
      <c r="P39" s="9">
        <f t="shared" si="18"/>
        <v>0.88531243760505873</v>
      </c>
    </row>
    <row r="40" spans="1:16" x14ac:dyDescent="0.25">
      <c r="A40" s="3" t="s">
        <v>58</v>
      </c>
      <c r="B40" s="3" t="s">
        <v>59</v>
      </c>
      <c r="C40" s="5" t="s">
        <v>33</v>
      </c>
      <c r="D40" s="3">
        <f t="shared" si="12"/>
        <v>36253913</v>
      </c>
      <c r="E40" s="3">
        <v>36.253912999999997</v>
      </c>
      <c r="F40" s="3">
        <v>2141467</v>
      </c>
      <c r="G40" s="9">
        <v>2.141467</v>
      </c>
      <c r="H40" s="4" t="s">
        <v>24</v>
      </c>
      <c r="I40" s="6">
        <f t="shared" si="13"/>
        <v>16.929475448372539</v>
      </c>
      <c r="J40" s="9">
        <v>58.202098477631878</v>
      </c>
      <c r="K40" s="9">
        <v>8.0560052814649108</v>
      </c>
      <c r="L40" s="9">
        <f t="shared" si="14"/>
        <v>66.258103759096784</v>
      </c>
      <c r="M40" s="9">
        <f t="shared" si="15"/>
        <v>240211.55292272675</v>
      </c>
      <c r="N40" s="9">
        <f t="shared" si="16"/>
        <v>881576.39922640717</v>
      </c>
      <c r="O40" s="9">
        <f t="shared" si="17"/>
        <v>0.88157639922640718</v>
      </c>
      <c r="P40" s="9">
        <f t="shared" si="18"/>
        <v>0.41166938329024316</v>
      </c>
    </row>
    <row r="41" spans="1:16" x14ac:dyDescent="0.25">
      <c r="A41" s="5" t="s">
        <v>60</v>
      </c>
      <c r="B41" s="5" t="s">
        <v>61</v>
      </c>
      <c r="C41" s="5" t="s">
        <v>33</v>
      </c>
      <c r="D41" s="3">
        <f t="shared" si="12"/>
        <v>3894125</v>
      </c>
      <c r="E41" s="3">
        <v>3.8941249999999998</v>
      </c>
      <c r="F41" s="6">
        <v>16998.9568</v>
      </c>
      <c r="G41" s="9">
        <v>1.6998956799999999E-2</v>
      </c>
      <c r="H41" s="4" t="s">
        <v>24</v>
      </c>
      <c r="I41" s="6">
        <f t="shared" si="13"/>
        <v>229.0802339117657</v>
      </c>
      <c r="J41" s="9">
        <v>27.606389427052335</v>
      </c>
      <c r="K41" s="9">
        <v>4.2089147446112047</v>
      </c>
      <c r="L41" s="9">
        <f t="shared" si="14"/>
        <v>31.815304171663541</v>
      </c>
      <c r="M41" s="9">
        <f t="shared" si="15"/>
        <v>12389.277135747929</v>
      </c>
      <c r="N41" s="9">
        <f t="shared" si="16"/>
        <v>45468.647088194899</v>
      </c>
      <c r="O41" s="9">
        <f t="shared" si="17"/>
        <v>4.5468647088194897E-2</v>
      </c>
      <c r="P41" s="9">
        <f t="shared" si="18"/>
        <v>2.6747904370340478</v>
      </c>
    </row>
    <row r="42" spans="1:16" x14ac:dyDescent="0.25">
      <c r="A42" s="5" t="s">
        <v>62</v>
      </c>
      <c r="B42" s="5" t="s">
        <v>59</v>
      </c>
      <c r="C42" s="5" t="s">
        <v>33</v>
      </c>
      <c r="D42" s="3">
        <f t="shared" si="12"/>
        <v>3135771</v>
      </c>
      <c r="E42" s="3">
        <v>3.1357710000000001</v>
      </c>
      <c r="F42" s="3">
        <v>23500</v>
      </c>
      <c r="G42" s="9">
        <v>2.35E-2</v>
      </c>
      <c r="H42" s="4" t="s">
        <v>20</v>
      </c>
      <c r="I42" s="6">
        <f t="shared" si="13"/>
        <v>133.43706382978723</v>
      </c>
      <c r="J42" s="9">
        <v>98.233359616154743</v>
      </c>
      <c r="K42" s="9">
        <v>15.022110232682365</v>
      </c>
      <c r="L42" s="9">
        <f t="shared" si="14"/>
        <v>113.25546984883711</v>
      </c>
      <c r="M42" s="9">
        <f t="shared" si="15"/>
        <v>35514.321794335774</v>
      </c>
      <c r="N42" s="9">
        <f t="shared" si="16"/>
        <v>130337.56098521229</v>
      </c>
      <c r="O42" s="9">
        <f t="shared" si="17"/>
        <v>0.13033756098521229</v>
      </c>
      <c r="P42" s="9">
        <f t="shared" si="18"/>
        <v>5.5462791908600977</v>
      </c>
    </row>
  </sheetData>
  <sortState xmlns:xlrd2="http://schemas.microsoft.com/office/spreadsheetml/2017/richdata2" ref="A24:P42">
    <sortCondition ref="A24:A42"/>
  </sortState>
  <pageMargins left="0.7" right="0.7" top="0.75" bottom="0.75" header="0.3" footer="0.3"/>
  <headerFooter>
    <oddHeader>&amp;R&amp;"Arial"&amp;8&amp;K000000 [OFFICIAL]&amp;1#_x000D_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FABA8-3C3D-4703-B7B1-67094F3BE7A7}">
  <dimension ref="A1:P43"/>
  <sheetViews>
    <sheetView workbookViewId="0">
      <selection activeCell="D22" sqref="D22"/>
    </sheetView>
  </sheetViews>
  <sheetFormatPr defaultRowHeight="13.8" x14ac:dyDescent="0.25"/>
  <cols>
    <col min="1" max="1" width="26.6640625" style="3" bestFit="1" customWidth="1"/>
    <col min="2" max="2" width="20" style="3" bestFit="1" customWidth="1"/>
    <col min="3" max="3" width="26.21875" style="3" bestFit="1" customWidth="1"/>
    <col min="4" max="4" width="29.88671875" style="3" bestFit="1" customWidth="1"/>
    <col min="5" max="5" width="25.6640625" style="3" bestFit="1" customWidth="1"/>
    <col min="6" max="6" width="42.88671875" style="3" bestFit="1" customWidth="1"/>
    <col min="7" max="7" width="44.6640625" style="3" bestFit="1" customWidth="1"/>
    <col min="8" max="8" width="38.6640625" style="3" bestFit="1" customWidth="1"/>
    <col min="9" max="9" width="44.21875" style="3" bestFit="1" customWidth="1"/>
    <col min="10" max="10" width="58.33203125" style="3" customWidth="1"/>
    <col min="11" max="11" width="59.88671875" style="3" bestFit="1" customWidth="1"/>
    <col min="12" max="12" width="79" style="3" bestFit="1" customWidth="1"/>
    <col min="13" max="13" width="35" style="3" bestFit="1" customWidth="1"/>
    <col min="14" max="14" width="39" style="3" bestFit="1" customWidth="1"/>
    <col min="15" max="15" width="40.88671875" style="3" bestFit="1" customWidth="1"/>
    <col min="16" max="16" width="17.5546875" style="3" bestFit="1" customWidth="1"/>
    <col min="17" max="16384" width="8.88671875" style="3"/>
  </cols>
  <sheetData>
    <row r="1" spans="1:16" ht="17.39999999999999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4.4" x14ac:dyDescent="0.3">
      <c r="A2" s="7" t="s">
        <v>16</v>
      </c>
      <c r="B2" s="1"/>
      <c r="C2" s="1"/>
      <c r="D2" s="2"/>
      <c r="E2" s="2"/>
      <c r="F2" s="2"/>
      <c r="G2" s="2"/>
      <c r="H2" s="2"/>
      <c r="I2" s="1"/>
      <c r="J2" s="2"/>
      <c r="K2" s="2"/>
      <c r="L2" s="2"/>
      <c r="M2" s="2"/>
      <c r="N2" s="2"/>
      <c r="O2" s="2"/>
      <c r="P2" s="2"/>
    </row>
    <row r="3" spans="1:16" x14ac:dyDescent="0.25">
      <c r="A3" s="3" t="s">
        <v>17</v>
      </c>
      <c r="B3" s="3" t="s">
        <v>18</v>
      </c>
      <c r="C3" s="3" t="s">
        <v>19</v>
      </c>
      <c r="D3" s="11">
        <v>2977335</v>
      </c>
      <c r="E3" s="11">
        <v>2.9773350000000001</v>
      </c>
      <c r="F3" s="3">
        <v>66659</v>
      </c>
      <c r="G3" s="9">
        <v>6.6658999999999996E-2</v>
      </c>
      <c r="H3" s="4" t="s">
        <v>20</v>
      </c>
      <c r="I3" s="6">
        <f t="shared" ref="I3:I21" si="0">D3/F3</f>
        <v>44.665161493571759</v>
      </c>
      <c r="J3" s="9">
        <v>9.4567262999999997</v>
      </c>
      <c r="K3" s="9">
        <v>7.4978131000000001</v>
      </c>
      <c r="L3" s="9">
        <f t="shared" ref="L3:L21" si="1">J3+K3</f>
        <v>16.954539400000002</v>
      </c>
      <c r="M3" s="6">
        <f t="shared" ref="M3:M21" si="2">L3*(D3/10000)</f>
        <v>5047.9343564499004</v>
      </c>
      <c r="N3" s="6">
        <f t="shared" ref="N3:N21" si="3">M3*3.67</f>
        <v>18525.919088171133</v>
      </c>
      <c r="O3" s="10">
        <f t="shared" ref="O3:O21" si="4">N3/1000000</f>
        <v>1.8525919088171132E-2</v>
      </c>
      <c r="P3" s="10">
        <f t="shared" ref="P3:P21" si="5">N3/F3</f>
        <v>0.27792074720849597</v>
      </c>
    </row>
    <row r="4" spans="1:16" x14ac:dyDescent="0.25">
      <c r="A4" s="3" t="s">
        <v>21</v>
      </c>
      <c r="B4" s="3" t="s">
        <v>22</v>
      </c>
      <c r="C4" s="3" t="s">
        <v>23</v>
      </c>
      <c r="D4" s="11">
        <v>807591</v>
      </c>
      <c r="E4" s="11">
        <v>0.80759099999999995</v>
      </c>
      <c r="F4" s="3">
        <v>2862</v>
      </c>
      <c r="G4" s="9">
        <v>2.8623000000000003E-3</v>
      </c>
      <c r="H4" s="4" t="s">
        <v>24</v>
      </c>
      <c r="I4" s="6">
        <f t="shared" si="0"/>
        <v>282.17714884696016</v>
      </c>
      <c r="J4" s="9">
        <v>96.882206799999992</v>
      </c>
      <c r="K4" s="9">
        <v>25.791501</v>
      </c>
      <c r="L4" s="9">
        <f t="shared" si="1"/>
        <v>122.67370779999999</v>
      </c>
      <c r="M4" s="6">
        <f t="shared" si="2"/>
        <v>9907.0182355909801</v>
      </c>
      <c r="N4" s="6">
        <f t="shared" si="3"/>
        <v>36358.756924618894</v>
      </c>
      <c r="O4" s="10">
        <f t="shared" si="4"/>
        <v>3.6358756924618894E-2</v>
      </c>
      <c r="P4" s="10">
        <f t="shared" si="5"/>
        <v>12.703968177714499</v>
      </c>
    </row>
    <row r="5" spans="1:16" x14ac:dyDescent="0.25">
      <c r="A5" s="3" t="s">
        <v>25</v>
      </c>
      <c r="B5" s="3" t="s">
        <v>26</v>
      </c>
      <c r="C5" s="3" t="s">
        <v>23</v>
      </c>
      <c r="D5" s="11">
        <v>1250902</v>
      </c>
      <c r="E5" s="11">
        <v>1.250902</v>
      </c>
      <c r="F5" s="3">
        <v>3142</v>
      </c>
      <c r="G5" s="9">
        <v>3.1419999999999998E-3</v>
      </c>
      <c r="H5" s="4" t="s">
        <v>20</v>
      </c>
      <c r="I5" s="6">
        <f t="shared" si="0"/>
        <v>398.12285168682365</v>
      </c>
      <c r="J5" s="9">
        <v>22.478416899999999</v>
      </c>
      <c r="K5" s="9">
        <v>11.6242597</v>
      </c>
      <c r="L5" s="9">
        <f t="shared" si="1"/>
        <v>34.102676599999995</v>
      </c>
      <c r="M5" s="6">
        <f t="shared" si="2"/>
        <v>4265.9106364293193</v>
      </c>
      <c r="N5" s="6">
        <f t="shared" si="3"/>
        <v>15655.892035695602</v>
      </c>
      <c r="O5" s="10">
        <f t="shared" si="4"/>
        <v>1.5655892035695604E-2</v>
      </c>
      <c r="P5" s="10">
        <f t="shared" si="5"/>
        <v>4.9827791329394024</v>
      </c>
    </row>
    <row r="6" spans="1:16" x14ac:dyDescent="0.25">
      <c r="A6" s="3" t="s">
        <v>27</v>
      </c>
      <c r="B6" s="3" t="s">
        <v>28</v>
      </c>
      <c r="C6" s="3" t="s">
        <v>23</v>
      </c>
      <c r="D6" s="11">
        <v>555520</v>
      </c>
      <c r="E6" s="11">
        <v>0.55552000000000001</v>
      </c>
      <c r="F6" s="3">
        <v>125325</v>
      </c>
      <c r="G6" s="9">
        <v>0.12532499999999999</v>
      </c>
      <c r="H6" s="4" t="s">
        <v>20</v>
      </c>
      <c r="I6" s="6">
        <f t="shared" si="0"/>
        <v>4.4326351486136044</v>
      </c>
      <c r="J6" s="9">
        <v>50.233241</v>
      </c>
      <c r="K6" s="9">
        <v>19.3588643</v>
      </c>
      <c r="L6" s="9">
        <f t="shared" si="1"/>
        <v>69.5921053</v>
      </c>
      <c r="M6" s="6">
        <f t="shared" si="2"/>
        <v>3865.9806336256001</v>
      </c>
      <c r="N6" s="6">
        <f t="shared" si="3"/>
        <v>14188.148925405952</v>
      </c>
      <c r="O6" s="10">
        <f t="shared" si="4"/>
        <v>1.4188148925405953E-2</v>
      </c>
      <c r="P6" s="10">
        <f t="shared" si="5"/>
        <v>0.11321084321089928</v>
      </c>
    </row>
    <row r="7" spans="1:16" x14ac:dyDescent="0.25">
      <c r="A7" s="3" t="s">
        <v>29</v>
      </c>
      <c r="B7" s="3" t="s">
        <v>22</v>
      </c>
      <c r="C7" s="3" t="s">
        <v>19</v>
      </c>
      <c r="D7" s="11">
        <v>3376457</v>
      </c>
      <c r="E7" s="11">
        <v>3.3764569999999998</v>
      </c>
      <c r="F7" s="3">
        <v>326295</v>
      </c>
      <c r="G7" s="9">
        <v>0.3262945344</v>
      </c>
      <c r="H7" s="4" t="s">
        <v>24</v>
      </c>
      <c r="I7" s="6">
        <f t="shared" si="0"/>
        <v>10.347866194701114</v>
      </c>
      <c r="J7" s="9">
        <v>37.215714699999999</v>
      </c>
      <c r="K7" s="9">
        <v>26.417557299999999</v>
      </c>
      <c r="L7" s="9">
        <f t="shared" si="1"/>
        <v>63.633271999999998</v>
      </c>
      <c r="M7" s="6">
        <f t="shared" si="2"/>
        <v>21485.500667730397</v>
      </c>
      <c r="N7" s="6">
        <f t="shared" si="3"/>
        <v>78851.787450570555</v>
      </c>
      <c r="O7" s="10">
        <f t="shared" si="4"/>
        <v>7.885178745057056E-2</v>
      </c>
      <c r="P7" s="10">
        <f t="shared" si="5"/>
        <v>0.24165797039663664</v>
      </c>
    </row>
    <row r="8" spans="1:16" x14ac:dyDescent="0.25">
      <c r="A8" s="3" t="s">
        <v>30</v>
      </c>
      <c r="B8" s="3" t="s">
        <v>31</v>
      </c>
      <c r="C8" s="3" t="s">
        <v>19</v>
      </c>
      <c r="D8" s="11">
        <v>2545116</v>
      </c>
      <c r="E8" s="11">
        <v>2.5451160000000002</v>
      </c>
      <c r="F8" s="3">
        <v>90369</v>
      </c>
      <c r="G8" s="9">
        <v>9.0369409999999997E-2</v>
      </c>
      <c r="H8" s="4" t="s">
        <v>24</v>
      </c>
      <c r="I8" s="6">
        <f t="shared" si="0"/>
        <v>28.163595923380804</v>
      </c>
      <c r="J8" s="9">
        <v>23.538005000000002</v>
      </c>
      <c r="K8" s="9">
        <v>15.196317500000001</v>
      </c>
      <c r="L8" s="9">
        <f t="shared" si="1"/>
        <v>38.734322500000005</v>
      </c>
      <c r="M8" s="6">
        <f t="shared" si="2"/>
        <v>9858.3343943910004</v>
      </c>
      <c r="N8" s="6">
        <f t="shared" si="3"/>
        <v>36180.087227414973</v>
      </c>
      <c r="O8" s="10">
        <f t="shared" si="4"/>
        <v>3.6180087227414975E-2</v>
      </c>
      <c r="P8" s="10">
        <f t="shared" si="5"/>
        <v>0.40035949526292175</v>
      </c>
    </row>
    <row r="9" spans="1:16" x14ac:dyDescent="0.25">
      <c r="A9" s="3" t="s">
        <v>32</v>
      </c>
      <c r="B9" s="3" t="s">
        <v>31</v>
      </c>
      <c r="C9" s="3" t="s">
        <v>33</v>
      </c>
      <c r="D9" s="11">
        <v>11276259</v>
      </c>
      <c r="E9" s="11">
        <v>11.276259</v>
      </c>
      <c r="F9" s="3">
        <v>89995</v>
      </c>
      <c r="G9" s="9">
        <v>8.9995000000000006E-2</v>
      </c>
      <c r="H9" s="4" t="s">
        <v>24</v>
      </c>
      <c r="I9" s="6">
        <f t="shared" si="0"/>
        <v>125.29872770709484</v>
      </c>
      <c r="J9" s="9">
        <v>20.721165199999998</v>
      </c>
      <c r="K9" s="9">
        <v>15.873936599999999</v>
      </c>
      <c r="L9" s="9">
        <f t="shared" si="1"/>
        <v>36.595101799999995</v>
      </c>
      <c r="M9" s="6">
        <f t="shared" si="2"/>
        <v>41265.584602816612</v>
      </c>
      <c r="N9" s="6">
        <f t="shared" si="3"/>
        <v>151444.69549233696</v>
      </c>
      <c r="O9" s="10">
        <f t="shared" si="4"/>
        <v>0.15144469549233697</v>
      </c>
      <c r="P9" s="10">
        <f t="shared" si="5"/>
        <v>1.6828123283775427</v>
      </c>
    </row>
    <row r="10" spans="1:16" x14ac:dyDescent="0.25">
      <c r="A10" s="3" t="s">
        <v>34</v>
      </c>
      <c r="B10" s="3" t="s">
        <v>22</v>
      </c>
      <c r="C10" s="3" t="s">
        <v>33</v>
      </c>
      <c r="D10" s="11">
        <v>41455249</v>
      </c>
      <c r="E10" s="11">
        <v>41.455249000000002</v>
      </c>
      <c r="F10" s="3">
        <v>1100225</v>
      </c>
      <c r="G10" s="9">
        <v>1.100225</v>
      </c>
      <c r="H10" s="4" t="s">
        <v>24</v>
      </c>
      <c r="I10" s="6">
        <f t="shared" si="0"/>
        <v>37.67888295575905</v>
      </c>
      <c r="J10" s="9">
        <v>0.41747430000000002</v>
      </c>
      <c r="K10" s="9">
        <v>1.660536</v>
      </c>
      <c r="L10" s="9">
        <f t="shared" si="1"/>
        <v>2.0780102999999999</v>
      </c>
      <c r="M10" s="6">
        <f t="shared" si="2"/>
        <v>8614.4434411064703</v>
      </c>
      <c r="N10" s="6">
        <f t="shared" si="3"/>
        <v>31615.007428860747</v>
      </c>
      <c r="O10" s="10">
        <f t="shared" si="4"/>
        <v>3.1615007428860746E-2</v>
      </c>
      <c r="P10" s="10">
        <f t="shared" si="5"/>
        <v>2.8735038222964162E-2</v>
      </c>
    </row>
    <row r="11" spans="1:16" x14ac:dyDescent="0.25">
      <c r="A11" s="3" t="s">
        <v>35</v>
      </c>
      <c r="B11" s="3" t="s">
        <v>36</v>
      </c>
      <c r="C11" s="3" t="s">
        <v>19</v>
      </c>
      <c r="D11" s="11">
        <v>6689560</v>
      </c>
      <c r="E11" s="11">
        <v>6.6895600000000002</v>
      </c>
      <c r="F11" s="3">
        <v>207295</v>
      </c>
      <c r="G11" s="9">
        <v>0.20729476000000002</v>
      </c>
      <c r="H11" s="4" t="s">
        <v>24</v>
      </c>
      <c r="I11" s="6">
        <f t="shared" si="0"/>
        <v>32.270725294869628</v>
      </c>
      <c r="J11" s="9">
        <v>32.578571400000001</v>
      </c>
      <c r="K11" s="9">
        <v>17.031028599999999</v>
      </c>
      <c r="L11" s="9">
        <f t="shared" si="1"/>
        <v>49.6096</v>
      </c>
      <c r="M11" s="6">
        <f t="shared" si="2"/>
        <v>33186.639577599999</v>
      </c>
      <c r="N11" s="6">
        <f t="shared" si="3"/>
        <v>121794.967249792</v>
      </c>
      <c r="O11" s="10">
        <f t="shared" si="4"/>
        <v>0.121794967249792</v>
      </c>
      <c r="P11" s="10">
        <f t="shared" si="5"/>
        <v>0.58754416290692968</v>
      </c>
    </row>
    <row r="12" spans="1:16" x14ac:dyDescent="0.25">
      <c r="A12" s="3" t="s">
        <v>37</v>
      </c>
      <c r="B12" s="3" t="s">
        <v>38</v>
      </c>
      <c r="C12" s="3" t="s">
        <v>19</v>
      </c>
      <c r="D12" s="11">
        <v>79449586</v>
      </c>
      <c r="E12" s="11">
        <v>79.449585999999996</v>
      </c>
      <c r="F12" s="3">
        <v>8300000</v>
      </c>
      <c r="G12" s="9">
        <v>8.3000000000000007</v>
      </c>
      <c r="H12" s="4" t="s">
        <v>39</v>
      </c>
      <c r="I12" s="6">
        <f t="shared" si="0"/>
        <v>9.5722392771084337</v>
      </c>
      <c r="J12" s="9">
        <v>2.5192196999999998</v>
      </c>
      <c r="K12" s="9">
        <v>4.9474944000000001</v>
      </c>
      <c r="L12" s="9">
        <f t="shared" si="1"/>
        <v>7.4667140999999999</v>
      </c>
      <c r="M12" s="6">
        <f t="shared" si="2"/>
        <v>59322.734402536262</v>
      </c>
      <c r="N12" s="6">
        <f t="shared" si="3"/>
        <v>217714.43525730807</v>
      </c>
      <c r="O12" s="10">
        <f t="shared" si="4"/>
        <v>0.21771443525730808</v>
      </c>
      <c r="P12" s="10">
        <f t="shared" si="5"/>
        <v>2.623065485027808E-2</v>
      </c>
    </row>
    <row r="13" spans="1:16" x14ac:dyDescent="0.25">
      <c r="A13" s="3" t="s">
        <v>40</v>
      </c>
      <c r="B13" s="3" t="s">
        <v>22</v>
      </c>
      <c r="C13" s="3" t="s">
        <v>23</v>
      </c>
      <c r="D13" s="11">
        <v>3043782</v>
      </c>
      <c r="E13" s="11">
        <v>3.0437820000000002</v>
      </c>
      <c r="F13" s="3">
        <v>101208</v>
      </c>
      <c r="G13" s="9">
        <v>0.10120841999999999</v>
      </c>
      <c r="H13" s="4" t="s">
        <v>24</v>
      </c>
      <c r="I13" s="6">
        <f t="shared" si="0"/>
        <v>30.074519800806261</v>
      </c>
      <c r="J13" s="9">
        <v>25.646583500000002</v>
      </c>
      <c r="K13" s="9">
        <v>19.779251899999998</v>
      </c>
      <c r="L13" s="9">
        <f t="shared" si="1"/>
        <v>45.425835399999997</v>
      </c>
      <c r="M13" s="6">
        <f t="shared" si="2"/>
        <v>13826.634012548278</v>
      </c>
      <c r="N13" s="6">
        <f t="shared" si="3"/>
        <v>50743.746826052178</v>
      </c>
      <c r="O13" s="10">
        <f t="shared" si="4"/>
        <v>5.0743746826052177E-2</v>
      </c>
      <c r="P13" s="10">
        <f t="shared" si="5"/>
        <v>0.50138078833740596</v>
      </c>
    </row>
    <row r="14" spans="1:16" x14ac:dyDescent="0.25">
      <c r="A14" s="3" t="s">
        <v>41</v>
      </c>
      <c r="B14" s="3" t="s">
        <v>42</v>
      </c>
      <c r="C14" s="3" t="s">
        <v>19</v>
      </c>
      <c r="D14" s="11">
        <v>6497486</v>
      </c>
      <c r="E14" s="11">
        <v>6.4974860000000003</v>
      </c>
      <c r="F14" s="3">
        <v>89995</v>
      </c>
      <c r="G14" s="9">
        <v>8.9995000000000006E-2</v>
      </c>
      <c r="H14" s="4" t="s">
        <v>20</v>
      </c>
      <c r="I14" s="6">
        <f t="shared" si="0"/>
        <v>72.198299905550314</v>
      </c>
      <c r="J14" s="9">
        <v>10.0065452</v>
      </c>
      <c r="K14" s="9">
        <v>14.298804799999999</v>
      </c>
      <c r="L14" s="9">
        <f t="shared" si="1"/>
        <v>24.305349999999997</v>
      </c>
      <c r="M14" s="6">
        <f t="shared" si="2"/>
        <v>15792.367135009998</v>
      </c>
      <c r="N14" s="6">
        <f t="shared" si="3"/>
        <v>57957.987385486689</v>
      </c>
      <c r="O14" s="10">
        <f t="shared" si="4"/>
        <v>5.7957987385486687E-2</v>
      </c>
      <c r="P14" s="10">
        <f t="shared" si="5"/>
        <v>0.64401341613963758</v>
      </c>
    </row>
    <row r="15" spans="1:16" x14ac:dyDescent="0.25">
      <c r="A15" s="3" t="s">
        <v>43</v>
      </c>
      <c r="B15" s="3" t="s">
        <v>26</v>
      </c>
      <c r="C15" s="3" t="s">
        <v>19</v>
      </c>
      <c r="D15" s="11">
        <v>54936217</v>
      </c>
      <c r="E15" s="11">
        <v>54.936216999999999</v>
      </c>
      <c r="F15" s="3">
        <v>620786</v>
      </c>
      <c r="G15" s="9">
        <v>0.62078611840000009</v>
      </c>
      <c r="H15" s="4" t="s">
        <v>24</v>
      </c>
      <c r="I15" s="6">
        <f t="shared" si="0"/>
        <v>88.494613280582996</v>
      </c>
      <c r="J15" s="9">
        <v>0.28468209999999999</v>
      </c>
      <c r="K15" s="9">
        <v>1.1637306000000001</v>
      </c>
      <c r="L15" s="9">
        <f t="shared" si="1"/>
        <v>1.4484127</v>
      </c>
      <c r="M15" s="6">
        <f t="shared" si="2"/>
        <v>7957.0314392755899</v>
      </c>
      <c r="N15" s="6">
        <f t="shared" si="3"/>
        <v>29202.305382141414</v>
      </c>
      <c r="O15" s="10">
        <f t="shared" si="4"/>
        <v>2.9202305382141414E-2</v>
      </c>
      <c r="P15" s="10">
        <f t="shared" si="5"/>
        <v>4.7040856884886927E-2</v>
      </c>
    </row>
    <row r="16" spans="1:16" x14ac:dyDescent="0.25">
      <c r="A16" s="3" t="s">
        <v>44</v>
      </c>
      <c r="B16" s="3" t="s">
        <v>45</v>
      </c>
      <c r="C16" s="3" t="s">
        <v>19</v>
      </c>
      <c r="D16" s="11">
        <v>8902496.023</v>
      </c>
      <c r="E16" s="11">
        <v>8.9024960229999994</v>
      </c>
      <c r="F16" s="3">
        <v>26597</v>
      </c>
      <c r="G16" s="9">
        <v>2.6597428936792109E-2</v>
      </c>
      <c r="H16" s="4" t="s">
        <v>24</v>
      </c>
      <c r="I16" s="6">
        <f t="shared" si="0"/>
        <v>334.71805177275633</v>
      </c>
      <c r="J16" s="9">
        <v>31.765075500000002</v>
      </c>
      <c r="K16" s="9">
        <v>9.6853775999999989</v>
      </c>
      <c r="L16" s="9">
        <f t="shared" si="1"/>
        <v>41.450453100000004</v>
      </c>
      <c r="M16" s="6">
        <f t="shared" si="2"/>
        <v>36901.249387429809</v>
      </c>
      <c r="N16" s="6">
        <f t="shared" si="3"/>
        <v>135427.58525186739</v>
      </c>
      <c r="O16" s="10">
        <f t="shared" si="4"/>
        <v>0.13542758525186741</v>
      </c>
      <c r="P16" s="10">
        <f t="shared" si="5"/>
        <v>5.0918368707699138</v>
      </c>
    </row>
    <row r="17" spans="1:16" x14ac:dyDescent="0.25">
      <c r="A17" s="3" t="s">
        <v>46</v>
      </c>
      <c r="B17" s="3" t="s">
        <v>22</v>
      </c>
      <c r="C17" s="3" t="s">
        <v>19</v>
      </c>
      <c r="D17" s="11">
        <v>1387164</v>
      </c>
      <c r="E17" s="11">
        <v>1.3871640000000001</v>
      </c>
      <c r="F17" s="3">
        <v>100500</v>
      </c>
      <c r="G17" s="9">
        <v>0.10050000000000001</v>
      </c>
      <c r="H17" s="4" t="s">
        <v>20</v>
      </c>
      <c r="I17" s="6">
        <f t="shared" si="0"/>
        <v>13.802626865671641</v>
      </c>
      <c r="J17" s="9">
        <v>1.1428359000000001</v>
      </c>
      <c r="K17" s="9">
        <v>4.1370452999999996</v>
      </c>
      <c r="L17" s="9">
        <f t="shared" si="1"/>
        <v>5.2798812000000002</v>
      </c>
      <c r="M17" s="6">
        <f t="shared" si="2"/>
        <v>732.40611249168001</v>
      </c>
      <c r="N17" s="6">
        <f t="shared" si="3"/>
        <v>2687.9304328444655</v>
      </c>
      <c r="O17" s="10">
        <f t="shared" si="4"/>
        <v>2.6879304328444654E-3</v>
      </c>
      <c r="P17" s="10">
        <f t="shared" si="5"/>
        <v>2.6745576446213587E-2</v>
      </c>
    </row>
    <row r="18" spans="1:16" x14ac:dyDescent="0.25">
      <c r="A18" s="3" t="s">
        <v>47</v>
      </c>
      <c r="B18" s="3" t="s">
        <v>26</v>
      </c>
      <c r="C18" s="3" t="s">
        <v>19</v>
      </c>
      <c r="D18" s="11">
        <v>787801</v>
      </c>
      <c r="E18" s="11">
        <v>52.26</v>
      </c>
      <c r="F18" s="3">
        <v>11991323</v>
      </c>
      <c r="G18" s="9">
        <v>11.991322976975765</v>
      </c>
      <c r="H18" s="4" t="s">
        <v>24</v>
      </c>
      <c r="I18" s="6">
        <f t="shared" si="0"/>
        <v>6.5697588164375195E-2</v>
      </c>
      <c r="J18" s="9">
        <v>35.711949399999995</v>
      </c>
      <c r="K18" s="9">
        <v>14.2541212</v>
      </c>
      <c r="L18" s="9">
        <f t="shared" si="1"/>
        <v>49.966070599999995</v>
      </c>
      <c r="M18" s="6">
        <f t="shared" si="2"/>
        <v>3936.33203847506</v>
      </c>
      <c r="N18" s="6">
        <f t="shared" si="3"/>
        <v>14446.33858120347</v>
      </c>
      <c r="O18" s="10">
        <f t="shared" si="4"/>
        <v>1.444633858120347E-2</v>
      </c>
      <c r="P18" s="10">
        <f t="shared" si="5"/>
        <v>1.2047326705488185E-3</v>
      </c>
    </row>
    <row r="19" spans="1:16" x14ac:dyDescent="0.25">
      <c r="A19" s="3" t="s">
        <v>48</v>
      </c>
      <c r="B19" s="3" t="s">
        <v>49</v>
      </c>
      <c r="C19" s="3" t="s">
        <v>19</v>
      </c>
      <c r="D19" s="11">
        <v>397084</v>
      </c>
      <c r="E19" s="11">
        <v>0.39708399999999999</v>
      </c>
      <c r="F19" s="3">
        <v>20899</v>
      </c>
      <c r="G19" s="9">
        <v>2.0899000000000001E-2</v>
      </c>
      <c r="H19" s="4" t="s">
        <v>24</v>
      </c>
      <c r="I19" s="6">
        <f t="shared" si="0"/>
        <v>19.000143547538158</v>
      </c>
      <c r="J19" s="9">
        <v>24.7455365</v>
      </c>
      <c r="K19" s="9">
        <v>11.654283100000001</v>
      </c>
      <c r="L19" s="9">
        <f t="shared" si="1"/>
        <v>36.399819600000001</v>
      </c>
      <c r="M19" s="6">
        <f t="shared" si="2"/>
        <v>1445.3785966046398</v>
      </c>
      <c r="N19" s="6">
        <f t="shared" si="3"/>
        <v>5304.5394495390283</v>
      </c>
      <c r="O19" s="10">
        <f t="shared" si="4"/>
        <v>5.304539449539028E-3</v>
      </c>
      <c r="P19" s="10">
        <f t="shared" si="5"/>
        <v>0.25381785968414894</v>
      </c>
    </row>
    <row r="20" spans="1:16" x14ac:dyDescent="0.25">
      <c r="A20" s="3" t="s">
        <v>50</v>
      </c>
      <c r="B20" s="3" t="s">
        <v>26</v>
      </c>
      <c r="C20" s="3" t="s">
        <v>19</v>
      </c>
      <c r="D20" s="11">
        <v>27416863</v>
      </c>
      <c r="E20" s="11">
        <v>27.416862999999999</v>
      </c>
      <c r="F20" s="3">
        <v>2455822</v>
      </c>
      <c r="G20" s="9">
        <v>2.4558216386314831</v>
      </c>
      <c r="H20" s="4" t="s">
        <v>24</v>
      </c>
      <c r="I20" s="6">
        <f t="shared" si="0"/>
        <v>11.164026953093506</v>
      </c>
      <c r="J20" s="9">
        <v>27.0429818</v>
      </c>
      <c r="K20" s="9">
        <v>12.420337</v>
      </c>
      <c r="L20" s="9">
        <f t="shared" si="1"/>
        <v>39.463318799999996</v>
      </c>
      <c r="M20" s="6">
        <f t="shared" si="2"/>
        <v>108196.04050649243</v>
      </c>
      <c r="N20" s="6">
        <f t="shared" si="3"/>
        <v>397079.46865882719</v>
      </c>
      <c r="O20" s="10">
        <f t="shared" si="4"/>
        <v>0.39707946865882721</v>
      </c>
      <c r="P20" s="10">
        <f t="shared" si="5"/>
        <v>0.16168902659021184</v>
      </c>
    </row>
    <row r="21" spans="1:16" x14ac:dyDescent="0.25">
      <c r="A21" s="3" t="s">
        <v>51</v>
      </c>
      <c r="B21" s="3" t="s">
        <v>26</v>
      </c>
      <c r="C21" s="3" t="s">
        <v>19</v>
      </c>
      <c r="D21" s="11">
        <v>8143676</v>
      </c>
      <c r="E21" s="11">
        <v>8.1436759999999992</v>
      </c>
      <c r="F21" s="3">
        <v>770250</v>
      </c>
      <c r="G21" s="9">
        <v>0.77024999999999999</v>
      </c>
      <c r="H21" s="4" t="s">
        <v>20</v>
      </c>
      <c r="I21" s="6">
        <f t="shared" si="0"/>
        <v>10.572769879909121</v>
      </c>
      <c r="J21" s="9">
        <v>21.768840700000002</v>
      </c>
      <c r="K21" s="9">
        <v>12.259806399999999</v>
      </c>
      <c r="L21" s="9">
        <f t="shared" si="1"/>
        <v>34.028647100000001</v>
      </c>
      <c r="M21" s="6">
        <f t="shared" si="2"/>
        <v>27711.827670073963</v>
      </c>
      <c r="N21" s="6">
        <f t="shared" si="3"/>
        <v>101702.40754917145</v>
      </c>
      <c r="O21" s="10">
        <f t="shared" si="4"/>
        <v>0.10170240754917145</v>
      </c>
      <c r="P21" s="10">
        <f t="shared" si="5"/>
        <v>0.13203817922644784</v>
      </c>
    </row>
    <row r="22" spans="1:16" x14ac:dyDescent="0.25">
      <c r="D22" s="11"/>
      <c r="E22" s="11"/>
      <c r="J22" s="9"/>
    </row>
    <row r="23" spans="1:16" ht="14.4" x14ac:dyDescent="0.3">
      <c r="A23" s="8" t="s">
        <v>52</v>
      </c>
      <c r="D23" s="11"/>
      <c r="E23" s="11"/>
      <c r="G23" s="9"/>
      <c r="H23" s="4"/>
      <c r="I23" s="6"/>
      <c r="J23" s="9"/>
      <c r="K23" s="9"/>
      <c r="L23" s="9"/>
      <c r="M23" s="6"/>
      <c r="N23" s="6"/>
      <c r="O23" s="10"/>
      <c r="P23" s="10"/>
    </row>
    <row r="24" spans="1:16" x14ac:dyDescent="0.25">
      <c r="A24" s="5" t="s">
        <v>63</v>
      </c>
      <c r="B24" s="5" t="s">
        <v>64</v>
      </c>
      <c r="C24" s="5" t="s">
        <v>33</v>
      </c>
      <c r="D24" s="11">
        <v>149255644</v>
      </c>
      <c r="E24" s="11">
        <v>149.25564399999999</v>
      </c>
      <c r="F24" s="3">
        <v>7286158</v>
      </c>
      <c r="G24" s="9">
        <v>7.2861580000000004</v>
      </c>
      <c r="H24" s="4" t="s">
        <v>65</v>
      </c>
      <c r="I24" s="6">
        <f t="shared" ref="I24:I42" si="6">D24/F24</f>
        <v>20.484821218535199</v>
      </c>
      <c r="J24" s="9">
        <v>18.7122314</v>
      </c>
      <c r="K24" s="9">
        <v>7.4279720999999999</v>
      </c>
      <c r="L24" s="9">
        <f t="shared" ref="L24:L42" si="7">J24+K24</f>
        <v>26.140203499999998</v>
      </c>
      <c r="M24" s="6">
        <f t="shared" ref="M24:M42" si="8">L24*(D24/10000)</f>
        <v>390157.29076835536</v>
      </c>
      <c r="N24" s="6">
        <f t="shared" ref="N24:N42" si="9">M24*3.67</f>
        <v>1431877.2571198642</v>
      </c>
      <c r="O24" s="10">
        <f t="shared" ref="O24:O42" si="10">N24/1000000</f>
        <v>1.4318772571198641</v>
      </c>
      <c r="P24" s="10">
        <f t="shared" ref="P24:P42" si="11">N24/F24</f>
        <v>0.19652020408010151</v>
      </c>
    </row>
    <row r="25" spans="1:16" x14ac:dyDescent="0.25">
      <c r="A25" s="5" t="s">
        <v>66</v>
      </c>
      <c r="B25" s="5" t="s">
        <v>67</v>
      </c>
      <c r="C25" s="5" t="s">
        <v>33</v>
      </c>
      <c r="D25" s="11">
        <v>11015295</v>
      </c>
      <c r="E25" s="11">
        <v>11.015295</v>
      </c>
      <c r="F25" s="3">
        <v>259664</v>
      </c>
      <c r="G25" s="9">
        <v>0.25966400000000001</v>
      </c>
      <c r="H25" s="4" t="s">
        <v>20</v>
      </c>
      <c r="I25" s="6">
        <f t="shared" si="6"/>
        <v>42.42134065561649</v>
      </c>
      <c r="J25" s="9">
        <v>56.724292800000001</v>
      </c>
      <c r="K25" s="9">
        <v>16.206114800000002</v>
      </c>
      <c r="L25" s="9">
        <f t="shared" si="7"/>
        <v>72.930407599999995</v>
      </c>
      <c r="M25" s="6">
        <f t="shared" si="8"/>
        <v>80334.995418424209</v>
      </c>
      <c r="N25" s="6">
        <f t="shared" si="9"/>
        <v>294829.43318561686</v>
      </c>
      <c r="O25" s="10">
        <f t="shared" si="10"/>
        <v>0.29482943318561688</v>
      </c>
      <c r="P25" s="10">
        <f t="shared" si="11"/>
        <v>1.1354266790375904</v>
      </c>
    </row>
    <row r="26" spans="1:16" x14ac:dyDescent="0.25">
      <c r="A26" s="5" t="s">
        <v>68</v>
      </c>
      <c r="B26" s="5" t="s">
        <v>45</v>
      </c>
      <c r="C26" s="5" t="s">
        <v>33</v>
      </c>
      <c r="D26" s="11">
        <v>21639494</v>
      </c>
      <c r="E26" s="11">
        <v>21.639493999999999</v>
      </c>
      <c r="F26" s="3">
        <v>275200</v>
      </c>
      <c r="G26" s="9">
        <v>0.2752</v>
      </c>
      <c r="H26" s="4" t="s">
        <v>20</v>
      </c>
      <c r="I26" s="6">
        <f t="shared" si="6"/>
        <v>78.631882267441867</v>
      </c>
      <c r="J26" s="9">
        <v>21.264170799999999</v>
      </c>
      <c r="K26" s="9">
        <v>11.958981900000001</v>
      </c>
      <c r="L26" s="9">
        <f t="shared" si="7"/>
        <v>33.2231527</v>
      </c>
      <c r="M26" s="6">
        <f t="shared" si="8"/>
        <v>71893.221351273372</v>
      </c>
      <c r="N26" s="6">
        <f t="shared" si="9"/>
        <v>263848.12235917326</v>
      </c>
      <c r="O26" s="10">
        <f t="shared" si="10"/>
        <v>0.26384812235917326</v>
      </c>
      <c r="P26" s="10">
        <f t="shared" si="11"/>
        <v>0.95875044461908887</v>
      </c>
    </row>
    <row r="27" spans="1:16" x14ac:dyDescent="0.25">
      <c r="A27" s="5" t="s">
        <v>69</v>
      </c>
      <c r="B27" s="5" t="s">
        <v>70</v>
      </c>
      <c r="C27" s="5" t="s">
        <v>33</v>
      </c>
      <c r="D27" s="11">
        <v>12172779</v>
      </c>
      <c r="E27" s="11">
        <v>12.172779</v>
      </c>
      <c r="F27" s="3">
        <v>1650881</v>
      </c>
      <c r="G27" s="9">
        <v>1.6508811407999999</v>
      </c>
      <c r="H27" s="4" t="s">
        <v>24</v>
      </c>
      <c r="I27" s="6">
        <f t="shared" si="6"/>
        <v>7.3735048134904941</v>
      </c>
      <c r="J27" s="9">
        <v>14.774586500000002</v>
      </c>
      <c r="K27" s="9">
        <v>5.3191840999999993</v>
      </c>
      <c r="L27" s="9">
        <f t="shared" si="7"/>
        <v>20.093770599999999</v>
      </c>
      <c r="M27" s="6">
        <f t="shared" si="8"/>
        <v>24459.702879049739</v>
      </c>
      <c r="N27" s="6">
        <f t="shared" si="9"/>
        <v>89767.109566112544</v>
      </c>
      <c r="O27" s="10">
        <f t="shared" si="10"/>
        <v>8.9767109566112543E-2</v>
      </c>
      <c r="P27" s="10">
        <f t="shared" si="11"/>
        <v>5.4375275726180471E-2</v>
      </c>
    </row>
    <row r="28" spans="1:16" x14ac:dyDescent="0.25">
      <c r="A28" s="5" t="s">
        <v>71</v>
      </c>
      <c r="B28" s="5" t="s">
        <v>45</v>
      </c>
      <c r="C28" s="5" t="s">
        <v>33</v>
      </c>
      <c r="D28" s="11">
        <v>25607508</v>
      </c>
      <c r="E28" s="11">
        <v>25.607507999999999</v>
      </c>
      <c r="F28" s="3">
        <v>191100</v>
      </c>
      <c r="G28" s="9">
        <v>0.19109999999999999</v>
      </c>
      <c r="H28" s="4" t="s">
        <v>24</v>
      </c>
      <c r="I28" s="6">
        <f t="shared" si="6"/>
        <v>134.00056514913658</v>
      </c>
      <c r="J28" s="9">
        <v>26.1207174</v>
      </c>
      <c r="K28" s="9">
        <v>16.429850999999999</v>
      </c>
      <c r="L28" s="9">
        <f t="shared" si="7"/>
        <v>42.550568400000003</v>
      </c>
      <c r="M28" s="6">
        <f t="shared" si="8"/>
        <v>108961.40207075472</v>
      </c>
      <c r="N28" s="6">
        <f t="shared" si="9"/>
        <v>399888.34559966979</v>
      </c>
      <c r="O28" s="10">
        <f t="shared" si="10"/>
        <v>0.39988834559966979</v>
      </c>
      <c r="P28" s="10">
        <f t="shared" si="11"/>
        <v>2.0925606781772359</v>
      </c>
    </row>
    <row r="29" spans="1:16" x14ac:dyDescent="0.25">
      <c r="A29" s="5" t="s">
        <v>72</v>
      </c>
      <c r="B29" s="5" t="s">
        <v>73</v>
      </c>
      <c r="C29" s="5" t="s">
        <v>33</v>
      </c>
      <c r="D29" s="11">
        <v>9966350</v>
      </c>
      <c r="E29" s="11">
        <v>9.9663500000000003</v>
      </c>
      <c r="F29" s="3">
        <v>1241246</v>
      </c>
      <c r="G29" s="9">
        <v>1.2412460000000001</v>
      </c>
      <c r="H29" s="4" t="s">
        <v>24</v>
      </c>
      <c r="I29" s="6">
        <f t="shared" si="6"/>
        <v>8.0293108698839717</v>
      </c>
      <c r="J29" s="9">
        <v>28.677714600000002</v>
      </c>
      <c r="K29" s="9">
        <v>9.0247510999999996</v>
      </c>
      <c r="L29" s="9">
        <f t="shared" si="7"/>
        <v>37.702465700000005</v>
      </c>
      <c r="M29" s="6">
        <f t="shared" si="8"/>
        <v>37575.596902919504</v>
      </c>
      <c r="N29" s="6">
        <f t="shared" si="9"/>
        <v>137902.44063371458</v>
      </c>
      <c r="O29" s="10">
        <f t="shared" si="10"/>
        <v>0.13790244063371457</v>
      </c>
      <c r="P29" s="10">
        <f t="shared" si="11"/>
        <v>0.11110000808358261</v>
      </c>
    </row>
    <row r="30" spans="1:16" x14ac:dyDescent="0.25">
      <c r="A30" s="5" t="s">
        <v>74</v>
      </c>
      <c r="B30" s="5" t="s">
        <v>75</v>
      </c>
      <c r="C30" s="5" t="s">
        <v>33</v>
      </c>
      <c r="D30" s="11">
        <v>4428003</v>
      </c>
      <c r="E30" s="11">
        <v>4.4280030000000004</v>
      </c>
      <c r="F30" s="3">
        <v>266573</v>
      </c>
      <c r="G30" s="9">
        <v>0.266573</v>
      </c>
      <c r="H30" s="4" t="s">
        <v>24</v>
      </c>
      <c r="I30" s="6">
        <f t="shared" si="6"/>
        <v>16.610845809590618</v>
      </c>
      <c r="J30" s="9">
        <v>58.179514099999992</v>
      </c>
      <c r="K30" s="9">
        <v>14.304399200000001</v>
      </c>
      <c r="L30" s="9">
        <f t="shared" si="7"/>
        <v>72.483913299999998</v>
      </c>
      <c r="M30" s="6">
        <f t="shared" si="8"/>
        <v>32095.898554413987</v>
      </c>
      <c r="N30" s="6">
        <f t="shared" si="9"/>
        <v>117791.94769469932</v>
      </c>
      <c r="O30" s="10">
        <f t="shared" si="10"/>
        <v>0.11779194769469932</v>
      </c>
      <c r="P30" s="10">
        <f t="shared" si="11"/>
        <v>0.44187501245324667</v>
      </c>
    </row>
    <row r="31" spans="1:16" x14ac:dyDescent="0.25">
      <c r="A31" s="5" t="s">
        <v>76</v>
      </c>
      <c r="B31" s="5" t="s">
        <v>77</v>
      </c>
      <c r="C31" s="5" t="s">
        <v>33</v>
      </c>
      <c r="D31" s="11">
        <v>4125645</v>
      </c>
      <c r="E31" s="11">
        <v>4.1256449999999996</v>
      </c>
      <c r="F31" s="3">
        <v>64684</v>
      </c>
      <c r="G31" s="9">
        <v>6.4684000000000005E-2</v>
      </c>
      <c r="H31" s="4" t="s">
        <v>24</v>
      </c>
      <c r="I31" s="6">
        <f t="shared" si="6"/>
        <v>63.781537938284586</v>
      </c>
      <c r="J31" s="9">
        <v>11.890633300000001</v>
      </c>
      <c r="K31" s="9">
        <v>4.7601062000000001</v>
      </c>
      <c r="L31" s="9">
        <f t="shared" si="7"/>
        <v>16.6507395</v>
      </c>
      <c r="M31" s="6">
        <f t="shared" si="8"/>
        <v>6869.5040164477505</v>
      </c>
      <c r="N31" s="6">
        <f t="shared" si="9"/>
        <v>25211.079740363242</v>
      </c>
      <c r="O31" s="10">
        <f t="shared" si="10"/>
        <v>2.5211079740363244E-2</v>
      </c>
      <c r="P31" s="10">
        <f t="shared" si="11"/>
        <v>0.38975758673494593</v>
      </c>
    </row>
    <row r="32" spans="1:16" x14ac:dyDescent="0.25">
      <c r="A32" s="5" t="s">
        <v>78</v>
      </c>
      <c r="B32" s="5" t="s">
        <v>64</v>
      </c>
      <c r="C32" s="5" t="s">
        <v>33</v>
      </c>
      <c r="D32" s="11">
        <v>11804927</v>
      </c>
      <c r="E32" s="11">
        <v>11.804926999999999</v>
      </c>
      <c r="F32" s="3">
        <v>236129</v>
      </c>
      <c r="G32" s="9">
        <v>0.23612900000000001</v>
      </c>
      <c r="H32" s="4" t="s">
        <v>20</v>
      </c>
      <c r="I32" s="6">
        <f t="shared" si="6"/>
        <v>49.993550135730892</v>
      </c>
      <c r="J32" s="9">
        <v>17.245290399999998</v>
      </c>
      <c r="K32" s="9">
        <v>9.1009761000000005</v>
      </c>
      <c r="L32" s="9">
        <f t="shared" si="7"/>
        <v>26.346266499999999</v>
      </c>
      <c r="M32" s="6">
        <f t="shared" si="8"/>
        <v>31101.575275504551</v>
      </c>
      <c r="N32" s="6">
        <f t="shared" si="9"/>
        <v>114142.7812611017</v>
      </c>
      <c r="O32" s="10">
        <f t="shared" si="10"/>
        <v>0.11414278126110169</v>
      </c>
      <c r="P32" s="10">
        <f t="shared" si="11"/>
        <v>0.48339162602264735</v>
      </c>
    </row>
    <row r="33" spans="1:16" x14ac:dyDescent="0.25">
      <c r="A33" s="5" t="s">
        <v>79</v>
      </c>
      <c r="B33" s="5" t="s">
        <v>64</v>
      </c>
      <c r="C33" s="5" t="s">
        <v>33</v>
      </c>
      <c r="D33" s="11">
        <v>12167411</v>
      </c>
      <c r="E33" s="11">
        <v>12.167411</v>
      </c>
      <c r="F33" s="3">
        <v>140700</v>
      </c>
      <c r="G33" s="9">
        <v>0.14069999999999999</v>
      </c>
      <c r="H33" s="4" t="s">
        <v>20</v>
      </c>
      <c r="I33" s="6">
        <f t="shared" si="6"/>
        <v>86.477690120824448</v>
      </c>
      <c r="J33" s="9">
        <v>10.6007508</v>
      </c>
      <c r="K33" s="9">
        <v>4.3961345999999999</v>
      </c>
      <c r="L33" s="9">
        <f t="shared" si="7"/>
        <v>14.9968854</v>
      </c>
      <c r="M33" s="6">
        <f t="shared" si="8"/>
        <v>18247.326838169938</v>
      </c>
      <c r="N33" s="6">
        <f t="shared" si="9"/>
        <v>66967.689496083665</v>
      </c>
      <c r="O33" s="10">
        <f t="shared" si="10"/>
        <v>6.6967689496083671E-2</v>
      </c>
      <c r="P33" s="10">
        <f t="shared" si="11"/>
        <v>0.47596083508232884</v>
      </c>
    </row>
    <row r="34" spans="1:16" x14ac:dyDescent="0.25">
      <c r="A34" s="5" t="s">
        <v>80</v>
      </c>
      <c r="B34" s="5" t="s">
        <v>81</v>
      </c>
      <c r="C34" s="5" t="s">
        <v>33</v>
      </c>
      <c r="D34" s="11">
        <v>4193337</v>
      </c>
      <c r="E34" s="11">
        <v>4.1933369999999996</v>
      </c>
      <c r="F34" s="3">
        <v>163500</v>
      </c>
      <c r="G34" s="9">
        <v>0.16349999999999998</v>
      </c>
      <c r="H34" s="4" t="s">
        <v>24</v>
      </c>
      <c r="I34" s="6">
        <f t="shared" si="6"/>
        <v>25.647321100917431</v>
      </c>
      <c r="J34" s="9">
        <v>45.9020285</v>
      </c>
      <c r="K34" s="9">
        <v>14.713870600000002</v>
      </c>
      <c r="L34" s="9">
        <f t="shared" si="7"/>
        <v>60.6158991</v>
      </c>
      <c r="M34" s="6">
        <f t="shared" si="8"/>
        <v>25418.289248429672</v>
      </c>
      <c r="N34" s="6">
        <f t="shared" si="9"/>
        <v>93285.121541736895</v>
      </c>
      <c r="O34" s="10">
        <f t="shared" si="10"/>
        <v>9.328512154173689E-2</v>
      </c>
      <c r="P34" s="10">
        <f t="shared" si="11"/>
        <v>0.57055120209013388</v>
      </c>
    </row>
    <row r="35" spans="1:16" x14ac:dyDescent="0.25">
      <c r="A35" s="3" t="s">
        <v>82</v>
      </c>
      <c r="B35" s="3" t="s">
        <v>83</v>
      </c>
      <c r="C35" s="5" t="s">
        <v>33</v>
      </c>
      <c r="D35" s="11">
        <v>70959627</v>
      </c>
      <c r="E35" s="11">
        <v>70.959626999999998</v>
      </c>
      <c r="F35" s="3">
        <v>1304570</v>
      </c>
      <c r="G35" s="9">
        <v>1.3045699747200001</v>
      </c>
      <c r="H35" s="4" t="s">
        <v>24</v>
      </c>
      <c r="I35" s="6">
        <f t="shared" si="6"/>
        <v>54.39311573928574</v>
      </c>
      <c r="J35" s="9">
        <v>30.2189595</v>
      </c>
      <c r="K35" s="9">
        <v>9.6258857000000013</v>
      </c>
      <c r="L35" s="9">
        <f t="shared" si="7"/>
        <v>39.844845200000002</v>
      </c>
      <c r="M35" s="6">
        <f t="shared" si="8"/>
        <v>282737.53532647406</v>
      </c>
      <c r="N35" s="6">
        <f t="shared" si="9"/>
        <v>1037646.7546481597</v>
      </c>
      <c r="O35" s="10">
        <f t="shared" si="10"/>
        <v>1.0376467546481598</v>
      </c>
      <c r="P35" s="10">
        <f t="shared" si="11"/>
        <v>0.79539369650395131</v>
      </c>
    </row>
    <row r="36" spans="1:16" x14ac:dyDescent="0.25">
      <c r="A36" s="5" t="s">
        <v>53</v>
      </c>
      <c r="B36" s="5" t="s">
        <v>22</v>
      </c>
      <c r="C36" s="5" t="s">
        <v>33</v>
      </c>
      <c r="D36" s="11">
        <v>63475465</v>
      </c>
      <c r="E36" s="11">
        <v>63.475465</v>
      </c>
      <c r="F36" s="3">
        <v>658211</v>
      </c>
      <c r="G36" s="9">
        <v>0.65821099999999999</v>
      </c>
      <c r="H36" s="4" t="s">
        <v>24</v>
      </c>
      <c r="I36" s="6">
        <f t="shared" si="6"/>
        <v>96.43634791882846</v>
      </c>
      <c r="J36" s="9">
        <v>0.52070679999999991</v>
      </c>
      <c r="K36" s="9">
        <v>1.9621203999999999</v>
      </c>
      <c r="L36" s="9">
        <f t="shared" si="7"/>
        <v>2.4828272</v>
      </c>
      <c r="M36" s="6">
        <f t="shared" si="8"/>
        <v>15759.8611034648</v>
      </c>
      <c r="N36" s="6">
        <f t="shared" si="9"/>
        <v>57838.690249715815</v>
      </c>
      <c r="O36" s="10">
        <f t="shared" si="10"/>
        <v>5.7838690249715816E-2</v>
      </c>
      <c r="P36" s="10">
        <f t="shared" si="11"/>
        <v>8.7872567079121763E-2</v>
      </c>
    </row>
    <row r="37" spans="1:16" x14ac:dyDescent="0.25">
      <c r="A37" s="5" t="s">
        <v>54</v>
      </c>
      <c r="B37" s="5" t="s">
        <v>45</v>
      </c>
      <c r="C37" s="5" t="s">
        <v>33</v>
      </c>
      <c r="D37" s="11">
        <v>6071347</v>
      </c>
      <c r="E37" s="11">
        <v>6.0713470000000003</v>
      </c>
      <c r="F37" s="3">
        <v>160000</v>
      </c>
      <c r="G37" s="9">
        <v>0.16</v>
      </c>
      <c r="H37" s="4" t="s">
        <v>20</v>
      </c>
      <c r="I37" s="6">
        <f t="shared" si="6"/>
        <v>37.945918749999997</v>
      </c>
      <c r="J37" s="9">
        <v>18.845108500000002</v>
      </c>
      <c r="K37" s="9">
        <v>5.1860678</v>
      </c>
      <c r="L37" s="9">
        <f t="shared" si="7"/>
        <v>24.031176300000002</v>
      </c>
      <c r="M37" s="6">
        <f t="shared" si="8"/>
        <v>14590.161013547609</v>
      </c>
      <c r="N37" s="6">
        <f t="shared" si="9"/>
        <v>53545.890919719728</v>
      </c>
      <c r="O37" s="10">
        <f t="shared" si="10"/>
        <v>5.354589091971973E-2</v>
      </c>
      <c r="P37" s="10">
        <f t="shared" si="11"/>
        <v>0.33466181824824831</v>
      </c>
    </row>
    <row r="38" spans="1:16" x14ac:dyDescent="0.25">
      <c r="A38" s="5" t="s">
        <v>55</v>
      </c>
      <c r="B38" s="5" t="s">
        <v>56</v>
      </c>
      <c r="C38" s="5" t="s">
        <v>33</v>
      </c>
      <c r="D38" s="11">
        <v>2731346</v>
      </c>
      <c r="E38" s="11">
        <v>2.7313459999999998</v>
      </c>
      <c r="F38" s="3">
        <v>221891</v>
      </c>
      <c r="G38" s="9">
        <v>0.221891</v>
      </c>
      <c r="H38" s="4" t="s">
        <v>20</v>
      </c>
      <c r="I38" s="6">
        <f t="shared" si="6"/>
        <v>12.309404166910781</v>
      </c>
      <c r="J38" s="9">
        <v>88.421389599999998</v>
      </c>
      <c r="K38" s="9">
        <v>21.0479901</v>
      </c>
      <c r="L38" s="9">
        <f t="shared" si="7"/>
        <v>109.46937969999999</v>
      </c>
      <c r="M38" s="6">
        <f t="shared" si="8"/>
        <v>29899.875236607615</v>
      </c>
      <c r="N38" s="6">
        <f t="shared" si="9"/>
        <v>109732.54211834994</v>
      </c>
      <c r="O38" s="10">
        <f t="shared" si="10"/>
        <v>0.10973254211834994</v>
      </c>
      <c r="P38" s="10">
        <f t="shared" si="11"/>
        <v>0.49453354177659276</v>
      </c>
    </row>
    <row r="39" spans="1:16" x14ac:dyDescent="0.25">
      <c r="A39" s="5" t="s">
        <v>57</v>
      </c>
      <c r="B39" s="5" t="s">
        <v>22</v>
      </c>
      <c r="C39" s="5" t="s">
        <v>33</v>
      </c>
      <c r="D39" s="11">
        <v>19787267</v>
      </c>
      <c r="E39" s="11">
        <v>19.787267</v>
      </c>
      <c r="F39" s="3">
        <v>193922</v>
      </c>
      <c r="G39" s="9">
        <v>0.19392200000000001</v>
      </c>
      <c r="H39" s="4" t="s">
        <v>20</v>
      </c>
      <c r="I39" s="6">
        <f t="shared" si="6"/>
        <v>102.03724693433442</v>
      </c>
      <c r="J39" s="9">
        <v>15.553556599999999</v>
      </c>
      <c r="K39" s="9">
        <v>11.101307799999999</v>
      </c>
      <c r="L39" s="9">
        <f t="shared" si="7"/>
        <v>26.654864399999997</v>
      </c>
      <c r="M39" s="6">
        <f t="shared" si="8"/>
        <v>52742.691873159471</v>
      </c>
      <c r="N39" s="6">
        <f t="shared" si="9"/>
        <v>193565.67917449525</v>
      </c>
      <c r="O39" s="10">
        <f t="shared" si="10"/>
        <v>0.19356567917449524</v>
      </c>
      <c r="P39" s="10">
        <f t="shared" si="11"/>
        <v>0.99816255594772774</v>
      </c>
    </row>
    <row r="40" spans="1:16" x14ac:dyDescent="0.25">
      <c r="A40" s="3" t="s">
        <v>58</v>
      </c>
      <c r="B40" s="3" t="s">
        <v>59</v>
      </c>
      <c r="C40" s="5" t="s">
        <v>33</v>
      </c>
      <c r="D40" s="11">
        <v>36253913</v>
      </c>
      <c r="E40" s="11">
        <v>36.253912999999997</v>
      </c>
      <c r="F40" s="3">
        <v>2141467</v>
      </c>
      <c r="G40" s="9">
        <v>2.141467</v>
      </c>
      <c r="H40" s="4" t="s">
        <v>24</v>
      </c>
      <c r="I40" s="6">
        <f t="shared" si="6"/>
        <v>16.929475448372539</v>
      </c>
      <c r="J40" s="9">
        <v>69.845348200000004</v>
      </c>
      <c r="K40" s="9">
        <v>17.1746622</v>
      </c>
      <c r="L40" s="9">
        <f t="shared" si="7"/>
        <v>87.020010400000004</v>
      </c>
      <c r="M40" s="6">
        <f t="shared" si="8"/>
        <v>315481.58863006951</v>
      </c>
      <c r="N40" s="6">
        <f t="shared" si="9"/>
        <v>1157817.430272355</v>
      </c>
      <c r="O40" s="10">
        <f t="shared" si="10"/>
        <v>1.157817430272355</v>
      </c>
      <c r="P40" s="10">
        <f t="shared" si="11"/>
        <v>0.54066554855729976</v>
      </c>
    </row>
    <row r="41" spans="1:16" x14ac:dyDescent="0.25">
      <c r="A41" s="5" t="s">
        <v>60</v>
      </c>
      <c r="B41" s="5" t="s">
        <v>61</v>
      </c>
      <c r="C41" s="5" t="s">
        <v>33</v>
      </c>
      <c r="D41" s="11">
        <v>3894125</v>
      </c>
      <c r="E41" s="11">
        <v>3.8941249999999998</v>
      </c>
      <c r="F41" s="3">
        <v>16999</v>
      </c>
      <c r="G41" s="9">
        <v>1.6998956799999999E-2</v>
      </c>
      <c r="H41" s="4" t="s">
        <v>24</v>
      </c>
      <c r="I41" s="6">
        <f t="shared" si="6"/>
        <v>229.07965174422026</v>
      </c>
      <c r="J41" s="9">
        <v>28.511258299999998</v>
      </c>
      <c r="K41" s="9">
        <v>7.6542508999999992</v>
      </c>
      <c r="L41" s="9">
        <f t="shared" si="7"/>
        <v>36.165509199999995</v>
      </c>
      <c r="M41" s="6">
        <f t="shared" si="8"/>
        <v>14083.301351344999</v>
      </c>
      <c r="N41" s="6">
        <f t="shared" si="9"/>
        <v>51685.715959436144</v>
      </c>
      <c r="O41" s="10">
        <f t="shared" si="10"/>
        <v>5.1685715959436142E-2</v>
      </c>
      <c r="P41" s="10">
        <f t="shared" si="11"/>
        <v>3.0405150867366402</v>
      </c>
    </row>
    <row r="42" spans="1:16" x14ac:dyDescent="0.25">
      <c r="A42" s="5" t="s">
        <v>62</v>
      </c>
      <c r="B42" s="5" t="s">
        <v>59</v>
      </c>
      <c r="C42" s="5" t="s">
        <v>33</v>
      </c>
      <c r="D42" s="11">
        <v>3135771</v>
      </c>
      <c r="E42" s="11">
        <v>3.1357710000000001</v>
      </c>
      <c r="F42" s="3">
        <v>23500</v>
      </c>
      <c r="G42" s="9">
        <v>2.35E-2</v>
      </c>
      <c r="H42" s="4" t="s">
        <v>20</v>
      </c>
      <c r="I42" s="6">
        <f t="shared" si="6"/>
        <v>133.43706382978723</v>
      </c>
      <c r="J42" s="9">
        <v>114.58574819999998</v>
      </c>
      <c r="K42" s="9">
        <v>26.459484200000002</v>
      </c>
      <c r="L42" s="9">
        <f t="shared" si="7"/>
        <v>141.04523239999997</v>
      </c>
      <c r="M42" s="6">
        <f t="shared" si="8"/>
        <v>44228.554944818032</v>
      </c>
      <c r="N42" s="6">
        <f t="shared" si="9"/>
        <v>162318.79664748217</v>
      </c>
      <c r="O42" s="10">
        <f t="shared" si="10"/>
        <v>0.16231879664748217</v>
      </c>
      <c r="P42" s="10">
        <f t="shared" si="11"/>
        <v>6.9071828360630709</v>
      </c>
    </row>
    <row r="43" spans="1:16" x14ac:dyDescent="0.25">
      <c r="D43" s="11"/>
      <c r="E43" s="11"/>
    </row>
  </sheetData>
  <pageMargins left="0.7" right="0.7" top="0.75" bottom="0.75" header="0.3" footer="0.3"/>
  <headerFooter>
    <oddHeader>&amp;R&amp;"Arial"&amp;8&amp;K000000 [OFFICIAL]&amp;1#_x000D_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Corrected</vt:lpstr>
      <vt:lpstr>Uncorrected</vt:lpstr>
    </vt:vector>
  </TitlesOfParts>
  <Manager/>
  <Company>The University of Queensland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Ilyas Nursamsi</dc:creator>
  <cp:keywords/>
  <dc:description/>
  <cp:lastModifiedBy>Marin PELLAN</cp:lastModifiedBy>
  <cp:revision/>
  <dcterms:created xsi:type="dcterms:W3CDTF">2024-02-13T07:39:20Z</dcterms:created>
  <dcterms:modified xsi:type="dcterms:W3CDTF">2025-01-08T22:38:35Z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2024-02-14T01:13:59Z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9eb81d83-2bac-43d1-bfb1-05bf560aab10</vt:lpwstr>
  </property>
  <property fmtid="{D5CDD505-2E9C-101B-9397-08002B2CF9AE}" pid="8" name="MSIP_Label_0f488380-630a-4f55-a077-a19445e3f360_ContentBits">
    <vt:lpwstr>0</vt:lpwstr>
  </property>
  <property fmtid="{D5CDD505-2E9C-101B-9397-08002B2CF9AE}" pid="9" name="MSIP_Label_e3f2a5e4-10d8-4dfe-8082-7352c27520cb_Enabled">
    <vt:lpwstr>true</vt:lpwstr>
  </property>
  <property fmtid="{D5CDD505-2E9C-101B-9397-08002B2CF9AE}" pid="10" name="MSIP_Label_e3f2a5e4-10d8-4dfe-8082-7352c27520cb_SetDate">
    <vt:lpwstr>2024-05-07T03:48:15Z</vt:lpwstr>
  </property>
  <property fmtid="{D5CDD505-2E9C-101B-9397-08002B2CF9AE}" pid="11" name="MSIP_Label_e3f2a5e4-10d8-4dfe-8082-7352c27520cb_Method">
    <vt:lpwstr>Standard</vt:lpwstr>
  </property>
  <property fmtid="{D5CDD505-2E9C-101B-9397-08002B2CF9AE}" pid="12" name="MSIP_Label_e3f2a5e4-10d8-4dfe-8082-7352c27520cb_Name">
    <vt:lpwstr>_Official</vt:lpwstr>
  </property>
  <property fmtid="{D5CDD505-2E9C-101B-9397-08002B2CF9AE}" pid="13" name="MSIP_Label_e3f2a5e4-10d8-4dfe-8082-7352c27520cb_SiteId">
    <vt:lpwstr>2864f69d-77c3-4fbe-bbc0-97502052391a</vt:lpwstr>
  </property>
  <property fmtid="{D5CDD505-2E9C-101B-9397-08002B2CF9AE}" pid="14" name="MSIP_Label_e3f2a5e4-10d8-4dfe-8082-7352c27520cb_ActionId">
    <vt:lpwstr>ccc93b34-f5c4-482f-a93a-488fd8006b88</vt:lpwstr>
  </property>
  <property fmtid="{D5CDD505-2E9C-101B-9397-08002B2CF9AE}" pid="15" name="MSIP_Label_e3f2a5e4-10d8-4dfe-8082-7352c27520cb_ContentBits">
    <vt:lpwstr>1</vt:lpwstr>
  </property>
</Properties>
</file>