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69" documentId="8_{FA325FAA-E900-43DE-BA8C-74321A0A6C70}" xr6:coauthVersionLast="47" xr6:coauthVersionMax="47" xr10:uidLastSave="{753A0CE6-9E2D-46EA-BD8F-DE80515583D7}"/>
  <bookViews>
    <workbookView xWindow="705" yWindow="990" windowWidth="27000" windowHeight="19920" xr2:uid="{6515E7F8-5D0F-4A0B-92FB-6DD264FA8E62}"/>
  </bookViews>
  <sheets>
    <sheet name="Attribution and License" sheetId="2" r:id="rId1"/>
    <sheet name="Control Dashboard" sheetId="11" r:id="rId2"/>
    <sheet name="Control Reporting" sheetId="9" r:id="rId3"/>
    <sheet name="ControlImplementation" sheetId="3" r:id="rId4"/>
    <sheet name="Audit Worksheet" sheetId="5" r:id="rId5"/>
    <sheet name="PO&amp;AM Worksheet" sheetId="12" r:id="rId6"/>
    <sheet name="Project Information" sheetId="6" r:id="rId7"/>
    <sheet name="xControls" sheetId="1" state="hidden" r:id="rId8"/>
    <sheet name="xValues" sheetId="4" state="hidden" r:id="rId9"/>
  </sheets>
  <definedNames>
    <definedName name="_xlcn.WorksheetConnection_171ControlTest.xlsxControlImplementation1" hidden="1">'ControlImplementation'!$A$17:$K$40</definedName>
    <definedName name="_xlcn.WorksheetConnection_ControlImplementationA17L1401" hidden="1">'ControlImplementation'!$A$17:$K$40</definedName>
    <definedName name="cr_ControlImplementaitionStatus">CR_ConImpStat[]</definedName>
    <definedName name="CR_ControlImpStatus">CR_ConImpStat[]</definedName>
    <definedName name="Slicer_CONTROL_FAMILY">#N/A</definedName>
    <definedName name="Slicer_Filter_Family">#N/A</definedName>
    <definedName name="Slicer_Status">#N/A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12"/>
  <c r="F21" i="5"/>
  <c r="F20" i="5"/>
  <c r="A18" i="3"/>
  <c r="B18" i="3"/>
  <c r="C18" i="3"/>
  <c r="D18" i="3"/>
  <c r="E18" i="3"/>
  <c r="F18" i="3"/>
  <c r="C14" i="9"/>
  <c r="D14" i="9"/>
  <c r="E14" i="9"/>
  <c r="F14" i="9"/>
  <c r="C15" i="9"/>
  <c r="D15" i="9"/>
  <c r="E15" i="9"/>
  <c r="F15" i="9"/>
  <c r="C16" i="9"/>
  <c r="D16" i="9"/>
  <c r="E16" i="9"/>
  <c r="F16" i="9"/>
  <c r="C17" i="9"/>
  <c r="D17" i="9"/>
  <c r="E17" i="9"/>
  <c r="F17" i="9"/>
  <c r="C18" i="9"/>
  <c r="D18" i="9"/>
  <c r="E18" i="9"/>
  <c r="F18" i="9"/>
  <c r="C19" i="9"/>
  <c r="D19" i="9"/>
  <c r="E19" i="9"/>
  <c r="F19" i="9"/>
  <c r="B15" i="9"/>
  <c r="B16" i="9"/>
  <c r="B17" i="9"/>
  <c r="B18" i="9"/>
  <c r="B19" i="9"/>
  <c r="B14" i="9"/>
  <c r="D4" i="9"/>
  <c r="F4" i="9"/>
  <c r="D5" i="9"/>
  <c r="F5" i="9"/>
  <c r="D6" i="9"/>
  <c r="F6" i="9"/>
  <c r="D7" i="9"/>
  <c r="F7" i="9"/>
  <c r="D8" i="9"/>
  <c r="F8" i="9"/>
  <c r="D9" i="9"/>
  <c r="F9" i="9"/>
  <c r="C5" i="9"/>
  <c r="C9" i="9"/>
  <c r="C8" i="9"/>
  <c r="C6" i="9"/>
  <c r="C4" i="9"/>
  <c r="C7" i="9"/>
  <c r="B19" i="3"/>
  <c r="D19" i="3"/>
  <c r="E19" i="3"/>
  <c r="F19" i="3"/>
  <c r="B20" i="3"/>
  <c r="D20" i="3"/>
  <c r="E20" i="3"/>
  <c r="F20" i="3"/>
  <c r="A19" i="3"/>
  <c r="F19" i="5"/>
  <c r="F18" i="5"/>
  <c r="A19" i="5"/>
  <c r="B19" i="5"/>
  <c r="C19" i="5"/>
  <c r="D19" i="5"/>
  <c r="E19" i="5"/>
  <c r="A20" i="5"/>
  <c r="B20" i="5"/>
  <c r="C20" i="5"/>
  <c r="D20" i="5"/>
  <c r="E20" i="5"/>
  <c r="A21" i="5"/>
  <c r="B21" i="5"/>
  <c r="C21" i="5"/>
  <c r="D21" i="5"/>
  <c r="E21" i="5"/>
  <c r="A23" i="5"/>
  <c r="B23" i="5"/>
  <c r="C23" i="5"/>
  <c r="D23" i="5"/>
  <c r="E23" i="5"/>
  <c r="F23" i="5"/>
  <c r="A24" i="5"/>
  <c r="B24" i="5"/>
  <c r="C24" i="5"/>
  <c r="D24" i="5"/>
  <c r="E24" i="5"/>
  <c r="F24" i="5"/>
  <c r="A26" i="5"/>
  <c r="B26" i="5"/>
  <c r="C26" i="5"/>
  <c r="D26" i="5"/>
  <c r="E26" i="5"/>
  <c r="F26" i="5"/>
  <c r="A28" i="5"/>
  <c r="B28" i="5"/>
  <c r="C28" i="5"/>
  <c r="D28" i="5"/>
  <c r="E28" i="5"/>
  <c r="F28" i="5"/>
  <c r="A29" i="5"/>
  <c r="B29" i="5"/>
  <c r="C29" i="5"/>
  <c r="D29" i="5"/>
  <c r="E29" i="5"/>
  <c r="F29" i="5"/>
  <c r="A30" i="5"/>
  <c r="B30" i="5"/>
  <c r="C30" i="5"/>
  <c r="D30" i="5"/>
  <c r="E30" i="5"/>
  <c r="F30" i="5"/>
  <c r="A31" i="5"/>
  <c r="B31" i="5"/>
  <c r="C31" i="5"/>
  <c r="D31" i="5"/>
  <c r="E31" i="5"/>
  <c r="F31" i="5"/>
  <c r="A33" i="5"/>
  <c r="B33" i="5"/>
  <c r="C33" i="5"/>
  <c r="D33" i="5"/>
  <c r="E33" i="5"/>
  <c r="F33" i="5"/>
  <c r="A34" i="5"/>
  <c r="B34" i="5"/>
  <c r="C34" i="5"/>
  <c r="D34" i="5"/>
  <c r="E34" i="5"/>
  <c r="F34" i="5"/>
  <c r="A36" i="5"/>
  <c r="B36" i="5"/>
  <c r="C36" i="5"/>
  <c r="D36" i="5"/>
  <c r="E36" i="5"/>
  <c r="F36" i="5"/>
  <c r="A37" i="5"/>
  <c r="B37" i="5"/>
  <c r="C37" i="5"/>
  <c r="D37" i="5"/>
  <c r="E37" i="5"/>
  <c r="F37" i="5"/>
  <c r="A38" i="5"/>
  <c r="B38" i="5"/>
  <c r="C38" i="5"/>
  <c r="D38" i="5"/>
  <c r="E38" i="5"/>
  <c r="F38" i="5"/>
  <c r="A39" i="5"/>
  <c r="B39" i="5"/>
  <c r="C39" i="5"/>
  <c r="D39" i="5"/>
  <c r="E39" i="5"/>
  <c r="F39" i="5"/>
  <c r="E18" i="5"/>
  <c r="D18" i="5"/>
  <c r="C18" i="5"/>
  <c r="B18" i="5"/>
  <c r="L6" i="9" s="1"/>
  <c r="A18" i="5"/>
  <c r="L5" i="9"/>
  <c r="M5" i="9"/>
  <c r="M6" i="9"/>
  <c r="M7" i="9"/>
  <c r="M8" i="9"/>
  <c r="M9" i="9"/>
  <c r="M4" i="9"/>
  <c r="C36" i="3"/>
  <c r="C33" i="3"/>
  <c r="C28" i="3"/>
  <c r="C26" i="3"/>
  <c r="C23" i="3"/>
  <c r="L8" i="9" l="1"/>
  <c r="L7" i="9"/>
  <c r="L9" i="9"/>
  <c r="L4" i="9"/>
  <c r="K16" i="9"/>
  <c r="K18" i="9"/>
  <c r="K17" i="9"/>
  <c r="K15" i="9"/>
  <c r="E14" i="12"/>
  <c r="E13" i="12"/>
  <c r="E12" i="12"/>
  <c r="E11" i="12"/>
  <c r="E10" i="12"/>
  <c r="E11" i="5"/>
  <c r="E12" i="5"/>
  <c r="E13" i="5"/>
  <c r="E14" i="5"/>
  <c r="E10" i="5"/>
  <c r="B21" i="3"/>
  <c r="B23" i="3"/>
  <c r="B24" i="3"/>
  <c r="B26" i="3"/>
  <c r="B28" i="3"/>
  <c r="B29" i="3"/>
  <c r="B30" i="3"/>
  <c r="B31" i="3"/>
  <c r="B33" i="3"/>
  <c r="B34" i="3"/>
  <c r="B36" i="3"/>
  <c r="B37" i="3"/>
  <c r="B38" i="3"/>
  <c r="B39" i="3"/>
  <c r="A26" i="3"/>
  <c r="D26" i="3"/>
  <c r="E26" i="3"/>
  <c r="F26" i="3"/>
  <c r="A28" i="3"/>
  <c r="D28" i="3"/>
  <c r="E28" i="3"/>
  <c r="F28" i="3"/>
  <c r="A29" i="3"/>
  <c r="D29" i="3"/>
  <c r="E29" i="3"/>
  <c r="F29" i="3"/>
  <c r="A30" i="3"/>
  <c r="D30" i="3"/>
  <c r="E30" i="3"/>
  <c r="F30" i="3"/>
  <c r="A31" i="3"/>
  <c r="D31" i="3"/>
  <c r="E31" i="3"/>
  <c r="F31" i="3"/>
  <c r="A33" i="3"/>
  <c r="D33" i="3"/>
  <c r="E33" i="3"/>
  <c r="F33" i="3"/>
  <c r="A34" i="3"/>
  <c r="D34" i="3"/>
  <c r="E34" i="3"/>
  <c r="F34" i="3"/>
  <c r="A36" i="3"/>
  <c r="D36" i="3"/>
  <c r="E36" i="3"/>
  <c r="F36" i="3"/>
  <c r="A37" i="3"/>
  <c r="D37" i="3"/>
  <c r="E37" i="3"/>
  <c r="F37" i="3"/>
  <c r="A38" i="3"/>
  <c r="D38" i="3"/>
  <c r="E38" i="3"/>
  <c r="F38" i="3"/>
  <c r="A39" i="3"/>
  <c r="D39" i="3"/>
  <c r="E39" i="3"/>
  <c r="F39" i="3"/>
  <c r="A21" i="3"/>
  <c r="D21" i="3"/>
  <c r="E21" i="3"/>
  <c r="F21" i="3"/>
  <c r="A23" i="3"/>
  <c r="D23" i="3"/>
  <c r="E23" i="3"/>
  <c r="F23" i="3"/>
  <c r="A24" i="3"/>
  <c r="D24" i="3"/>
  <c r="E24" i="3"/>
  <c r="F24" i="3"/>
  <c r="A20" i="3"/>
  <c r="C1" i="5" l="1"/>
  <c r="E6" i="9"/>
  <c r="E8" i="9"/>
  <c r="E9" i="9"/>
  <c r="E7" i="9"/>
  <c r="E4" i="9"/>
  <c r="E5" i="9"/>
  <c r="B7" i="9"/>
  <c r="B8" i="9"/>
  <c r="B9" i="9"/>
  <c r="B5" i="9"/>
  <c r="B4" i="9"/>
  <c r="B6" i="9"/>
  <c r="K7" i="9"/>
  <c r="N7" i="9" s="1"/>
  <c r="K6" i="9"/>
  <c r="N6" i="9" s="1"/>
  <c r="K9" i="9"/>
  <c r="N9" i="9" s="1"/>
  <c r="K5" i="9"/>
  <c r="N5" i="9" s="1"/>
  <c r="K8" i="9"/>
  <c r="N8" i="9" s="1"/>
  <c r="K4" i="9"/>
  <c r="G14" i="9"/>
  <c r="G15" i="9"/>
  <c r="B43" i="3"/>
  <c r="G18" i="9"/>
  <c r="G17" i="9"/>
  <c r="F20" i="9"/>
  <c r="C20" i="9"/>
  <c r="E20" i="9"/>
  <c r="G16" i="9"/>
  <c r="D20" i="9"/>
  <c r="G19" i="9"/>
  <c r="B20" i="9"/>
  <c r="M10" i="9"/>
  <c r="L10" i="9"/>
  <c r="F10" i="9"/>
  <c r="D10" i="9"/>
  <c r="E10" i="9" l="1"/>
  <c r="G6" i="9"/>
  <c r="G7" i="9"/>
  <c r="C10" i="9"/>
  <c r="G8" i="9"/>
  <c r="B10" i="9"/>
  <c r="G5" i="9"/>
  <c r="K10" i="9"/>
  <c r="G9" i="9"/>
  <c r="G4" i="9"/>
  <c r="N4" i="9"/>
  <c r="N10" i="9" s="1"/>
  <c r="G20" i="9"/>
  <c r="G10"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<sst xmlns="http://schemas.openxmlformats.org/spreadsheetml/2006/main" count="405" uniqueCount="181">
  <si>
    <t>Control Family</t>
  </si>
  <si>
    <t>Family</t>
  </si>
  <si>
    <t>Basic/Derived Security Requirement</t>
  </si>
  <si>
    <t>Identifier</t>
  </si>
  <si>
    <t>Sort-As</t>
  </si>
  <si>
    <t xml:space="preserve"> Security Requirement</t>
  </si>
  <si>
    <t>Discussion</t>
  </si>
  <si>
    <t>Access Control</t>
  </si>
  <si>
    <t>Basic</t>
  </si>
  <si>
    <t>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t>
  </si>
  <si>
    <t>Identification and Authentication</t>
  </si>
  <si>
    <t>Media Protection</t>
  </si>
  <si>
    <t>Physical Protection</t>
  </si>
  <si>
    <t>Escort visitors and monitor visitor activity.</t>
  </si>
  <si>
    <t>Individuals with permanent physical access authorization credentials are not considered visitors. Audit logs can be used to monitor visitor activity.</t>
  </si>
  <si>
    <t>Organizations have flexibility in the types of audit logs employed. Audit logs can be procedural (e.g., a written log of individuals accessing the facility), automated (e.g., capturing ID provided by a PIV card), or some combination thereof. Physical access points can include facility access points, interior access points to systems or system components requiring supplemental access controls, or both. System components (e.g., workstations, notebook computers) may be in areas designated as publicly accessible with organizations safeguarding access to such devices.</t>
  </si>
  <si>
    <t>Control and manage physical access devices.</t>
  </si>
  <si>
    <t>Physical access devices include keys, locks, combinations, and card readers.</t>
  </si>
  <si>
    <t>System and Communications Protection</t>
  </si>
  <si>
    <t>System and Information Integrity</t>
  </si>
  <si>
    <t>This spreadsheet provides an effective measurable way for to analyze and improve the security around CUI.</t>
  </si>
  <si>
    <t>Author:</t>
  </si>
  <si>
    <t>Instructions</t>
  </si>
  <si>
    <t>NIST800-171 R3</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</si>
  <si>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</si>
  <si>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</si>
  <si>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</si>
  <si>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</si>
  <si>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</si>
  <si>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</si>
  <si>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</si>
  <si>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</si>
  <si>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</si>
  <si>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</si>
  <si>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</si>
  <si>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</si>
  <si>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</si>
  <si>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</si>
  <si>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</si>
  <si>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</si>
  <si>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</si>
  <si>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</si>
  <si>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</si>
  <si>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</si>
  <si>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</si>
  <si>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</si>
  <si>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</si>
  <si>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</si>
  <si>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</si>
  <si>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</si>
  <si>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</si>
  <si>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</si>
  <si>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</si>
  <si>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</si>
  <si>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</si>
  <si>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</si>
  <si>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</si>
  <si>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</si>
  <si>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</si>
  <si>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</si>
  <si>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</si>
  <si>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</si>
  <si>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</si>
  <si>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</si>
  <si>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</si>
  <si>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</si>
  <si>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</si>
  <si>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</si>
  <si>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</si>
  <si>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</si>
  <si>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</si>
  <si>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</si>
  <si>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</si>
  <si>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</si>
  <si>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</si>
  <si>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</si>
  <si>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</si>
  <si>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</si>
  <si>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</si>
  <si>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</si>
  <si>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</si>
  <si>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</si>
  <si>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</si>
  <si>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</si>
  <si>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</si>
  <si>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</si>
  <si>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</si>
  <si>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</si>
  <si>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</si>
  <si>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</si>
  <si>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</si>
  <si>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</si>
  <si>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</si>
  <si>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</si>
  <si>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</si>
  <si>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</si>
  <si>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</si>
  <si>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</si>
  <si>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</si>
  <si>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</si>
  <si>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</si>
  <si>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</si>
  <si>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</si>
  <si>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</si>
  <si>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</si>
  <si>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</si>
  <si>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</si>
  <si>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</si>
  <si>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</si>
  <si>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</si>
  <si>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</si>
  <si>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</si>
  <si>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</si>
  <si>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</si>
  <si>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</si>
  <si>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</si>
  <si>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</si>
  <si>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</si>
  <si>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</si>
  <si>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</si>
  <si>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AC.1.002</t>
  </si>
  <si>
    <t>AC.1.001</t>
  </si>
  <si>
    <t>AC.1.003</t>
  </si>
  <si>
    <t>AC.1.004</t>
  </si>
  <si>
    <t>IA.1.076</t>
  </si>
  <si>
    <t>IA.1.077</t>
  </si>
  <si>
    <t>PE.1.131</t>
  </si>
  <si>
    <t>PE.1.132</t>
  </si>
  <si>
    <t>PE.1.133</t>
  </si>
  <si>
    <t>PE.1.134</t>
  </si>
  <si>
    <t>SC.1.175</t>
  </si>
  <si>
    <t>SC.1.176</t>
  </si>
  <si>
    <t>SI.1.210</t>
  </si>
  <si>
    <t>SI.1.211</t>
  </si>
  <si>
    <t>SI.1.212</t>
  </si>
  <si>
    <t>SI.1.213</t>
  </si>
  <si>
    <t>MP.1.118</t>
  </si>
  <si>
    <t xml:space="preserve"> Identify information system users, processes acting on behalf of users, or devices</t>
  </si>
  <si>
    <t>Common device identifiers include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NIST SP 800-63-3 provides guidance on digital identities.</t>
  </si>
  <si>
    <t>Procedures [Assignment: organization-defined frequency] and following [Assignment: organization-defined events].</t>
  </si>
  <si>
    <t>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systems and applications. The definition of and enforcement of access authorizations, other than those determined by account type (e.g., privileged verses non-privileged) are addressed in requirement 3.1.2 (AC.1.002).</t>
  </si>
  <si>
    <t>Limit information system access to the types of transactions and functions that authorized users are permitted to execute.</t>
  </si>
  <si>
    <t>Organizations may choose to define access privileges or other attributes by account, by type of account, or a combination of both. System account types include individual, shared, group, system, anonymous, guest, emergency, developer, manufacturer, vendor, and temporary. Other attributes required for authorizing access include restrictions on time-of-day, day-of-week, and point-of -origin. In defining other account attributes, organizations consider system-related requirements (e.g., system upgrades scheduled maintenance,) and mission or business requirements, (e.g., time zone differences, customer requirements, remote access to support travel requirements).</t>
  </si>
  <si>
    <t>Verify and control/limit connections to and use of external information systems.</t>
  </si>
  <si>
    <t>External systems are systems or components of systems for which organizations typically have no direct supervision and authority over the application of security requirements and controls or the determination of the effectiveness of implemented controls on those systems. External systems include personally owned systems, components, or devices and privately-owned computing and communications devices resident in commercial or public facilities. This requirement also addresses the use of external systems for the processing, storage, or transmission of Federally Contracted Information, including accessing cloud services (e.g., infrastructure as a service, platform as a service, or software as a service) from organizational systems. 
Organizations establish terms and conditions for the use of external systems in accordance with organizational security policies and procedures. Terms and conditions address as a minimum, the types of applications that can be accessed on organizational systems from external systems. If terms and conditions with the owners of external systems cannot be established, organizations may impose restrictions on organizational personnel using those external systems.
This requirement recognizes that there are circumstances where individuals using external systems (e.g., contractors, coalition partners) need to access organizational systems. In those situations, organizations need confidence that the external systems contain the necessary controls so as not to compromise, damage, or otherwise harm organizational systems. Verification that the required controls have been effectively implemented can be achieved by third-party, independent assessments, attestations, or other means, depending on the assurance or confidence level required by organizations.
Note that while “external” typically refers to outside of the organization’s direct supervision and authority, that is not always the case. Regarding the protection of Federally Contracted Information across an organization, the organization may have systems that process Federally Contracted Information and others that do not. And among the systems that process Federally Contracted Information there are likely access restrictions for Federally Contracted Information that apply between systems. Therefore, from the perspective of a given system, other systems within the organization may be considered “external" to that system.</t>
  </si>
  <si>
    <t>Control information posted or processed on publicly accessible information systems.</t>
  </si>
  <si>
    <t>Authenticate (or verify) the identities of those users, processes, or devices, as a prerequisite to allowing access to organizational information systems.</t>
  </si>
  <si>
    <t>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NIST SP 800-63-3 provides guidance on digital identities.</t>
  </si>
  <si>
    <t>Sanitize or destroy information system media containing Federal Contract Information before disposal or release for reuse.</t>
  </si>
  <si>
    <t>This requirement applies to all system media, digital and non-digital, subject to disposal or reuse. Examples include: digital media found in workstations, network components, scanners, copiers, printers, notebook computers,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Organizations determine the appropriate sanitization methods, recognizing that destruction may be necessary when other methods cannot be applied to the media requiring sanitization.
Organizations use discretion on the employment of sanitization techniques and procedures for media containing information that is in the public domain or publicly releasable or deemed to have no adverse impact on organizations or individuals if released for reuse or disposal. Sanitization of non-digital media includes destruction, removing CUI from documents, or redacting selected sections or words from a document by obscuring the redacted sections or words in a manner equivalent in effectiveness to removing the words or sections from the document. NARA policy and guidance control sanitization processes for controlled unclassified information. NIST SP 800-88 provides guidance on media sanitization.</t>
  </si>
  <si>
    <t xml:space="preserve">Limit physical access to organizational information systems, equipment, and the respective operating environments to authorized individuals. </t>
  </si>
  <si>
    <t>This requirement applies to employees, individuals with permanent physical access authorization credentials, and visitors. Authorized individuals have credentials that include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Limiting physical access to equipment may include placing equipment in locked rooms or other secured areas and allowing access to authorized individuals only; and placing equipment in locations that can be monitored by organizational personnel. Computing devices, external disk drives, networking devices, monitors, printers, copiers, scanners, facsimile machines, and audio devices are examples of equipment</t>
  </si>
  <si>
    <t>Maintain audit logs of physical access</t>
  </si>
  <si>
    <t>Monitor, control, and protect organizational communications (i.e., information transmitted or received by organizational information systems) at the external boundaries and key internal boundaries of information systems.</t>
  </si>
  <si>
    <t>Communications can be monitored, controlled, and protected at boundary components and by restricting or prohibiting interfaces in organizational systems. Boundary components include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restricting external web communications traffic to designated web servers within managed interfaces and prohibiting external traffic that appears to be spoofing internal addresses.
Organizations consider the shared nature of commercial telecommunications services in the implementation of security requirements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NIST SP 800-41 provides guidance on firewalls and firewall policy. SP 800-125B provides guidance on security for virtualization technologies.</t>
  </si>
  <si>
    <t xml:space="preserve"> Implement subnetworks for publicly accessible system components that are physically or logically separated from internal networks.</t>
  </si>
  <si>
    <t>Subnetworks that are physically or logically separated from internal networks are referred to as demilitarized zones (DMZs). DMZs are typically implemented with boundary control devices and techniques that include routers, gateways, firewalls, virtualization, or cloud-based technologies.
NIST SP 800-41 provides guidance on firewalls and firewall policy. SP 800-125B provides guidance on security for virtualization technologies.</t>
  </si>
  <si>
    <t>Identify, report, and correct information system flaws in a timely manner.</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</si>
  <si>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patches, service packs, hot fixes, and anti-virus signatures. Organizations address flaws discovered during security assessments, continuous monitoring, incident response activities, and system error handling. Organizations can take advantage of available resources such as the Common Weakness Enumeration (CWE) database or Common Vulnerabilities and Exposures (CVE) database in remediating flaws discovered in organizational systems.
Organization-defined time periods for updating security-relevant software and firmware may vary based on a variety of factors including the criticality of the update (i.e., severity of the vulnerability related to the discovered flaw). Some types of flaw remediation may require more testing than other types of remediation. NIST SP 800-40 provides guidance on patch management technologies.</t>
  </si>
  <si>
    <t>Provide protection from malicious code at appropriate locations within organizational information systems.</t>
  </si>
  <si>
    <t>Designated locations include system entry and exit points which may include firewalls, remote access servers, workstations, electronic mail servers, web servers, proxy servers, notebook computers, and mobile devices. Malicious code includes viruses, worms, Trojan horses, and spyware.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NIST SP 800-83 provides guidance on malware incident prevention.</t>
  </si>
  <si>
    <t>Update malicious code protection mechanisms when new releases are available.</t>
  </si>
  <si>
    <t>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t>
  </si>
  <si>
    <t>Perform periodic scans of information systems and real-time scans of files from external sources as files are downloaded, opened, or executed.</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</si>
  <si>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Many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</si>
  <si>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</si>
  <si>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</si>
  <si>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</si>
  <si>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</si>
  <si>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</si>
  <si>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</si>
  <si>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</si>
  <si>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</si>
  <si>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 xml:space="preserve"> </t>
  </si>
  <si>
    <t>CMMC L1 / FAR 52.204-21 Asessment Spreadsheet</t>
  </si>
  <si>
    <t>Met</t>
  </si>
  <si>
    <t>Not Met</t>
  </si>
  <si>
    <t>Not Applicable</t>
  </si>
  <si>
    <t>Audit Status</t>
  </si>
  <si>
    <t>AuditStatus</t>
  </si>
  <si>
    <t>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</si>
</sst>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sz val="11"/>
      <color rgb="FF1A1A1A"/>
      <name val="Calibri"/>
      <family val="2"/>
    </font>
    <font>
      <sz val="11"/>
      <color rgb="FF000000"/>
      <name val="Arial"/>
      <family val="2"/>
    </font>
    <font>
      <i/>
      <sz val="11"/>
      <color rgb="FF000000"/>
      <name val="Arial"/>
      <family val="2"/>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rgb="FF7030A0"/>
        <bgColor theme="4" tint="0.79998168889431442"/>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s>
  <cellStyleXfs count="3">
    <xf numFmtId="0" fontId="0" fillId="0" borderId="0"/>
    <xf numFmtId="0" fontId="1" fillId="2" borderId="1" applyNumberFormat="0" applyAlignment="0" applyProtection="0"/>
    <xf numFmtId="0" fontId="11" fillId="0" borderId="0" applyNumberFormat="0" applyFill="0" applyBorder="0" applyAlignment="0" applyProtection="0"/>
  </cellStyleXfs>
  <cellXfs count="84">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3" borderId="0" xfId="0" applyFill="1" applyAlignment="1" applyProtection="1">
      <alignment wrapText="1"/>
      <protection locked="0"/>
    </xf>
    <xf numFmtId="0" fontId="0" fillId="0" borderId="0" xfId="0" applyAlignment="1">
      <alignment horizontal="center"/>
    </xf>
    <xf numFmtId="0" fontId="0" fillId="6" borderId="13" xfId="0" applyFill="1" applyBorder="1" applyAlignment="1">
      <alignment vertical="top"/>
    </xf>
    <xf numFmtId="0" fontId="3" fillId="4" borderId="13" xfId="0" applyFont="1" applyFill="1" applyBorder="1" applyAlignment="1">
      <alignment vertical="top"/>
    </xf>
    <xf numFmtId="0" fontId="0" fillId="6" borderId="13" xfId="0" applyFill="1" applyBorder="1" applyAlignment="1">
      <alignment vertical="top" wrapText="1"/>
    </xf>
    <xf numFmtId="0" fontId="0" fillId="6" borderId="13" xfId="0" applyFill="1" applyBorder="1" applyAlignment="1">
      <alignment wrapText="1"/>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0" fillId="0" borderId="13" xfId="0" applyBorder="1"/>
    <xf numFmtId="0" fontId="0" fillId="3"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3" fillId="3" borderId="13" xfId="0" applyFont="1" applyFill="1" applyBorder="1"/>
    <xf numFmtId="0" fontId="2" fillId="3" borderId="0" xfId="0" applyFont="1" applyFill="1"/>
    <xf numFmtId="14" fontId="0" fillId="0" borderId="0" xfId="0" applyNumberFormat="1"/>
    <xf numFmtId="0" fontId="8" fillId="0" borderId="0" xfId="0" applyFont="1"/>
    <xf numFmtId="0" fontId="8" fillId="0" borderId="0" xfId="0" applyFont="1" applyAlignment="1">
      <alignment wrapText="1"/>
    </xf>
    <xf numFmtId="0" fontId="9" fillId="0" borderId="0" xfId="0" applyFont="1"/>
    <xf numFmtId="0" fontId="10" fillId="0" borderId="0" xfId="0" applyFont="1"/>
    <xf numFmtId="0" fontId="0" fillId="8" borderId="13" xfId="0" applyFill="1" applyBorder="1"/>
    <xf numFmtId="0" fontId="0" fillId="8" borderId="13" xfId="0" applyFill="1" applyBorder="1" applyAlignment="1">
      <alignment vertical="top"/>
    </xf>
    <xf numFmtId="0" fontId="0" fillId="8" borderId="13" xfId="0" applyFill="1" applyBorder="1" applyAlignment="1">
      <alignment vertical="top" wrapText="1"/>
    </xf>
    <xf numFmtId="0" fontId="0" fillId="8" borderId="13" xfId="0" applyFill="1" applyBorder="1" applyAlignment="1">
      <alignment wrapText="1"/>
    </xf>
    <xf numFmtId="0" fontId="3" fillId="3" borderId="0" xfId="0" applyFont="1" applyFill="1" applyAlignment="1">
      <alignment vertical="top"/>
    </xf>
    <xf numFmtId="49" fontId="0" fillId="0" borderId="13" xfId="0" applyNumberFormat="1" applyBorder="1" applyAlignment="1">
      <alignment vertical="top" wrapText="1"/>
    </xf>
    <xf numFmtId="0" fontId="0" fillId="9" borderId="13" xfId="0" applyFill="1" applyBorder="1" applyAlignment="1">
      <alignment vertical="top"/>
    </xf>
    <xf numFmtId="0" fontId="0" fillId="9" borderId="13" xfId="0" applyFill="1" applyBorder="1" applyAlignment="1">
      <alignment vertical="top" wrapText="1"/>
    </xf>
    <xf numFmtId="0" fontId="0" fillId="9" borderId="13" xfId="0" applyFill="1" applyBorder="1" applyAlignment="1">
      <alignment wrapText="1"/>
    </xf>
    <xf numFmtId="0" fontId="1" fillId="10" borderId="0" xfId="1" applyFill="1" applyBorder="1"/>
    <xf numFmtId="0" fontId="13" fillId="10" borderId="0" xfId="1" applyFont="1" applyFill="1" applyBorder="1"/>
    <xf numFmtId="0" fontId="13" fillId="10" borderId="0" xfId="1" applyFont="1" applyFill="1" applyBorder="1" applyAlignment="1">
      <alignment horizontal="left"/>
    </xf>
    <xf numFmtId="0" fontId="14" fillId="10" borderId="0" xfId="2" applyFont="1" applyFill="1" applyBorder="1"/>
    <xf numFmtId="0" fontId="14" fillId="10" borderId="0" xfId="2" applyFont="1" applyFill="1"/>
    <xf numFmtId="0" fontId="15" fillId="0" borderId="0" xfId="0" applyFont="1"/>
    <xf numFmtId="0" fontId="12" fillId="10"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xf numFmtId="49" fontId="3" fillId="4" borderId="0" xfId="0" applyNumberFormat="1" applyFont="1" applyFill="1" applyAlignment="1">
      <alignment wrapText="1"/>
    </xf>
    <xf numFmtId="49" fontId="0" fillId="0" borderId="0" xfId="0" applyNumberFormat="1" applyAlignment="1">
      <alignment wrapText="1"/>
    </xf>
    <xf numFmtId="49" fontId="0" fillId="3" borderId="0" xfId="0" applyNumberFormat="1" applyFill="1" applyAlignment="1">
      <alignment wrapText="1"/>
    </xf>
  </cellXfs>
  <cellStyles count="3">
    <cellStyle name="Check Cell" xfId="1" builtinId="23"/>
    <cellStyle name="Hyperlink" xfId="2" builtinId="8"/>
    <cellStyle name="Normal" xfId="0" builtinId="0"/>
  </cellStyles>
  <dxfs count="26">
    <dxf>
      <numFmt numFmtId="30" formatCode="@"/>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25"/>
      <tableStyleElement type="totalRow" dxfId="24"/>
      <tableStyleElement type="secondRowStripe" dxfId="23"/>
    </tableStyle>
  </tableStyles>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powerPivotData" Target="model/item.data"/><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tyles" Target="styles.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microsoft.com/office/2007/relationships/slicerCache" Target="slicerCaches/slicerCache1.xml"/><Relationship Id="rId19" Type="http://schemas.microsoft.com/office/2017/10/relationships/person" Target="persons/person.xml"/><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3.xml"/><Relationship Id="rId17" Type="http://schemas.openxmlformats.org/officeDocument/2006/relationships/sharedStrings" Target="sharedString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calcChain" Target="calcChain.xml"/><Relationship Id="rId41"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966-4B41-9F97-7A23CF164B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966-4B41-9F97-7A23CF164B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966-4B41-9F97-7A23CF164B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966-4B41-9F97-7A23CF164B73}"/>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966-4B41-9F97-7A23CF164B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Reporting'!$B$10:$F$10</c:f>
              <c:numCache>
                <c:formatCode>General</c:formatCode>
                <c:ptCount val="5"/>
                <c:pt idx="0">
                  <c:v>17</c:v>
                </c:pt>
                <c:pt idx="1">
                  <c:v>0</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Reporting'!$K$3:$M$3</c:f>
              <c:strCache>
                <c:ptCount val="3"/>
                <c:pt idx="0">
                  <c:v>Met</c:v>
                </c:pt>
                <c:pt idx="1">
                  <c:v>Not Met</c:v>
                </c:pt>
                <c:pt idx="2">
                  <c:v>Not Applicable</c:v>
                </c:pt>
              </c:strCache>
            </c:strRef>
          </c:cat>
          <c:val>
            <c:numRef>
              <c:f>'Control Reporting'!$K$10:$M$10</c:f>
              <c:numCache>
                <c:formatCode>General</c:formatCode>
                <c:ptCount val="3"/>
                <c:pt idx="0">
                  <c:v>0</c:v>
                </c:pt>
                <c:pt idx="1">
                  <c:v>17</c:v>
                </c:pt>
                <c:pt idx="2">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Reporting'!$B$13:$F$13</c:f>
              <c:strCache>
                <c:ptCount val="5"/>
                <c:pt idx="0">
                  <c:v>Inherited</c:v>
                </c:pt>
                <c:pt idx="1">
                  <c:v>Inherited - AzureSSP</c:v>
                </c:pt>
                <c:pt idx="2">
                  <c:v>Inherited - Org ISSP</c:v>
                </c:pt>
                <c:pt idx="3">
                  <c:v>Hybrid</c:v>
                </c:pt>
                <c:pt idx="4">
                  <c:v>System Specific</c:v>
                </c:pt>
              </c:strCache>
            </c:strRef>
          </c:cat>
          <c:val>
            <c:numRef>
              <c:f>'Control Reporting'!$B$20:$F$20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581025</xdr:colOff>
      <xdr:row>6</xdr:row>
      <xdr:rowOff>61912</xdr:rowOff>
    </xdr:from>
    <xdr:to>
      <xdr:col>7</xdr:col>
      <xdr:colOff>733425</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285750</xdr:colOff>
      <xdr:row>15</xdr:row>
      <xdr:rowOff>9526</xdr:rowOff>
    </xdr:from>
    <xdr:to>
      <xdr:col>14</xdr:col>
      <xdr:colOff>285750</xdr:colOff>
      <xdr:row>19</xdr:row>
      <xdr:rowOff>828676</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6363950" y="2943226"/>
              <a:ext cx="1828800" cy="43243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19050</xdr:colOff>
      <xdr:row>15</xdr:row>
      <xdr:rowOff>0</xdr:rowOff>
    </xdr:from>
    <xdr:to>
      <xdr:col>18</xdr:col>
      <xdr:colOff>19050</xdr:colOff>
      <xdr:row>19</xdr:row>
      <xdr:rowOff>857250</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8535650" y="2933700"/>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14</xdr:col>
      <xdr:colOff>314325</xdr:colOff>
      <xdr:row>0</xdr:row>
      <xdr:rowOff>57150</xdr:rowOff>
    </xdr:from>
    <xdr:to>
      <xdr:col>15</xdr:col>
      <xdr:colOff>238125</xdr:colOff>
      <xdr:row>14</xdr:row>
      <xdr:rowOff>123825</xdr:rowOff>
    </xdr:to>
    <mc:AlternateContent xmlns:mc="http://schemas.openxmlformats.org/markup-compatibility/2006">
      <mc:Choice xmlns:sle15="http://schemas.microsoft.com/office/drawing/2012/slicer"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dr:sp macro="" textlink="">
          <xdr:nvSpPr>
            <xdr:cNvPr id="0" name=""/>
            <xdr:cNvSpPr>
              <a:spLocks noTextEdit="1"/>
            </xdr:cNvSpPr>
          </xdr:nvSpPr>
          <xdr:spPr>
            <a:xfrm>
              <a:off x="15116175" y="57150"/>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523875</xdr:colOff>
      <xdr:row>0</xdr:row>
      <xdr:rowOff>38100</xdr:rowOff>
    </xdr:from>
    <xdr:to>
      <xdr:col>15</xdr:col>
      <xdr:colOff>2352675</xdr:colOff>
      <xdr:row>14</xdr:row>
      <xdr:rowOff>28575</xdr:rowOff>
    </xdr:to>
    <mc:AlternateContent xmlns:mc="http://schemas.openxmlformats.org/markup-compatibility/2006">
      <mc:Choice xmlns:sle15="http://schemas.microsoft.com/office/drawing/2012/slicer"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dr:sp macro="" textlink="">
          <xdr:nvSpPr>
            <xdr:cNvPr id="0" name=""/>
            <xdr:cNvSpPr>
              <a:spLocks noTextEdit="1"/>
            </xdr:cNvSpPr>
          </xdr:nvSpPr>
          <xdr:spPr>
            <a:xfrm>
              <a:off x="17230725" y="38100"/>
              <a:ext cx="1828800" cy="27336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10" totalsRowShown="0" headerRowDxfId="22">
  <autoFilter ref="A3:G10"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2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1">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D90178-D534-4487-B9C0-0968BBBB9565}" name="AuditStatus" displayName="AuditStatus" ref="N1:N4" totalsRowShown="0">
  <autoFilter ref="N1:N4" xr:uid="{CED90178-D534-4487-B9C0-0968BBBB9565}"/>
  <tableColumns count="1">
    <tableColumn id="1" xr3:uid="{4BCBDD69-2C97-43C6-AB1A-FC607C50CDC8}" name="Audit 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13:G20" totalsRowShown="0" headerRowDxfId="20">
  <autoFilter ref="A13:G20"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19"/>
    <tableColumn id="3" xr3:uid="{21B56E1B-007C-4C04-97B8-7A3FEA651922}" name="Inherited - AzureSSP" dataDxfId="18"/>
    <tableColumn id="4" xr3:uid="{238C8B38-3B31-45E6-A10E-B48BD6A8EBD1}" name="Inherited - Org ISSP" dataDxfId="17"/>
    <tableColumn id="5" xr3:uid="{19F63DB8-6717-444A-A1BA-9C7AB40A41FF}" name="Hybrid" dataDxfId="16"/>
    <tableColumn id="6" xr3:uid="{9198D207-4FF8-478E-A73D-83C692ED7C31}" name="System Specific" dataDxfId="15"/>
    <tableColumn id="7" xr3:uid="{4C16C8C4-AF7C-40D3-91A9-BDC74446DEC0}" name="Total" dataDxfId="1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N10" totalsRowShown="0" headerRowDxfId="13">
  <autoFilter ref="J3:N10" xr:uid="{29219C9E-7332-45B8-8F8C-4151A0A70575}">
    <filterColumn colId="0" hiddenButton="1"/>
    <filterColumn colId="1" hiddenButton="1"/>
    <filterColumn colId="2" hiddenButton="1"/>
    <filterColumn colId="3" hiddenButton="1"/>
    <filterColumn colId="4" hiddenButton="1"/>
  </autoFilter>
  <tableColumns count="5">
    <tableColumn id="1" xr3:uid="{86CA1952-CA3A-4139-8A49-C97066626FE0}" name="Control Family"/>
    <tableColumn id="2" xr3:uid="{57FCC598-3490-4DB8-BCC5-4165CA843E98}" name="Met"/>
    <tableColumn id="3" xr3:uid="{E11120F3-5D5B-4C99-B86E-3EF7117A613D}" name="Not Met"/>
    <tableColumn id="4" xr3:uid="{BC6B450F-48E0-43C5-ACA2-7739DD9BD70C}" name="Not Applicable"/>
    <tableColumn id="7" xr3:uid="{CD4C6E55-76D4-4977-8492-8478930EFB2E}" name="Total" dataDxfId="1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15:K18"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40" totalsRowShown="0" headerRowDxfId="11" tableBorderDxfId="10">
  <autoFilter ref="A17:K40" xr:uid="{C8EA65B9-A847-4B76-9C6E-64CA64A03778}"/>
  <tableColumns count="11">
    <tableColumn id="1" xr3:uid="{3392B7BB-664C-451F-8B58-BDFA30DF8A08}" name="Sort_Order"/>
    <tableColumn id="2" xr3:uid="{9CE33FB5-120F-42D7-A5BE-E38B34EDEA7B}" name="Filter_Family"/>
    <tableColumn id="3" xr3:uid="{A9B5EAE6-EB7B-4492-ACF7-D5749CAEA952}" name="Family" dataDxfId="9"/>
    <tableColumn id="4" xr3:uid="{3F146A18-C679-4D84-9957-A5C2B475ACEB}" name="Requirement"/>
    <tableColumn id="5" xr3:uid="{7FD54F1D-EF41-4D29-8764-D8F6D3979E76}" name="ID"/>
    <tableColumn id="6" xr3:uid="{3E87FEA5-7BEC-4A43-9255-3364A8D4B507}" name="Control Requirement"/>
    <tableColumn id="7" xr3:uid="{B1F8DFEC-642F-43BE-BCC2-4624A7A02C76}" name="Implementation Text"/>
    <tableColumn id="8" xr3:uid="{67239FA2-4C5B-41AA-9E97-0D955F9DC480}" name="Column5"/>
    <tableColumn id="9" xr3:uid="{B8AAC346-4BF5-48C3-B648-2E9FDD8E242D}" name="Control Type"/>
    <tableColumn id="10" xr3:uid="{52814D9E-80E6-4E45-8F49-C26B84DAA20F}" name="Column1"/>
    <tableColumn id="11" xr3:uid="{3C4E488D-3100-494B-9FC0-BBC139FBDBC7}" name="Statu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Q40" totalsRowShown="0" headerRowDxfId="8">
  <autoFilter ref="A17:Q40" xr:uid="{1E0D1B6F-E001-4104-96FA-7EB29BB2CCD6}"/>
  <tableColumns count="17">
    <tableColumn id="1" xr3:uid="{05642FE0-C2A2-4EF4-9F74-8C1EAB2DF954}" name="Sort"/>
    <tableColumn id="2" xr3:uid="{26C1418F-2DC4-47FD-8A50-A94F9F33FA8D}" name="CONTROL_FAMILY"/>
    <tableColumn id="3" xr3:uid="{6DA38F96-59F5-44DC-B8AF-18D03573A7CD}" name="Family" dataDxfId="7"/>
    <tableColumn id="4" xr3:uid="{F09344BF-7C3F-4F1C-A708-B2BD30E78700}" name="Requirement"/>
    <tableColumn id="5" xr3:uid="{03DE1AE5-FB55-464C-B958-4C59EE9798E8}" name="ID"/>
    <tableColumn id="6" xr3:uid="{3F358BA0-8D7C-4A46-9CC2-DB8BEAB539C5}" name="Implementation Text" dataDxfId="6"/>
    <tableColumn id="7" xr3:uid="{D1B108CA-DCDC-4E48-98E6-E33A48145A34}" name="Column1" dataDxfId="5"/>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559784CC-79F0-46C1-9130-06F9E77BA602}" name="Examine"/>
    <tableColumn id="13" xr3:uid="{8BF061AC-B1D6-4C05-8409-469AC87AED2C}" name="Interview"/>
    <tableColumn id="11" xr3:uid="{2ED224C6-9ECF-4137-AE20-1CE8725D0C6D}" name="Test"/>
    <tableColumn id="17" xr3:uid="{51F10E15-7F54-4334-9EC2-127D21D4FC24}" name="Remarks" dataDxfId="0"/>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4">
  <autoFilter ref="C17:L33" xr:uid="{9E556B76-3972-4FFF-B047-46F05D8F99B7}"/>
  <tableColumns count="10">
    <tableColumn id="1" xr3:uid="{A7378B7D-E05E-40C0-937E-20B8D7A085DF}" name="Status" dataDxfId="3"/>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2">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creativecommons.org/licenses/by-sa/4.0/?ref=chooser-v1" TargetMode="External"/><Relationship Id="rId1" Type="http://schemas.openxmlformats.org/officeDocument/2006/relationships/hyperlink" Target="https://www.conquestsecurity.com/"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27"/>
  <sheetViews>
    <sheetView tabSelected="1" workbookViewId="0">
      <selection activeCell="A2" sqref="A2"/>
    </sheetView>
  </sheetViews>
  <sheetFormatPr defaultRowHeight="15" x14ac:dyDescent="0.25"/>
  <cols>
    <col min="1" max="1" width="18.7109375" style="47" customWidth="1"/>
    <col min="2" max="2" width="192.28515625" style="47" customWidth="1"/>
    <col min="3" max="16384" width="9.140625" style="47"/>
  </cols>
  <sheetData>
    <row r="1" spans="1:2" ht="36" customHeight="1" x14ac:dyDescent="0.45">
      <c r="A1" s="53" t="s">
        <v>174</v>
      </c>
      <c r="B1" s="53"/>
    </row>
    <row r="2" spans="1:2" x14ac:dyDescent="0.25">
      <c r="A2" s="48" t="s">
        <v>25</v>
      </c>
      <c r="B2" s="49">
        <v>1.1000000000000001</v>
      </c>
    </row>
    <row r="3" spans="1:2" x14ac:dyDescent="0.25">
      <c r="A3" s="48" t="s">
        <v>26</v>
      </c>
      <c r="B3" s="48" t="s">
        <v>20</v>
      </c>
    </row>
    <row r="4" spans="1:2" x14ac:dyDescent="0.25">
      <c r="A4" s="48" t="s">
        <v>24</v>
      </c>
      <c r="B4" s="50" t="s">
        <v>165</v>
      </c>
    </row>
    <row r="5" spans="1:2" x14ac:dyDescent="0.25">
      <c r="A5" s="48" t="s">
        <v>21</v>
      </c>
      <c r="B5" s="50" t="s">
        <v>166</v>
      </c>
    </row>
    <row r="6" spans="1:2" x14ac:dyDescent="0.25">
      <c r="A6" s="48" t="s">
        <v>27</v>
      </c>
      <c r="B6" s="48" t="s">
        <v>23</v>
      </c>
    </row>
    <row r="8" spans="1:2" x14ac:dyDescent="0.25">
      <c r="A8" s="48" t="s">
        <v>167</v>
      </c>
      <c r="B8" s="50" t="s">
        <v>168</v>
      </c>
    </row>
    <row r="9" spans="1:2" x14ac:dyDescent="0.25">
      <c r="A9" s="48" t="s">
        <v>169</v>
      </c>
      <c r="B9" s="50" t="s">
        <v>170</v>
      </c>
    </row>
    <row r="10" spans="1:2" x14ac:dyDescent="0.25">
      <c r="A10" s="48" t="s">
        <v>171</v>
      </c>
      <c r="B10" s="51" t="s">
        <v>172</v>
      </c>
    </row>
    <row r="27" spans="2:2" x14ac:dyDescent="0.25">
      <c r="B27" s="47" t="s">
        <v>173</v>
      </c>
    </row>
  </sheetData>
  <mergeCells count="1">
    <mergeCell ref="A1:B1"/>
  </mergeCells>
  <hyperlinks>
    <hyperlink ref="B5" r:id="rId1" xr:uid="{2F7CA586-9BB9-43FF-8FB4-8F1FEC6847AB}"/>
    <hyperlink ref="B4" r:id="rId2" display="Attribution-ShareAlike 4.0 International" xr:uid="{A55941A6-C760-4923-8B03-516BC08D3502}"/>
    <hyperlink ref="B8" r:id="rId3" xr:uid="{076CD5A6-C6D4-4838-8178-3179EE0FD053}"/>
    <hyperlink ref="B9" r:id="rId4" xr:uid="{5C55503D-2578-4787-88B0-EFB0B784BAFB}"/>
    <hyperlink ref="B10" r:id="rId5" display="https://www.conquestsecurity.com/contact-us/" xr:uid="{2765B6DC-10C9-4CB8-9B4C-B4ABEEEB4054}"/>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25" sqref="K25"/>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54" t="s">
        <v>91</v>
      </c>
      <c r="D2" s="54"/>
      <c r="E2" s="54"/>
      <c r="F2" s="54"/>
      <c r="G2" s="54"/>
      <c r="H2" s="54"/>
      <c r="I2" s="54"/>
      <c r="J2" s="54"/>
      <c r="K2" s="54"/>
      <c r="L2" s="54"/>
      <c r="M2" s="54"/>
    </row>
    <row r="3" spans="3:13" x14ac:dyDescent="0.25">
      <c r="C3" s="54"/>
      <c r="D3" s="54"/>
      <c r="E3" s="54"/>
      <c r="F3" s="54"/>
      <c r="G3" s="54"/>
      <c r="H3" s="54"/>
      <c r="I3" s="54"/>
      <c r="J3" s="54"/>
      <c r="K3" s="54"/>
      <c r="L3" s="54"/>
      <c r="M3" s="54"/>
    </row>
    <row r="24" spans="11:11" x14ac:dyDescent="0.25">
      <c r="K24" t="s">
        <v>119</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N20"/>
  <sheetViews>
    <sheetView workbookViewId="0">
      <selection activeCell="M16" sqref="M16"/>
    </sheetView>
  </sheetViews>
  <sheetFormatPr defaultRowHeight="15" x14ac:dyDescent="0.25"/>
  <cols>
    <col min="1" max="1" width="46.140625" customWidth="1"/>
    <col min="2" max="7" width="21" customWidth="1"/>
    <col min="10" max="10" width="37" bestFit="1" customWidth="1"/>
    <col min="11" max="14" width="14.42578125" customWidth="1"/>
  </cols>
  <sheetData>
    <row r="2" spans="1:14" ht="21" x14ac:dyDescent="0.35">
      <c r="A2" s="55" t="s">
        <v>90</v>
      </c>
      <c r="B2" s="55"/>
      <c r="C2" s="55"/>
      <c r="D2" s="55"/>
      <c r="E2" s="55"/>
      <c r="F2" s="55"/>
      <c r="G2" s="55"/>
      <c r="J2" s="55" t="s">
        <v>87</v>
      </c>
      <c r="K2" s="55"/>
      <c r="L2" s="55"/>
      <c r="M2" s="55"/>
    </row>
    <row r="3" spans="1:14" x14ac:dyDescent="0.25">
      <c r="A3" s="4" t="s">
        <v>0</v>
      </c>
      <c r="B3" s="3" t="s">
        <v>48</v>
      </c>
      <c r="C3" s="3" t="s">
        <v>46</v>
      </c>
      <c r="D3" s="3" t="s">
        <v>47</v>
      </c>
      <c r="E3" s="3" t="s">
        <v>45</v>
      </c>
      <c r="F3" s="3" t="s">
        <v>49</v>
      </c>
      <c r="G3" s="3" t="s">
        <v>88</v>
      </c>
      <c r="J3" s="4" t="s">
        <v>0</v>
      </c>
      <c r="K3" s="3" t="s">
        <v>175</v>
      </c>
      <c r="L3" s="3" t="s">
        <v>176</v>
      </c>
      <c r="M3" s="3" t="s">
        <v>177</v>
      </c>
      <c r="N3" s="3" t="s">
        <v>88</v>
      </c>
    </row>
    <row r="4" spans="1:14" x14ac:dyDescent="0.25">
      <c r="A4" t="s">
        <v>7</v>
      </c>
      <c r="B4" s="10">
        <f>COUNTIFS('ControlImplementation'!$K$18:$K$40,"="&amp;B$3,'ControlImplementation'!$B$18:$B$40,"="&amp;$A4)</f>
        <v>4</v>
      </c>
      <c r="C4" s="10">
        <f>COUNTIFS('ControlImplementation'!$K$18:$K$40,"="&amp;C$3,'ControlImplementation'!$B$18:$B$40,"="&amp;$A4)</f>
        <v>0</v>
      </c>
      <c r="D4" s="10">
        <f>COUNTIFS('ControlImplementation'!$K$18:$K$40,"="&amp;D$3,'ControlImplementation'!$B$18:$B$40,"="&amp;$A4)</f>
        <v>0</v>
      </c>
      <c r="E4" s="10">
        <f>COUNTIFS('ControlImplementation'!$K$18:$K$40,"="&amp;E$3,'ControlImplementation'!$B$18:$B$40,"="&amp;$A4)</f>
        <v>0</v>
      </c>
      <c r="F4" s="10">
        <f>COUNTIFS('ControlImplementation'!$K$18:$K$40,"="&amp;F$3,'ControlImplementation'!$B$18:$B$40,"="&amp;$A4)</f>
        <v>0</v>
      </c>
      <c r="G4" s="23">
        <f>SUM(B4:F4)</f>
        <v>4</v>
      </c>
      <c r="J4" t="s">
        <v>7</v>
      </c>
      <c r="K4">
        <f>COUNTIFS('Audit Worksheet'!$L$18:$L$40,"="&amp;K$3,'Audit Worksheet'!$B$18:$B$40,"="&amp;$J4)</f>
        <v>0</v>
      </c>
      <c r="L4">
        <f>COUNTIFS('Audit Worksheet'!$L$18:$L$40,"="&amp;L$3,'Audit Worksheet'!$B$18:$B$40,"="&amp;$J4)</f>
        <v>4</v>
      </c>
      <c r="M4">
        <f>COUNTIFS('Audit Worksheet'!$L$18:$L$40,"="&amp;M$3,'Audit Worksheet'!$B$18:$B$40,"="&amp;$J4)</f>
        <v>0</v>
      </c>
      <c r="N4" s="22">
        <f t="shared" ref="N4:N9" si="0">SUM(K4:M4)</f>
        <v>4</v>
      </c>
    </row>
    <row r="5" spans="1:14" x14ac:dyDescent="0.25">
      <c r="A5" t="s">
        <v>10</v>
      </c>
      <c r="B5" s="10">
        <f>COUNTIFS('ControlImplementation'!$K$18:$K$40,"="&amp;B$3,'ControlImplementation'!$B$18:$B$40,"="&amp;$A5)</f>
        <v>2</v>
      </c>
      <c r="C5" s="10">
        <f>COUNTIFS('ControlImplementation'!$K$18:$K$40,"="&amp;C$3,'ControlImplementation'!$B$18:$B$40,"="&amp;$A5)</f>
        <v>0</v>
      </c>
      <c r="D5" s="10">
        <f>COUNTIFS('ControlImplementation'!$K$18:$K$40,"="&amp;D$3,'ControlImplementation'!$B$18:$B$40,"="&amp;$A5)</f>
        <v>0</v>
      </c>
      <c r="E5" s="10">
        <f>COUNTIFS('ControlImplementation'!$K$18:$K$40,"="&amp;E$3,'ControlImplementation'!$B$18:$B$40,"="&amp;$A5)</f>
        <v>0</v>
      </c>
      <c r="F5" s="10">
        <f>COUNTIFS('ControlImplementation'!$K$18:$K$40,"="&amp;F$3,'ControlImplementation'!$B$18:$B$40,"="&amp;$A5)</f>
        <v>0</v>
      </c>
      <c r="G5" s="23">
        <f t="shared" ref="G5:G9" si="1">SUM(B5:F5)</f>
        <v>2</v>
      </c>
      <c r="J5" t="s">
        <v>10</v>
      </c>
      <c r="K5">
        <f>COUNTIFS('Audit Worksheet'!$L$18:$L$40,"="&amp;K$3,'Audit Worksheet'!$B$18:$B$40,"="&amp;$J5)</f>
        <v>0</v>
      </c>
      <c r="L5">
        <f>COUNTIFS('Audit Worksheet'!$L$18:$L$40,"="&amp;L$3,'Audit Worksheet'!$B$18:$B$40,"="&amp;$J5)</f>
        <v>2</v>
      </c>
      <c r="M5">
        <f>COUNTIFS('Audit Worksheet'!$L$18:$L$40,"="&amp;M$3,'Audit Worksheet'!$B$18:$B$40,"="&amp;$J5)</f>
        <v>0</v>
      </c>
      <c r="N5" s="22">
        <f t="shared" si="0"/>
        <v>2</v>
      </c>
    </row>
    <row r="6" spans="1:14" x14ac:dyDescent="0.25">
      <c r="A6" t="s">
        <v>11</v>
      </c>
      <c r="B6" s="10">
        <f>COUNTIFS('ControlImplementation'!$K$18:$K$40,"="&amp;B$3,'ControlImplementation'!$B$18:$B$40,"="&amp;$A6)</f>
        <v>1</v>
      </c>
      <c r="C6" s="10">
        <f>COUNTIFS('ControlImplementation'!$K$18:$K$40,"="&amp;C$3,'ControlImplementation'!$B$18:$B$40,"="&amp;$A6)</f>
        <v>0</v>
      </c>
      <c r="D6" s="10">
        <f>COUNTIFS('ControlImplementation'!$K$18:$K$40,"="&amp;D$3,'ControlImplementation'!$B$18:$B$40,"="&amp;$A6)</f>
        <v>0</v>
      </c>
      <c r="E6" s="10">
        <f>COUNTIFS('ControlImplementation'!$K$18:$K$40,"="&amp;E$3,'ControlImplementation'!$B$18:$B$40,"="&amp;$A6)</f>
        <v>0</v>
      </c>
      <c r="F6" s="10">
        <f>COUNTIFS('ControlImplementation'!$K$18:$K$40,"="&amp;F$3,'ControlImplementation'!$B$18:$B$40,"="&amp;$A6)</f>
        <v>0</v>
      </c>
      <c r="G6" s="23">
        <f t="shared" si="1"/>
        <v>1</v>
      </c>
      <c r="J6" t="s">
        <v>11</v>
      </c>
      <c r="K6">
        <f>COUNTIFS('Audit Worksheet'!$L$18:$L$40,"="&amp;K$3,'Audit Worksheet'!$B$18:$B$40,"="&amp;$J6)</f>
        <v>0</v>
      </c>
      <c r="L6">
        <f>COUNTIFS('Audit Worksheet'!$L$18:$L$40,"="&amp;L$3,'Audit Worksheet'!$B$18:$B$40,"="&amp;$J6)</f>
        <v>1</v>
      </c>
      <c r="M6">
        <f>COUNTIFS('Audit Worksheet'!$L$18:$L$40,"="&amp;M$3,'Audit Worksheet'!$B$18:$B$40,"="&amp;$J6)</f>
        <v>0</v>
      </c>
      <c r="N6" s="22">
        <f t="shared" si="0"/>
        <v>1</v>
      </c>
    </row>
    <row r="7" spans="1:14" x14ac:dyDescent="0.25">
      <c r="A7" t="s">
        <v>12</v>
      </c>
      <c r="B7" s="10">
        <f>COUNTIFS('ControlImplementation'!$K$18:$K$40,"="&amp;B$3,'ControlImplementation'!$B$18:$B$40,"="&amp;$A7)</f>
        <v>4</v>
      </c>
      <c r="C7" s="10">
        <f>COUNTIFS('ControlImplementation'!$K$18:$K$40,"="&amp;C$3,'ControlImplementation'!$B$18:$B$40,"="&amp;$A7)</f>
        <v>0</v>
      </c>
      <c r="D7" s="10">
        <f>COUNTIFS('ControlImplementation'!$K$18:$K$40,"="&amp;D$3,'ControlImplementation'!$B$18:$B$40,"="&amp;$A7)</f>
        <v>0</v>
      </c>
      <c r="E7" s="10">
        <f>COUNTIFS('ControlImplementation'!$K$18:$K$40,"="&amp;E$3,'ControlImplementation'!$B$18:$B$40,"="&amp;$A7)</f>
        <v>0</v>
      </c>
      <c r="F7" s="10">
        <f>COUNTIFS('ControlImplementation'!$K$18:$K$40,"="&amp;F$3,'ControlImplementation'!$B$18:$B$40,"="&amp;$A7)</f>
        <v>0</v>
      </c>
      <c r="G7" s="23">
        <f t="shared" si="1"/>
        <v>4</v>
      </c>
      <c r="J7" t="s">
        <v>12</v>
      </c>
      <c r="K7">
        <f>COUNTIFS('Audit Worksheet'!$L$18:$L$40,"="&amp;K$3,'Audit Worksheet'!$B$18:$B$40,"="&amp;$J7)</f>
        <v>0</v>
      </c>
      <c r="L7">
        <f>COUNTIFS('Audit Worksheet'!$L$18:$L$40,"="&amp;L$3,'Audit Worksheet'!$B$18:$B$40,"="&amp;$J7)</f>
        <v>4</v>
      </c>
      <c r="M7">
        <f>COUNTIFS('Audit Worksheet'!$L$18:$L$40,"="&amp;M$3,'Audit Worksheet'!$B$18:$B$40,"="&amp;$J7)</f>
        <v>0</v>
      </c>
      <c r="N7" s="22">
        <f t="shared" si="0"/>
        <v>4</v>
      </c>
    </row>
    <row r="8" spans="1:14" x14ac:dyDescent="0.25">
      <c r="A8" t="s">
        <v>18</v>
      </c>
      <c r="B8" s="10">
        <f>COUNTIFS('ControlImplementation'!$K$18:$K$40,"="&amp;B$3,'ControlImplementation'!$B$18:$B$40,"="&amp;$A8)</f>
        <v>2</v>
      </c>
      <c r="C8" s="10">
        <f>COUNTIFS('ControlImplementation'!$K$18:$K$40,"="&amp;C$3,'ControlImplementation'!$B$18:$B$40,"="&amp;$A8)</f>
        <v>0</v>
      </c>
      <c r="D8" s="10">
        <f>COUNTIFS('ControlImplementation'!$K$18:$K$40,"="&amp;D$3,'ControlImplementation'!$B$18:$B$40,"="&amp;$A8)</f>
        <v>0</v>
      </c>
      <c r="E8" s="10">
        <f>COUNTIFS('ControlImplementation'!$K$18:$K$40,"="&amp;E$3,'ControlImplementation'!$B$18:$B$40,"="&amp;$A8)</f>
        <v>0</v>
      </c>
      <c r="F8" s="10">
        <f>COUNTIFS('ControlImplementation'!$K$18:$K$40,"="&amp;F$3,'ControlImplementation'!$B$18:$B$40,"="&amp;$A8)</f>
        <v>0</v>
      </c>
      <c r="G8" s="23">
        <f t="shared" si="1"/>
        <v>2</v>
      </c>
      <c r="J8" t="s">
        <v>18</v>
      </c>
      <c r="K8">
        <f>COUNTIFS('Audit Worksheet'!$L$18:$L$40,"="&amp;K$3,'Audit Worksheet'!$B$18:$B$40,"="&amp;$J8)</f>
        <v>0</v>
      </c>
      <c r="L8">
        <f>COUNTIFS('Audit Worksheet'!$L$18:$L$40,"="&amp;L$3,'Audit Worksheet'!$B$18:$B$40,"="&amp;$J8)</f>
        <v>2</v>
      </c>
      <c r="M8">
        <f>COUNTIFS('Audit Worksheet'!$L$18:$L$40,"="&amp;M$3,'Audit Worksheet'!$B$18:$B$40,"="&amp;$J8)</f>
        <v>0</v>
      </c>
      <c r="N8" s="22">
        <f t="shared" si="0"/>
        <v>2</v>
      </c>
    </row>
    <row r="9" spans="1:14" x14ac:dyDescent="0.25">
      <c r="A9" t="s">
        <v>19</v>
      </c>
      <c r="B9" s="10">
        <f>COUNTIFS('ControlImplementation'!$K$18:$K$40,"="&amp;B$3,'ControlImplementation'!$B$18:$B$40,"="&amp;$A9)</f>
        <v>4</v>
      </c>
      <c r="C9" s="10">
        <f>COUNTIFS('ControlImplementation'!$K$18:$K$40,"="&amp;C$3,'ControlImplementation'!$B$18:$B$40,"="&amp;$A9)</f>
        <v>0</v>
      </c>
      <c r="D9" s="10">
        <f>COUNTIFS('ControlImplementation'!$K$18:$K$40,"="&amp;D$3,'ControlImplementation'!$B$18:$B$40,"="&amp;$A9)</f>
        <v>0</v>
      </c>
      <c r="E9" s="10">
        <f>COUNTIFS('ControlImplementation'!$K$18:$K$40,"="&amp;E$3,'ControlImplementation'!$B$18:$B$40,"="&amp;$A9)</f>
        <v>0</v>
      </c>
      <c r="F9" s="10">
        <f>COUNTIFS('ControlImplementation'!$K$18:$K$40,"="&amp;F$3,'ControlImplementation'!$B$18:$B$40,"="&amp;$A9)</f>
        <v>0</v>
      </c>
      <c r="G9" s="23">
        <f t="shared" si="1"/>
        <v>4</v>
      </c>
      <c r="J9" t="s">
        <v>19</v>
      </c>
      <c r="K9">
        <f>COUNTIFS('Audit Worksheet'!$L$18:$L$40,"="&amp;K$3,'Audit Worksheet'!$B$18:$B$40,"="&amp;$J9)</f>
        <v>0</v>
      </c>
      <c r="L9">
        <f>COUNTIFS('Audit Worksheet'!$L$18:$L$40,"="&amp;L$3,'Audit Worksheet'!$B$18:$B$40,"="&amp;$J9)</f>
        <v>4</v>
      </c>
      <c r="M9">
        <f>COUNTIFS('Audit Worksheet'!$L$18:$L$40,"="&amp;M$3,'Audit Worksheet'!$B$18:$B$40,"="&amp;$J9)</f>
        <v>0</v>
      </c>
      <c r="N9" s="22">
        <f t="shared" si="0"/>
        <v>4</v>
      </c>
    </row>
    <row r="10" spans="1:14" x14ac:dyDescent="0.25">
      <c r="A10" s="22" t="s">
        <v>88</v>
      </c>
      <c r="B10" s="23">
        <f t="shared" ref="B10:G10" si="2">SUM(B4:B9)</f>
        <v>17</v>
      </c>
      <c r="C10" s="23">
        <f t="shared" si="2"/>
        <v>0</v>
      </c>
      <c r="D10" s="23">
        <f t="shared" si="2"/>
        <v>0</v>
      </c>
      <c r="E10" s="23">
        <f t="shared" si="2"/>
        <v>0</v>
      </c>
      <c r="F10" s="23">
        <f t="shared" si="2"/>
        <v>0</v>
      </c>
      <c r="G10" s="23">
        <f t="shared" si="2"/>
        <v>17</v>
      </c>
      <c r="J10" s="22" t="s">
        <v>88</v>
      </c>
      <c r="K10" s="22">
        <f t="shared" ref="K10:N10" si="3">SUM(K4:K9)</f>
        <v>0</v>
      </c>
      <c r="L10" s="22">
        <f t="shared" si="3"/>
        <v>17</v>
      </c>
      <c r="M10" s="22">
        <f t="shared" si="3"/>
        <v>0</v>
      </c>
      <c r="N10" s="22">
        <f t="shared" si="3"/>
        <v>17</v>
      </c>
    </row>
    <row r="12" spans="1:14" ht="21" x14ac:dyDescent="0.35">
      <c r="A12" s="55" t="s">
        <v>89</v>
      </c>
      <c r="B12" s="55"/>
      <c r="C12" s="55"/>
      <c r="D12" s="55"/>
      <c r="E12" s="55"/>
      <c r="F12" s="55"/>
      <c r="G12" s="55"/>
    </row>
    <row r="13" spans="1:14" ht="21" x14ac:dyDescent="0.35">
      <c r="A13" s="4" t="s">
        <v>0</v>
      </c>
      <c r="B13" s="4" t="s">
        <v>69</v>
      </c>
      <c r="C13" s="4" t="s">
        <v>85</v>
      </c>
      <c r="D13" s="4" t="s">
        <v>86</v>
      </c>
      <c r="E13" s="4" t="s">
        <v>70</v>
      </c>
      <c r="F13" s="4" t="s">
        <v>71</v>
      </c>
      <c r="G13" s="4" t="s">
        <v>88</v>
      </c>
      <c r="J13" s="55" t="s">
        <v>114</v>
      </c>
      <c r="K13" s="55"/>
      <c r="L13" s="55"/>
      <c r="M13" s="55"/>
      <c r="N13" s="55"/>
    </row>
    <row r="14" spans="1:14" x14ac:dyDescent="0.25">
      <c r="A14" t="s">
        <v>7</v>
      </c>
      <c r="B14" s="10">
        <f>COUNTIFS('ControlImplementation'!$I$18:$I$40,"="&amp;B$13,'ControlImplementation'!$B$18:$B$40,"="&amp;$A14)</f>
        <v>0</v>
      </c>
      <c r="C14" s="10">
        <f>COUNTIFS('ControlImplementation'!$I$18:$I$40,"="&amp;C$13,'ControlImplementation'!$B$18:$B$40,"="&amp;$A14)</f>
        <v>0</v>
      </c>
      <c r="D14" s="10">
        <f>COUNTIFS('ControlImplementation'!$I$18:$I$40,"="&amp;D$13,'ControlImplementation'!$B$18:$B$40,"="&amp;$A14)</f>
        <v>0</v>
      </c>
      <c r="E14" s="10">
        <f>COUNTIFS('ControlImplementation'!$I$18:$I$40,"="&amp;E$13,'ControlImplementation'!$B$18:$B$40,"="&amp;$A14)</f>
        <v>0</v>
      </c>
      <c r="F14" s="10">
        <f>COUNTIFS('ControlImplementation'!$I$18:$I$40,"="&amp;F$13,'ControlImplementation'!$B$18:$B$40,"="&amp;$A14)</f>
        <v>0</v>
      </c>
      <c r="G14" s="23">
        <f>SUM(B14:F14)</f>
        <v>0</v>
      </c>
    </row>
    <row r="15" spans="1:14" x14ac:dyDescent="0.25">
      <c r="A15" t="s">
        <v>10</v>
      </c>
      <c r="B15" s="10">
        <f>COUNTIFS('ControlImplementation'!$I$18:$I$40,"="&amp;B$13,'ControlImplementation'!$B$18:$B$40,"="&amp;$A15)</f>
        <v>0</v>
      </c>
      <c r="C15" s="10">
        <f>COUNTIFS('ControlImplementation'!$I$18:$I$40,"="&amp;C$13,'ControlImplementation'!$B$18:$B$40,"="&amp;$A15)</f>
        <v>0</v>
      </c>
      <c r="D15" s="10">
        <f>COUNTIFS('ControlImplementation'!$I$18:$I$40,"="&amp;D$13,'ControlImplementation'!$B$18:$B$40,"="&amp;$A15)</f>
        <v>0</v>
      </c>
      <c r="E15" s="10">
        <f>COUNTIFS('ControlImplementation'!$I$18:$I$40,"="&amp;E$13,'ControlImplementation'!$B$18:$B$40,"="&amp;$A15)</f>
        <v>0</v>
      </c>
      <c r="F15" s="10">
        <f>COUNTIFS('ControlImplementation'!$I$18:$I$40,"="&amp;F$13,'ControlImplementation'!$B$18:$B$40,"="&amp;$A15)</f>
        <v>0</v>
      </c>
      <c r="G15" s="23">
        <f t="shared" ref="G15:G19" si="4">SUM(B15:F15)</f>
        <v>0</v>
      </c>
      <c r="J15" t="s">
        <v>115</v>
      </c>
      <c r="K15">
        <f>COUNTIF(POAMRegister[Status],"="&amp;xValues!H2)</f>
        <v>0</v>
      </c>
    </row>
    <row r="16" spans="1:14" x14ac:dyDescent="0.25">
      <c r="A16" t="s">
        <v>11</v>
      </c>
      <c r="B16" s="10">
        <f>COUNTIFS('ControlImplementation'!$I$18:$I$40,"="&amp;B$13,'ControlImplementation'!$B$18:$B$40,"="&amp;$A16)</f>
        <v>0</v>
      </c>
      <c r="C16" s="10">
        <f>COUNTIFS('ControlImplementation'!$I$18:$I$40,"="&amp;C$13,'ControlImplementation'!$B$18:$B$40,"="&amp;$A16)</f>
        <v>0</v>
      </c>
      <c r="D16" s="10">
        <f>COUNTIFS('ControlImplementation'!$I$18:$I$40,"="&amp;D$13,'ControlImplementation'!$B$18:$B$40,"="&amp;$A16)</f>
        <v>0</v>
      </c>
      <c r="E16" s="10">
        <f>COUNTIFS('ControlImplementation'!$I$18:$I$40,"="&amp;E$13,'ControlImplementation'!$B$18:$B$40,"="&amp;$A16)</f>
        <v>0</v>
      </c>
      <c r="F16" s="10">
        <f>COUNTIFS('ControlImplementation'!$I$18:$I$40,"="&amp;F$13,'ControlImplementation'!$B$18:$B$40,"="&amp;$A16)</f>
        <v>0</v>
      </c>
      <c r="G16" s="23">
        <f t="shared" si="4"/>
        <v>0</v>
      </c>
      <c r="J16" t="s">
        <v>118</v>
      </c>
      <c r="K16">
        <f ca="1">COUNTIFS(POAMRegister[Status],"="&amp;xValues!H2,POAMRegister[Completion Date],"&lt;"&amp;TODAY() + 30)</f>
        <v>0</v>
      </c>
    </row>
    <row r="17" spans="1:11" x14ac:dyDescent="0.25">
      <c r="A17" t="s">
        <v>12</v>
      </c>
      <c r="B17" s="10">
        <f>COUNTIFS('ControlImplementation'!$I$18:$I$40,"="&amp;B$13,'ControlImplementation'!$B$18:$B$40,"="&amp;$A17)</f>
        <v>0</v>
      </c>
      <c r="C17" s="10">
        <f>COUNTIFS('ControlImplementation'!$I$18:$I$40,"="&amp;C$13,'ControlImplementation'!$B$18:$B$40,"="&amp;$A17)</f>
        <v>0</v>
      </c>
      <c r="D17" s="10">
        <f>COUNTIFS('ControlImplementation'!$I$18:$I$40,"="&amp;D$13,'ControlImplementation'!$B$18:$B$40,"="&amp;$A17)</f>
        <v>0</v>
      </c>
      <c r="E17" s="10">
        <f>COUNTIFS('ControlImplementation'!$I$18:$I$40,"="&amp;E$13,'ControlImplementation'!$B$18:$B$40,"="&amp;$A17)</f>
        <v>0</v>
      </c>
      <c r="F17" s="10">
        <f>COUNTIFS('ControlImplementation'!$I$18:$I$40,"="&amp;F$13,'ControlImplementation'!$B$18:$B$40,"="&amp;$A17)</f>
        <v>0</v>
      </c>
      <c r="G17" s="23">
        <f t="shared" si="4"/>
        <v>0</v>
      </c>
      <c r="J17" t="s">
        <v>116</v>
      </c>
      <c r="K17">
        <f>COUNTIF(POAMRegister[Status],"="&amp;xValues!H3)</f>
        <v>0</v>
      </c>
    </row>
    <row r="18" spans="1:11" x14ac:dyDescent="0.25">
      <c r="A18" t="s">
        <v>18</v>
      </c>
      <c r="B18" s="10">
        <f>COUNTIFS('ControlImplementation'!$I$18:$I$40,"="&amp;B$13,'ControlImplementation'!$B$18:$B$40,"="&amp;$A18)</f>
        <v>0</v>
      </c>
      <c r="C18" s="10">
        <f>COUNTIFS('ControlImplementation'!$I$18:$I$40,"="&amp;C$13,'ControlImplementation'!$B$18:$B$40,"="&amp;$A18)</f>
        <v>0</v>
      </c>
      <c r="D18" s="10">
        <f>COUNTIFS('ControlImplementation'!$I$18:$I$40,"="&amp;D$13,'ControlImplementation'!$B$18:$B$40,"="&amp;$A18)</f>
        <v>0</v>
      </c>
      <c r="E18" s="10">
        <f>COUNTIFS('ControlImplementation'!$I$18:$I$40,"="&amp;E$13,'ControlImplementation'!$B$18:$B$40,"="&amp;$A18)</f>
        <v>0</v>
      </c>
      <c r="F18" s="10">
        <f>COUNTIFS('ControlImplementation'!$I$18:$I$40,"="&amp;F$13,'ControlImplementation'!$B$18:$B$40,"="&amp;$A18)</f>
        <v>0</v>
      </c>
      <c r="G18" s="23">
        <f t="shared" si="4"/>
        <v>0</v>
      </c>
      <c r="J18" t="s">
        <v>117</v>
      </c>
      <c r="K18">
        <f ca="1">COUNTIFS(POAMRegister[Status],"="&amp;xValues!H2,POAMRegister[Completion Date],"&lt;"&amp;TODAY())</f>
        <v>0</v>
      </c>
    </row>
    <row r="19" spans="1:11" x14ac:dyDescent="0.25">
      <c r="A19" t="s">
        <v>19</v>
      </c>
      <c r="B19" s="10">
        <f>COUNTIFS('ControlImplementation'!$I$18:$I$40,"="&amp;B$13,'ControlImplementation'!$B$18:$B$40,"="&amp;$A19)</f>
        <v>0</v>
      </c>
      <c r="C19" s="10">
        <f>COUNTIFS('ControlImplementation'!$I$18:$I$40,"="&amp;C$13,'ControlImplementation'!$B$18:$B$40,"="&amp;$A19)</f>
        <v>0</v>
      </c>
      <c r="D19" s="10">
        <f>COUNTIFS('ControlImplementation'!$I$18:$I$40,"="&amp;D$13,'ControlImplementation'!$B$18:$B$40,"="&amp;$A19)</f>
        <v>0</v>
      </c>
      <c r="E19" s="10">
        <f>COUNTIFS('ControlImplementation'!$I$18:$I$40,"="&amp;E$13,'ControlImplementation'!$B$18:$B$40,"="&amp;$A19)</f>
        <v>0</v>
      </c>
      <c r="F19" s="10">
        <f>COUNTIFS('ControlImplementation'!$I$18:$I$40,"="&amp;F$13,'ControlImplementation'!$B$18:$B$40,"="&amp;$A19)</f>
        <v>0</v>
      </c>
      <c r="G19" s="23">
        <f t="shared" si="4"/>
        <v>0</v>
      </c>
    </row>
    <row r="20" spans="1:11" x14ac:dyDescent="0.25">
      <c r="A20" s="22" t="s">
        <v>88</v>
      </c>
      <c r="B20" s="23">
        <f t="shared" ref="B20:G20" si="5">SUM(B14:B19)</f>
        <v>0</v>
      </c>
      <c r="C20" s="23">
        <f t="shared" si="5"/>
        <v>0</v>
      </c>
      <c r="D20" s="23">
        <f t="shared" si="5"/>
        <v>0</v>
      </c>
      <c r="E20" s="23">
        <f t="shared" si="5"/>
        <v>0</v>
      </c>
      <c r="F20" s="23">
        <f t="shared" si="5"/>
        <v>0</v>
      </c>
      <c r="G20" s="23">
        <f t="shared" si="5"/>
        <v>0</v>
      </c>
    </row>
  </sheetData>
  <mergeCells count="4">
    <mergeCell ref="A12:G12"/>
    <mergeCell ref="J2:M2"/>
    <mergeCell ref="A2:G2"/>
    <mergeCell ref="J13:N13"/>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43"/>
  <sheetViews>
    <sheetView topLeftCell="C3" workbookViewId="0">
      <selection activeCell="E18" sqref="E18"/>
    </sheetView>
  </sheetViews>
  <sheetFormatPr defaultRowHeight="15" x14ac:dyDescent="0.25"/>
  <cols>
    <col min="1" max="1" width="13.5703125" hidden="1" customWidth="1"/>
    <col min="2" max="2" width="9.140625" hidden="1" customWidth="1"/>
    <col min="3" max="3" width="37" bestFit="1" customWidth="1"/>
    <col min="4" max="4" width="14.85546875" customWidth="1"/>
    <col min="5" max="5" width="15.28515625" customWidth="1"/>
    <col min="6" max="7" width="49.85546875" customWidth="1"/>
    <col min="8" max="8" width="2.7109375" hidden="1" customWidth="1"/>
    <col min="9" max="9" width="50.7109375" customWidth="1"/>
    <col min="10" max="10" width="6.140625" hidden="1" customWidth="1"/>
    <col min="11" max="11" width="23.5703125" customWidth="1"/>
  </cols>
  <sheetData>
    <row r="1" spans="3:12" ht="21" x14ac:dyDescent="0.35">
      <c r="C1" s="70" t="str">
        <f>CONCATENATE("FAR 52.204-21 Assessment Interview: ",E11," for ", E10)</f>
        <v xml:space="preserve">FAR 52.204-21 Assessment Interview:  for </v>
      </c>
      <c r="D1" s="71"/>
      <c r="E1" s="71"/>
      <c r="F1" s="71"/>
      <c r="G1" s="71"/>
      <c r="H1" s="71"/>
      <c r="I1" s="71"/>
      <c r="J1" s="71"/>
      <c r="K1" s="71"/>
      <c r="L1" s="2"/>
    </row>
    <row r="3" spans="3:12" x14ac:dyDescent="0.25">
      <c r="C3" s="69" t="s">
        <v>22</v>
      </c>
      <c r="D3" s="62"/>
      <c r="E3" s="62"/>
      <c r="F3" s="62"/>
      <c r="G3" s="62"/>
      <c r="H3" s="62"/>
      <c r="I3" s="62"/>
      <c r="J3" s="62"/>
      <c r="K3" s="62"/>
      <c r="L3" s="3"/>
    </row>
    <row r="4" spans="3:12" x14ac:dyDescent="0.25">
      <c r="C4" s="67" t="s">
        <v>41</v>
      </c>
      <c r="D4" s="68"/>
      <c r="E4" s="68"/>
      <c r="F4" s="68"/>
      <c r="G4" s="68"/>
      <c r="H4" s="68"/>
      <c r="I4" s="68"/>
      <c r="J4" s="68"/>
      <c r="K4" s="68"/>
    </row>
    <row r="5" spans="3:12" x14ac:dyDescent="0.25">
      <c r="C5" s="68"/>
      <c r="D5" s="68"/>
      <c r="E5" s="68"/>
      <c r="F5" s="68"/>
      <c r="G5" s="68"/>
      <c r="H5" s="68"/>
      <c r="I5" s="68"/>
      <c r="J5" s="68"/>
      <c r="K5" s="68"/>
    </row>
    <row r="6" spans="3:12" x14ac:dyDescent="0.25">
      <c r="C6" s="68"/>
      <c r="D6" s="68"/>
      <c r="E6" s="68"/>
      <c r="F6" s="68"/>
      <c r="G6" s="68"/>
      <c r="H6" s="68"/>
      <c r="I6" s="68"/>
      <c r="J6" s="68"/>
      <c r="K6" s="68"/>
    </row>
    <row r="7" spans="3:12" x14ac:dyDescent="0.25">
      <c r="C7" s="68"/>
      <c r="D7" s="68"/>
      <c r="E7" s="68"/>
      <c r="F7" s="68"/>
      <c r="G7" s="68"/>
      <c r="H7" s="68"/>
      <c r="I7" s="68"/>
      <c r="J7" s="68"/>
      <c r="K7" s="68"/>
    </row>
    <row r="8" spans="3:12" x14ac:dyDescent="0.25">
      <c r="C8" s="68"/>
      <c r="D8" s="68"/>
      <c r="E8" s="68"/>
      <c r="F8" s="68"/>
      <c r="G8" s="68"/>
      <c r="H8" s="68"/>
      <c r="I8" s="68"/>
      <c r="J8" s="68"/>
      <c r="K8" s="68"/>
    </row>
    <row r="10" spans="3:12" x14ac:dyDescent="0.25">
      <c r="C10" s="72" t="s">
        <v>36</v>
      </c>
      <c r="D10" s="73"/>
      <c r="E10" s="74"/>
      <c r="F10" s="75"/>
      <c r="G10" s="75"/>
      <c r="H10" s="75"/>
      <c r="I10" s="75"/>
      <c r="J10" s="75"/>
      <c r="K10" s="76"/>
    </row>
    <row r="11" spans="3:12" x14ac:dyDescent="0.25">
      <c r="C11" s="63" t="s">
        <v>32</v>
      </c>
      <c r="D11" s="64"/>
      <c r="E11" s="56"/>
      <c r="F11" s="57"/>
      <c r="G11" s="57"/>
      <c r="H11" s="57"/>
      <c r="I11" s="57"/>
      <c r="J11" s="57"/>
      <c r="K11" s="58"/>
    </row>
    <row r="12" spans="3:12" x14ac:dyDescent="0.25">
      <c r="C12" s="63" t="s">
        <v>34</v>
      </c>
      <c r="D12" s="64"/>
      <c r="E12" s="56"/>
      <c r="F12" s="57"/>
      <c r="G12" s="57"/>
      <c r="H12" s="57"/>
      <c r="I12" s="57"/>
      <c r="J12" s="57"/>
      <c r="K12" s="58"/>
    </row>
    <row r="13" spans="3:12" x14ac:dyDescent="0.25">
      <c r="C13" s="63" t="s">
        <v>33</v>
      </c>
      <c r="D13" s="64"/>
      <c r="E13" s="56"/>
      <c r="F13" s="57"/>
      <c r="G13" s="57"/>
      <c r="H13" s="57"/>
      <c r="I13" s="57"/>
      <c r="J13" s="57"/>
      <c r="K13" s="58"/>
    </row>
    <row r="14" spans="3:12" x14ac:dyDescent="0.25">
      <c r="C14" s="65" t="s">
        <v>35</v>
      </c>
      <c r="D14" s="66"/>
      <c r="E14" s="59"/>
      <c r="F14" s="60"/>
      <c r="G14" s="60"/>
      <c r="H14" s="60"/>
      <c r="I14" s="60"/>
      <c r="J14" s="60"/>
      <c r="K14" s="61"/>
    </row>
    <row r="16" spans="3:12" x14ac:dyDescent="0.25">
      <c r="C16" s="62" t="s">
        <v>38</v>
      </c>
      <c r="D16" s="62"/>
      <c r="E16" s="62"/>
      <c r="F16" s="62"/>
      <c r="G16" s="62"/>
      <c r="H16" s="62"/>
      <c r="I16" s="62"/>
      <c r="J16" s="62"/>
      <c r="K16" s="62"/>
    </row>
    <row r="17" spans="1:11" ht="87" customHeight="1" x14ac:dyDescent="0.25">
      <c r="A17" s="27" t="s">
        <v>40</v>
      </c>
      <c r="B17" s="27" t="s">
        <v>51</v>
      </c>
      <c r="C17" s="28" t="s">
        <v>1</v>
      </c>
      <c r="D17" s="28" t="s">
        <v>39</v>
      </c>
      <c r="E17" s="28" t="s">
        <v>37</v>
      </c>
      <c r="F17" s="28" t="s">
        <v>74</v>
      </c>
      <c r="G17" s="29" t="s">
        <v>43</v>
      </c>
      <c r="H17" s="30" t="s">
        <v>31</v>
      </c>
      <c r="I17" s="29" t="s">
        <v>72</v>
      </c>
      <c r="J17" s="29" t="s">
        <v>28</v>
      </c>
      <c r="K17" s="29" t="s">
        <v>42</v>
      </c>
    </row>
    <row r="18" spans="1:11" ht="87" customHeight="1" x14ac:dyDescent="0.25">
      <c r="A18" s="11" t="str">
        <f>xControls!D2</f>
        <v>AC.1.001</v>
      </c>
      <c r="B18" s="11" t="str">
        <f>xControls!A2</f>
        <v>Access Control</v>
      </c>
      <c r="C18" s="12" t="str">
        <f>xControls!A2</f>
        <v>Access Control</v>
      </c>
      <c r="D18" s="11" t="str">
        <f>xControls!B2</f>
        <v>Basic</v>
      </c>
      <c r="E18" s="11" t="str">
        <f>xControls!C2</f>
        <v>AC.1.001</v>
      </c>
      <c r="F18" s="13" t="str">
        <f>xControls!E2</f>
        <v>Procedures [Assignment: organization-defined frequency] and following [Assignment: organization-defined events].</v>
      </c>
      <c r="G18" s="13"/>
      <c r="H18" s="14" t="s">
        <v>73</v>
      </c>
      <c r="I18" s="13"/>
      <c r="J18" s="14" t="s">
        <v>50</v>
      </c>
      <c r="K18" s="13" t="s">
        <v>48</v>
      </c>
    </row>
    <row r="19" spans="1:11" ht="87" customHeight="1" x14ac:dyDescent="0.25">
      <c r="A19" s="11" t="str">
        <f>xControls!D3</f>
        <v>AC.1.002</v>
      </c>
      <c r="B19" s="11" t="str">
        <f>xControls!A3</f>
        <v>Access Control</v>
      </c>
      <c r="C19" s="12"/>
      <c r="D19" s="15" t="str">
        <f>xControls!B3</f>
        <v>Basic</v>
      </c>
      <c r="E19" s="15" t="str">
        <f>xControls!C3</f>
        <v>AC.1.002</v>
      </c>
      <c r="F19" s="43" t="str">
        <f>xControls!E3</f>
        <v>Limit information system access to the types of transactions and functions that authorized users are permitted to execute.</v>
      </c>
      <c r="G19" s="15"/>
      <c r="H19" s="14" t="s">
        <v>73</v>
      </c>
      <c r="I19" s="15"/>
      <c r="J19" s="14" t="s">
        <v>50</v>
      </c>
      <c r="K19" s="15" t="s">
        <v>48</v>
      </c>
    </row>
    <row r="20" spans="1:11" ht="75.75" customHeight="1" x14ac:dyDescent="0.25">
      <c r="A20" s="11" t="str">
        <f>xControls!D4</f>
        <v>AC.1.003</v>
      </c>
      <c r="B20" s="11" t="str">
        <f>xControls!A4</f>
        <v>Access Control</v>
      </c>
      <c r="C20" s="12"/>
      <c r="D20" s="11" t="str">
        <f>xControls!B4</f>
        <v>Basic</v>
      </c>
      <c r="E20" s="11" t="str">
        <f>xControls!C4</f>
        <v>AC.1.003</v>
      </c>
      <c r="F20" s="13" t="str">
        <f>xControls!E4</f>
        <v>Verify and control/limit connections to and use of external information systems.</v>
      </c>
      <c r="G20" s="14"/>
      <c r="H20" s="14" t="s">
        <v>73</v>
      </c>
      <c r="I20" s="14"/>
      <c r="J20" s="14" t="s">
        <v>50</v>
      </c>
      <c r="K20" s="24" t="s">
        <v>48</v>
      </c>
    </row>
    <row r="21" spans="1:11" ht="87" customHeight="1" x14ac:dyDescent="0.25">
      <c r="A21" s="15" t="str">
        <f>xControls!D5</f>
        <v>AC.1.004</v>
      </c>
      <c r="B21" s="15" t="str">
        <f>xControls!A5</f>
        <v>Access Control</v>
      </c>
      <c r="C21" s="12"/>
      <c r="D21" s="15" t="str">
        <f>xControls!B5</f>
        <v>Basic</v>
      </c>
      <c r="E21" s="15" t="str">
        <f>xControls!C5</f>
        <v>AC.1.004</v>
      </c>
      <c r="F21" s="16" t="str">
        <f>xControls!E5</f>
        <v>Control information posted or processed on publicly accessible information systems.</v>
      </c>
      <c r="G21" s="17"/>
      <c r="H21" s="17" t="s">
        <v>73</v>
      </c>
      <c r="I21" s="17"/>
      <c r="J21" s="17" t="s">
        <v>50</v>
      </c>
      <c r="K21" s="24" t="s">
        <v>48</v>
      </c>
    </row>
    <row r="22" spans="1:11" ht="16.5" customHeight="1" x14ac:dyDescent="0.25">
      <c r="A22" s="15"/>
      <c r="B22" s="15"/>
      <c r="C22" s="18"/>
      <c r="D22" s="19"/>
      <c r="E22" s="19"/>
      <c r="F22" s="20"/>
      <c r="G22" s="21"/>
      <c r="H22" s="21"/>
      <c r="I22" s="21"/>
      <c r="J22" s="21"/>
      <c r="K22" s="38"/>
    </row>
    <row r="23" spans="1:11" ht="54" customHeight="1" x14ac:dyDescent="0.25">
      <c r="A23" s="11" t="str">
        <f>xControls!D6</f>
        <v>IA.1.076</v>
      </c>
      <c r="B23" s="11" t="str">
        <f>xControls!A6</f>
        <v>Identification and Authentication</v>
      </c>
      <c r="C23" s="12" t="str">
        <f>xControls!A6</f>
        <v>Identification and Authentication</v>
      </c>
      <c r="D23" s="11" t="str">
        <f>xControls!B6</f>
        <v>Basic</v>
      </c>
      <c r="E23" s="11" t="str">
        <f>xControls!C6</f>
        <v>IA.1.076</v>
      </c>
      <c r="F23" s="13" t="str">
        <f>xControls!E6</f>
        <v xml:space="preserve"> Identify information system users, processes acting on behalf of users, or devices</v>
      </c>
      <c r="G23" s="14"/>
      <c r="H23" s="14" t="s">
        <v>73</v>
      </c>
      <c r="I23" s="14"/>
      <c r="J23" s="14" t="s">
        <v>50</v>
      </c>
      <c r="K23" s="24" t="s">
        <v>48</v>
      </c>
    </row>
    <row r="24" spans="1:11" ht="87" customHeight="1" x14ac:dyDescent="0.25">
      <c r="A24" s="15" t="str">
        <f>xControls!D7</f>
        <v>IA.1.077</v>
      </c>
      <c r="B24" s="15" t="str">
        <f>xControls!A7</f>
        <v>Identification and Authentication</v>
      </c>
      <c r="C24" s="12"/>
      <c r="D24" s="44" t="str">
        <f>xControls!B7</f>
        <v>Basic</v>
      </c>
      <c r="E24" s="44" t="str">
        <f>xControls!C7</f>
        <v>IA.1.077</v>
      </c>
      <c r="F24" s="45" t="str">
        <f>xControls!E7</f>
        <v>Authenticate (or verify) the identities of those users, processes, or devices, as a prerequisite to allowing access to organizational information systems.</v>
      </c>
      <c r="G24" s="46"/>
      <c r="H24" s="46" t="s">
        <v>73</v>
      </c>
      <c r="I24" s="46"/>
      <c r="J24" s="17" t="s">
        <v>50</v>
      </c>
      <c r="K24" s="17" t="s">
        <v>48</v>
      </c>
    </row>
    <row r="25" spans="1:11" ht="16.5" customHeight="1" x14ac:dyDescent="0.25">
      <c r="A25" s="15"/>
      <c r="B25" s="15"/>
      <c r="C25" s="18"/>
      <c r="D25" s="19"/>
      <c r="E25" s="19"/>
      <c r="F25" s="20"/>
      <c r="G25" s="21"/>
      <c r="H25" s="21"/>
      <c r="I25" s="21"/>
      <c r="J25" s="21"/>
      <c r="K25" s="38"/>
    </row>
    <row r="26" spans="1:11" ht="87" customHeight="1" x14ac:dyDescent="0.25">
      <c r="A26" s="11" t="str">
        <f>xControls!D8</f>
        <v>MP.1.118</v>
      </c>
      <c r="B26" s="11" t="str">
        <f>xControls!A8</f>
        <v>Media Protection</v>
      </c>
      <c r="C26" s="12" t="str">
        <f>xControls!A8</f>
        <v>Media Protection</v>
      </c>
      <c r="D26" s="11" t="str">
        <f>xControls!B8</f>
        <v>Basic</v>
      </c>
      <c r="E26" s="11" t="str">
        <f>xControls!C8</f>
        <v>MP.1.118</v>
      </c>
      <c r="F26" s="13" t="str">
        <f>xControls!E8</f>
        <v>Sanitize or destroy information system media containing Federal Contract Information before disposal or release for reuse.</v>
      </c>
      <c r="G26" s="14"/>
      <c r="H26" s="14" t="s">
        <v>73</v>
      </c>
      <c r="I26" s="14"/>
      <c r="J26" s="14" t="s">
        <v>50</v>
      </c>
      <c r="K26" s="24" t="s">
        <v>48</v>
      </c>
    </row>
    <row r="27" spans="1:11" ht="18" customHeight="1" x14ac:dyDescent="0.25">
      <c r="A27" s="11"/>
      <c r="B27" s="11"/>
      <c r="C27" s="18"/>
      <c r="D27" s="39"/>
      <c r="E27" s="39"/>
      <c r="F27" s="40"/>
      <c r="G27" s="41"/>
      <c r="H27" s="41"/>
      <c r="I27" s="41"/>
      <c r="J27" s="41"/>
      <c r="K27" s="38"/>
    </row>
    <row r="28" spans="1:11" ht="87" customHeight="1" x14ac:dyDescent="0.25">
      <c r="A28" s="15" t="str">
        <f>xControls!D9</f>
        <v>PE.1.131</v>
      </c>
      <c r="B28" s="15" t="str">
        <f>xControls!A9</f>
        <v>Physical Protection</v>
      </c>
      <c r="C28" s="12" t="str">
        <f>xControls!A9</f>
        <v>Physical Protection</v>
      </c>
      <c r="D28" s="44" t="str">
        <f>xControls!B9</f>
        <v>Basic</v>
      </c>
      <c r="E28" s="44" t="str">
        <f>xControls!C9</f>
        <v>PE.1.131</v>
      </c>
      <c r="F28" s="45" t="str">
        <f>xControls!E9</f>
        <v xml:space="preserve">Limit physical access to organizational information systems, equipment, and the respective operating environments to authorized individuals. </v>
      </c>
      <c r="G28" s="46"/>
      <c r="H28" s="46" t="s">
        <v>73</v>
      </c>
      <c r="I28" s="46"/>
      <c r="J28" s="17" t="s">
        <v>50</v>
      </c>
      <c r="K28" s="24" t="s">
        <v>48</v>
      </c>
    </row>
    <row r="29" spans="1:11" ht="87" customHeight="1" x14ac:dyDescent="0.25">
      <c r="A29" s="11" t="str">
        <f>xControls!D10</f>
        <v>PE.1.132</v>
      </c>
      <c r="B29" s="11" t="str">
        <f>xControls!A10</f>
        <v>Physical Protection</v>
      </c>
      <c r="C29" s="12"/>
      <c r="D29" s="11" t="str">
        <f>xControls!B10</f>
        <v>Basic</v>
      </c>
      <c r="E29" s="11" t="str">
        <f>xControls!C10</f>
        <v>PE.1.132</v>
      </c>
      <c r="F29" s="13" t="str">
        <f>xControls!E10</f>
        <v>Escort visitors and monitor visitor activity.</v>
      </c>
      <c r="G29" s="14"/>
      <c r="H29" s="14" t="s">
        <v>73</v>
      </c>
      <c r="I29" s="14"/>
      <c r="J29" s="14" t="s">
        <v>50</v>
      </c>
      <c r="K29" s="24" t="s">
        <v>48</v>
      </c>
    </row>
    <row r="30" spans="1:11" ht="35.25" customHeight="1" x14ac:dyDescent="0.25">
      <c r="A30" s="15" t="str">
        <f>xControls!D11</f>
        <v>PE.1.133</v>
      </c>
      <c r="B30" s="15" t="str">
        <f>xControls!A11</f>
        <v>Physical Protection</v>
      </c>
      <c r="C30" s="12"/>
      <c r="D30" s="44" t="str">
        <f>xControls!B11</f>
        <v>Basic</v>
      </c>
      <c r="E30" s="44" t="str">
        <f>xControls!C11</f>
        <v>PE.1.133</v>
      </c>
      <c r="F30" s="45" t="str">
        <f>xControls!E11</f>
        <v>Maintain audit logs of physical access</v>
      </c>
      <c r="G30" s="46"/>
      <c r="H30" s="46" t="s">
        <v>73</v>
      </c>
      <c r="I30" s="46"/>
      <c r="J30" s="17" t="s">
        <v>50</v>
      </c>
      <c r="K30" s="25" t="s">
        <v>48</v>
      </c>
    </row>
    <row r="31" spans="1:11" ht="87" customHeight="1" x14ac:dyDescent="0.25">
      <c r="A31" s="11" t="str">
        <f>xControls!D12</f>
        <v>PE.1.134</v>
      </c>
      <c r="B31" s="11" t="str">
        <f>xControls!A12</f>
        <v>Physical Protection</v>
      </c>
      <c r="C31" s="12"/>
      <c r="D31" s="11" t="str">
        <f>xControls!B12</f>
        <v>Basic</v>
      </c>
      <c r="E31" s="11" t="str">
        <f>xControls!C12</f>
        <v>PE.1.134</v>
      </c>
      <c r="F31" s="13" t="str">
        <f>xControls!E12</f>
        <v>Control and manage physical access devices.</v>
      </c>
      <c r="G31" s="14"/>
      <c r="H31" s="14" t="s">
        <v>73</v>
      </c>
      <c r="I31" s="14"/>
      <c r="J31" s="14" t="s">
        <v>50</v>
      </c>
      <c r="K31" s="24" t="s">
        <v>48</v>
      </c>
    </row>
    <row r="32" spans="1:11" ht="13.5" customHeight="1" x14ac:dyDescent="0.25">
      <c r="A32" s="11"/>
      <c r="B32" s="11"/>
      <c r="C32" s="18"/>
      <c r="D32" s="39"/>
      <c r="E32" s="39"/>
      <c r="F32" s="40"/>
      <c r="G32" s="41"/>
      <c r="H32" s="41"/>
      <c r="I32" s="41"/>
      <c r="J32" s="41"/>
      <c r="K32" s="38"/>
    </row>
    <row r="33" spans="1:11" ht="31.5" customHeight="1" x14ac:dyDescent="0.25">
      <c r="A33" s="15" t="str">
        <f>xControls!D13</f>
        <v>SC.1.175</v>
      </c>
      <c r="B33" s="15" t="str">
        <f>xControls!A13</f>
        <v>System and Communications Protection</v>
      </c>
      <c r="C33" s="12" t="str">
        <f>xControls!A13</f>
        <v>System and Communications Protection</v>
      </c>
      <c r="D33" s="15" t="str">
        <f>xControls!B13</f>
        <v>Basic</v>
      </c>
      <c r="E33" s="15" t="str">
        <f>xControls!C13</f>
        <v>SC.1.175</v>
      </c>
      <c r="F33" s="16" t="str">
        <f>xControls!E13</f>
        <v>Monitor, control, and protect organizational communications (i.e., information transmitted or received by organizational information systems) at the external boundaries and key internal boundaries of information systems.</v>
      </c>
      <c r="G33" s="17"/>
      <c r="H33" s="17" t="s">
        <v>73</v>
      </c>
      <c r="I33" s="17"/>
      <c r="J33" s="17" t="s">
        <v>50</v>
      </c>
      <c r="K33" s="24" t="s">
        <v>48</v>
      </c>
    </row>
    <row r="34" spans="1:11" ht="87" customHeight="1" x14ac:dyDescent="0.25">
      <c r="A34" s="11" t="str">
        <f>xControls!D14</f>
        <v>SC.1.176</v>
      </c>
      <c r="B34" s="11" t="str">
        <f>xControls!A14</f>
        <v>System and Communications Protection</v>
      </c>
      <c r="C34" s="12"/>
      <c r="D34" s="11" t="str">
        <f>xControls!B14</f>
        <v>Basic</v>
      </c>
      <c r="E34" s="11" t="str">
        <f>xControls!C14</f>
        <v>SC.1.176</v>
      </c>
      <c r="F34" s="13" t="str">
        <f>xControls!E14</f>
        <v xml:space="preserve"> Implement subnetworks for publicly accessible system components that are physically or logically separated from internal networks.</v>
      </c>
      <c r="G34" s="14"/>
      <c r="H34" s="14" t="s">
        <v>73</v>
      </c>
      <c r="I34" s="14"/>
      <c r="J34" s="14" t="s">
        <v>50</v>
      </c>
      <c r="K34" s="24" t="s">
        <v>48</v>
      </c>
    </row>
    <row r="35" spans="1:11" ht="15" customHeight="1" x14ac:dyDescent="0.25">
      <c r="A35" s="11"/>
      <c r="B35" s="11"/>
      <c r="C35" s="18"/>
      <c r="D35" s="39"/>
      <c r="E35" s="39"/>
      <c r="F35" s="40"/>
      <c r="G35" s="41"/>
      <c r="H35" s="41"/>
      <c r="I35" s="41"/>
      <c r="J35" s="41"/>
      <c r="K35" s="38"/>
    </row>
    <row r="36" spans="1:11" ht="87" customHeight="1" x14ac:dyDescent="0.25">
      <c r="A36" s="15" t="str">
        <f>xControls!D15</f>
        <v>SI.1.210</v>
      </c>
      <c r="B36" s="15" t="str">
        <f>xControls!A15</f>
        <v>System and Information Integrity</v>
      </c>
      <c r="C36" s="12" t="str">
        <f>xControls!A15</f>
        <v>System and Information Integrity</v>
      </c>
      <c r="D36" s="44" t="str">
        <f>xControls!B15</f>
        <v>Basic</v>
      </c>
      <c r="E36" s="44" t="str">
        <f>xControls!C15</f>
        <v>SI.1.210</v>
      </c>
      <c r="F36" s="45" t="str">
        <f>xControls!E15</f>
        <v>Identify, report, and correct information system flaws in a timely manner.</v>
      </c>
      <c r="G36" s="46"/>
      <c r="H36" s="46" t="s">
        <v>73</v>
      </c>
      <c r="I36" s="46"/>
      <c r="J36" s="17" t="s">
        <v>50</v>
      </c>
      <c r="K36" s="25" t="s">
        <v>48</v>
      </c>
    </row>
    <row r="37" spans="1:11" ht="87" customHeight="1" x14ac:dyDescent="0.25">
      <c r="A37" s="11" t="str">
        <f>xControls!D16</f>
        <v>SI.1.211</v>
      </c>
      <c r="B37" s="11" t="str">
        <f>xControls!A16</f>
        <v>System and Information Integrity</v>
      </c>
      <c r="C37" s="12"/>
      <c r="D37" s="11" t="str">
        <f>xControls!B16</f>
        <v>Basic</v>
      </c>
      <c r="E37" s="11" t="str">
        <f>xControls!C16</f>
        <v>SI.1.211</v>
      </c>
      <c r="F37" s="13" t="str">
        <f>xControls!E16</f>
        <v>Provide protection from malicious code at appropriate locations within organizational information systems.</v>
      </c>
      <c r="G37" s="14"/>
      <c r="H37" s="14" t="s">
        <v>73</v>
      </c>
      <c r="I37" s="14"/>
      <c r="J37" s="14" t="s">
        <v>50</v>
      </c>
      <c r="K37" s="24" t="s">
        <v>48</v>
      </c>
    </row>
    <row r="38" spans="1:11" ht="150" x14ac:dyDescent="0.25">
      <c r="A38" s="15" t="str">
        <f>xControls!D17</f>
        <v>SI.1.212</v>
      </c>
      <c r="B38" s="15" t="str">
        <f>xControls!A17</f>
        <v>System and Information Integrity</v>
      </c>
      <c r="C38" s="12"/>
      <c r="D38" s="44" t="str">
        <f>xControls!B17</f>
        <v>Basic</v>
      </c>
      <c r="E38" s="44" t="str">
        <f>xControls!C17</f>
        <v>SI.1.212</v>
      </c>
      <c r="F38" s="45" t="str">
        <f>xControls!E17</f>
        <v>Update malicious code protection mechanisms when new releases are available.</v>
      </c>
      <c r="G38" s="46"/>
      <c r="H38" s="46" t="s">
        <v>73</v>
      </c>
      <c r="I38" s="46"/>
      <c r="J38" s="17" t="s">
        <v>50</v>
      </c>
      <c r="K38" s="25" t="s">
        <v>48</v>
      </c>
    </row>
    <row r="39" spans="1:11" ht="150" x14ac:dyDescent="0.25">
      <c r="A39" s="11" t="str">
        <f>xControls!D18</f>
        <v>SI.1.213</v>
      </c>
      <c r="B39" s="11" t="str">
        <f>xControls!A18</f>
        <v>System and Information Integrity</v>
      </c>
      <c r="C39" s="12"/>
      <c r="D39" s="11" t="str">
        <f>xControls!B18</f>
        <v>Basic</v>
      </c>
      <c r="E39" s="11" t="str">
        <f>xControls!C18</f>
        <v>SI.1.213</v>
      </c>
      <c r="F39" s="13" t="str">
        <f>xControls!E18</f>
        <v>Perform periodic scans of information systems and real-time scans of files from external sources as files are downloaded, opened, or executed.</v>
      </c>
      <c r="G39" s="14"/>
      <c r="H39" s="14" t="s">
        <v>73</v>
      </c>
      <c r="I39" s="14"/>
      <c r="J39" s="14" t="s">
        <v>50</v>
      </c>
      <c r="K39" s="24" t="s">
        <v>48</v>
      </c>
    </row>
    <row r="40" spans="1:11" x14ac:dyDescent="0.25">
      <c r="A40" s="25"/>
      <c r="B40" s="25"/>
      <c r="C40" s="31"/>
      <c r="D40" s="26"/>
      <c r="E40" s="26"/>
      <c r="F40" s="26"/>
      <c r="G40" s="26"/>
      <c r="H40" s="26"/>
      <c r="I40" s="26"/>
      <c r="J40" s="26"/>
      <c r="K40" s="26"/>
    </row>
    <row r="43" spans="1:11" x14ac:dyDescent="0.25">
      <c r="B43">
        <f>COUNTA(B15:B40)</f>
        <v>18</v>
      </c>
    </row>
  </sheetData>
  <mergeCells count="14">
    <mergeCell ref="C4:K8"/>
    <mergeCell ref="C3:K3"/>
    <mergeCell ref="C1:K1"/>
    <mergeCell ref="C10:D10"/>
    <mergeCell ref="E10:K10"/>
    <mergeCell ref="E11:K11"/>
    <mergeCell ref="E12:K12"/>
    <mergeCell ref="E13:K13"/>
    <mergeCell ref="E14:K14"/>
    <mergeCell ref="C16:K16"/>
    <mergeCell ref="C11:D11"/>
    <mergeCell ref="C14:D14"/>
    <mergeCell ref="C12:D12"/>
    <mergeCell ref="C13:D13"/>
  </mergeCells>
  <phoneticPr fontId="5" type="noConversion"/>
  <dataValidations count="1">
    <dataValidation type="list" allowBlank="1" showInputMessage="1" showErrorMessage="1" sqref="I18:I39 K18:K39"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Q40"/>
  <sheetViews>
    <sheetView topLeftCell="C1" workbookViewId="0">
      <selection activeCell="C49" sqref="C49"/>
    </sheetView>
  </sheetViews>
  <sheetFormatPr defaultRowHeight="15" x14ac:dyDescent="0.25"/>
  <cols>
    <col min="1" max="1" width="16" hidden="1" customWidth="1"/>
    <col min="2" max="2" width="9" hidden="1" customWidth="1"/>
    <col min="3" max="3" width="37" bestFit="1" customWidth="1"/>
    <col min="4" max="4" width="14.85546875" customWidth="1"/>
    <col min="5" max="5" width="9.85546875" customWidth="1"/>
    <col min="6" max="6" width="43.5703125" customWidth="1"/>
    <col min="7" max="7" width="43.5703125" hidden="1" customWidth="1"/>
    <col min="8" max="8" width="27.5703125" customWidth="1"/>
    <col min="9" max="9" width="22.28515625" hidden="1" customWidth="1"/>
    <col min="10" max="10" width="15.5703125" hidden="1" customWidth="1"/>
    <col min="11" max="11" width="11.5703125" hidden="1" customWidth="1"/>
    <col min="12" max="12" width="32" customWidth="1"/>
    <col min="13" max="15" width="28.5703125" customWidth="1"/>
    <col min="16" max="16" width="44" customWidth="1"/>
    <col min="17" max="17" width="30.42578125" customWidth="1"/>
  </cols>
  <sheetData>
    <row r="1" spans="3:17" ht="21" x14ac:dyDescent="0.35">
      <c r="C1" s="70" t="str">
        <f>CONCATENATE("FAR 52.204-21 Assessment Interview: ",E11," for ", E10)</f>
        <v>FAR 52.204-21 Assessment Interview: 0 for 0</v>
      </c>
      <c r="D1" s="71"/>
      <c r="E1" s="71"/>
      <c r="F1" s="71"/>
      <c r="G1" s="71"/>
      <c r="H1" s="71"/>
      <c r="I1" s="71"/>
      <c r="J1" s="71"/>
      <c r="K1" s="71"/>
      <c r="L1" s="71"/>
      <c r="M1" s="71"/>
      <c r="N1" s="2"/>
    </row>
    <row r="3" spans="3:17" x14ac:dyDescent="0.25">
      <c r="C3" s="69" t="s">
        <v>22</v>
      </c>
      <c r="D3" s="62"/>
      <c r="E3" s="62"/>
      <c r="F3" s="62"/>
      <c r="G3" s="62"/>
      <c r="H3" s="62"/>
      <c r="I3" s="62"/>
      <c r="J3" s="62"/>
      <c r="K3" s="62"/>
      <c r="L3" s="62"/>
      <c r="M3" s="62"/>
      <c r="N3" s="71"/>
    </row>
    <row r="4" spans="3:17" ht="15" customHeight="1" x14ac:dyDescent="0.25">
      <c r="C4" s="80" t="s">
        <v>41</v>
      </c>
      <c r="D4" s="80"/>
      <c r="E4" s="80"/>
      <c r="F4" s="80"/>
      <c r="G4" s="80"/>
      <c r="H4" s="80"/>
      <c r="I4" s="80"/>
      <c r="J4" s="80"/>
      <c r="K4" s="80"/>
      <c r="L4" s="80"/>
      <c r="M4" s="80"/>
      <c r="N4" s="80"/>
    </row>
    <row r="5" spans="3:17" x14ac:dyDescent="0.25">
      <c r="C5" s="80"/>
      <c r="D5" s="80"/>
      <c r="E5" s="80"/>
      <c r="F5" s="80"/>
      <c r="G5" s="80"/>
      <c r="H5" s="80"/>
      <c r="I5" s="80"/>
      <c r="J5" s="80"/>
      <c r="K5" s="80"/>
      <c r="L5" s="80"/>
      <c r="M5" s="80"/>
      <c r="N5" s="80"/>
    </row>
    <row r="6" spans="3:17" x14ac:dyDescent="0.25">
      <c r="C6" s="80"/>
      <c r="D6" s="80"/>
      <c r="E6" s="80"/>
      <c r="F6" s="80"/>
      <c r="G6" s="80"/>
      <c r="H6" s="80"/>
      <c r="I6" s="80"/>
      <c r="J6" s="80"/>
      <c r="K6" s="80"/>
      <c r="L6" s="80"/>
      <c r="M6" s="80"/>
      <c r="N6" s="80"/>
    </row>
    <row r="7" spans="3:17" x14ac:dyDescent="0.25">
      <c r="C7" s="80"/>
      <c r="D7" s="80"/>
      <c r="E7" s="80"/>
      <c r="F7" s="80"/>
      <c r="G7" s="80"/>
      <c r="H7" s="80"/>
      <c r="I7" s="80"/>
      <c r="J7" s="80"/>
      <c r="K7" s="80"/>
      <c r="L7" s="80"/>
      <c r="M7" s="80"/>
      <c r="N7" s="80"/>
    </row>
    <row r="8" spans="3:17" x14ac:dyDescent="0.25">
      <c r="C8" s="80"/>
      <c r="D8" s="80"/>
      <c r="E8" s="80"/>
      <c r="F8" s="80"/>
      <c r="G8" s="80"/>
      <c r="H8" s="80"/>
      <c r="I8" s="80"/>
      <c r="J8" s="80"/>
      <c r="K8" s="80"/>
      <c r="L8" s="80"/>
      <c r="M8" s="80"/>
      <c r="N8" s="80"/>
    </row>
    <row r="10" spans="3:17" x14ac:dyDescent="0.25">
      <c r="C10" s="72" t="s">
        <v>36</v>
      </c>
      <c r="D10" s="73"/>
      <c r="E10" s="77">
        <f>'ControlImplementation'!E10</f>
        <v>0</v>
      </c>
      <c r="F10" s="78"/>
      <c r="G10" s="78"/>
      <c r="H10" s="78"/>
      <c r="I10" s="78"/>
      <c r="J10" s="78"/>
      <c r="K10" s="78"/>
      <c r="L10" s="78"/>
      <c r="M10" s="78"/>
      <c r="N10" s="79"/>
    </row>
    <row r="11" spans="3:17" x14ac:dyDescent="0.25">
      <c r="C11" s="63" t="s">
        <v>32</v>
      </c>
      <c r="D11" s="64"/>
      <c r="E11" s="77">
        <f>'ControlImplementation'!E11</f>
        <v>0</v>
      </c>
      <c r="F11" s="78"/>
      <c r="G11" s="78"/>
      <c r="H11" s="78"/>
      <c r="I11" s="78"/>
      <c r="J11" s="78"/>
      <c r="K11" s="78"/>
      <c r="L11" s="78"/>
      <c r="M11" s="78"/>
      <c r="N11" s="79"/>
    </row>
    <row r="12" spans="3:17" x14ac:dyDescent="0.25">
      <c r="C12" s="63" t="s">
        <v>34</v>
      </c>
      <c r="D12" s="64"/>
      <c r="E12" s="77">
        <f>'ControlImplementation'!E12</f>
        <v>0</v>
      </c>
      <c r="F12" s="78"/>
      <c r="G12" s="78"/>
      <c r="H12" s="78"/>
      <c r="I12" s="78"/>
      <c r="J12" s="78"/>
      <c r="K12" s="78"/>
      <c r="L12" s="78"/>
      <c r="M12" s="78"/>
      <c r="N12" s="79"/>
    </row>
    <row r="13" spans="3:17" x14ac:dyDescent="0.25">
      <c r="C13" s="63" t="s">
        <v>33</v>
      </c>
      <c r="D13" s="64"/>
      <c r="E13" s="77">
        <f>'ControlImplementation'!E13</f>
        <v>0</v>
      </c>
      <c r="F13" s="78"/>
      <c r="G13" s="78"/>
      <c r="H13" s="78"/>
      <c r="I13" s="78"/>
      <c r="J13" s="78"/>
      <c r="K13" s="78"/>
      <c r="L13" s="78"/>
      <c r="M13" s="78"/>
      <c r="N13" s="79"/>
    </row>
    <row r="14" spans="3:17" x14ac:dyDescent="0.25">
      <c r="C14" s="65" t="s">
        <v>35</v>
      </c>
      <c r="D14" s="66"/>
      <c r="E14" s="77">
        <f>'ControlImplementation'!E14</f>
        <v>0</v>
      </c>
      <c r="F14" s="78"/>
      <c r="G14" s="78"/>
      <c r="H14" s="78"/>
      <c r="I14" s="78"/>
      <c r="J14" s="78"/>
      <c r="K14" s="78"/>
      <c r="L14" s="78"/>
      <c r="M14" s="78"/>
      <c r="N14" s="79"/>
    </row>
    <row r="16" spans="3:17" x14ac:dyDescent="0.25">
      <c r="C16" s="7"/>
      <c r="D16" s="7"/>
      <c r="E16" s="7"/>
      <c r="F16" s="7"/>
      <c r="G16" s="7"/>
      <c r="H16" s="7"/>
      <c r="I16" s="7"/>
      <c r="J16" s="7"/>
      <c r="K16" s="7"/>
      <c r="L16" s="7"/>
      <c r="M16" s="7"/>
      <c r="N16" s="7"/>
      <c r="O16" s="7"/>
      <c r="P16" s="7"/>
      <c r="Q16" s="7"/>
    </row>
    <row r="17" spans="1:17" x14ac:dyDescent="0.25">
      <c r="A17" t="s">
        <v>75</v>
      </c>
      <c r="B17" t="s">
        <v>76</v>
      </c>
      <c r="C17" s="6" t="s">
        <v>1</v>
      </c>
      <c r="D17" s="6" t="s">
        <v>39</v>
      </c>
      <c r="E17" s="6" t="s">
        <v>37</v>
      </c>
      <c r="F17" s="6" t="s">
        <v>43</v>
      </c>
      <c r="G17" s="6" t="s">
        <v>28</v>
      </c>
      <c r="H17" s="6" t="s">
        <v>63</v>
      </c>
      <c r="I17" s="6" t="s">
        <v>29</v>
      </c>
      <c r="J17" s="6" t="s">
        <v>52</v>
      </c>
      <c r="K17" s="6" t="s">
        <v>30</v>
      </c>
      <c r="L17" s="6" t="s">
        <v>42</v>
      </c>
      <c r="M17" s="6" t="s">
        <v>56</v>
      </c>
      <c r="N17" s="6" t="s">
        <v>61</v>
      </c>
      <c r="O17" s="6" t="s">
        <v>55</v>
      </c>
      <c r="P17" s="81" t="s">
        <v>180</v>
      </c>
      <c r="Q17" s="6" t="s">
        <v>53</v>
      </c>
    </row>
    <row r="18" spans="1:17" x14ac:dyDescent="0.25">
      <c r="A18" t="str">
        <f>xControls!D2</f>
        <v>AC.1.001</v>
      </c>
      <c r="B18" t="str">
        <f>xControls!A2</f>
        <v>Access Control</v>
      </c>
      <c r="C18" s="5" t="str">
        <f>xControls!A2</f>
        <v>Access Control</v>
      </c>
      <c r="D18" t="str">
        <f>xControls!B2</f>
        <v>Basic</v>
      </c>
      <c r="E18" t="str">
        <f>xControls!C2</f>
        <v>AC.1.001</v>
      </c>
      <c r="F18" s="8">
        <f>ControlImplementation[[#This Row],[Implementation Text]]</f>
        <v>0</v>
      </c>
      <c r="G18" s="8" t="s">
        <v>67</v>
      </c>
      <c r="I18" t="s">
        <v>62</v>
      </c>
      <c r="K18" t="s">
        <v>179</v>
      </c>
      <c r="L18" t="s">
        <v>176</v>
      </c>
      <c r="P18" s="82"/>
    </row>
    <row r="19" spans="1:17" x14ac:dyDescent="0.25">
      <c r="A19" t="str">
        <f>xControls!D3</f>
        <v>AC.1.002</v>
      </c>
      <c r="B19" t="str">
        <f>xControls!A3</f>
        <v>Access Control</v>
      </c>
      <c r="C19" s="5" t="str">
        <f>xControls!A3</f>
        <v>Access Control</v>
      </c>
      <c r="D19" t="str">
        <f>xControls!B3</f>
        <v>Basic</v>
      </c>
      <c r="E19" t="str">
        <f>xControls!C3</f>
        <v>AC.1.002</v>
      </c>
      <c r="F19" s="8">
        <f>ControlImplementation[[#This Row],[Implementation Text]]</f>
        <v>0</v>
      </c>
      <c r="G19" s="8" t="s">
        <v>67</v>
      </c>
      <c r="I19" t="s">
        <v>62</v>
      </c>
      <c r="K19" t="s">
        <v>179</v>
      </c>
      <c r="L19" t="s">
        <v>176</v>
      </c>
      <c r="P19" s="82"/>
    </row>
    <row r="20" spans="1:17" x14ac:dyDescent="0.25">
      <c r="A20" t="str">
        <f>xControls!D4</f>
        <v>AC.1.003</v>
      </c>
      <c r="B20" t="str">
        <f>xControls!A4</f>
        <v>Access Control</v>
      </c>
      <c r="C20" s="5" t="str">
        <f>xControls!A4</f>
        <v>Access Control</v>
      </c>
      <c r="D20" t="str">
        <f>xControls!B4</f>
        <v>Basic</v>
      </c>
      <c r="E20" t="str">
        <f>xControls!C4</f>
        <v>AC.1.003</v>
      </c>
      <c r="F20" s="8">
        <f>ControlImplementation[[#This Row],[Implementation Text]]</f>
        <v>0</v>
      </c>
      <c r="G20" s="8" t="s">
        <v>67</v>
      </c>
      <c r="I20" t="s">
        <v>62</v>
      </c>
      <c r="K20" t="s">
        <v>179</v>
      </c>
      <c r="L20" t="s">
        <v>176</v>
      </c>
      <c r="P20" s="82"/>
    </row>
    <row r="21" spans="1:17" x14ac:dyDescent="0.25">
      <c r="A21" t="str">
        <f>xControls!D5</f>
        <v>AC.1.004</v>
      </c>
      <c r="B21" t="str">
        <f>xControls!A5</f>
        <v>Access Control</v>
      </c>
      <c r="C21" s="5" t="str">
        <f>xControls!A5</f>
        <v>Access Control</v>
      </c>
      <c r="D21" t="str">
        <f>xControls!B5</f>
        <v>Basic</v>
      </c>
      <c r="E21" t="str">
        <f>xControls!C5</f>
        <v>AC.1.004</v>
      </c>
      <c r="F21" s="8">
        <f>ControlImplementation[[#This Row],[Implementation Text]]</f>
        <v>0</v>
      </c>
      <c r="G21" s="8" t="s">
        <v>67</v>
      </c>
      <c r="I21" t="s">
        <v>62</v>
      </c>
      <c r="K21" t="s">
        <v>179</v>
      </c>
      <c r="L21" t="s">
        <v>176</v>
      </c>
      <c r="P21" s="82"/>
    </row>
    <row r="22" spans="1:17" x14ac:dyDescent="0.25">
      <c r="C22" s="42"/>
      <c r="D22" s="7"/>
      <c r="E22" s="7"/>
      <c r="F22" s="9"/>
      <c r="G22" s="9"/>
      <c r="H22" s="7"/>
      <c r="I22" s="7"/>
      <c r="J22" s="7"/>
      <c r="K22" s="7"/>
      <c r="L22" s="7"/>
      <c r="M22" s="7"/>
      <c r="N22" s="7"/>
      <c r="O22" s="7"/>
      <c r="P22" s="83"/>
      <c r="Q22" s="7"/>
    </row>
    <row r="23" spans="1:17" x14ac:dyDescent="0.25">
      <c r="A23" t="str">
        <f>xControls!D6</f>
        <v>IA.1.076</v>
      </c>
      <c r="B23" t="str">
        <f>xControls!A6</f>
        <v>Identification and Authentication</v>
      </c>
      <c r="C23" s="5" t="str">
        <f>xControls!A6</f>
        <v>Identification and Authentication</v>
      </c>
      <c r="D23" t="str">
        <f>xControls!B6</f>
        <v>Basic</v>
      </c>
      <c r="E23" t="str">
        <f>xControls!C6</f>
        <v>IA.1.076</v>
      </c>
      <c r="F23" s="8">
        <f>ControlImplementation[[#This Row],[Implementation Text]]</f>
        <v>0</v>
      </c>
      <c r="G23" s="8" t="s">
        <v>67</v>
      </c>
      <c r="I23" t="s">
        <v>62</v>
      </c>
      <c r="K23" t="s">
        <v>179</v>
      </c>
      <c r="L23" t="s">
        <v>176</v>
      </c>
      <c r="P23" s="82"/>
    </row>
    <row r="24" spans="1:17" x14ac:dyDescent="0.25">
      <c r="A24" t="str">
        <f>xControls!D7</f>
        <v>IA.1.077</v>
      </c>
      <c r="B24" t="str">
        <f>xControls!A7</f>
        <v>Identification and Authentication</v>
      </c>
      <c r="C24" s="5" t="str">
        <f>xControls!A7</f>
        <v>Identification and Authentication</v>
      </c>
      <c r="D24" t="str">
        <f>xControls!B7</f>
        <v>Basic</v>
      </c>
      <c r="E24" t="str">
        <f>xControls!C7</f>
        <v>IA.1.077</v>
      </c>
      <c r="F24" s="8">
        <f>ControlImplementation[[#This Row],[Implementation Text]]</f>
        <v>0</v>
      </c>
      <c r="G24" s="8" t="s">
        <v>67</v>
      </c>
      <c r="I24" t="s">
        <v>62</v>
      </c>
      <c r="K24" t="s">
        <v>179</v>
      </c>
      <c r="L24" t="s">
        <v>176</v>
      </c>
      <c r="P24" s="82"/>
    </row>
    <row r="25" spans="1:17" x14ac:dyDescent="0.25">
      <c r="C25" s="42"/>
      <c r="D25" s="7"/>
      <c r="E25" s="7"/>
      <c r="F25" s="9"/>
      <c r="G25" s="9"/>
      <c r="H25" s="7"/>
      <c r="I25" s="7"/>
      <c r="J25" s="7"/>
      <c r="K25" s="7"/>
      <c r="L25" s="7"/>
      <c r="M25" s="7"/>
      <c r="N25" s="7"/>
      <c r="O25" s="7"/>
      <c r="P25" s="83"/>
      <c r="Q25" s="7"/>
    </row>
    <row r="26" spans="1:17" x14ac:dyDescent="0.25">
      <c r="A26" t="str">
        <f>xControls!D8</f>
        <v>MP.1.118</v>
      </c>
      <c r="B26" t="str">
        <f>xControls!A8</f>
        <v>Media Protection</v>
      </c>
      <c r="C26" s="5" t="str">
        <f>xControls!A8</f>
        <v>Media Protection</v>
      </c>
      <c r="D26" t="str">
        <f>xControls!B8</f>
        <v>Basic</v>
      </c>
      <c r="E26" t="str">
        <f>xControls!C8</f>
        <v>MP.1.118</v>
      </c>
      <c r="F26" s="8">
        <f>ControlImplementation[[#This Row],[Implementation Text]]</f>
        <v>0</v>
      </c>
      <c r="G26" s="8" t="s">
        <v>67</v>
      </c>
      <c r="I26" t="s">
        <v>62</v>
      </c>
      <c r="K26" t="s">
        <v>179</v>
      </c>
      <c r="L26" t="s">
        <v>176</v>
      </c>
      <c r="P26" s="82"/>
    </row>
    <row r="27" spans="1:17" x14ac:dyDescent="0.25">
      <c r="C27" s="42"/>
      <c r="D27" s="7"/>
      <c r="E27" s="7"/>
      <c r="F27" s="9"/>
      <c r="G27" s="9"/>
      <c r="H27" s="7"/>
      <c r="I27" s="7"/>
      <c r="J27" s="7"/>
      <c r="K27" s="7"/>
      <c r="L27" s="7"/>
      <c r="M27" s="7"/>
      <c r="N27" s="7"/>
      <c r="O27" s="7"/>
      <c r="P27" s="83"/>
      <c r="Q27" s="7"/>
    </row>
    <row r="28" spans="1:17" x14ac:dyDescent="0.25">
      <c r="A28" t="str">
        <f>xControls!D9</f>
        <v>PE.1.131</v>
      </c>
      <c r="B28" t="str">
        <f>xControls!A9</f>
        <v>Physical Protection</v>
      </c>
      <c r="C28" s="5" t="str">
        <f>xControls!A9</f>
        <v>Physical Protection</v>
      </c>
      <c r="D28" t="str">
        <f>xControls!B9</f>
        <v>Basic</v>
      </c>
      <c r="E28" t="str">
        <f>xControls!C9</f>
        <v>PE.1.131</v>
      </c>
      <c r="F28" s="8">
        <f>ControlImplementation[[#This Row],[Implementation Text]]</f>
        <v>0</v>
      </c>
      <c r="G28" s="8" t="s">
        <v>67</v>
      </c>
      <c r="I28" t="s">
        <v>62</v>
      </c>
      <c r="K28" t="s">
        <v>179</v>
      </c>
      <c r="L28" t="s">
        <v>176</v>
      </c>
      <c r="P28" s="82"/>
    </row>
    <row r="29" spans="1:17" x14ac:dyDescent="0.25">
      <c r="A29" t="str">
        <f>xControls!D10</f>
        <v>PE.1.132</v>
      </c>
      <c r="B29" t="str">
        <f>xControls!A10</f>
        <v>Physical Protection</v>
      </c>
      <c r="C29" s="5" t="str">
        <f>xControls!A10</f>
        <v>Physical Protection</v>
      </c>
      <c r="D29" t="str">
        <f>xControls!B10</f>
        <v>Basic</v>
      </c>
      <c r="E29" t="str">
        <f>xControls!C10</f>
        <v>PE.1.132</v>
      </c>
      <c r="F29" s="8">
        <f>ControlImplementation[[#This Row],[Implementation Text]]</f>
        <v>0</v>
      </c>
      <c r="G29" s="8" t="s">
        <v>67</v>
      </c>
      <c r="I29" t="s">
        <v>62</v>
      </c>
      <c r="K29" t="s">
        <v>179</v>
      </c>
      <c r="L29" t="s">
        <v>176</v>
      </c>
      <c r="P29" s="82"/>
    </row>
    <row r="30" spans="1:17" x14ac:dyDescent="0.25">
      <c r="A30" t="str">
        <f>xControls!D11</f>
        <v>PE.1.133</v>
      </c>
      <c r="B30" t="str">
        <f>xControls!A11</f>
        <v>Physical Protection</v>
      </c>
      <c r="C30" s="5" t="str">
        <f>xControls!A11</f>
        <v>Physical Protection</v>
      </c>
      <c r="D30" t="str">
        <f>xControls!B11</f>
        <v>Basic</v>
      </c>
      <c r="E30" t="str">
        <f>xControls!C11</f>
        <v>PE.1.133</v>
      </c>
      <c r="F30" s="8">
        <f>ControlImplementation[[#This Row],[Implementation Text]]</f>
        <v>0</v>
      </c>
      <c r="G30" s="8" t="s">
        <v>67</v>
      </c>
      <c r="I30" t="s">
        <v>62</v>
      </c>
      <c r="K30" t="s">
        <v>179</v>
      </c>
      <c r="L30" t="s">
        <v>176</v>
      </c>
      <c r="P30" s="82"/>
    </row>
    <row r="31" spans="1:17" x14ac:dyDescent="0.25">
      <c r="A31" t="str">
        <f>xControls!D12</f>
        <v>PE.1.134</v>
      </c>
      <c r="B31" t="str">
        <f>xControls!A12</f>
        <v>Physical Protection</v>
      </c>
      <c r="C31" s="5" t="str">
        <f>xControls!A12</f>
        <v>Physical Protection</v>
      </c>
      <c r="D31" t="str">
        <f>xControls!B12</f>
        <v>Basic</v>
      </c>
      <c r="E31" t="str">
        <f>xControls!C12</f>
        <v>PE.1.134</v>
      </c>
      <c r="F31" s="8">
        <f>ControlImplementation[[#This Row],[Implementation Text]]</f>
        <v>0</v>
      </c>
      <c r="G31" s="8" t="s">
        <v>67</v>
      </c>
      <c r="I31" t="s">
        <v>62</v>
      </c>
      <c r="K31" t="s">
        <v>179</v>
      </c>
      <c r="L31" t="s">
        <v>176</v>
      </c>
      <c r="P31" s="82"/>
    </row>
    <row r="32" spans="1:17" x14ac:dyDescent="0.25">
      <c r="C32" s="42"/>
      <c r="D32" s="7"/>
      <c r="E32" s="7"/>
      <c r="F32" s="9"/>
      <c r="G32" s="9"/>
      <c r="H32" s="7"/>
      <c r="I32" s="7"/>
      <c r="J32" s="7"/>
      <c r="K32" s="7"/>
      <c r="L32" s="7"/>
      <c r="M32" s="7"/>
      <c r="N32" s="7"/>
      <c r="O32" s="7"/>
      <c r="P32" s="83"/>
      <c r="Q32" s="7"/>
    </row>
    <row r="33" spans="1:17" x14ac:dyDescent="0.25">
      <c r="A33" t="str">
        <f>xControls!D13</f>
        <v>SC.1.175</v>
      </c>
      <c r="B33" t="str">
        <f>xControls!A13</f>
        <v>System and Communications Protection</v>
      </c>
      <c r="C33" s="5" t="str">
        <f>xControls!A13</f>
        <v>System and Communications Protection</v>
      </c>
      <c r="D33" t="str">
        <f>xControls!B13</f>
        <v>Basic</v>
      </c>
      <c r="E33" t="str">
        <f>xControls!C13</f>
        <v>SC.1.175</v>
      </c>
      <c r="F33" s="8">
        <f>ControlImplementation[[#This Row],[Implementation Text]]</f>
        <v>0</v>
      </c>
      <c r="G33" s="8" t="s">
        <v>67</v>
      </c>
      <c r="I33" t="s">
        <v>62</v>
      </c>
      <c r="K33" t="s">
        <v>179</v>
      </c>
      <c r="L33" t="s">
        <v>176</v>
      </c>
      <c r="P33" s="82"/>
    </row>
    <row r="34" spans="1:17" x14ac:dyDescent="0.25">
      <c r="A34" t="str">
        <f>xControls!D14</f>
        <v>SC.1.176</v>
      </c>
      <c r="B34" t="str">
        <f>xControls!A14</f>
        <v>System and Communications Protection</v>
      </c>
      <c r="C34" s="5" t="str">
        <f>xControls!A14</f>
        <v>System and Communications Protection</v>
      </c>
      <c r="D34" t="str">
        <f>xControls!B14</f>
        <v>Basic</v>
      </c>
      <c r="E34" t="str">
        <f>xControls!C14</f>
        <v>SC.1.176</v>
      </c>
      <c r="F34" s="8">
        <f>ControlImplementation[[#This Row],[Implementation Text]]</f>
        <v>0</v>
      </c>
      <c r="G34" s="8" t="s">
        <v>67</v>
      </c>
      <c r="I34" t="s">
        <v>62</v>
      </c>
      <c r="K34" t="s">
        <v>179</v>
      </c>
      <c r="L34" t="s">
        <v>176</v>
      </c>
      <c r="P34" s="82"/>
    </row>
    <row r="35" spans="1:17" x14ac:dyDescent="0.25">
      <c r="C35" s="42"/>
      <c r="D35" s="7"/>
      <c r="E35" s="7"/>
      <c r="F35" s="9"/>
      <c r="G35" s="9"/>
      <c r="H35" s="7"/>
      <c r="I35" s="7"/>
      <c r="J35" s="7"/>
      <c r="K35" s="7"/>
      <c r="L35" s="7"/>
      <c r="M35" s="7"/>
      <c r="N35" s="7"/>
      <c r="O35" s="7"/>
      <c r="P35" s="83"/>
      <c r="Q35" s="7"/>
    </row>
    <row r="36" spans="1:17" x14ac:dyDescent="0.25">
      <c r="A36" t="str">
        <f>xControls!D15</f>
        <v>SI.1.210</v>
      </c>
      <c r="B36" t="str">
        <f>xControls!A15</f>
        <v>System and Information Integrity</v>
      </c>
      <c r="C36" s="5" t="str">
        <f>xControls!A15</f>
        <v>System and Information Integrity</v>
      </c>
      <c r="D36" t="str">
        <f>xControls!B15</f>
        <v>Basic</v>
      </c>
      <c r="E36" t="str">
        <f>xControls!C15</f>
        <v>SI.1.210</v>
      </c>
      <c r="F36" s="8">
        <f>ControlImplementation[[#This Row],[Implementation Text]]</f>
        <v>0</v>
      </c>
      <c r="G36" s="8" t="s">
        <v>67</v>
      </c>
      <c r="I36" t="s">
        <v>62</v>
      </c>
      <c r="K36" t="s">
        <v>179</v>
      </c>
      <c r="L36" t="s">
        <v>176</v>
      </c>
      <c r="P36" s="82"/>
    </row>
    <row r="37" spans="1:17" x14ac:dyDescent="0.25">
      <c r="A37" t="str">
        <f>xControls!D16</f>
        <v>SI.1.211</v>
      </c>
      <c r="B37" t="str">
        <f>xControls!A16</f>
        <v>System and Information Integrity</v>
      </c>
      <c r="C37" s="5" t="str">
        <f>xControls!A16</f>
        <v>System and Information Integrity</v>
      </c>
      <c r="D37" t="str">
        <f>xControls!B16</f>
        <v>Basic</v>
      </c>
      <c r="E37" t="str">
        <f>xControls!C16</f>
        <v>SI.1.211</v>
      </c>
      <c r="F37" s="8">
        <f>ControlImplementation[[#This Row],[Implementation Text]]</f>
        <v>0</v>
      </c>
      <c r="G37" s="8" t="s">
        <v>67</v>
      </c>
      <c r="I37" t="s">
        <v>62</v>
      </c>
      <c r="K37" t="s">
        <v>179</v>
      </c>
      <c r="L37" t="s">
        <v>176</v>
      </c>
      <c r="P37" s="82"/>
    </row>
    <row r="38" spans="1:17" x14ac:dyDescent="0.25">
      <c r="A38" t="str">
        <f>xControls!D17</f>
        <v>SI.1.212</v>
      </c>
      <c r="B38" t="str">
        <f>xControls!A17</f>
        <v>System and Information Integrity</v>
      </c>
      <c r="C38" s="5" t="str">
        <f>xControls!A17</f>
        <v>System and Information Integrity</v>
      </c>
      <c r="D38" t="str">
        <f>xControls!B17</f>
        <v>Basic</v>
      </c>
      <c r="E38" t="str">
        <f>xControls!C17</f>
        <v>SI.1.212</v>
      </c>
      <c r="F38" s="8">
        <f>ControlImplementation[[#This Row],[Implementation Text]]</f>
        <v>0</v>
      </c>
      <c r="G38" s="8" t="s">
        <v>67</v>
      </c>
      <c r="I38" t="s">
        <v>62</v>
      </c>
      <c r="K38" t="s">
        <v>179</v>
      </c>
      <c r="L38" t="s">
        <v>176</v>
      </c>
      <c r="P38" s="82"/>
    </row>
    <row r="39" spans="1:17" x14ac:dyDescent="0.25">
      <c r="A39" t="str">
        <f>xControls!D18</f>
        <v>SI.1.213</v>
      </c>
      <c r="B39" t="str">
        <f>xControls!A18</f>
        <v>System and Information Integrity</v>
      </c>
      <c r="C39" s="5" t="str">
        <f>xControls!A18</f>
        <v>System and Information Integrity</v>
      </c>
      <c r="D39" t="str">
        <f>xControls!B18</f>
        <v>Basic</v>
      </c>
      <c r="E39" t="str">
        <f>xControls!C18</f>
        <v>SI.1.213</v>
      </c>
      <c r="F39" s="8">
        <f>ControlImplementation[[#This Row],[Implementation Text]]</f>
        <v>0</v>
      </c>
      <c r="G39" s="8" t="s">
        <v>67</v>
      </c>
      <c r="I39" t="s">
        <v>62</v>
      </c>
      <c r="K39" t="s">
        <v>179</v>
      </c>
      <c r="L39" t="s">
        <v>176</v>
      </c>
      <c r="P39" s="82"/>
    </row>
    <row r="40" spans="1:17" x14ac:dyDescent="0.25">
      <c r="A40" s="7"/>
      <c r="B40" s="7"/>
      <c r="C40" s="7"/>
      <c r="D40" s="7"/>
      <c r="E40" s="7"/>
      <c r="F40" s="9"/>
      <c r="G40" s="9"/>
      <c r="H40" s="7"/>
      <c r="I40" s="7"/>
      <c r="J40" s="7"/>
      <c r="K40" s="7"/>
      <c r="L40" s="7"/>
      <c r="M40" s="7"/>
      <c r="N40" s="7"/>
      <c r="O40" s="7"/>
      <c r="P40" s="83"/>
      <c r="Q40" s="7"/>
    </row>
  </sheetData>
  <mergeCells count="13">
    <mergeCell ref="C1:M1"/>
    <mergeCell ref="C10:D10"/>
    <mergeCell ref="C11:D11"/>
    <mergeCell ref="C3:N3"/>
    <mergeCell ref="C4:N8"/>
    <mergeCell ref="E10:N10"/>
    <mergeCell ref="E11:N11"/>
    <mergeCell ref="E12:N12"/>
    <mergeCell ref="E13:N13"/>
    <mergeCell ref="E14:N14"/>
    <mergeCell ref="C12:D12"/>
    <mergeCell ref="C13:D13"/>
    <mergeCell ref="C14:D14"/>
  </mergeCells>
  <dataValidations count="1">
    <dataValidation type="list" allowBlank="1" showInputMessage="1" showErrorMessage="1" sqref="J18:J40 L18:N40" xr:uid="{FDC3EA20-C4EF-45DF-A7CB-B9842F070D6C}">
      <formula1>INDIRECT(INDIRECT("RC[-1]",0))</formula1>
    </dataValidation>
  </dataValidations>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6F04CDFE-4473-4FF9-808A-49D9DA017AC2}">
          <x14:formula1>
            <xm:f>'Project Information'!$A$2:$A$4</xm:f>
          </x14:formula1>
          <xm:sqref>H18:H39</xm:sqref>
        </x14:dataValidation>
      </x14:dataValidations>
    </ex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H19" sqref="H19"/>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70" t="str">
        <f>CONCATENATE("FAR 52.204-21 POA&amp;M: ",E11," for ", E10)</f>
        <v>FAR 52.204-21 POA&amp;M: 0 for 0</v>
      </c>
      <c r="D1" s="71"/>
      <c r="E1" s="71"/>
      <c r="F1" s="71"/>
      <c r="G1" s="71"/>
      <c r="H1" s="71"/>
      <c r="I1" s="71"/>
      <c r="J1" s="71"/>
      <c r="K1" s="71"/>
      <c r="L1" s="71"/>
    </row>
    <row r="3" spans="3:12" x14ac:dyDescent="0.25">
      <c r="C3" s="69" t="s">
        <v>22</v>
      </c>
      <c r="D3" s="62"/>
      <c r="E3" s="62"/>
      <c r="F3" s="62"/>
      <c r="G3" s="62"/>
      <c r="H3" s="62"/>
      <c r="I3" s="62"/>
      <c r="J3" s="62"/>
      <c r="K3" s="62"/>
      <c r="L3" s="62"/>
    </row>
    <row r="4" spans="3:12" ht="15" customHeight="1" x14ac:dyDescent="0.25">
      <c r="C4" s="80" t="s">
        <v>93</v>
      </c>
      <c r="D4" s="80"/>
      <c r="E4" s="80"/>
      <c r="F4" s="80"/>
      <c r="G4" s="80"/>
      <c r="H4" s="80"/>
      <c r="I4" s="80"/>
      <c r="J4" s="80"/>
      <c r="K4" s="80"/>
      <c r="L4" s="80"/>
    </row>
    <row r="5" spans="3:12" x14ac:dyDescent="0.25">
      <c r="C5" s="80"/>
      <c r="D5" s="80"/>
      <c r="E5" s="80"/>
      <c r="F5" s="80"/>
      <c r="G5" s="80"/>
      <c r="H5" s="80"/>
      <c r="I5" s="80"/>
      <c r="J5" s="80"/>
      <c r="K5" s="80"/>
      <c r="L5" s="80"/>
    </row>
    <row r="6" spans="3:12" x14ac:dyDescent="0.25">
      <c r="C6" s="80"/>
      <c r="D6" s="80"/>
      <c r="E6" s="80"/>
      <c r="F6" s="80"/>
      <c r="G6" s="80"/>
      <c r="H6" s="80"/>
      <c r="I6" s="80"/>
      <c r="J6" s="80"/>
      <c r="K6" s="80"/>
      <c r="L6" s="80"/>
    </row>
    <row r="7" spans="3:12" x14ac:dyDescent="0.25">
      <c r="C7" s="80"/>
      <c r="D7" s="80"/>
      <c r="E7" s="80"/>
      <c r="F7" s="80"/>
      <c r="G7" s="80"/>
      <c r="H7" s="80"/>
      <c r="I7" s="80"/>
      <c r="J7" s="80"/>
      <c r="K7" s="80"/>
      <c r="L7" s="80"/>
    </row>
    <row r="8" spans="3:12" x14ac:dyDescent="0.25">
      <c r="C8" s="80"/>
      <c r="D8" s="80"/>
      <c r="E8" s="80"/>
      <c r="F8" s="80"/>
      <c r="G8" s="80"/>
      <c r="H8" s="80"/>
      <c r="I8" s="80"/>
      <c r="J8" s="80"/>
      <c r="K8" s="80"/>
      <c r="L8" s="80"/>
    </row>
    <row r="10" spans="3:12" x14ac:dyDescent="0.25">
      <c r="C10" s="72" t="s">
        <v>36</v>
      </c>
      <c r="D10" s="73"/>
      <c r="E10" s="77">
        <f>'ControlImplementation'!E10</f>
        <v>0</v>
      </c>
      <c r="F10" s="78"/>
      <c r="G10" s="78"/>
      <c r="H10" s="78"/>
      <c r="I10" s="78"/>
      <c r="J10" s="78"/>
      <c r="K10" s="78"/>
      <c r="L10" s="78"/>
    </row>
    <row r="11" spans="3:12" x14ac:dyDescent="0.25">
      <c r="C11" s="63" t="s">
        <v>32</v>
      </c>
      <c r="D11" s="64"/>
      <c r="E11" s="77">
        <f>'ControlImplementation'!E11</f>
        <v>0</v>
      </c>
      <c r="F11" s="78"/>
      <c r="G11" s="78"/>
      <c r="H11" s="78"/>
      <c r="I11" s="78"/>
      <c r="J11" s="78"/>
      <c r="K11" s="78"/>
      <c r="L11" s="78"/>
    </row>
    <row r="12" spans="3:12" x14ac:dyDescent="0.25">
      <c r="C12" s="63" t="s">
        <v>34</v>
      </c>
      <c r="D12" s="64"/>
      <c r="E12" s="77">
        <f>'ControlImplementation'!E12</f>
        <v>0</v>
      </c>
      <c r="F12" s="78"/>
      <c r="G12" s="78"/>
      <c r="H12" s="78"/>
      <c r="I12" s="78"/>
      <c r="J12" s="78"/>
      <c r="K12" s="78"/>
      <c r="L12" s="78"/>
    </row>
    <row r="13" spans="3:12" x14ac:dyDescent="0.25">
      <c r="C13" s="63" t="s">
        <v>33</v>
      </c>
      <c r="D13" s="64"/>
      <c r="E13" s="77">
        <f>'ControlImplementation'!E13</f>
        <v>0</v>
      </c>
      <c r="F13" s="78"/>
      <c r="G13" s="78"/>
      <c r="H13" s="78"/>
      <c r="I13" s="78"/>
      <c r="J13" s="78"/>
      <c r="K13" s="78"/>
      <c r="L13" s="78"/>
    </row>
    <row r="14" spans="3:12" x14ac:dyDescent="0.25">
      <c r="C14" s="65" t="s">
        <v>35</v>
      </c>
      <c r="D14" s="66"/>
      <c r="E14" s="77">
        <f>'ControlImplementation'!E14</f>
        <v>0</v>
      </c>
      <c r="F14" s="78"/>
      <c r="G14" s="78"/>
      <c r="H14" s="78"/>
      <c r="I14" s="78"/>
      <c r="J14" s="78"/>
      <c r="K14" s="78"/>
      <c r="L14" s="78"/>
    </row>
    <row r="17" spans="3:12" x14ac:dyDescent="0.25">
      <c r="C17" s="32" t="s">
        <v>42</v>
      </c>
      <c r="D17" s="32" t="s">
        <v>94</v>
      </c>
      <c r="E17" s="32" t="s">
        <v>95</v>
      </c>
      <c r="F17" s="32" t="s">
        <v>96</v>
      </c>
      <c r="G17" s="32" t="s">
        <v>97</v>
      </c>
      <c r="H17" s="32" t="s">
        <v>98</v>
      </c>
      <c r="I17" s="32" t="s">
        <v>99</v>
      </c>
      <c r="J17" s="32" t="s">
        <v>100</v>
      </c>
      <c r="K17" s="32" t="s">
        <v>101</v>
      </c>
      <c r="L17" s="32" t="s">
        <v>102</v>
      </c>
    </row>
    <row r="18" spans="3:12" x14ac:dyDescent="0.25">
      <c r="I18" s="33"/>
      <c r="K18" s="33"/>
    </row>
    <row r="19" spans="3:12" x14ac:dyDescent="0.25">
      <c r="K19" s="33"/>
    </row>
    <row r="20" spans="3:12" x14ac:dyDescent="0.25">
      <c r="K20" s="33"/>
    </row>
    <row r="21" spans="3:12" x14ac:dyDescent="0.25">
      <c r="K21" s="33"/>
    </row>
    <row r="22" spans="3:12" x14ac:dyDescent="0.25">
      <c r="K22" s="33"/>
    </row>
    <row r="23" spans="3:12" x14ac:dyDescent="0.25">
      <c r="K23" s="33"/>
    </row>
  </sheetData>
  <mergeCells count="13">
    <mergeCell ref="C11:D11"/>
    <mergeCell ref="E11:L11"/>
    <mergeCell ref="C1:L1"/>
    <mergeCell ref="C3:L3"/>
    <mergeCell ref="C4:L8"/>
    <mergeCell ref="C10:D10"/>
    <mergeCell ref="E10:L10"/>
    <mergeCell ref="C12:D12"/>
    <mergeCell ref="E12:L12"/>
    <mergeCell ref="C13:D13"/>
    <mergeCell ref="E13:L13"/>
    <mergeCell ref="C14:D14"/>
    <mergeCell ref="E14:L14"/>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CECC82C-DC01-4B88-93B0-1EA9E9C3B54F}">
          <x14:formula1>
            <xm:f>xControls!$C$4:$C$113</xm:f>
          </x14:formula1>
          <xm:sqref>E18:E32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P44" sqref="P44"/>
    </sheetView>
  </sheetViews>
  <sheetFormatPr defaultRowHeight="15" x14ac:dyDescent="0.25"/>
  <cols>
    <col min="1" max="1" width="22.140625" customWidth="1"/>
    <col min="3" max="3" width="10.7109375" customWidth="1"/>
  </cols>
  <sheetData>
    <row r="1" spans="1:4" x14ac:dyDescent="0.25">
      <c r="A1" t="s">
        <v>63</v>
      </c>
    </row>
    <row r="2" spans="1:4" x14ac:dyDescent="0.25">
      <c r="A2" t="s">
        <v>64</v>
      </c>
    </row>
    <row r="3" spans="1:4" x14ac:dyDescent="0.25">
      <c r="A3" t="s">
        <v>65</v>
      </c>
    </row>
    <row r="4" spans="1:4" x14ac:dyDescent="0.25">
      <c r="A4" t="s">
        <v>66</v>
      </c>
    </row>
    <row r="7" spans="1:4" x14ac:dyDescent="0.25">
      <c r="A7" s="71" t="s">
        <v>83</v>
      </c>
      <c r="B7" s="71"/>
      <c r="C7" s="71"/>
      <c r="D7" s="71"/>
    </row>
    <row r="8" spans="1:4" x14ac:dyDescent="0.25">
      <c r="A8" t="s">
        <v>84</v>
      </c>
      <c r="B8" s="4" t="s">
        <v>80</v>
      </c>
      <c r="C8" s="4" t="s">
        <v>81</v>
      </c>
      <c r="D8" s="4" t="s">
        <v>82</v>
      </c>
    </row>
    <row r="9" spans="1:4" x14ac:dyDescent="0.25">
      <c r="A9" t="s">
        <v>77</v>
      </c>
    </row>
    <row r="10" spans="1:4" x14ac:dyDescent="0.25">
      <c r="A10" t="s">
        <v>78</v>
      </c>
    </row>
    <row r="11" spans="1:4" x14ac:dyDescent="0.25">
      <c r="A11" t="s">
        <v>79</v>
      </c>
    </row>
    <row r="12" spans="1:4" x14ac:dyDescent="0.25">
      <c r="A12" t="s">
        <v>92</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02"/>
  <sheetViews>
    <sheetView zoomScale="140" zoomScaleNormal="140" workbookViewId="0">
      <selection activeCell="C3" sqref="C3"/>
    </sheetView>
  </sheetViews>
  <sheetFormatPr defaultRowHeight="15" x14ac:dyDescent="0.25"/>
  <cols>
    <col min="1" max="1" width="28" customWidth="1"/>
    <col min="2" max="2" width="13"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ht="30" x14ac:dyDescent="0.25">
      <c r="A2" t="s">
        <v>7</v>
      </c>
      <c r="B2" t="s">
        <v>8</v>
      </c>
      <c r="C2" t="s">
        <v>121</v>
      </c>
      <c r="D2" t="s">
        <v>121</v>
      </c>
      <c r="E2" s="1" t="s">
        <v>139</v>
      </c>
      <c r="F2" t="s">
        <v>140</v>
      </c>
    </row>
    <row r="3" spans="1:6" ht="165" x14ac:dyDescent="0.25">
      <c r="A3" t="s">
        <v>7</v>
      </c>
      <c r="B3" t="s">
        <v>8</v>
      </c>
      <c r="C3" t="s">
        <v>120</v>
      </c>
      <c r="D3" t="s">
        <v>120</v>
      </c>
      <c r="E3" s="1" t="s">
        <v>141</v>
      </c>
      <c r="F3" s="1" t="s">
        <v>142</v>
      </c>
    </row>
    <row r="4" spans="1:6" ht="409.5" x14ac:dyDescent="0.25">
      <c r="A4" t="s">
        <v>7</v>
      </c>
      <c r="B4" t="s">
        <v>8</v>
      </c>
      <c r="C4" t="s">
        <v>122</v>
      </c>
      <c r="D4" t="s">
        <v>122</v>
      </c>
      <c r="E4" s="34" t="s">
        <v>143</v>
      </c>
      <c r="F4" s="35" t="s">
        <v>144</v>
      </c>
    </row>
    <row r="5" spans="1:6" ht="150" x14ac:dyDescent="0.25">
      <c r="A5" t="s">
        <v>7</v>
      </c>
      <c r="B5" t="s">
        <v>8</v>
      </c>
      <c r="C5" t="s">
        <v>123</v>
      </c>
      <c r="D5" t="s">
        <v>123</v>
      </c>
      <c r="E5" t="s">
        <v>145</v>
      </c>
      <c r="F5" s="1" t="s">
        <v>9</v>
      </c>
    </row>
    <row r="6" spans="1:6" x14ac:dyDescent="0.25">
      <c r="A6" t="s">
        <v>10</v>
      </c>
      <c r="B6" t="s">
        <v>8</v>
      </c>
      <c r="C6" t="s">
        <v>124</v>
      </c>
      <c r="D6" t="s">
        <v>124</v>
      </c>
      <c r="E6" t="s">
        <v>137</v>
      </c>
      <c r="F6" t="s">
        <v>138</v>
      </c>
    </row>
    <row r="7" spans="1:6" ht="315" x14ac:dyDescent="0.25">
      <c r="A7" t="s">
        <v>10</v>
      </c>
      <c r="B7" t="s">
        <v>8</v>
      </c>
      <c r="C7" t="s">
        <v>125</v>
      </c>
      <c r="D7" t="s">
        <v>125</v>
      </c>
      <c r="E7" t="s">
        <v>146</v>
      </c>
      <c r="F7" s="1" t="s">
        <v>147</v>
      </c>
    </row>
    <row r="8" spans="1:6" ht="390" x14ac:dyDescent="0.25">
      <c r="A8" t="s">
        <v>11</v>
      </c>
      <c r="B8" t="s">
        <v>8</v>
      </c>
      <c r="C8" t="s">
        <v>136</v>
      </c>
      <c r="D8" t="s">
        <v>136</v>
      </c>
      <c r="E8" t="s">
        <v>148</v>
      </c>
      <c r="F8" s="1" t="s">
        <v>149</v>
      </c>
    </row>
    <row r="9" spans="1:6" ht="255" x14ac:dyDescent="0.25">
      <c r="A9" s="52" t="s">
        <v>12</v>
      </c>
      <c r="B9" t="s">
        <v>8</v>
      </c>
      <c r="C9" t="s">
        <v>126</v>
      </c>
      <c r="D9" t="s">
        <v>126</v>
      </c>
      <c r="E9" t="s">
        <v>150</v>
      </c>
      <c r="F9" s="1" t="s">
        <v>151</v>
      </c>
    </row>
    <row r="10" spans="1:6" ht="45" x14ac:dyDescent="0.25">
      <c r="A10" s="52" t="s">
        <v>12</v>
      </c>
      <c r="B10" t="s">
        <v>8</v>
      </c>
      <c r="C10" t="s">
        <v>127</v>
      </c>
      <c r="D10" t="s">
        <v>127</v>
      </c>
      <c r="E10" s="36" t="s">
        <v>13</v>
      </c>
      <c r="F10" s="1" t="s">
        <v>14</v>
      </c>
    </row>
    <row r="11" spans="1:6" ht="135" x14ac:dyDescent="0.25">
      <c r="A11" s="52" t="s">
        <v>12</v>
      </c>
      <c r="B11" t="s">
        <v>8</v>
      </c>
      <c r="C11" t="s">
        <v>128</v>
      </c>
      <c r="D11" t="s">
        <v>128</v>
      </c>
      <c r="E11" t="s">
        <v>152</v>
      </c>
      <c r="F11" s="1" t="s">
        <v>15</v>
      </c>
    </row>
    <row r="12" spans="1:6" ht="30" x14ac:dyDescent="0.25">
      <c r="A12" s="52" t="s">
        <v>12</v>
      </c>
      <c r="B12" t="s">
        <v>8</v>
      </c>
      <c r="C12" t="s">
        <v>129</v>
      </c>
      <c r="D12" t="s">
        <v>129</v>
      </c>
      <c r="E12" t="s">
        <v>16</v>
      </c>
      <c r="F12" s="1" t="s">
        <v>17</v>
      </c>
    </row>
    <row r="13" spans="1:6" ht="360" x14ac:dyDescent="0.25">
      <c r="A13" s="52" t="s">
        <v>18</v>
      </c>
      <c r="B13" t="s">
        <v>8</v>
      </c>
      <c r="C13" t="s">
        <v>130</v>
      </c>
      <c r="D13" t="s">
        <v>130</v>
      </c>
      <c r="E13" t="s">
        <v>153</v>
      </c>
      <c r="F13" s="1" t="s">
        <v>154</v>
      </c>
    </row>
    <row r="14" spans="1:6" ht="135" x14ac:dyDescent="0.25">
      <c r="A14" s="52" t="s">
        <v>18</v>
      </c>
      <c r="B14" t="s">
        <v>8</v>
      </c>
      <c r="C14" t="s">
        <v>131</v>
      </c>
      <c r="D14" t="s">
        <v>131</v>
      </c>
      <c r="E14" t="s">
        <v>155</v>
      </c>
      <c r="F14" s="1" t="s">
        <v>156</v>
      </c>
    </row>
    <row r="15" spans="1:6" ht="300" x14ac:dyDescent="0.25">
      <c r="A15" s="52" t="s">
        <v>19</v>
      </c>
      <c r="B15" t="s">
        <v>8</v>
      </c>
      <c r="C15" t="s">
        <v>132</v>
      </c>
      <c r="D15" t="s">
        <v>132</v>
      </c>
      <c r="E15" t="s">
        <v>157</v>
      </c>
      <c r="F15" s="1" t="s">
        <v>158</v>
      </c>
    </row>
    <row r="16" spans="1:6" ht="409.5" x14ac:dyDescent="0.25">
      <c r="A16" s="52" t="s">
        <v>19</v>
      </c>
      <c r="B16" t="s">
        <v>8</v>
      </c>
      <c r="C16" t="s">
        <v>133</v>
      </c>
      <c r="D16" t="s">
        <v>133</v>
      </c>
      <c r="E16" t="s">
        <v>159</v>
      </c>
      <c r="F16" s="1" t="s">
        <v>160</v>
      </c>
    </row>
    <row r="17" spans="1:6" ht="225" x14ac:dyDescent="0.25">
      <c r="A17" s="52" t="s">
        <v>19</v>
      </c>
      <c r="B17" t="s">
        <v>8</v>
      </c>
      <c r="C17" t="s">
        <v>134</v>
      </c>
      <c r="D17" t="s">
        <v>134</v>
      </c>
      <c r="E17" s="37" t="s">
        <v>161</v>
      </c>
      <c r="F17" s="1" t="s">
        <v>162</v>
      </c>
    </row>
    <row r="18" spans="1:6" ht="390" x14ac:dyDescent="0.25">
      <c r="A18" s="52" t="s">
        <v>19</v>
      </c>
      <c r="B18" t="s">
        <v>8</v>
      </c>
      <c r="C18" t="s">
        <v>135</v>
      </c>
      <c r="D18" t="s">
        <v>135</v>
      </c>
      <c r="E18" t="s">
        <v>163</v>
      </c>
      <c r="F18" s="1" t="s">
        <v>164</v>
      </c>
    </row>
    <row r="22" spans="1:6" ht="24" customHeight="1" x14ac:dyDescent="0.25">
      <c r="F22" s="1"/>
    </row>
    <row r="49" spans="6:6" x14ac:dyDescent="0.25">
      <c r="F49" s="1"/>
    </row>
    <row r="61" spans="6:6" x14ac:dyDescent="0.25">
      <c r="F61" s="1"/>
    </row>
    <row r="70" spans="6:6" x14ac:dyDescent="0.25">
      <c r="F70" s="1"/>
    </row>
    <row r="91" spans="6:6" x14ac:dyDescent="0.25">
      <c r="F91" s="1"/>
    </row>
    <row r="102" spans="6:6" x14ac:dyDescent="0.25">
      <c r="F102"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N20"/>
  <sheetViews>
    <sheetView workbookViewId="0">
      <selection activeCell="N1" sqref="N1:N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 min="14" max="14" width="13.85546875" customWidth="1"/>
  </cols>
  <sheetData>
    <row r="1" spans="1:14" x14ac:dyDescent="0.25">
      <c r="A1" s="4" t="s">
        <v>44</v>
      </c>
      <c r="C1" t="s">
        <v>54</v>
      </c>
      <c r="E1" t="s">
        <v>68</v>
      </c>
      <c r="H1" t="s">
        <v>103</v>
      </c>
      <c r="J1" t="s">
        <v>106</v>
      </c>
      <c r="L1" t="s">
        <v>111</v>
      </c>
      <c r="N1" t="s">
        <v>178</v>
      </c>
    </row>
    <row r="2" spans="1:14" x14ac:dyDescent="0.25">
      <c r="A2" t="s">
        <v>48</v>
      </c>
      <c r="C2" t="s">
        <v>61</v>
      </c>
      <c r="E2" t="s">
        <v>69</v>
      </c>
      <c r="H2" t="s">
        <v>104</v>
      </c>
      <c r="J2" t="s">
        <v>107</v>
      </c>
      <c r="L2" t="s">
        <v>112</v>
      </c>
      <c r="N2" t="s">
        <v>175</v>
      </c>
    </row>
    <row r="3" spans="1:14" x14ac:dyDescent="0.25">
      <c r="A3" t="s">
        <v>46</v>
      </c>
      <c r="C3" t="s">
        <v>55</v>
      </c>
      <c r="E3" t="s">
        <v>85</v>
      </c>
      <c r="H3" t="s">
        <v>105</v>
      </c>
      <c r="J3" t="s">
        <v>108</v>
      </c>
      <c r="L3" t="s">
        <v>82</v>
      </c>
      <c r="N3" t="s">
        <v>176</v>
      </c>
    </row>
    <row r="4" spans="1:14" x14ac:dyDescent="0.25">
      <c r="A4" t="s">
        <v>47</v>
      </c>
      <c r="C4" t="s">
        <v>56</v>
      </c>
      <c r="E4" t="s">
        <v>86</v>
      </c>
      <c r="J4" t="s">
        <v>109</v>
      </c>
      <c r="L4" t="s">
        <v>81</v>
      </c>
      <c r="N4" t="s">
        <v>177</v>
      </c>
    </row>
    <row r="5" spans="1:14" x14ac:dyDescent="0.25">
      <c r="A5" t="s">
        <v>45</v>
      </c>
      <c r="E5" t="s">
        <v>70</v>
      </c>
      <c r="J5" t="s">
        <v>110</v>
      </c>
      <c r="L5" t="s">
        <v>80</v>
      </c>
    </row>
    <row r="6" spans="1:14" x14ac:dyDescent="0.25">
      <c r="A6" t="s">
        <v>49</v>
      </c>
      <c r="E6" t="s">
        <v>71</v>
      </c>
      <c r="L6" t="s">
        <v>113</v>
      </c>
    </row>
    <row r="19" spans="1:2" x14ac:dyDescent="0.25">
      <c r="A19" t="s">
        <v>57</v>
      </c>
      <c r="B19" t="s">
        <v>58</v>
      </c>
    </row>
    <row r="20" spans="1:2" x14ac:dyDescent="0.25">
      <c r="A20" t="s">
        <v>59</v>
      </c>
      <c r="B20" t="s">
        <v>60</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R a n g 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S h o w H i d d e n " > < C u s t o m C o n t e n t > < ! [ C D A T A [ F a l s e ] ] > < / C u s t o m C o n t e n t > < / G e m i n i > 
</file>

<file path=customXml/item12.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8"?>
<ct:contentTypeSchema xmlns:ct="http://schemas.microsoft.com/office/2006/metadata/contentType" xmlns:ma="http://schemas.microsoft.com/office/2006/metadata/properties/metaAttributes" ct:_="" ma:_="" ma:contentTypeName="Document" ma:contentTypeID="0x0101001DD9B72CCC12174BB69467D697DA9BE6" ma:contentTypeVersion="20" ma:contentTypeDescription="Create a new document." ma:contentTypeScope="" ma:versionID="ceeb2458df12ab217b4113aa997e2133">
  <xsd:schema xmlns:xsd="http://www.w3.org/2001/XMLSchema" xmlns:xs="http://www.w3.org/2001/XMLSchema" xmlns:p="http://schemas.microsoft.com/office/2006/metadata/properties" xmlns:ns1="http://schemas.microsoft.com/sharepoint/v3" xmlns:ns3="0d6a4b8f-d441-413d-a7b1-c275355428e2" xmlns:ns4="912e59bd-b5a0-4ecb-8cb0-df1f3412936d" targetNamespace="http://schemas.microsoft.com/office/2006/metadata/properties" ma:root="true" ma:fieldsID="8b2a4a6e7a4ed6a30f3f94e3b474a562" ns1:_="" ns3:_="" ns4:_="">
    <xsd:import namespace="http://schemas.microsoft.com/sharepoint/v3"/>
    <xsd:import namespace="0d6a4b8f-d441-413d-a7b1-c275355428e2"/>
    <xsd:import namespace="912e59bd-b5a0-4ecb-8cb0-df1f3412936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1:_ip_UnifiedCompliancePolicyProperties" minOccurs="0"/>
                <xsd:element ref="ns1:_ip_UnifiedCompliancePolicyUIAction" minOccurs="0"/>
                <xsd:element ref="ns4:MediaServiceAutoTags" minOccurs="0"/>
                <xsd:element ref="ns4:MediaServiceGenerationTime" minOccurs="0"/>
                <xsd:element ref="ns4:MediaServiceEventHashCode" minOccurs="0"/>
                <xsd:element ref="ns4:MediaServiceOCR" minOccurs="0"/>
                <xsd:element ref="ns4:MediaServiceAutoKeyPoints" minOccurs="0"/>
                <xsd:element ref="ns4:MediaServiceKeyPoints" minOccurs="0"/>
                <xsd:element ref="ns4:MediaServiceDateTaken" minOccurs="0"/>
                <xsd:element ref="ns4:MediaLengthInSeconds" minOccurs="0"/>
                <xsd:element ref="ns4:MediaServiceLocation" minOccurs="0"/>
                <xsd:element ref="ns4:_activity" minOccurs="0"/>
                <xsd:element ref="ns4:MediaServiceSearchProperties" minOccurs="0"/>
                <xsd:element ref="ns4:MediaServiceObjectDetectorVersions" minOccurs="0"/>
                <xsd:element ref="ns4: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d6a4b8f-d441-413d-a7b1-c27535542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2e59bd-b5a0-4ecb-8cb0-df1f3412936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activity" ma:index="24" nillable="true" ma:displayName="_activity" ma:hidden="true" ma:internalName="_activity">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ystemTags" ma:index="27"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16.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0.xml>��< ? x m l   v e r s i o n = " 1 . 0 "   e n c o d i n g = " U T F - 1 6 " ? > < G e m i n i   x m l n s = " h t t p : / / g e m i n i / p i v o t c u s t o m i z a t i o n / I s S a n d b o x E m b e d d e d " > < C u s t o m C o n t e n t > < ! [ C D A T A [ y e s ] ] > < / 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8"?>
<?mso-contentType ?>
<FormTemplates xmlns="http://schemas.microsoft.com/sharepoint/v3/contenttype/forms">
  <Display>DocumentLibraryForm</Display>
  <Edit>DocumentLibraryForm</Edit>
  <New>DocumentLibraryForm</New>
</FormTemplates>
</file>

<file path=customXml/item24.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25.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activity xmlns="912e59bd-b5a0-4ecb-8cb0-df1f3412936d" xsi:nil="true"/>
    <_ip_UnifiedCompliancePolicyProperties xmlns="http://schemas.microsoft.com/sharepoint/v3" xsi:nil="true"/>
  </documentManagement>
</p:properties>
</file>

<file path=customXml/item26.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3.xml>��< ? x m l   v e r s i o n = " 1 . 0 "   e n c o d i n g = " U T F - 1 6 " ? > < G e m i n i   x m l n s = " h t t p : / / g e m i n i / p i v o t c u s t o m i z a t i o n / T a b l e O r d e r " > < C u s t o m C o n t e n t > < ! [ C D A T A [ R a n g e , C o n t r o l I m p l e m e n t a t i o n ] ] > < / 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M a n u a l C a l c M o d e " > < C u s t o m C o n t e n t > < ! [ C D A T A [ F a l s e ] ] > < / C u s t o m C o n t e n t > < / G e m i n i > 
</file>

<file path=customXml/item7.xml>��< ? x m l   v e r s i o n = " 1 . 0 "   e n c o d i n g = " U T F - 1 6 " ? > < G e m i n i   x m l n s = " h t t p : / / g e m i n i / p i v o t c u s t o m i z a t i o n / P o w e r P i v o t V e r s i o n " > < C u s t o m C o n t e n t > < ! [ C D A T A [ 2 0 1 5 . 1 3 0 . 1 6 0 5 . 1 5 5 0 ] ] > < / C u s t o m C o n t e n t > < / G e m i n i > 
</file>

<file path=customXml/item8.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FB424C9D-FD34-4CDB-A532-5597459E9C9C}">
  <ds:schemaRefs/>
</ds:datastoreItem>
</file>

<file path=customXml/itemProps10.xml><?xml version="1.0" encoding="utf-8"?>
<ds:datastoreItem xmlns:ds="http://schemas.openxmlformats.org/officeDocument/2006/customXml" ds:itemID="{B5DB8653-F19C-4DB7-AEBF-09866A1C8DD3}">
  <ds:schemaRefs/>
</ds:datastoreItem>
</file>

<file path=customXml/itemProps11.xml><?xml version="1.0" encoding="utf-8"?>
<ds:datastoreItem xmlns:ds="http://schemas.openxmlformats.org/officeDocument/2006/customXml" ds:itemID="{2CB51DEF-33DA-4AF4-9E97-80B4450023BC}">
  <ds:schemaRefs/>
</ds:datastoreItem>
</file>

<file path=customXml/itemProps12.xml><?xml version="1.0" encoding="utf-8"?>
<ds:datastoreItem xmlns:ds="http://schemas.openxmlformats.org/officeDocument/2006/customXml" ds:itemID="{2A8B5186-EEFF-4DA3-B62E-41E56313E929}">
  <ds:schemaRefs/>
</ds:datastoreItem>
</file>

<file path=customXml/itemProps13.xml><?xml version="1.0" encoding="utf-8"?>
<ds:datastoreItem xmlns:ds="http://schemas.openxmlformats.org/officeDocument/2006/customXml" ds:itemID="{63ABB506-8EE5-458F-A906-ED6EE225B9DF}">
  <ds:schemaRefs/>
</ds:datastoreItem>
</file>

<file path=customXml/itemProps14.xml><?xml version="1.0" encoding="utf-8"?>
<ds:datastoreItem xmlns:ds="http://schemas.openxmlformats.org/officeDocument/2006/customXml" ds:itemID="{628DEC1C-0EF1-4387-9AF8-AC554815E0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d6a4b8f-d441-413d-a7b1-c275355428e2"/>
    <ds:schemaRef ds:uri="912e59bd-b5a0-4ecb-8cb0-df1f341293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5.xml><?xml version="1.0" encoding="utf-8"?>
<ds:datastoreItem xmlns:ds="http://schemas.openxmlformats.org/officeDocument/2006/customXml" ds:itemID="{E068211F-5D77-4431-9DF1-77412911AF99}">
  <ds:schemaRefs/>
</ds:datastoreItem>
</file>

<file path=customXml/itemProps16.xml><?xml version="1.0" encoding="utf-8"?>
<ds:datastoreItem xmlns:ds="http://schemas.openxmlformats.org/officeDocument/2006/customXml" ds:itemID="{2384ACD6-53D6-4B1A-B519-0181994F4838}">
  <ds:schemaRefs/>
</ds:datastoreItem>
</file>

<file path=customXml/itemProps17.xml><?xml version="1.0" encoding="utf-8"?>
<ds:datastoreItem xmlns:ds="http://schemas.openxmlformats.org/officeDocument/2006/customXml" ds:itemID="{9BBC88D7-19CC-4DB7-A63D-87B1D0D7DFB4}">
  <ds:schemaRefs/>
</ds:datastoreItem>
</file>

<file path=customXml/itemProps18.xml><?xml version="1.0" encoding="utf-8"?>
<ds:datastoreItem xmlns:ds="http://schemas.openxmlformats.org/officeDocument/2006/customXml" ds:itemID="{6C1674BB-3AD1-495E-9E51-1F8B29CA7FC3}">
  <ds:schemaRefs/>
</ds:datastoreItem>
</file>

<file path=customXml/itemProps19.xml><?xml version="1.0" encoding="utf-8"?>
<ds:datastoreItem xmlns:ds="http://schemas.openxmlformats.org/officeDocument/2006/customXml" ds:itemID="{7C3643BA-26CB-45C3-92EF-A3DE1B7AC257}">
  <ds:schemaRefs/>
</ds:datastoreItem>
</file>

<file path=customXml/itemProps2.xml><?xml version="1.0" encoding="utf-8"?>
<ds:datastoreItem xmlns:ds="http://schemas.openxmlformats.org/officeDocument/2006/customXml" ds:itemID="{068A42E0-6528-4846-BF68-0C0F673781C4}">
  <ds:schemaRefs/>
</ds:datastoreItem>
</file>

<file path=customXml/itemProps20.xml><?xml version="1.0" encoding="utf-8"?>
<ds:datastoreItem xmlns:ds="http://schemas.openxmlformats.org/officeDocument/2006/customXml" ds:itemID="{2F79BE96-C91B-4D20-B8CF-E122C9FF1B90}">
  <ds:schemaRefs/>
</ds:datastoreItem>
</file>

<file path=customXml/itemProps21.xml><?xml version="1.0" encoding="utf-8"?>
<ds:datastoreItem xmlns:ds="http://schemas.openxmlformats.org/officeDocument/2006/customXml" ds:itemID="{090BB78C-814B-43A4-9EEB-5886F031DA4C}">
  <ds:schemaRefs/>
</ds:datastoreItem>
</file>

<file path=customXml/itemProps22.xml><?xml version="1.0" encoding="utf-8"?>
<ds:datastoreItem xmlns:ds="http://schemas.openxmlformats.org/officeDocument/2006/customXml" ds:itemID="{FCD7C559-AF7B-4212-B277-93ABACAEDF3A}">
  <ds:schemaRefs/>
</ds:datastoreItem>
</file>

<file path=customXml/itemProps23.xml><?xml version="1.0" encoding="utf-8"?>
<ds:datastoreItem xmlns:ds="http://schemas.openxmlformats.org/officeDocument/2006/customXml" ds:itemID="{55950A62-2526-48EE-A283-AB8AF2187D63}">
  <ds:schemaRefs>
    <ds:schemaRef ds:uri="http://schemas.microsoft.com/sharepoint/v3/contenttype/forms"/>
  </ds:schemaRefs>
</ds:datastoreItem>
</file>

<file path=customXml/itemProps24.xml><?xml version="1.0" encoding="utf-8"?>
<ds:datastoreItem xmlns:ds="http://schemas.openxmlformats.org/officeDocument/2006/customXml" ds:itemID="{83333591-09D7-4A28-AE28-692237602A65}">
  <ds:schemaRefs/>
</ds:datastoreItem>
</file>

<file path=customXml/itemProps25.xml><?xml version="1.0" encoding="utf-8"?>
<ds:datastoreItem xmlns:ds="http://schemas.openxmlformats.org/officeDocument/2006/customXml" ds:itemID="{43E4E9A4-E210-4E97-A7C2-A9D0BAE5AF89}">
  <ds:schemaRefs>
    <ds:schemaRef ds:uri="http://www.w3.org/XML/1998/namespace"/>
    <ds:schemaRef ds:uri="http://purl.org/dc/terms/"/>
    <ds:schemaRef ds:uri="http://purl.org/dc/dcmitype/"/>
    <ds:schemaRef ds:uri="http://purl.org/dc/elements/1.1/"/>
    <ds:schemaRef ds:uri="http://schemas.microsoft.com/office/infopath/2007/PartnerControls"/>
    <ds:schemaRef ds:uri="http://schemas.microsoft.com/office/2006/documentManagement/types"/>
    <ds:schemaRef ds:uri="http://schemas.microsoft.com/office/2006/metadata/properties"/>
    <ds:schemaRef ds:uri="912e59bd-b5a0-4ecb-8cb0-df1f3412936d"/>
    <ds:schemaRef ds:uri="http://schemas.openxmlformats.org/package/2006/metadata/core-properties"/>
    <ds:schemaRef ds:uri="0d6a4b8f-d441-413d-a7b1-c275355428e2"/>
    <ds:schemaRef ds:uri="http://schemas.microsoft.com/sharepoint/v3"/>
  </ds:schemaRefs>
</ds:datastoreItem>
</file>

<file path=customXml/itemProps26.xml><?xml version="1.0" encoding="utf-8"?>
<ds:datastoreItem xmlns:ds="http://schemas.openxmlformats.org/officeDocument/2006/customXml" ds:itemID="{561A1D6D-B77A-46B7-B89A-C3DC05594B36}">
  <ds:schemaRefs/>
</ds:datastoreItem>
</file>

<file path=customXml/itemProps3.xml><?xml version="1.0" encoding="utf-8"?>
<ds:datastoreItem xmlns:ds="http://schemas.openxmlformats.org/officeDocument/2006/customXml" ds:itemID="{5E7264B9-D8BB-45FA-ACEF-A19352E979AA}">
  <ds:schemaRefs/>
</ds:datastoreItem>
</file>

<file path=customXml/itemProps4.xml><?xml version="1.0" encoding="utf-8"?>
<ds:datastoreItem xmlns:ds="http://schemas.openxmlformats.org/officeDocument/2006/customXml" ds:itemID="{4ABBC6C1-D18B-4FCF-BDD3-605E221AB48A}">
  <ds:schemaRefs/>
</ds:datastoreItem>
</file>

<file path=customXml/itemProps5.xml><?xml version="1.0" encoding="utf-8"?>
<ds:datastoreItem xmlns:ds="http://schemas.openxmlformats.org/officeDocument/2006/customXml" ds:itemID="{CF94CF97-1801-406C-9123-29572897AE05}">
  <ds:schemaRefs/>
</ds:datastoreItem>
</file>

<file path=customXml/itemProps6.xml><?xml version="1.0" encoding="utf-8"?>
<ds:datastoreItem xmlns:ds="http://schemas.openxmlformats.org/officeDocument/2006/customXml" ds:itemID="{26FC5521-142D-4EC9-A4A4-138D2286F866}">
  <ds:schemaRefs/>
</ds:datastoreItem>
</file>

<file path=customXml/itemProps7.xml><?xml version="1.0" encoding="utf-8"?>
<ds:datastoreItem xmlns:ds="http://schemas.openxmlformats.org/officeDocument/2006/customXml" ds:itemID="{E6CB9BED-AA8C-44CB-BB2F-D894C64C6488}">
  <ds:schemaRefs/>
</ds:datastoreItem>
</file>

<file path=customXml/itemProps8.xml><?xml version="1.0" encoding="utf-8"?>
<ds:datastoreItem xmlns:ds="http://schemas.openxmlformats.org/officeDocument/2006/customXml" ds:itemID="{2759A275-AEEC-4A8A-B9C0-5D368CACBC41}">
  <ds:schemaRefs/>
</ds:datastoreItem>
</file>

<file path=customXml/itemProps9.xml><?xml version="1.0" encoding="utf-8"?>
<ds:datastoreItem xmlns:ds="http://schemas.openxmlformats.org/officeDocument/2006/customXml" ds:itemID="{CABA338F-1D0F-4D26-980E-E69D3883EACF}">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Attribution and License</vt:lpstr>
      <vt:lpstr>Control Dashboard</vt:lpstr>
      <vt:lpstr>Control Reporting</vt:lpstr>
      <vt:lpstr>ControlImplementation</vt:lpstr>
      <vt:lpstr>Audit Worksheet</vt:lpstr>
      <vt:lpstr>PO&amp;AM Worksheet</vt:lpstr>
      <vt:lpstr>Project Information</vt:lpstr>
      <vt:lpstr>xControls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2024-04-11T20:06:54Z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0x0101001DD9B72CCC12174BB69467D697DA9BE6</vt:lpwstr>
  </property>
</Properties>
</file>