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tables/table6.xml" ContentType="application/vnd.openxmlformats-officedocument.spreadsheetml.table+xml"/>
  <Override PartName="/xl/slicers/slicer2.xml" ContentType="application/vnd.ms-excel.slicer+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e1d55ae27fe9aabe/GIT/marpiwil_Conquest-Secuiryt-Assessment-Toolkits/Conquest-Security-Assessment-Toolkits/"/>
    </mc:Choice>
  </mc:AlternateContent>
  <xr:revisionPtr revIDLastSave="56" documentId="8_{FA325FAA-E900-43DE-BA8C-74321A0A6C70}" xr6:coauthVersionLast="47" xr6:coauthVersionMax="47" xr10:uidLastSave="{DD4D4A64-8E5B-480D-8D46-FC0194117B91}"/>
  <bookViews>
    <workbookView xWindow="1050" yWindow="1335" windowWidth="27000" windowHeight="19920" xr2:uid="{6515E7F8-5D0F-4A0B-92FB-6DD264FA8E62}"/>
  </bookViews>
  <sheets>
    <sheet name="Attribution and License" sheetId="2" r:id="rId1"/>
    <sheet name="Control Dashboard" sheetId="11" r:id="rId2"/>
    <sheet name="Control Reporting" sheetId="9" r:id="rId3"/>
    <sheet name="ControlImplementation" sheetId="3" r:id="rId4"/>
    <sheet name="Audit Worksheet" sheetId="5" r:id="rId5"/>
    <sheet name="PO&amp;AM Worksheet" sheetId="12" r:id="rId6"/>
    <sheet name="Project Information" sheetId="6" r:id="rId7"/>
    <sheet name="xControls" sheetId="1" state="hidden" r:id="rId8"/>
    <sheet name="xValues" sheetId="4" state="hidden" r:id="rId9"/>
  </sheets>
  <definedNames>
    <definedName name="_xlcn.WorksheetConnection_171ControlTest.xlsxControlImplementation" hidden="1">'ControlImplementation'!$A$17:$K$40</definedName>
    <definedName name="_xlcn.WorksheetConnection_ControlImplementationA17L140" hidden="1">'ControlImplementation'!$A$17:$K$40</definedName>
    <definedName name="cr_ControlImplementaitionStatus">CR_ConImpStat[]</definedName>
    <definedName name="CR_ControlImpStatus">CR_ConImpStat[]</definedName>
    <definedName name="Slicer_CONTROL_FAMILY">#N/A</definedName>
    <definedName name="Slicer_Filter_Family">#N/A</definedName>
    <definedName name="Slicer_Status">#N/A</definedName>
    <definedName name="Slicer_Team_Member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4:slicerCache r:id="rId12"/>
        <x14:slicerCache r:id="rId13"/>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Control Implementation!$A$17:$L$140"/>
          <x15:modelTable id="ControlImplementation" name="ControlImplementation" connection="WorksheetConnection_171 Control Test.xlsx!ControlImplementat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3" l="1"/>
  <c r="C1" i="12"/>
  <c r="F21" i="5"/>
  <c r="F20" i="5"/>
  <c r="A18" i="3"/>
  <c r="B18" i="3"/>
  <c r="C18" i="3"/>
  <c r="D18" i="3"/>
  <c r="E18" i="3"/>
  <c r="F18" i="3"/>
  <c r="C14" i="9"/>
  <c r="D14" i="9"/>
  <c r="E14" i="9"/>
  <c r="F14" i="9"/>
  <c r="C15" i="9"/>
  <c r="D15" i="9"/>
  <c r="E15" i="9"/>
  <c r="F15" i="9"/>
  <c r="C16" i="9"/>
  <c r="D16" i="9"/>
  <c r="E16" i="9"/>
  <c r="F16" i="9"/>
  <c r="C17" i="9"/>
  <c r="D17" i="9"/>
  <c r="E17" i="9"/>
  <c r="F17" i="9"/>
  <c r="C18" i="9"/>
  <c r="D18" i="9"/>
  <c r="E18" i="9"/>
  <c r="F18" i="9"/>
  <c r="C19" i="9"/>
  <c r="D19" i="9"/>
  <c r="E19" i="9"/>
  <c r="F19" i="9"/>
  <c r="B15" i="9"/>
  <c r="B16" i="9"/>
  <c r="B17" i="9"/>
  <c r="B18" i="9"/>
  <c r="B19" i="9"/>
  <c r="B14" i="9"/>
  <c r="D4" i="9"/>
  <c r="F4" i="9"/>
  <c r="D5" i="9"/>
  <c r="F5" i="9"/>
  <c r="D6" i="9"/>
  <c r="F6" i="9"/>
  <c r="D7" i="9"/>
  <c r="F7" i="9"/>
  <c r="D8" i="9"/>
  <c r="F8" i="9"/>
  <c r="D9" i="9"/>
  <c r="F9" i="9"/>
  <c r="C5" i="9"/>
  <c r="C9" i="9"/>
  <c r="C8" i="9"/>
  <c r="C6" i="9"/>
  <c r="C4" i="9"/>
  <c r="C7" i="9"/>
  <c r="B19" i="3"/>
  <c r="D19" i="3"/>
  <c r="E19" i="3"/>
  <c r="F19" i="3"/>
  <c r="B20" i="3"/>
  <c r="D20" i="3"/>
  <c r="E20" i="3"/>
  <c r="F20" i="3"/>
  <c r="A19" i="3"/>
  <c r="F19" i="5"/>
  <c r="F18" i="5"/>
  <c r="A19" i="5"/>
  <c r="B19" i="5"/>
  <c r="C19" i="5"/>
  <c r="D19" i="5"/>
  <c r="E19" i="5"/>
  <c r="A20" i="5"/>
  <c r="B20" i="5"/>
  <c r="C20" i="5"/>
  <c r="D20" i="5"/>
  <c r="E20" i="5"/>
  <c r="A21" i="5"/>
  <c r="B21" i="5"/>
  <c r="C21" i="5"/>
  <c r="D21" i="5"/>
  <c r="E21" i="5"/>
  <c r="A23" i="5"/>
  <c r="B23" i="5"/>
  <c r="C23" i="5"/>
  <c r="D23" i="5"/>
  <c r="E23" i="5"/>
  <c r="F23" i="5"/>
  <c r="A24" i="5"/>
  <c r="B24" i="5"/>
  <c r="C24" i="5"/>
  <c r="D24" i="5"/>
  <c r="E24" i="5"/>
  <c r="F24" i="5"/>
  <c r="A26" i="5"/>
  <c r="B26" i="5"/>
  <c r="C26" i="5"/>
  <c r="D26" i="5"/>
  <c r="E26" i="5"/>
  <c r="F26" i="5"/>
  <c r="A28" i="5"/>
  <c r="B28" i="5"/>
  <c r="C28" i="5"/>
  <c r="D28" i="5"/>
  <c r="E28" i="5"/>
  <c r="F28" i="5"/>
  <c r="A29" i="5"/>
  <c r="B29" i="5"/>
  <c r="C29" i="5"/>
  <c r="D29" i="5"/>
  <c r="E29" i="5"/>
  <c r="F29" i="5"/>
  <c r="A30" i="5"/>
  <c r="B30" i="5"/>
  <c r="C30" i="5"/>
  <c r="D30" i="5"/>
  <c r="E30" i="5"/>
  <c r="F30" i="5"/>
  <c r="A31" i="5"/>
  <c r="B31" i="5"/>
  <c r="C31" i="5"/>
  <c r="D31" i="5"/>
  <c r="E31" i="5"/>
  <c r="F31" i="5"/>
  <c r="A33" i="5"/>
  <c r="B33" i="5"/>
  <c r="C33" i="5"/>
  <c r="D33" i="5"/>
  <c r="E33" i="5"/>
  <c r="F33" i="5"/>
  <c r="A34" i="5"/>
  <c r="B34" i="5"/>
  <c r="C34" i="5"/>
  <c r="D34" i="5"/>
  <c r="E34" i="5"/>
  <c r="F34" i="5"/>
  <c r="A36" i="5"/>
  <c r="B36" i="5"/>
  <c r="C36" i="5"/>
  <c r="D36" i="5"/>
  <c r="E36" i="5"/>
  <c r="F36" i="5"/>
  <c r="A37" i="5"/>
  <c r="B37" i="5"/>
  <c r="C37" i="5"/>
  <c r="D37" i="5"/>
  <c r="E37" i="5"/>
  <c r="F37" i="5"/>
  <c r="A38" i="5"/>
  <c r="B38" i="5"/>
  <c r="C38" i="5"/>
  <c r="D38" i="5"/>
  <c r="E38" i="5"/>
  <c r="F38" i="5"/>
  <c r="A39" i="5"/>
  <c r="B39" i="5"/>
  <c r="C39" i="5"/>
  <c r="D39" i="5"/>
  <c r="E39" i="5"/>
  <c r="F39" i="5"/>
  <c r="E18" i="5"/>
  <c r="D18" i="5"/>
  <c r="C18" i="5"/>
  <c r="B18" i="5"/>
  <c r="A18" i="5"/>
  <c r="L5" i="9"/>
  <c r="M5" i="9"/>
  <c r="L6" i="9"/>
  <c r="M6" i="9"/>
  <c r="L7" i="9"/>
  <c r="M7" i="9"/>
  <c r="L8" i="9"/>
  <c r="M8" i="9"/>
  <c r="L9" i="9"/>
  <c r="M9" i="9"/>
  <c r="M4" i="9"/>
  <c r="L4" i="9"/>
  <c r="C36" i="3"/>
  <c r="C33" i="3"/>
  <c r="C28" i="3"/>
  <c r="C26" i="3"/>
  <c r="C23" i="3"/>
  <c r="K16" i="9" l="1"/>
  <c r="K18" i="9"/>
  <c r="K17" i="9"/>
  <c r="K15" i="9"/>
  <c r="E14" i="12"/>
  <c r="E13" i="12"/>
  <c r="E12" i="12"/>
  <c r="E11" i="12"/>
  <c r="E10" i="12"/>
  <c r="E11" i="5"/>
  <c r="E12" i="5"/>
  <c r="E13" i="5"/>
  <c r="E14" i="5"/>
  <c r="E10" i="5"/>
  <c r="B21" i="3"/>
  <c r="B23" i="3"/>
  <c r="B24" i="3"/>
  <c r="B26" i="3"/>
  <c r="B28" i="3"/>
  <c r="B29" i="3"/>
  <c r="B30" i="3"/>
  <c r="B31" i="3"/>
  <c r="B33" i="3"/>
  <c r="B34" i="3"/>
  <c r="B36" i="3"/>
  <c r="B37" i="3"/>
  <c r="B38" i="3"/>
  <c r="B39" i="3"/>
  <c r="A26" i="3"/>
  <c r="D26" i="3"/>
  <c r="E26" i="3"/>
  <c r="F26" i="3"/>
  <c r="A28" i="3"/>
  <c r="D28" i="3"/>
  <c r="E28" i="3"/>
  <c r="F28" i="3"/>
  <c r="A29" i="3"/>
  <c r="D29" i="3"/>
  <c r="E29" i="3"/>
  <c r="F29" i="3"/>
  <c r="A30" i="3"/>
  <c r="D30" i="3"/>
  <c r="E30" i="3"/>
  <c r="F30" i="3"/>
  <c r="A31" i="3"/>
  <c r="D31" i="3"/>
  <c r="E31" i="3"/>
  <c r="F31" i="3"/>
  <c r="A33" i="3"/>
  <c r="D33" i="3"/>
  <c r="E33" i="3"/>
  <c r="F33" i="3"/>
  <c r="A34" i="3"/>
  <c r="D34" i="3"/>
  <c r="E34" i="3"/>
  <c r="F34" i="3"/>
  <c r="A36" i="3"/>
  <c r="D36" i="3"/>
  <c r="E36" i="3"/>
  <c r="F36" i="3"/>
  <c r="A37" i="3"/>
  <c r="D37" i="3"/>
  <c r="E37" i="3"/>
  <c r="F37" i="3"/>
  <c r="A38" i="3"/>
  <c r="D38" i="3"/>
  <c r="E38" i="3"/>
  <c r="F38" i="3"/>
  <c r="A39" i="3"/>
  <c r="D39" i="3"/>
  <c r="E39" i="3"/>
  <c r="F39" i="3"/>
  <c r="A21" i="3"/>
  <c r="D21" i="3"/>
  <c r="E21" i="3"/>
  <c r="F21" i="3"/>
  <c r="A23" i="3"/>
  <c r="D23" i="3"/>
  <c r="E23" i="3"/>
  <c r="F23" i="3"/>
  <c r="A24" i="3"/>
  <c r="D24" i="3"/>
  <c r="E24" i="3"/>
  <c r="F24" i="3"/>
  <c r="A20" i="3"/>
  <c r="C1" i="5" l="1"/>
  <c r="E6" i="9"/>
  <c r="E8" i="9"/>
  <c r="E9" i="9"/>
  <c r="E7" i="9"/>
  <c r="E4" i="9"/>
  <c r="E5" i="9"/>
  <c r="B7" i="9"/>
  <c r="B8" i="9"/>
  <c r="B9" i="9"/>
  <c r="B5" i="9"/>
  <c r="B4" i="9"/>
  <c r="B6" i="9"/>
  <c r="K7" i="9"/>
  <c r="N7" i="9" s="1"/>
  <c r="K6" i="9"/>
  <c r="N6" i="9" s="1"/>
  <c r="K9" i="9"/>
  <c r="N9" i="9" s="1"/>
  <c r="K5" i="9"/>
  <c r="N5" i="9" s="1"/>
  <c r="K8" i="9"/>
  <c r="N8" i="9" s="1"/>
  <c r="K4" i="9"/>
  <c r="G14" i="9"/>
  <c r="G15" i="9"/>
  <c r="B43" i="3"/>
  <c r="G18" i="9"/>
  <c r="G17" i="9"/>
  <c r="F20" i="9"/>
  <c r="C20" i="9"/>
  <c r="E20" i="9"/>
  <c r="G16" i="9"/>
  <c r="D20" i="9"/>
  <c r="G19" i="9"/>
  <c r="B20" i="9"/>
  <c r="M10" i="9"/>
  <c r="L10" i="9"/>
  <c r="F10" i="9"/>
  <c r="D10" i="9"/>
  <c r="E10" i="9" l="1"/>
  <c r="G6" i="9"/>
  <c r="G7" i="9"/>
  <c r="C10" i="9"/>
  <c r="G8" i="9"/>
  <c r="B10" i="9"/>
  <c r="G5" i="9"/>
  <c r="K10" i="9"/>
  <c r="G9" i="9"/>
  <c r="G4" i="9"/>
  <c r="N4" i="9"/>
  <c r="N10" i="9" s="1"/>
  <c r="G20" i="9"/>
  <c r="G10" i="9"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9B802C-72F2-42BA-8608-7A875427F45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75FE86CC-9C58-49B5-AF3D-FDA1F1347312}" name="WorksheetConnection_171 Control Test.xlsx!ControlImplementation" type="102" refreshedVersion="8" minRefreshableVersion="5" background="1" saveData="1">
    <extLst>
      <ext xmlns:x15="http://schemas.microsoft.com/office/spreadsheetml/2010/11/main" uri="{DE250136-89BD-433C-8126-D09CA5730AF9}">
        <x15:connection id="ControlImplementation">
          <x15:rangePr sourceName="_xlcn.WorksheetConnection_171ControlTest.xlsxControlImplementation"/>
        </x15:connection>
      </ext>
    </extLst>
  </connection>
  <connection id="3" xr16:uid="{F75DAD0E-0D37-4B6A-B883-0A90732B8EB8}" name="WorksheetConnection_Control Implementation!$A$17:$L$140" type="102" refreshedVersion="8" minRefreshableVersion="5">
    <extLst>
      <ext xmlns:x15="http://schemas.microsoft.com/office/spreadsheetml/2010/11/main" uri="{DE250136-89BD-433C-8126-D09CA5730AF9}">
        <x15:connection id="Range" autoDelete="1">
          <x15:rangePr sourceName="_xlcn.WorksheetConnection_ControlImplementationA17L140"/>
        </x15:connection>
      </ext>
    </extLst>
  </connection>
</connections>
</file>

<file path=xl/sharedStrings.xml><?xml version="1.0" encoding="utf-8"?>
<sst xmlns="http://schemas.openxmlformats.org/spreadsheetml/2006/main" count="404" uniqueCount="180">
  <si>
    <t>Control Family</t>
  </si>
  <si>
    <t>Family</t>
  </si>
  <si>
    <t>Basic/Derived Security Requirement</t>
  </si>
  <si>
    <t>Identifier</t>
  </si>
  <si>
    <t>Sort-As</t>
  </si>
  <si>
    <t xml:space="preserve"> Security Requirement</t>
  </si>
  <si>
    <t>Discussion</t>
  </si>
  <si>
    <t>Access Control</t>
  </si>
  <si>
    <t>Basic</t>
  </si>
  <si>
    <t>In accordance with laws, Executive Orders, directives, policies, regulations, or standards, the public is not authorized access to nonpublic information (e.g., information protected under the Privacy Act, CUI, and proprietary information). This requirement addresses systems that are controlled by the organization and accessible to the public, typically without identification or authentication. Individuals authorized to post CUI onto publicly accessible systems are designated. The content of information is reviewed prior to posting onto publicly accessible systems to ensure that nonpublic information is not included.</t>
  </si>
  <si>
    <t>Identification and Authentication</t>
  </si>
  <si>
    <t>Media Protection</t>
  </si>
  <si>
    <t>Physical Protection</t>
  </si>
  <si>
    <t>Escort visitors and monitor visitor activity.</t>
  </si>
  <si>
    <t>Individuals with permanent physical access authorization credentials are not considered visitors. Audit logs can be used to monitor visitor activity.</t>
  </si>
  <si>
    <t>Organizations have flexibility in the types of audit logs employed. Audit logs can be procedural (e.g., a written log of individuals accessing the facility), automated (e.g., capturing ID provided by a PIV card), or some combination thereof. Physical access points can include facility access points, interior access points to systems or system components requiring supplemental access controls, or both. System components (e.g., workstations, notebook computers) may be in areas designated as publicly accessible with organizations safeguarding access to such devices.</t>
  </si>
  <si>
    <t>Control and manage physical access devices.</t>
  </si>
  <si>
    <t>Physical access devices include keys, locks, combinations, and card readers.</t>
  </si>
  <si>
    <t>System and Communications Protection</t>
  </si>
  <si>
    <t>System and Information Integrity</t>
  </si>
  <si>
    <t>This spreadsheet provides an effective measurable way for to analyze and improve the security around CUI.</t>
  </si>
  <si>
    <t>Author:</t>
  </si>
  <si>
    <t>Instructions</t>
  </si>
  <si>
    <t>NIST800-171 R3</t>
  </si>
  <si>
    <t>License:</t>
  </si>
  <si>
    <t>Version:</t>
  </si>
  <si>
    <t>Description:</t>
  </si>
  <si>
    <t>Control Source:</t>
  </si>
  <si>
    <t>Column1</t>
  </si>
  <si>
    <t>Column2</t>
  </si>
  <si>
    <t>Column3</t>
  </si>
  <si>
    <t>Column5</t>
  </si>
  <si>
    <t>Team/Application:</t>
  </si>
  <si>
    <t>Team Lead:</t>
  </si>
  <si>
    <t>Interview Date:</t>
  </si>
  <si>
    <t>Contibutors:</t>
  </si>
  <si>
    <t>Organization:</t>
  </si>
  <si>
    <t>ID</t>
  </si>
  <si>
    <t>Governance</t>
  </si>
  <si>
    <t>Requirement</t>
  </si>
  <si>
    <t>Sort_Order</t>
  </si>
  <si>
    <t xml:space="preserve">Interview individuals based on the questions below according to the security requirements of NIST 800-171 R3
Select the status from the drop down selections in the status column
Document control implementation in the Implementation field
</t>
  </si>
  <si>
    <t>Status</t>
  </si>
  <si>
    <t>Implementation Text</t>
  </si>
  <si>
    <t>Control Status</t>
  </si>
  <si>
    <t>Implemented</t>
  </si>
  <si>
    <t>Planned</t>
  </si>
  <si>
    <t>In Progress</t>
  </si>
  <si>
    <t>Not Addressed</t>
  </si>
  <si>
    <t>Risk Accepted</t>
  </si>
  <si>
    <t>ControlStatuses</t>
  </si>
  <si>
    <t>Filter_Family</t>
  </si>
  <si>
    <t>Audit Method</t>
  </si>
  <si>
    <t>Artifact</t>
  </si>
  <si>
    <t>Examination Methods</t>
  </si>
  <si>
    <t>Test</t>
  </si>
  <si>
    <t>Examine</t>
  </si>
  <si>
    <t>Quips</t>
  </si>
  <si>
    <t>Reduce Risk through clear d</t>
  </si>
  <si>
    <t>Assess</t>
  </si>
  <si>
    <t>Determine if the controls are implemented correctly, operating as indended, and producing the designed outcome with respect to meeting the security and privacy requirements for the system and the organization</t>
  </si>
  <si>
    <t>Interview</t>
  </si>
  <si>
    <t>ExaminationMethods</t>
  </si>
  <si>
    <t>Team Members</t>
  </si>
  <si>
    <t>Individual1</t>
  </si>
  <si>
    <t>Individual2</t>
  </si>
  <si>
    <t>Individual3</t>
  </si>
  <si>
    <t>TeamMembers</t>
  </si>
  <si>
    <t>Control Types</t>
  </si>
  <si>
    <t>Inherited</t>
  </si>
  <si>
    <t>Hybrid</t>
  </si>
  <si>
    <t>System Specific</t>
  </si>
  <si>
    <t>Control Type</t>
  </si>
  <si>
    <t>ControlTypes</t>
  </si>
  <si>
    <t>Control Requirement</t>
  </si>
  <si>
    <t>Sort</t>
  </si>
  <si>
    <t>CONTROL_FAMILY</t>
  </si>
  <si>
    <t>Confidentiality</t>
  </si>
  <si>
    <t>Integrity</t>
  </si>
  <si>
    <t>Availability</t>
  </si>
  <si>
    <t>Low</t>
  </si>
  <si>
    <t>Medium</t>
  </si>
  <si>
    <t>High</t>
  </si>
  <si>
    <t>FIPS-199</t>
  </si>
  <si>
    <t>Category</t>
  </si>
  <si>
    <t>Inherited - AzureSSP</t>
  </si>
  <si>
    <t>Inherited - Org ISSP</t>
  </si>
  <si>
    <t>Control Audit Status</t>
  </si>
  <si>
    <t>Total</t>
  </si>
  <si>
    <t>Controls by Source Type</t>
  </si>
  <si>
    <t>Control Implementation Status</t>
  </si>
  <si>
    <t>Control Dashboard</t>
  </si>
  <si>
    <t>System Classification</t>
  </si>
  <si>
    <t xml:space="preserve">Use this sheet to track your POA&amp;MS
Select the status from the drop down selections in the status column
Document control implementation in the Implementation field
</t>
  </si>
  <si>
    <t>POA&amp;M ID</t>
  </si>
  <si>
    <t>Control</t>
  </si>
  <si>
    <t>Issue</t>
  </si>
  <si>
    <t>Source</t>
  </si>
  <si>
    <t>Risk</t>
  </si>
  <si>
    <t>ID Date</t>
  </si>
  <si>
    <t>Remediation Plan</t>
  </si>
  <si>
    <t>Completion Date</t>
  </si>
  <si>
    <t>Supporting Documentation</t>
  </si>
  <si>
    <t>POAM Status</t>
  </si>
  <si>
    <t>Open</t>
  </si>
  <si>
    <t>Closed</t>
  </si>
  <si>
    <t>Weakness Detector</t>
  </si>
  <si>
    <t>Internal Audit</t>
  </si>
  <si>
    <t>External Aduit</t>
  </si>
  <si>
    <t>Vulnerability Assessment</t>
  </si>
  <si>
    <t>SIEM Detection</t>
  </si>
  <si>
    <t>Risk Criticality</t>
  </si>
  <si>
    <t>Critical</t>
  </si>
  <si>
    <t>Informational</t>
  </si>
  <si>
    <t>POA&amp;M Status</t>
  </si>
  <si>
    <t>Open POA&amp;M's</t>
  </si>
  <si>
    <t>Closed POA&amp;M's</t>
  </si>
  <si>
    <t>Late POA&amp;MS</t>
  </si>
  <si>
    <t>Due in the Next 30 days</t>
  </si>
  <si>
    <t>TODO PO&amp;AM Open/Closed</t>
  </si>
  <si>
    <t>AC.1.002</t>
  </si>
  <si>
    <t>AC.1.001</t>
  </si>
  <si>
    <t>AC.1.003</t>
  </si>
  <si>
    <t>AC.1.004</t>
  </si>
  <si>
    <t>IA.1.076</t>
  </si>
  <si>
    <t>IA.1.077</t>
  </si>
  <si>
    <t>PE.1.131</t>
  </si>
  <si>
    <t>PE.1.132</t>
  </si>
  <si>
    <t>PE.1.133</t>
  </si>
  <si>
    <t>PE.1.134</t>
  </si>
  <si>
    <t>SC.1.175</t>
  </si>
  <si>
    <t>SC.1.176</t>
  </si>
  <si>
    <t>SI.1.210</t>
  </si>
  <si>
    <t>SI.1.211</t>
  </si>
  <si>
    <t>SI.1.212</t>
  </si>
  <si>
    <t>SI.1.213</t>
  </si>
  <si>
    <t>MP.1.118</t>
  </si>
  <si>
    <t xml:space="preserve"> Identify information system users, processes acting on behalf of users, or devices</t>
  </si>
  <si>
    <t>Common device identifiers include media access control (MAC), Internet protocol (IP) addresses, or device-unique token identifiers. Management of individual identifiers is not applicable to shared system accounts. Typically, individual identifiers are the user names associated with the system accounts assigned to those individuals. Organizations may require unique identification of individuals in group accounts or for detailed accountability of individual activity. In addition, this requirement addresses individual identifiers that are not necessarily associated with system accounts. Organizational devices requiring identification may be defined by type, by device, or by a combination of type/device. NIST SP 800-63-3 provides guidance on digital identities.</t>
  </si>
  <si>
    <t>Procedures [Assignment: organization-defined frequency] and following [Assignment: organization-defined events].</t>
  </si>
  <si>
    <t>Access control policies (e.g., identity- or role-based policies, control matrices, and cryptography) control access between active entities or subjects (i.e., users or processes acting on behalf of users) and passive entities or objects (e.g., devices, files, records, and domains) in systems. Access enforcement mechanisms can be employed at the application and service level to provide increased information security. Other systems include systems internal and external to the organization. This requirement focuses on account management for systems and applications. The definition of and enforcement of access authorizations, other than those determined by account type (e.g., privileged verses non-privileged) are addressed in requirement 3.1.2 (AC.1.002).</t>
  </si>
  <si>
    <t>Limit information system access to the types of transactions and functions that authorized users are permitted to execute.</t>
  </si>
  <si>
    <t>Organizations may choose to define access privileges or other attributes by account, by type of account, or a combination of both. System account types include individual, shared, group, system, anonymous, guest, emergency, developer, manufacturer, vendor, and temporary. Other attributes required for authorizing access include restrictions on time-of-day, day-of-week, and point-of -origin. In defining other account attributes, organizations consider system-related requirements (e.g., system upgrades scheduled maintenance,) and mission or business requirements, (e.g., time zone differences, customer requirements, remote access to support travel requirements).</t>
  </si>
  <si>
    <t>Verify and control/limit connections to and use of external information systems.</t>
  </si>
  <si>
    <t>External systems are systems or components of systems for which organizations typically have no direct supervision and authority over the application of security requirements and controls or the determination of the effectiveness of implemented controls on those systems. External systems include personally owned systems, components, or devices and privately-owned computing and communications devices resident in commercial or public facilities. This requirement also addresses the use of external systems for the processing, storage, or transmission of Federally Contracted Information, including accessing cloud services (e.g., infrastructure as a service, platform as a service, or software as a service) from organizational systems. 
Organizations establish terms and conditions for the use of external systems in accordance with organizational security policies and procedures. Terms and conditions address as a minimum, the types of applications that can be accessed on organizational systems from external systems. If terms and conditions with the owners of external systems cannot be established, organizations may impose restrictions on organizational personnel using those external systems.
This requirement recognizes that there are circumstances where individuals using external systems (e.g., contractors, coalition partners) need to access organizational systems. In those situations, organizations need confidence that the external systems contain the necessary controls so as not to compromise, damage, or otherwise harm organizational systems. Verification that the required controls have been effectively implemented can be achieved by third-party, independent assessments, attestations, or other means, depending on the assurance or confidence level required by organizations.
Note that while “external” typically refers to outside of the organization’s direct supervision and authority, that is not always the case. Regarding the protection of Federally Contracted Information across an organization, the organization may have systems that process Federally Contracted Information and others that do not. And among the systems that process Federally Contracted Information there are likely access restrictions for Federally Contracted Information that apply between systems. Therefore, from the perspective of a given system, other systems within the organization may be considered “external" to that system.</t>
  </si>
  <si>
    <t>Control information posted or processed on publicly accessible information systems.</t>
  </si>
  <si>
    <t>Authenticate (or verify) the identities of those users, processes, or devices, as a prerequisite to allowing access to organizational information systems.</t>
  </si>
  <si>
    <t>Individual authenticators include the following: passwords, key cards, cryptographic devices, and one-time password devices. Initial authenticator content is the actual content of the authenticator, for example, the initial password. In contrast, the requirements about authenticator content include the minimum password length. Developers ship system components with factory default authentication credentials to allow for initial installation and configuration. Default authentication credentials are often well known, easily discoverable, and present a significant security risk.
Systems support authenticator management by organization-defined settings and restrictions for various authenticator characteristics including minimum password length, validation time window for time synchronous one-time tokens, and number of allowed rejections during the verification stage of biometric authentication. Authenticator management includes issuing and revoking, when no longer needed, authenticators for temporary access such as that required for remote maintenance. Device authenticators include certificates and passwords. NIST SP 800-63-3 provides guidance on digital identities.</t>
  </si>
  <si>
    <t>Sanitize or destroy information system media containing Federal Contract Information before disposal or release for reuse.</t>
  </si>
  <si>
    <t>This requirement applies to all system media, digital and non-digital, subject to disposal or reuse. Examples include: digital media found in workstations, network components, scanners, copiers, printers, notebook computers, and mobile devices; and non-digital media such as paper and microfilm.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released for reuse or disposal. Organizations determine the appropriate sanitization methods, recognizing that destruction may be necessary when other methods cannot be applied to the media requiring sanitization.
Organizations use discretion on the employment of sanitization techniques and procedures for media containing information that is in the public domain or publicly releasable or deemed to have no adverse impact on organizations or individuals if released for reuse or disposal. Sanitization of non-digital media includes destruction, removing CUI from documents, or redacting selected sections or words from a document by obscuring the redacted sections or words in a manner equivalent in effectiveness to removing the words or sections from the document. NARA policy and guidance control sanitization processes for controlled unclassified information. NIST SP 800-88 provides guidance on media sanitization.</t>
  </si>
  <si>
    <t xml:space="preserve">Limit physical access to organizational information systems, equipment, and the respective operating environments to authorized individuals. </t>
  </si>
  <si>
    <t>This requirement applies to employees, individuals with permanent physical access authorization credentials, and visitors. Authorized individuals have credentials that include badges, identification cards, and smart cards. Organizations determine the strength of authorization credentials needed consistent with applicable laws, directives, policies, regulations, standards, procedures, and guidelines. This requirement applies only to areas within facilities that have not been designated as publicly accessible.
Limiting physical access to equipment may include placing equipment in locked rooms or other secured areas and allowing access to authorized individuals only; and placing equipment in locations that can be monitored by organizational personnel. Computing devices, external disk drives, networking devices, monitors, printers, copiers, scanners, facsimile machines, and audio devices are examples of equipment</t>
  </si>
  <si>
    <t>Maintain audit logs of physical access</t>
  </si>
  <si>
    <t>Monitor, control, and protect organizational communications (i.e., information transmitted or received by organizational information systems) at the external boundaries and key internal boundaries of information systems.</t>
  </si>
  <si>
    <t>Communications can be monitored, controlled, and protected at boundary components and by restricting or prohibiting interfaces in organizational systems. Boundary components include gateways, routers, firewalls, guards, network-based malicious code analysis and virtualization systems, or encrypted tunnels implemented within a system security architecture (e.g., routers protecting firewalls or application gateways residing on protected subnetworks). Restricting or prohibiting interfaces in organizational systems includes restricting external web communications traffic to designated web servers within managed interfaces and prohibiting external traffic that appears to be spoofing internal addresses.
Organizations consider the shared nature of commercial telecommunications services in the implementation of security requirements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NIST SP 800-41 provides guidance on firewalls and firewall policy. SP 800-125B provides guidance on security for virtualization technologies.</t>
  </si>
  <si>
    <t xml:space="preserve"> Implement subnetworks for publicly accessible system components that are physically or logically separated from internal networks.</t>
  </si>
  <si>
    <t>Subnetworks that are physically or logically separated from internal networks are referred to as demilitarized zones (DMZs). DMZs are typically implemented with boundary control devices and techniques that include routers, gateways, firewalls, virtualization, or cloud-based technologies.
NIST SP 800-41 provides guidance on firewalls and firewall policy. SP 800-125B provides guidance on security for virtualization technologies.</t>
  </si>
  <si>
    <t>Identify, report, and correct information system flaws in a timely manner.</t>
  </si>
  <si>
    <t>Organizations identify systems that are affected by announced software and firmware flaws including potential vulnerabilities resulting from those flaws and report this information to designated personnel with information security responsibilities. Security-relevant updates include patches, service packs, hot fixes, and anti-virus signatures. Organizations address flaws discovered during security assessments, continuous monitoring, incident response activities, and system error handling. Organizations can take advantage of available resources such as the Common Weakness Enumeration (CWE) database or Common Vulnerabilities and Exposures (CVE) database in remediating flaws discovered in organizational systems.
Organization-defined time periods for updating security-relevant software and firmware may vary based on a variety of factors including the criticality of the update (i.e., severity of the vulnerability related to the discovered flaw). Some types of flaw remediation may require more testing than other types of remediation. NIST SP 800-40 provides guidance on patch management technologies.</t>
  </si>
  <si>
    <t>Provide protection from malicious code at appropriate locations within organizational information systems.</t>
  </si>
  <si>
    <t>Designated locations include system entry and exit points which may include firewalls, remote access servers, workstations, electronic mail servers, web servers, proxy servers, notebook computers, and mobile devices. Malicious code includes viruses, worms, Trojan horses, and spyware. Malicious code can be encoded in various formats (e.g., UUENCODE, Unicode), contained within compressed or hidden files, or hidden in files using techniques such as steganography. Malicious code can be inserted into systems in a variety of ways including web accesses, electronic mail, electronic mail attachments, and portable storage devices. Malicious code insertions occur through the exploitation of system vulnerabilities.
Malicious code protection mechanisms include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logic bombs, back doors, and other types of cyber-attacks that could affect organizational missions/business functions. Traditional malicious code protection mechanisms cannot always detect such code. In these situations, organizations rely instead on other safeguards including secure coding practices, configuration management and control, trusted procurement processes, and monitoring practices to help ensure that software does not perform functions other than the functions intended. NIST SP 800-83 provides guidance on malware incident prevention.</t>
  </si>
  <si>
    <t>Update malicious code protection mechanisms when new releases are available.</t>
  </si>
  <si>
    <t>Malicious code protection mechanisms include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logic bombs, back doors, and other types of cyber-attacks that could affect organizational missions/business functions. Traditional malicious code protection mechanisms cannot always detect such code. In these situations, organizations rely instead on other safeguards including secure coding practices, configuration management and control, trusted procurement processes, and monitoring practices to help ensure that software does not perform functions other.</t>
  </si>
  <si>
    <t>Perform periodic scans of information systems and real-time scans of files from external sources as files are downloaded, opened, or executed.</t>
  </si>
  <si>
    <t>Periodic scans of organizational systems and real-time scans of files from external sources can detect malicious code. Malicious code can be encoded in various formats (e.g., UUENCODE, Unicode), contained within compressed or hidden files, or hidden in files using techniques such as steganography. Malicious code can be inserted into systems in a variety of ways including web accesses, electronic mail, electronic mail attachments, and portable storage devices. Malicious code insertions occur through the exploitation of system vulnerabilities. 
Malicious code protection mechanisms include anti-virus signature definitions and reputation-based technologies. Many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logic bombs, back doors, and other types of cyber-attacks that could affect organizational missions/business functions. Traditional malicious code protection mechanisms cannot always detect such code. In these situations, organizations rely instead on other safeguards including secure coding practices, configuration management and control, trusted procurement processes, and monitoring practices to help ensure that software does not perform functions other than the functions intended.</t>
  </si>
  <si>
    <t>Compliance Documents from Conquest Security © 2024 by Mark Williamson &amp; Jim Miller is licensed under Attribution-ShareAlike 4.0 International</t>
  </si>
  <si>
    <t>Conquest Security © 2024 by Mark Williamson &amp; Jim Miller</t>
  </si>
  <si>
    <t>Discord:</t>
  </si>
  <si>
    <t>https://discord.gg/pVzGfgSU</t>
  </si>
  <si>
    <t>Web:</t>
  </si>
  <si>
    <t>https://www.conquestsecurity.com</t>
  </si>
  <si>
    <t>Contact us:</t>
  </si>
  <si>
    <t>Contact Us – Conquest (conquestsecurity.com)</t>
  </si>
  <si>
    <t xml:space="preserve"> </t>
  </si>
  <si>
    <t>CMMC L1 / FAR 52.204-21 Asessment Spreadsheet</t>
  </si>
  <si>
    <t>Met</t>
  </si>
  <si>
    <t>Not Met</t>
  </si>
  <si>
    <t>Not Applicable</t>
  </si>
  <si>
    <t>Audit Status</t>
  </si>
  <si>
    <t>AuditStatus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</si>
</sst>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8"/>
      <name val="Calibri"/>
      <family val="2"/>
      <scheme val="minor"/>
    </font>
    <font>
      <sz val="16"/>
      <color theme="1"/>
      <name val="Calibri"/>
      <family val="2"/>
      <scheme val="minor"/>
    </font>
    <font>
      <sz val="26"/>
      <color theme="1"/>
      <name val="Calibri"/>
      <family val="2"/>
      <scheme val="minor"/>
    </font>
    <font>
      <sz val="11"/>
      <color rgb="FF1A1A1A"/>
      <name val="Calibri"/>
      <family val="2"/>
    </font>
    <font>
      <sz val="11"/>
      <color rgb="FF000000"/>
      <name val="Arial"/>
      <family val="2"/>
    </font>
    <font>
      <i/>
      <sz val="11"/>
      <color rgb="FF000000"/>
      <name val="Arial"/>
      <family val="2"/>
    </font>
    <font>
      <u/>
      <sz val="11"/>
      <color theme="10"/>
      <name val="Calibri"/>
      <family val="2"/>
      <scheme val="minor"/>
    </font>
    <font>
      <b/>
      <sz val="22"/>
      <name val="Calibri"/>
      <family val="2"/>
      <scheme val="minor"/>
    </font>
    <font>
      <b/>
      <sz val="11"/>
      <name val="Calibri"/>
      <family val="2"/>
      <scheme val="minor"/>
    </font>
    <font>
      <u/>
      <sz val="11"/>
      <name val="Calibri"/>
      <family val="2"/>
      <scheme val="minor"/>
    </font>
    <font>
      <sz val="11"/>
      <name val="Calibri"/>
      <family val="2"/>
      <scheme val="minor"/>
    </font>
  </fonts>
  <fills count="11">
    <fill>
      <patternFill patternType="none"/>
    </fill>
    <fill>
      <patternFill patternType="gray125"/>
    </fill>
    <fill>
      <patternFill patternType="solid">
        <fgColor rgb="FFA5A5A5"/>
      </patternFill>
    </fill>
    <fill>
      <patternFill patternType="solid">
        <fgColor rgb="FF7030A0"/>
        <bgColor indexed="64"/>
      </patternFill>
    </fill>
    <fill>
      <patternFill patternType="solid">
        <fgColor rgb="FF9999FF"/>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1"/>
        <bgColor indexed="64"/>
      </patternFill>
    </fill>
    <fill>
      <patternFill patternType="solid">
        <fgColor rgb="FF7030A0"/>
        <bgColor theme="4" tint="0.79998168889431442"/>
      </patternFill>
    </fill>
    <fill>
      <patternFill patternType="solid">
        <fgColor theme="0"/>
        <bgColor indexed="64"/>
      </patternFill>
    </fill>
    <fill>
      <patternFill patternType="solid">
        <fgColor theme="0" tint="-0.14999847407452621"/>
        <bgColor indexed="64"/>
      </patternFill>
    </fill>
  </fills>
  <borders count="14">
    <border>
      <left/>
      <right/>
      <top/>
      <bottom/>
      <diagonal/>
    </border>
    <border>
      <left style="double">
        <color rgb="FF3F3F3F"/>
      </left>
      <right style="double">
        <color rgb="FF3F3F3F"/>
      </right>
      <top style="double">
        <color rgb="FF3F3F3F"/>
      </top>
      <bottom style="double">
        <color rgb="FF3F3F3F"/>
      </bottom>
      <diagonal/>
    </border>
    <border>
      <left style="thin">
        <color auto="1"/>
      </left>
      <right/>
      <top/>
      <bottom style="thin">
        <color auto="1"/>
      </bottom>
      <diagonal/>
    </border>
    <border>
      <left style="thin">
        <color auto="1"/>
      </left>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4" tint="0.39997558519241921"/>
      </top>
      <bottom/>
      <diagonal/>
    </border>
  </borders>
  <cellStyleXfs count="3">
    <xf numFmtId="0" fontId="0" fillId="0" borderId="0"/>
    <xf numFmtId="0" fontId="1" fillId="2" borderId="1" applyNumberFormat="0" applyAlignment="0" applyProtection="0"/>
    <xf numFmtId="0" fontId="11" fillId="0" borderId="0" applyNumberFormat="0" applyFill="0" applyBorder="0" applyAlignment="0" applyProtection="0"/>
  </cellStyleXfs>
  <cellXfs count="81">
    <xf numFmtId="0" fontId="0" fillId="0" borderId="0" xfId="0"/>
    <xf numFmtId="0" fontId="0" fillId="0" borderId="0" xfId="0" applyAlignment="1">
      <alignment wrapText="1"/>
    </xf>
    <xf numFmtId="0" fontId="4" fillId="0" borderId="0" xfId="0" applyFont="1" applyAlignment="1">
      <alignment horizontal="center"/>
    </xf>
    <xf numFmtId="0" fontId="2" fillId="0" borderId="0" xfId="0" applyFont="1" applyAlignment="1">
      <alignment horizontal="center"/>
    </xf>
    <xf numFmtId="0" fontId="2" fillId="0" borderId="0" xfId="0" applyFont="1"/>
    <xf numFmtId="0" fontId="3" fillId="4" borderId="0" xfId="0" applyFont="1" applyFill="1" applyAlignment="1">
      <alignment vertical="top"/>
    </xf>
    <xf numFmtId="0" fontId="3" fillId="4" borderId="0" xfId="0" applyFont="1" applyFill="1"/>
    <xf numFmtId="0" fontId="0" fillId="3" borderId="0" xfId="0" applyFill="1"/>
    <xf numFmtId="0" fontId="0" fillId="0" borderId="0" xfId="0" applyAlignment="1" applyProtection="1">
      <alignment wrapText="1"/>
      <protection locked="0"/>
    </xf>
    <xf numFmtId="0" fontId="0" fillId="3" borderId="0" xfId="0" applyFill="1" applyAlignment="1" applyProtection="1">
      <alignment wrapText="1"/>
      <protection locked="0"/>
    </xf>
    <xf numFmtId="0" fontId="0" fillId="0" borderId="0" xfId="0" applyAlignment="1">
      <alignment horizontal="center"/>
    </xf>
    <xf numFmtId="0" fontId="0" fillId="6" borderId="13" xfId="0" applyFill="1" applyBorder="1" applyAlignment="1">
      <alignment vertical="top"/>
    </xf>
    <xf numFmtId="0" fontId="3" fillId="4" borderId="13" xfId="0" applyFont="1" applyFill="1" applyBorder="1" applyAlignment="1">
      <alignment vertical="top"/>
    </xf>
    <xf numFmtId="0" fontId="0" fillId="6" borderId="13" xfId="0" applyFill="1" applyBorder="1" applyAlignment="1">
      <alignment vertical="top" wrapText="1"/>
    </xf>
    <xf numFmtId="0" fontId="0" fillId="6" borderId="13" xfId="0" applyFill="1" applyBorder="1" applyAlignment="1">
      <alignment wrapText="1"/>
    </xf>
    <xf numFmtId="0" fontId="0" fillId="0" borderId="13" xfId="0" applyBorder="1" applyAlignment="1">
      <alignment vertical="top"/>
    </xf>
    <xf numFmtId="0" fontId="0" fillId="0" borderId="13" xfId="0" applyBorder="1" applyAlignment="1">
      <alignment vertical="top" wrapText="1"/>
    </xf>
    <xf numFmtId="0" fontId="0" fillId="0" borderId="13" xfId="0" applyBorder="1" applyAlignment="1">
      <alignment wrapText="1"/>
    </xf>
    <xf numFmtId="0" fontId="3" fillId="3" borderId="13" xfId="0" applyFont="1" applyFill="1" applyBorder="1" applyAlignment="1">
      <alignment vertical="top"/>
    </xf>
    <xf numFmtId="0" fontId="0" fillId="3" borderId="13" xfId="0" applyFill="1" applyBorder="1" applyAlignment="1">
      <alignment vertical="top"/>
    </xf>
    <xf numFmtId="0" fontId="0" fillId="3" borderId="13" xfId="0" applyFill="1" applyBorder="1" applyAlignment="1">
      <alignment vertical="top" wrapText="1"/>
    </xf>
    <xf numFmtId="0" fontId="0" fillId="3" borderId="13" xfId="0" applyFill="1" applyBorder="1" applyAlignment="1">
      <alignment wrapText="1"/>
    </xf>
    <xf numFmtId="0" fontId="2" fillId="7" borderId="0" xfId="0" applyFont="1" applyFill="1"/>
    <xf numFmtId="0" fontId="2" fillId="7" borderId="0" xfId="0" applyFont="1" applyFill="1" applyAlignment="1">
      <alignment horizontal="center"/>
    </xf>
    <xf numFmtId="0" fontId="0" fillId="6" borderId="13" xfId="0" applyFill="1" applyBorder="1"/>
    <xf numFmtId="0" fontId="0" fillId="0" borderId="13" xfId="0" applyBorder="1"/>
    <xf numFmtId="0" fontId="0" fillId="3" borderId="13" xfId="0" applyFill="1" applyBorder="1"/>
    <xf numFmtId="0" fontId="1" fillId="5" borderId="0" xfId="0" applyFont="1" applyFill="1"/>
    <xf numFmtId="0" fontId="1" fillId="4" borderId="0" xfId="0" applyFont="1" applyFill="1"/>
    <xf numFmtId="0" fontId="1" fillId="4" borderId="0" xfId="0" applyFont="1" applyFill="1" applyAlignment="1">
      <alignment horizontal="center"/>
    </xf>
    <xf numFmtId="0" fontId="1" fillId="5" borderId="0" xfId="0" applyFont="1" applyFill="1" applyAlignment="1">
      <alignment horizontal="center"/>
    </xf>
    <xf numFmtId="0" fontId="3" fillId="3" borderId="13" xfId="0" applyFont="1" applyFill="1" applyBorder="1"/>
    <xf numFmtId="0" fontId="2" fillId="3" borderId="0" xfId="0" applyFont="1" applyFill="1"/>
    <xf numFmtId="14" fontId="0" fillId="0" borderId="0" xfId="0" applyNumberFormat="1"/>
    <xf numFmtId="0" fontId="8" fillId="0" borderId="0" xfId="0" applyFont="1"/>
    <xf numFmtId="0" fontId="8" fillId="0" borderId="0" xfId="0" applyFont="1" applyAlignment="1">
      <alignment wrapText="1"/>
    </xf>
    <xf numFmtId="0" fontId="9" fillId="0" borderId="0" xfId="0" applyFont="1"/>
    <xf numFmtId="0" fontId="10" fillId="0" borderId="0" xfId="0" applyFont="1"/>
    <xf numFmtId="0" fontId="0" fillId="8" borderId="13" xfId="0" applyFill="1" applyBorder="1"/>
    <xf numFmtId="0" fontId="0" fillId="8" borderId="13" xfId="0" applyFill="1" applyBorder="1" applyAlignment="1">
      <alignment vertical="top"/>
    </xf>
    <xf numFmtId="0" fontId="0" fillId="8" borderId="13" xfId="0" applyFill="1" applyBorder="1" applyAlignment="1">
      <alignment vertical="top" wrapText="1"/>
    </xf>
    <xf numFmtId="0" fontId="0" fillId="8" borderId="13" xfId="0" applyFill="1" applyBorder="1" applyAlignment="1">
      <alignment wrapText="1"/>
    </xf>
    <xf numFmtId="0" fontId="3" fillId="3" borderId="0" xfId="0" applyFont="1" applyFill="1" applyAlignment="1">
      <alignment vertical="top"/>
    </xf>
    <xf numFmtId="49" fontId="0" fillId="0" borderId="13" xfId="0" applyNumberFormat="1" applyBorder="1" applyAlignment="1">
      <alignment vertical="top" wrapText="1"/>
    </xf>
    <xf numFmtId="0" fontId="0" fillId="9" borderId="13" xfId="0" applyFill="1" applyBorder="1" applyAlignment="1">
      <alignment vertical="top"/>
    </xf>
    <xf numFmtId="0" fontId="0" fillId="9" borderId="13" xfId="0" applyFill="1" applyBorder="1" applyAlignment="1">
      <alignment vertical="top" wrapText="1"/>
    </xf>
    <xf numFmtId="0" fontId="0" fillId="9" borderId="13" xfId="0" applyFill="1" applyBorder="1" applyAlignment="1">
      <alignment wrapText="1"/>
    </xf>
    <xf numFmtId="0" fontId="1" fillId="10" borderId="0" xfId="1" applyFill="1" applyBorder="1"/>
    <xf numFmtId="0" fontId="13" fillId="10" borderId="0" xfId="1" applyFont="1" applyFill="1" applyBorder="1"/>
    <xf numFmtId="0" fontId="13" fillId="10" borderId="0" xfId="1" applyFont="1" applyFill="1" applyBorder="1" applyAlignment="1">
      <alignment horizontal="left"/>
    </xf>
    <xf numFmtId="0" fontId="14" fillId="10" borderId="0" xfId="2" applyFont="1" applyFill="1" applyBorder="1"/>
    <xf numFmtId="0" fontId="14" fillId="10" borderId="0" xfId="2" applyFont="1" applyFill="1"/>
    <xf numFmtId="0" fontId="15" fillId="0" borderId="0" xfId="0" applyFont="1"/>
    <xf numFmtId="0" fontId="12" fillId="10" borderId="0" xfId="1" applyNumberFormat="1" applyFont="1" applyFill="1" applyBorder="1" applyAlignment="1">
      <alignment horizontal="center"/>
    </xf>
    <xf numFmtId="0" fontId="7" fillId="0" borderId="0" xfId="0" applyFont="1" applyAlignment="1">
      <alignment horizontal="center"/>
    </xf>
    <xf numFmtId="0" fontId="6" fillId="0" borderId="0" xfId="0" applyFont="1" applyAlignment="1">
      <alignment horizontal="center"/>
    </xf>
    <xf numFmtId="0" fontId="0" fillId="4" borderId="0" xfId="0" applyFill="1" applyAlignment="1">
      <alignment wrapText="1"/>
    </xf>
    <xf numFmtId="0" fontId="0" fillId="4" borderId="0" xfId="0" applyFill="1"/>
    <xf numFmtId="0" fontId="1" fillId="3" borderId="0" xfId="0" applyFont="1" applyFill="1" applyAlignment="1">
      <alignment horizontal="center"/>
    </xf>
    <xf numFmtId="0" fontId="3" fillId="3" borderId="0" xfId="0" applyFont="1" applyFill="1" applyAlignment="1">
      <alignment horizontal="center"/>
    </xf>
    <xf numFmtId="0" fontId="4" fillId="0" borderId="0" xfId="0" applyFont="1" applyAlignment="1">
      <alignment horizontal="center"/>
    </xf>
    <xf numFmtId="0" fontId="0" fillId="0" borderId="0" xfId="0" applyAlignment="1">
      <alignment horizontal="center"/>
    </xf>
    <xf numFmtId="0" fontId="2" fillId="0" borderId="5" xfId="0" applyFont="1" applyBorder="1" applyAlignment="1">
      <alignment horizontal="right"/>
    </xf>
    <xf numFmtId="0" fontId="2" fillId="0" borderId="7" xfId="0" applyFont="1" applyBorder="1" applyAlignment="1">
      <alignment horizontal="right"/>
    </xf>
    <xf numFmtId="0" fontId="0" fillId="0" borderId="5" xfId="0" applyBorder="1"/>
    <xf numFmtId="0" fontId="0" fillId="0" borderId="6" xfId="0" applyBorder="1"/>
    <xf numFmtId="0" fontId="0" fillId="0" borderId="7" xfId="0" applyBorder="1"/>
    <xf numFmtId="0" fontId="0" fillId="0" borderId="3" xfId="0" applyBorder="1"/>
    <xf numFmtId="0" fontId="0" fillId="0" borderId="0" xfId="0"/>
    <xf numFmtId="0" fontId="0" fillId="0" borderId="8" xfId="0" applyBorder="1"/>
    <xf numFmtId="0" fontId="0" fillId="0" borderId="2" xfId="0" applyBorder="1"/>
    <xf numFmtId="0" fontId="0" fillId="0" borderId="4" xfId="0" applyBorder="1"/>
    <xf numFmtId="0" fontId="0" fillId="0" borderId="9" xfId="0" applyBorder="1"/>
    <xf numFmtId="0" fontId="2" fillId="0" borderId="3" xfId="0" applyFont="1" applyBorder="1" applyAlignment="1">
      <alignment horizontal="right"/>
    </xf>
    <xf numFmtId="0" fontId="2" fillId="0" borderId="8" xfId="0" applyFont="1" applyBorder="1" applyAlignment="1">
      <alignment horizontal="right"/>
    </xf>
    <xf numFmtId="0" fontId="2" fillId="0" borderId="2" xfId="0" applyFont="1" applyBorder="1" applyAlignment="1">
      <alignment horizontal="right"/>
    </xf>
    <xf numFmtId="0" fontId="2" fillId="0" borderId="9" xfId="0" applyFont="1" applyBorder="1" applyAlignment="1">
      <alignment horizontal="right"/>
    </xf>
    <xf numFmtId="0" fontId="0" fillId="4" borderId="0" xfId="0" applyFill="1" applyAlignment="1">
      <alignment horizontal="left" wrapText="1"/>
    </xf>
    <xf numFmtId="49" fontId="0" fillId="0" borderId="10" xfId="0" applyNumberFormat="1" applyBorder="1"/>
    <xf numFmtId="49" fontId="0" fillId="0" borderId="11" xfId="0" applyNumberFormat="1" applyBorder="1"/>
    <xf numFmtId="49" fontId="0" fillId="0" borderId="12" xfId="0" applyNumberFormat="1" applyBorder="1"/>
  </cellXfs>
  <cellStyles count="3">
    <cellStyle name="Check Cell" xfId="1" builtinId="23"/>
    <cellStyle name="Hyperlink" xfId="2" builtinId="8"/>
    <cellStyle name="Normal" xfId="0" builtinId="0"/>
  </cellStyles>
  <dxfs count="25">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0" formatCode="General"/>
    </dxf>
    <dxf>
      <font>
        <b/>
        <i val="0"/>
        <strike val="0"/>
        <condense val="0"/>
        <extend val="0"/>
        <outline val="0"/>
        <shadow val="0"/>
        <u val="none"/>
        <vertAlign val="baseline"/>
        <sz val="11"/>
        <color theme="1"/>
        <name val="Calibri"/>
        <family val="2"/>
        <scheme val="minor"/>
      </font>
      <fill>
        <patternFill patternType="solid">
          <fgColor indexed="64"/>
          <bgColor rgb="FF7030A0"/>
        </patternFill>
      </fill>
    </dxf>
    <dxf>
      <numFmt numFmtId="0" formatCode="General"/>
      <alignment horizontal="general" vertical="bottom" textRotation="0" wrapText="1" indent="0" justifyLastLine="0" shrinkToFit="0" readingOrder="0"/>
      <protection locked="0" hidden="0"/>
    </dxf>
    <dxf>
      <numFmt numFmtId="0" formatCode="General"/>
      <alignment horizontal="general" vertical="bottom" textRotation="0" wrapText="1" indent="0" justifyLastLine="0" shrinkToFit="0" readingOrder="0"/>
      <protection locked="0" hidden="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border diagonalUp="0" diagonalDown="0">
        <left/>
        <right/>
        <top style="thin">
          <color theme="4" tint="0.39997558519241921"/>
        </top>
        <bottom/>
        <vertical/>
        <horizontal/>
      </border>
    </dxf>
    <dxf>
      <border outline="0">
        <right style="thin">
          <color theme="4" tint="0.39997558519241921"/>
        </right>
        <top style="thin">
          <color theme="4" tint="0.39997558519241921"/>
        </top>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xr9:uid="{A1F50D7F-3503-4799-BA5B-CD92B165E5C9}">
      <tableStyleElement type="headerRow" dxfId="24"/>
      <tableStyleElement type="totalRow" dxfId="23"/>
      <tableStyleElement type="secondRowStripe" dxfId="22"/>
    </tableStyle>
  </tableStyles>
  <colors>
    <mruColors>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4.xml"/><Relationship Id="rId18" Type="http://schemas.openxmlformats.org/officeDocument/2006/relationships/powerPivotData" Target="model/item.data"/><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42" Type="http://schemas.openxmlformats.org/officeDocument/2006/relationships/customXml" Target="../customXml/item2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styles" Target="styles.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45" Type="http://schemas.openxmlformats.org/officeDocument/2006/relationships/customXml" Target="../customXml/item25.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microsoft.com/office/2007/relationships/slicerCache" Target="slicerCaches/slicerCache1.xml"/><Relationship Id="rId19" Type="http://schemas.microsoft.com/office/2017/10/relationships/person" Target="persons/person.xml"/><Relationship Id="rId31" Type="http://schemas.openxmlformats.org/officeDocument/2006/relationships/customXml" Target="../customXml/item11.xml"/><Relationship Id="rId44" Type="http://schemas.openxmlformats.org/officeDocument/2006/relationships/customXml" Target="../customXml/item2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43" Type="http://schemas.openxmlformats.org/officeDocument/2006/relationships/customXml" Target="../customXml/item23.xml"/><Relationship Id="rId8" Type="http://schemas.openxmlformats.org/officeDocument/2006/relationships/worksheet" Target="worksheets/sheet8.xml"/><Relationship Id="rId3" Type="http://schemas.openxmlformats.org/officeDocument/2006/relationships/worksheet" Target="worksheets/sheet3.xml"/><Relationship Id="rId12" Type="http://schemas.microsoft.com/office/2007/relationships/slicerCache" Target="slicerCaches/slicerCache3.xml"/><Relationship Id="rId17" Type="http://schemas.openxmlformats.org/officeDocument/2006/relationships/sharedStrings" Target="sharedString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46" Type="http://schemas.openxmlformats.org/officeDocument/2006/relationships/customXml" Target="../customXml/item26.xml"/><Relationship Id="rId20" Type="http://schemas.openxmlformats.org/officeDocument/2006/relationships/calcChain" Target="calcChain.xml"/><Relationship Id="rId41"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Implementation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4966-4B41-9F97-7A23CF164B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4966-4B41-9F97-7A23CF164B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4966-4B41-9F97-7A23CF164B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4966-4B41-9F97-7A23CF164B73}"/>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4966-4B41-9F97-7A23CF164B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Reporting'!$B$3:$F$3</c:f>
              <c:strCache>
                <c:ptCount val="5"/>
                <c:pt idx="0">
                  <c:v>Not Addressed</c:v>
                </c:pt>
                <c:pt idx="1">
                  <c:v>Planned</c:v>
                </c:pt>
                <c:pt idx="2">
                  <c:v>In Progress</c:v>
                </c:pt>
                <c:pt idx="3">
                  <c:v>Implemented</c:v>
                </c:pt>
                <c:pt idx="4">
                  <c:v>Risk Accepted</c:v>
                </c:pt>
              </c:strCache>
            </c:strRef>
          </c:cat>
          <c:val>
            <c:numRef>
              <c:f>'Control Reporting'!$B$10:$F$10</c:f>
              <c:numCache>
                <c:formatCode>General</c:formatCode>
                <c:ptCount val="5"/>
                <c:pt idx="0">
                  <c:v>17</c:v>
                </c:pt>
                <c:pt idx="1">
                  <c:v>0</c:v>
                </c:pt>
                <c:pt idx="2">
                  <c:v>0</c:v>
                </c:pt>
                <c:pt idx="3">
                  <c:v>0</c:v>
                </c:pt>
                <c:pt idx="4">
                  <c:v>0</c:v>
                </c:pt>
              </c:numCache>
            </c:numRef>
          </c:val>
          <c:extLst>
            <c:ext xmlns:c16="http://schemas.microsoft.com/office/drawing/2014/chart" uri="{C3380CC4-5D6E-409C-BE32-E72D297353CC}">
              <c16:uniqueId val="{00000001-2FDB-489F-8FFB-AFDB361EE9EA}"/>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Audit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2469-4584-83DE-F0DC1A8FCD95}"/>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2469-4584-83DE-F0DC1A8FCD95}"/>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2469-4584-83DE-F0DC1A8FCD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Reporting'!$K$3:$M$3</c:f>
              <c:strCache>
                <c:ptCount val="3"/>
                <c:pt idx="0">
                  <c:v>Met</c:v>
                </c:pt>
                <c:pt idx="1">
                  <c:v>Not Met</c:v>
                </c:pt>
                <c:pt idx="2">
                  <c:v>Not Applicable</c:v>
                </c:pt>
              </c:strCache>
            </c:strRef>
          </c:cat>
          <c:val>
            <c:numRef>
              <c:f>'Control Reporting'!$K$10:$M$10</c:f>
              <c:numCache>
                <c:formatCode>General</c:formatCode>
                <c:ptCount val="3"/>
                <c:pt idx="0">
                  <c:v>0</c:v>
                </c:pt>
                <c:pt idx="1">
                  <c:v>17</c:v>
                </c:pt>
                <c:pt idx="2">
                  <c:v>0</c:v>
                </c:pt>
              </c:numCache>
            </c:numRef>
          </c:val>
          <c:extLst>
            <c:ext xmlns:c16="http://schemas.microsoft.com/office/drawing/2014/chart" uri="{C3380CC4-5D6E-409C-BE32-E72D297353CC}">
              <c16:uniqueId val="{0000000A-2469-4584-83DE-F0DC1A8FCD95}"/>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Sources</a:t>
            </a:r>
          </a:p>
        </c:rich>
      </c:tx>
      <c:layout>
        <c:manualLayout>
          <c:xMode val="edge"/>
          <c:yMode val="edge"/>
          <c:x val="0.3137567804024497"/>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7398-496D-B809-659079B4211D}"/>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7398-496D-B809-659079B4211D}"/>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7398-496D-B809-659079B4211D}"/>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7398-496D-B809-659079B4211D}"/>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7398-496D-B809-659079B421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Reporting'!$B$13:$F$13</c:f>
              <c:strCache>
                <c:ptCount val="5"/>
                <c:pt idx="0">
                  <c:v>Inherited</c:v>
                </c:pt>
                <c:pt idx="1">
                  <c:v>Inherited - AzureSSP</c:v>
                </c:pt>
                <c:pt idx="2">
                  <c:v>Inherited - Org ISSP</c:v>
                </c:pt>
                <c:pt idx="3">
                  <c:v>Hybrid</c:v>
                </c:pt>
                <c:pt idx="4">
                  <c:v>System Specific</c:v>
                </c:pt>
              </c:strCache>
            </c:strRef>
          </c:cat>
          <c:val>
            <c:numRef>
              <c:f>'Control Reporting'!$B$20:$F$20</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A-7398-496D-B809-659079B4211D}"/>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581025</xdr:colOff>
      <xdr:row>6</xdr:row>
      <xdr:rowOff>61912</xdr:rowOff>
    </xdr:from>
    <xdr:to>
      <xdr:col>7</xdr:col>
      <xdr:colOff>733425</xdr:colOff>
      <xdr:row>20</xdr:row>
      <xdr:rowOff>138112</xdr:rowOff>
    </xdr:to>
    <xdr:graphicFrame macro="">
      <xdr:nvGraphicFramePr>
        <xdr:cNvPr id="5" name="Chart 4">
          <a:extLst>
            <a:ext uri="{FF2B5EF4-FFF2-40B4-BE49-F238E27FC236}">
              <a16:creationId xmlns:a16="http://schemas.microsoft.com/office/drawing/2014/main" id="{BDF0541C-CE8C-F0C5-8836-E0329F8CE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361950</xdr:colOff>
      <xdr:row>6</xdr:row>
      <xdr:rowOff>66675</xdr:rowOff>
    </xdr:from>
    <xdr:to>
      <xdr:col>12</xdr:col>
      <xdr:colOff>752475</xdr:colOff>
      <xdr:row>20</xdr:row>
      <xdr:rowOff>142875</xdr:rowOff>
    </xdr:to>
    <xdr:graphicFrame macro="">
      <xdr:nvGraphicFramePr>
        <xdr:cNvPr id="6" name="Chart 5">
          <a:extLst>
            <a:ext uri="{FF2B5EF4-FFF2-40B4-BE49-F238E27FC236}">
              <a16:creationId xmlns:a16="http://schemas.microsoft.com/office/drawing/2014/main" id="{1B9FA525-961D-4732-ADDF-1CA3B5AD4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552450</xdr:colOff>
      <xdr:row>25</xdr:row>
      <xdr:rowOff>19050</xdr:rowOff>
    </xdr:from>
    <xdr:to>
      <xdr:col>7</xdr:col>
      <xdr:colOff>704850</xdr:colOff>
      <xdr:row>39</xdr:row>
      <xdr:rowOff>95250</xdr:rowOff>
    </xdr:to>
    <xdr:graphicFrame macro="">
      <xdr:nvGraphicFramePr>
        <xdr:cNvPr id="7" name="Chart 6">
          <a:extLst>
            <a:ext uri="{FF2B5EF4-FFF2-40B4-BE49-F238E27FC236}">
              <a16:creationId xmlns:a16="http://schemas.microsoft.com/office/drawing/2014/main" id="{5492C449-8B15-4BE3-9893-7140B29D1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11</xdr:col>
      <xdr:colOff>285750</xdr:colOff>
      <xdr:row>15</xdr:row>
      <xdr:rowOff>9526</xdr:rowOff>
    </xdr:from>
    <xdr:to>
      <xdr:col>14</xdr:col>
      <xdr:colOff>285750</xdr:colOff>
      <xdr:row>19</xdr:row>
      <xdr:rowOff>828676</xdr:rowOff>
    </xdr:to>
    <mc:AlternateContent xmlns:mc="http://schemas.openxmlformats.org/markup-compatibility/2006" xmlns:sle15="http://schemas.microsoft.com/office/drawing/2012/slicer">
      <mc:Choice Requires="sle15">
        <xdr:graphicFrame macro="">
          <xdr:nvGraphicFramePr>
            <xdr:cNvPr id="5" name="Filter_Family">
              <a:extLst>
                <a:ext uri="{FF2B5EF4-FFF2-40B4-BE49-F238E27FC236}">
                  <a16:creationId xmlns:a16="http://schemas.microsoft.com/office/drawing/2014/main" id="{081959A7-D4E5-0D68-3A3C-616BE8CB1414}"/>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Filter_Family"/>
            </a:graphicData>
          </a:graphic>
        </xdr:graphicFrame>
      </mc:Choice>
      <mc:Fallback xmlns="">
        <xdr:sp macro="" textlink="">
          <xdr:nvSpPr>
            <xdr:cNvPr id="0" name=""/>
            <xdr:cNvSpPr>
              <a:spLocks noTextEdit="1"/>
            </xdr:cNvSpPr>
          </xdr:nvSpPr>
          <xdr:spPr>
            <a:xfrm>
              <a:off x="16363950" y="2943226"/>
              <a:ext cx="1828800" cy="43243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19050</xdr:colOff>
      <xdr:row>15</xdr:row>
      <xdr:rowOff>0</xdr:rowOff>
    </xdr:from>
    <xdr:to>
      <xdr:col>18</xdr:col>
      <xdr:colOff>19050</xdr:colOff>
      <xdr:row>19</xdr:row>
      <xdr:rowOff>857250</xdr:rowOff>
    </xdr:to>
    <mc:AlternateContent xmlns:mc="http://schemas.openxmlformats.org/markup-compatibility/2006" xmlns:sle15="http://schemas.microsoft.com/office/drawing/2012/slicer">
      <mc:Choice Requires="sle15">
        <xdr:graphicFrame macro="">
          <xdr:nvGraphicFramePr>
            <xdr:cNvPr id="6" name="Status">
              <a:extLst>
                <a:ext uri="{FF2B5EF4-FFF2-40B4-BE49-F238E27FC236}">
                  <a16:creationId xmlns:a16="http://schemas.microsoft.com/office/drawing/2014/main" id="{9CB332D7-200F-EDFB-A98E-709139250DF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8535650" y="2933700"/>
              <a:ext cx="1828800" cy="43624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16</xdr:col>
      <xdr:colOff>342900</xdr:colOff>
      <xdr:row>10</xdr:row>
      <xdr:rowOff>171450</xdr:rowOff>
    </xdr:from>
    <xdr:to>
      <xdr:col>19</xdr:col>
      <xdr:colOff>342900</xdr:colOff>
      <xdr:row>38</xdr:row>
      <xdr:rowOff>76200</xdr:rowOff>
    </xdr:to>
    <mc:AlternateContent xmlns:mc="http://schemas.openxmlformats.org/markup-compatibility/2006" xmlns:sle15="http://schemas.microsoft.com/office/drawing/2012/slicer">
      <mc:Choice Requires="sle15">
        <xdr:graphicFrame macro="">
          <xdr:nvGraphicFramePr>
            <xdr:cNvPr id="2" name="CONTROL_FAMILY">
              <a:extLst>
                <a:ext uri="{FF2B5EF4-FFF2-40B4-BE49-F238E27FC236}">
                  <a16:creationId xmlns:a16="http://schemas.microsoft.com/office/drawing/2014/main" id="{285A9634-928A-12D2-A4C3-193DCCC5188D}"/>
                </a:ext>
              </a:extLst>
            </xdr:cNvPr>
            <xdr:cNvGraphicFramePr/>
          </xdr:nvGraphicFramePr>
          <xdr:xfrm>
            <a:off x="0" y="0"/>
            <a:ext cx="0" cy="0"/>
          </xdr:xfrm>
          <a:graphic>
            <a:graphicData uri="http://schemas.microsoft.com/office/drawing/2010/slicer">
              <sle:slicer xmlns:sle="http://schemas.microsoft.com/office/drawing/2010/slicer" name="CONTROL_FAMILY"/>
            </a:graphicData>
          </a:graphic>
        </xdr:graphicFrame>
      </mc:Choice>
      <mc:Fallback xmlns="">
        <xdr:sp macro="" textlink="">
          <xdr:nvSpPr>
            <xdr:cNvPr id="0" name=""/>
            <xdr:cNvSpPr>
              <a:spLocks noTextEdit="1"/>
            </xdr:cNvSpPr>
          </xdr:nvSpPr>
          <xdr:spPr>
            <a:xfrm>
              <a:off x="18907125" y="2152650"/>
              <a:ext cx="1828800" cy="52387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19</xdr:col>
      <xdr:colOff>533400</xdr:colOff>
      <xdr:row>10</xdr:row>
      <xdr:rowOff>161925</xdr:rowOff>
    </xdr:from>
    <xdr:to>
      <xdr:col>22</xdr:col>
      <xdr:colOff>533400</xdr:colOff>
      <xdr:row>38</xdr:row>
      <xdr:rowOff>57150</xdr:rowOff>
    </xdr:to>
    <mc:AlternateContent xmlns:mc="http://schemas.openxmlformats.org/markup-compatibility/2006" xmlns:sle15="http://schemas.microsoft.com/office/drawing/2012/slicer">
      <mc:Choice Requires="sle15">
        <xdr:graphicFrame macro="">
          <xdr:nvGraphicFramePr>
            <xdr:cNvPr id="3" name="Team Members">
              <a:extLst>
                <a:ext uri="{FF2B5EF4-FFF2-40B4-BE49-F238E27FC236}">
                  <a16:creationId xmlns:a16="http://schemas.microsoft.com/office/drawing/2014/main" id="{515A7FBE-CB79-411E-D44E-75140FFC470B}"/>
                </a:ext>
              </a:extLst>
            </xdr:cNvPr>
            <xdr:cNvGraphicFramePr/>
          </xdr:nvGraphicFramePr>
          <xdr:xfrm>
            <a:off x="0" y="0"/>
            <a:ext cx="0" cy="0"/>
          </xdr:xfrm>
          <a:graphic>
            <a:graphicData uri="http://schemas.microsoft.com/office/drawing/2010/slicer">
              <sle:slicer xmlns:sle="http://schemas.microsoft.com/office/drawing/2010/slicer" name="Team Members"/>
            </a:graphicData>
          </a:graphic>
        </xdr:graphicFrame>
      </mc:Choice>
      <mc:Fallback xmlns="">
        <xdr:sp macro="" textlink="">
          <xdr:nvSpPr>
            <xdr:cNvPr id="0" name=""/>
            <xdr:cNvSpPr>
              <a:spLocks noTextEdit="1"/>
            </xdr:cNvSpPr>
          </xdr:nvSpPr>
          <xdr:spPr>
            <a:xfrm>
              <a:off x="20926425" y="2143125"/>
              <a:ext cx="1828800" cy="52292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OL_FAMILY" xr10:uid="{98AE5F4B-7361-462B-89D4-23BE4B56AE4A}" sourceName="CONTROL_FAMILY">
  <extLst>
    <x:ext xmlns:x15="http://schemas.microsoft.com/office/spreadsheetml/2010/11/main" uri="{2F2917AC-EB37-4324-AD4E-5DD8C200BD13}">
      <x15:tableSlicerCache tableId="10"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Members" xr10:uid="{A97EA264-8CC6-44C8-8F88-7C2D1F34CF0C}" sourceName="Team Members">
  <extLst>
    <x:ext xmlns:x15="http://schemas.microsoft.com/office/spreadsheetml/2010/11/main" uri="{2F2917AC-EB37-4324-AD4E-5DD8C200BD13}">
      <x15:tableSlicerCache tableId="10"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ter_Family" xr10:uid="{8F00EC56-1782-42FE-98F3-764F8DE1B319}" sourceName="Filter_Family">
  <extLst>
    <x:ext xmlns:x15="http://schemas.microsoft.com/office/spreadsheetml/2010/11/main" uri="{2F2917AC-EB37-4324-AD4E-5DD8C200BD13}">
      <x15:tableSlicerCache tableId="9"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65217A19-FFC5-48E8-A972-04AFA4B60EAF}" sourceName="Status">
  <extLst>
    <x:ext xmlns:x15="http://schemas.microsoft.com/office/spreadsheetml/2010/11/main" uri="{2F2917AC-EB37-4324-AD4E-5DD8C200BD13}">
      <x15:tableSlicerCache tableId="9"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ter_Family" xr10:uid="{948E056E-1170-4913-A07D-DA677C782DD1}" cache="Slicer_Filter_Family" caption="Family" rowHeight="241300"/>
  <slicer name="Status" xr10:uid="{907B81EF-AAFA-4D66-B544-F7EEF305AC88}" cache="Slicer_Status" caption="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ROL_FAMILY" xr10:uid="{F9FAB62C-3DF2-4AF7-9781-E81BA4D0C854}" cache="Slicer_CONTROL_FAMILY" caption="Control Family" rowHeight="241300"/>
  <slicer name="Team Members" xr10:uid="{8A929A66-97E9-47EC-A6C8-BF9B425037C1}" cache="Slicer_Team_Members" caption="Team Member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1129C3-6F6B-4CDC-86CF-06630BD07FAB}" name="CR_ConImpStat" displayName="CR_ConImpStat" ref="A3:G10" totalsRowShown="0" headerRowDxfId="21">
  <autoFilter ref="A3:G10" xr:uid="{701129C3-6F6B-4CDC-86CF-06630BD07FAB}">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3933D7C2-A09E-47E0-A0A3-DDB8D239C723}" name="Control Family"/>
    <tableColumn id="2" xr3:uid="{79B9397C-86B2-4198-B76E-9EF2709F16EF}" name="Not Addressed"/>
    <tableColumn id="3" xr3:uid="{A84DD0E2-D747-40DB-8E92-64196E8D8252}" name="Planned"/>
    <tableColumn id="4" xr3:uid="{0FFBC8A2-79E3-4DA5-BCCF-337039A394B9}" name="In Progress"/>
    <tableColumn id="5" xr3:uid="{9E2D4A3E-CB8F-4916-A4E0-12997E890708}" name="Implemented"/>
    <tableColumn id="6" xr3:uid="{46ED5B60-FAFF-4588-9040-AA8D97515DCE}" name="Risk Accepted"/>
    <tableColumn id="7" xr3:uid="{998AF212-A515-443B-9EB3-D15814558A87}" name="Total" dataDxfId="20"/>
  </tableColumns>
  <tableStyleInfo name="TableStyleDark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21523F-FE1E-43CF-8C52-238B85E2A07D}" name="ControlStatuses" displayName="ControlStatuses" ref="A1:A6" totalsRowShown="0" headerRowDxfId="0">
  <autoFilter ref="A1:A6" xr:uid="{8B21523F-FE1E-43CF-8C52-238B85E2A07D}"/>
  <tableColumns count="1">
    <tableColumn id="1" xr3:uid="{E99CB85F-178B-4B23-B0B5-31935D668E45}" name="Control Status"/>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949A970-45ED-4F17-835F-641F78644D15}" name="ExaminationMethods" displayName="ExaminationMethods" ref="C1:C4" totalsRowShown="0">
  <autoFilter ref="C1:C4" xr:uid="{F949A970-45ED-4F17-835F-641F78644D15}"/>
  <tableColumns count="1">
    <tableColumn id="1" xr3:uid="{2EFAE8B6-008C-4935-BAEF-E2B031045ECD}" name="Examination Methods"/>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F8B7D0-C59A-4293-9AB1-769F810504FB}" name="ControlTypes" displayName="ControlTypes" ref="E1:E6" totalsRowShown="0">
  <autoFilter ref="E1:E6" xr:uid="{4FF8B7D0-C59A-4293-9AB1-769F810504FB}"/>
  <tableColumns count="1">
    <tableColumn id="1" xr3:uid="{487B9377-2745-40B4-AB51-3D866E47C6F4}" name="Control Type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422CE2B-8E33-4F0B-A053-811541F9C518}" name="POAMStatusOptions" displayName="POAMStatusOptions" ref="H1:H3" totalsRowShown="0">
  <autoFilter ref="H1:H3" xr:uid="{C422CE2B-8E33-4F0B-A053-811541F9C518}"/>
  <tableColumns count="1">
    <tableColumn id="1" xr3:uid="{99EAF3B4-3632-4C90-AA7D-F839CA3992F0}" name="POAM Status"/>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11D2048-3C06-4888-A405-558092339C29}" name="WeaknessDetectorOptions" displayName="WeaknessDetectorOptions" ref="J1:J5" totalsRowShown="0">
  <autoFilter ref="J1:J5" xr:uid="{E11D2048-3C06-4888-A405-558092339C29}"/>
  <tableColumns count="1">
    <tableColumn id="1" xr3:uid="{12D298C0-7B96-463C-A71C-EA97B61B8248}" name="Weakness Detector"/>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95149D3-1393-4A2F-9DB8-39426E380CF8}" name="RiskCriticalityOptions" displayName="RiskCriticalityOptions" ref="L1:L6" totalsRowShown="0">
  <autoFilter ref="L1:L6" xr:uid="{A95149D3-1393-4A2F-9DB8-39426E380CF8}"/>
  <tableColumns count="1">
    <tableColumn id="1" xr3:uid="{951826B8-2132-4831-9FE1-ABC5616797CB}" name="Risk Criticality"/>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D90178-D534-4487-B9C0-0968BBBB9565}" name="AuditStatus" displayName="AuditStatus" ref="N1:N4" totalsRowShown="0">
  <autoFilter ref="N1:N4" xr:uid="{CED90178-D534-4487-B9C0-0968BBBB9565}"/>
  <tableColumns count="1">
    <tableColumn id="1" xr3:uid="{4BCBDD69-2C97-43C6-AB1A-FC607C50CDC8}" name="Audit Statu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E25D0F-A064-4EB1-8512-E5BC3CC9E4E9}" name="CR_ControlSource" displayName="CR_ControlSource" ref="A13:G20" totalsRowShown="0" headerRowDxfId="19">
  <autoFilter ref="A13:G20" xr:uid="{75E25D0F-A064-4EB1-8512-E5BC3CC9E4E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99617341-6E4B-4536-B806-536335177EF0}" name="Control Family"/>
    <tableColumn id="2" xr3:uid="{39FFFDBC-E467-450C-A402-5B7186E46307}" name="Inherited" dataDxfId="18"/>
    <tableColumn id="3" xr3:uid="{21B56E1B-007C-4C04-97B8-7A3FEA651922}" name="Inherited - AzureSSP" dataDxfId="17"/>
    <tableColumn id="4" xr3:uid="{238C8B38-3B31-45E6-A10E-B48BD6A8EBD1}" name="Inherited - Org ISSP" dataDxfId="16"/>
    <tableColumn id="5" xr3:uid="{19F63DB8-6717-444A-A1BA-9C7AB40A41FF}" name="Hybrid" dataDxfId="15"/>
    <tableColumn id="6" xr3:uid="{9198D207-4FF8-478E-A73D-83C692ED7C31}" name="System Specific" dataDxfId="14"/>
    <tableColumn id="7" xr3:uid="{4C16C8C4-AF7C-40D3-91A9-BDC74446DEC0}" name="Total" dataDxfId="13"/>
  </tableColumns>
  <tableStyleInfo name="TableStyleDark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219C9E-7332-45B8-8F8C-4151A0A70575}" name="cr_ControlAuditStatus" displayName="cr_ControlAuditStatus" ref="J3:N10" totalsRowShown="0" headerRowDxfId="12">
  <autoFilter ref="J3:N10" xr:uid="{29219C9E-7332-45B8-8F8C-4151A0A70575}">
    <filterColumn colId="0" hiddenButton="1"/>
    <filterColumn colId="1" hiddenButton="1"/>
    <filterColumn colId="2" hiddenButton="1"/>
    <filterColumn colId="3" hiddenButton="1"/>
    <filterColumn colId="4" hiddenButton="1"/>
  </autoFilter>
  <tableColumns count="5">
    <tableColumn id="1" xr3:uid="{86CA1952-CA3A-4139-8A49-C97066626FE0}" name="Control Family"/>
    <tableColumn id="2" xr3:uid="{57FCC598-3490-4DB8-BCC5-4165CA843E98}" name="Met"/>
    <tableColumn id="3" xr3:uid="{E11120F3-5D5B-4C99-B86E-3EF7117A613D}" name="Not Met"/>
    <tableColumn id="4" xr3:uid="{BC6B450F-48E0-43C5-ACA2-7739DD9BD70C}" name="Not Applicable"/>
    <tableColumn id="7" xr3:uid="{CD4C6E55-76D4-4977-8492-8478930EFB2E}" name="Total" dataDxfId="11"/>
  </tableColumns>
  <tableStyleInfo name="TableStyleDark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933A1F8A-C7BB-4E9E-98BE-ED95ADC02425}" name="POAMReporting" displayName="POAMReporting" ref="J15:K18" headerRowCount="0" totalsRowShown="0">
  <tableColumns count="2">
    <tableColumn id="1" xr3:uid="{23B6ACD7-2659-4625-B1C2-8915CF115092}" name="Column1"/>
    <tableColumn id="2" xr3:uid="{79B5EA2B-8A24-4F04-9963-599A7568B609}" name="Column2"/>
  </tableColumns>
  <tableStyleInfo name="TableStyleDark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8EA65B9-A847-4B76-9C6E-64CA64A03778}" name="ControlImplementation" displayName="ControlImplementation" ref="A17:K40" totalsRowShown="0" headerRowDxfId="10" tableBorderDxfId="9">
  <autoFilter ref="A17:K40" xr:uid="{C8EA65B9-A847-4B76-9C6E-64CA64A03778}"/>
  <tableColumns count="11">
    <tableColumn id="1" xr3:uid="{3392B7BB-664C-451F-8B58-BDFA30DF8A08}" name="Sort_Order"/>
    <tableColumn id="2" xr3:uid="{9CE33FB5-120F-42D7-A5BE-E38B34EDEA7B}" name="Filter_Family"/>
    <tableColumn id="3" xr3:uid="{A9B5EAE6-EB7B-4492-ACF7-D5749CAEA952}" name="Family" dataDxfId="8"/>
    <tableColumn id="4" xr3:uid="{3F146A18-C679-4D84-9957-A5C2B475ACEB}" name="Requirement"/>
    <tableColumn id="5" xr3:uid="{7FD54F1D-EF41-4D29-8764-D8F6D3979E76}" name="ID"/>
    <tableColumn id="6" xr3:uid="{3E87FEA5-7BEC-4A43-9255-3364A8D4B507}" name="Control Requirement"/>
    <tableColumn id="7" xr3:uid="{B1F8DFEC-642F-43BE-BCC2-4624A7A02C76}" name="Implementation Text"/>
    <tableColumn id="8" xr3:uid="{67239FA2-4C5B-41AA-9E97-0D955F9DC480}" name="Column5"/>
    <tableColumn id="9" xr3:uid="{B8AAC346-4BF5-48C3-B648-2E9FDD8E242D}" name="Control Type"/>
    <tableColumn id="10" xr3:uid="{52814D9E-80E6-4E45-8F49-C26B84DAA20F}" name="Column1"/>
    <tableColumn id="11" xr3:uid="{3C4E488D-3100-494B-9FC0-BBC139FBDBC7}" name="Statu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E0D1B6F-E001-4104-96FA-7EB29BB2CCD6}" name="ControlAudit" displayName="ControlAudit" ref="A17:P40" totalsRowShown="0" headerRowDxfId="7">
  <autoFilter ref="A17:P40" xr:uid="{1E0D1B6F-E001-4104-96FA-7EB29BB2CCD6}"/>
  <tableColumns count="16">
    <tableColumn id="1" xr3:uid="{05642FE0-C2A2-4EF4-9F74-8C1EAB2DF954}" name="Sort"/>
    <tableColumn id="2" xr3:uid="{26C1418F-2DC4-47FD-8A50-A94F9F33FA8D}" name="CONTROL_FAMILY"/>
    <tableColumn id="3" xr3:uid="{6DA38F96-59F5-44DC-B8AF-18D03573A7CD}" name="Family" dataDxfId="6"/>
    <tableColumn id="4" xr3:uid="{F09344BF-7C3F-4F1C-A708-B2BD30E78700}" name="Requirement"/>
    <tableColumn id="5" xr3:uid="{03DE1AE5-FB55-464C-B958-4C59EE9798E8}" name="ID"/>
    <tableColumn id="6" xr3:uid="{3F358BA0-8D7C-4A46-9CC2-DB8BEAB539C5}" name="Implementation Text" dataDxfId="5"/>
    <tableColumn id="7" xr3:uid="{D1B108CA-DCDC-4E48-98E6-E33A48145A34}" name="Column1" dataDxfId="4"/>
    <tableColumn id="8" xr3:uid="{AA2BC775-DBCC-430D-AD9F-D7CD44F218B4}" name="Team Members"/>
    <tableColumn id="9" xr3:uid="{273FB584-AD08-407A-BDC1-3548BBCC487D}" name="Column2"/>
    <tableColumn id="10" xr3:uid="{5F2D4813-FD22-4CF9-BB43-ACD43FE5773D}" name="Audit Method"/>
    <tableColumn id="15" xr3:uid="{2311E128-6C7B-4AEF-B536-70EE3A630B7E}" name="Column3"/>
    <tableColumn id="14" xr3:uid="{82A0B434-DDDD-49A5-942E-A8E6C94E281B}" name="Status"/>
    <tableColumn id="16" xr3:uid="{559784CC-79F0-46C1-9130-06F9E77BA602}" name="Examine"/>
    <tableColumn id="13" xr3:uid="{8BF061AC-B1D6-4C05-8409-469AC87AED2C}" name="Interview"/>
    <tableColumn id="11" xr3:uid="{2ED224C6-9ECF-4137-AE20-1CE8725D0C6D}" name="Test"/>
    <tableColumn id="12" xr3:uid="{D389CE2E-AEDC-4754-B33E-12357F642466}" name="Artifa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E556B76-3972-4FFF-B047-46F05D8F99B7}" name="POAMRegister" displayName="POAMRegister" ref="C17:L33" totalsRowShown="0" headerRowDxfId="3">
  <autoFilter ref="C17:L33" xr:uid="{9E556B76-3972-4FFF-B047-46F05D8F99B7}"/>
  <tableColumns count="10">
    <tableColumn id="1" xr3:uid="{A7378B7D-E05E-40C0-937E-20B8D7A085DF}" name="Status" dataDxfId="2"/>
    <tableColumn id="2" xr3:uid="{6FB43644-7442-4291-9852-0EBF760F6265}" name="POA&amp;M ID"/>
    <tableColumn id="3" xr3:uid="{BF2020D5-B72C-4659-B217-E5E9319BEE00}" name="Control"/>
    <tableColumn id="4" xr3:uid="{CC006EF9-CA25-45FD-B3AE-39FB78F2548A}" name="Issue"/>
    <tableColumn id="5" xr3:uid="{C4E4AC5E-E960-4B3C-8F84-FC07895C3911}" name="Source"/>
    <tableColumn id="6" xr3:uid="{29E3CE35-8494-40FF-A9D1-91D6D711C5A5}" name="Risk"/>
    <tableColumn id="7" xr3:uid="{EEA436DC-3426-4DBD-955D-D5611BFF5645}" name="ID Date"/>
    <tableColumn id="8" xr3:uid="{7A84294E-937C-448D-B801-A060A9367360}" name="Remediation Plan"/>
    <tableColumn id="9" xr3:uid="{D0C55969-7382-41F9-BB52-36A437997E3E}" name="Completion Date"/>
    <tableColumn id="10" xr3:uid="{B1E7F2C6-9F32-4DAA-A6BE-D8588645B4B9}" name="Supporting Documentatio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A42696A-416B-4A53-B600-9B174F0EF251}" name="TeamMembers" displayName="TeamMembers" ref="A1:A4" totalsRowShown="0">
  <autoFilter ref="A1:A4" xr:uid="{7A42696A-416B-4A53-B600-9B174F0EF251}"/>
  <tableColumns count="1">
    <tableColumn id="1" xr3:uid="{8B3BDE40-A7F5-49C7-9006-C14212FBD2D1}" name="Team Member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105D16-81E9-477B-852D-73964653A21C}" name="Fips199" displayName="Fips199" ref="A8:D12" totalsRowShown="0" headerRowDxfId="1">
  <autoFilter ref="A8:D12" xr:uid="{66105D16-81E9-477B-852D-73964653A21C}"/>
  <tableColumns count="4">
    <tableColumn id="1" xr3:uid="{24926A2E-C2A4-44AF-8DE5-B7E462058411}" name="Category"/>
    <tableColumn id="2" xr3:uid="{2B58E378-0093-4A99-8665-E5FC1D035B84}" name="Low"/>
    <tableColumn id="3" xr3:uid="{E899A21D-DD2A-43B3-8B07-1C5CF3E3405E}" name="Medium"/>
    <tableColumn id="4" xr3:uid="{84FC4DAF-B98B-445D-9BE8-1E83E0CFD5E4}" name="High"/>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iscord.gg/pVzGfgSU" TargetMode="External"/><Relationship Id="rId2" Type="http://schemas.openxmlformats.org/officeDocument/2006/relationships/hyperlink" Target="http://creativecommons.org/licenses/by-sa/4.0/?ref=chooser-v1" TargetMode="External"/><Relationship Id="rId1" Type="http://schemas.openxmlformats.org/officeDocument/2006/relationships/hyperlink" Target="https://www.conquestsecurity.com/" TargetMode="External"/><Relationship Id="rId6" Type="http://schemas.openxmlformats.org/officeDocument/2006/relationships/printerSettings" Target="../printerSettings/printerSettings1.bin"/><Relationship Id="rId5" Type="http://schemas.openxmlformats.org/officeDocument/2006/relationships/hyperlink" Target="https://www.conquestsecurity.com/contact-us/" TargetMode="External"/><Relationship Id="rId4" Type="http://schemas.openxmlformats.org/officeDocument/2006/relationships/hyperlink" Target="https://www.conquestsecurity.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8" Type="http://schemas.openxmlformats.org/officeDocument/2006/relationships/table" Target="../tables/table16.xml"/><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table" Target="../tables/table10.xml"/><Relationship Id="rId1" Type="http://schemas.openxmlformats.org/officeDocument/2006/relationships/printerSettings" Target="../printerSettings/printerSettings5.bin"/><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568EC-CF45-4047-BE16-F262E19F07D6}">
  <dimension ref="A1:B27"/>
  <sheetViews>
    <sheetView tabSelected="1" workbookViewId="0">
      <selection activeCell="A2" sqref="A2"/>
    </sheetView>
  </sheetViews>
  <sheetFormatPr defaultRowHeight="15" x14ac:dyDescent="0.25"/>
  <cols>
    <col min="1" max="1" width="18.7109375" style="47" customWidth="1"/>
    <col min="2" max="2" width="192.28515625" style="47" customWidth="1"/>
    <col min="3" max="16384" width="9.140625" style="47"/>
  </cols>
  <sheetData>
    <row r="1" spans="1:2" ht="36" customHeight="1" x14ac:dyDescent="0.45">
      <c r="A1" s="53" t="s">
        <v>174</v>
      </c>
      <c r="B1" s="53"/>
    </row>
    <row r="2" spans="1:2" x14ac:dyDescent="0.25">
      <c r="A2" s="48" t="s">
        <v>25</v>
      </c>
      <c r="B2" s="49">
        <v>1.1000000000000001</v>
      </c>
    </row>
    <row r="3" spans="1:2" x14ac:dyDescent="0.25">
      <c r="A3" s="48" t="s">
        <v>26</v>
      </c>
      <c r="B3" s="48" t="s">
        <v>20</v>
      </c>
    </row>
    <row r="4" spans="1:2" x14ac:dyDescent="0.25">
      <c r="A4" s="48" t="s">
        <v>24</v>
      </c>
      <c r="B4" s="50" t="s">
        <v>165</v>
      </c>
    </row>
    <row r="5" spans="1:2" x14ac:dyDescent="0.25">
      <c r="A5" s="48" t="s">
        <v>21</v>
      </c>
      <c r="B5" s="50" t="s">
        <v>166</v>
      </c>
    </row>
    <row r="6" spans="1:2" x14ac:dyDescent="0.25">
      <c r="A6" s="48" t="s">
        <v>27</v>
      </c>
      <c r="B6" s="48" t="s">
        <v>23</v>
      </c>
    </row>
    <row r="8" spans="1:2" x14ac:dyDescent="0.25">
      <c r="A8" s="48" t="s">
        <v>167</v>
      </c>
      <c r="B8" s="50" t="s">
        <v>168</v>
      </c>
    </row>
    <row r="9" spans="1:2" x14ac:dyDescent="0.25">
      <c r="A9" s="48" t="s">
        <v>169</v>
      </c>
      <c r="B9" s="50" t="s">
        <v>170</v>
      </c>
    </row>
    <row r="10" spans="1:2" x14ac:dyDescent="0.25">
      <c r="A10" s="48" t="s">
        <v>171</v>
      </c>
      <c r="B10" s="51" t="s">
        <v>172</v>
      </c>
    </row>
    <row r="27" spans="2:2" x14ac:dyDescent="0.25">
      <c r="B27" s="47" t="s">
        <v>173</v>
      </c>
    </row>
  </sheetData>
  <mergeCells count="1">
    <mergeCell ref="A1:B1"/>
  </mergeCells>
  <hyperlinks>
    <hyperlink ref="B5" r:id="rId1" xr:uid="{2F7CA586-9BB9-43FF-8FB4-8F1FEC6847AB}"/>
    <hyperlink ref="B4" r:id="rId2" display="Attribution-ShareAlike 4.0 International" xr:uid="{A55941A6-C760-4923-8B03-516BC08D3502}"/>
    <hyperlink ref="B8" r:id="rId3" xr:uid="{076CD5A6-C6D4-4838-8178-3179EE0FD053}"/>
    <hyperlink ref="B9" r:id="rId4" xr:uid="{5C55503D-2578-4787-88B0-EFB0B784BAFB}"/>
    <hyperlink ref="B10" r:id="rId5" display="https://www.conquestsecurity.com/contact-us/" xr:uid="{2765B6DC-10C9-4CB8-9B4C-B4ABEEEB4054}"/>
  </hyperlink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0ECEC-F65F-44E9-ADC5-0A898C658ECD}">
  <dimension ref="C2:M24"/>
  <sheetViews>
    <sheetView workbookViewId="0">
      <selection activeCell="K25" sqref="K25"/>
    </sheetView>
  </sheetViews>
  <sheetFormatPr defaultRowHeight="15" x14ac:dyDescent="0.25"/>
  <cols>
    <col min="5" max="5" width="11.28515625" bestFit="1" customWidth="1"/>
    <col min="6" max="6" width="13.7109375" bestFit="1" customWidth="1"/>
    <col min="7" max="9" width="13.85546875" bestFit="1" customWidth="1"/>
    <col min="10" max="13" width="16.28515625" bestFit="1" customWidth="1"/>
    <col min="14" max="14" width="11.28515625" bestFit="1" customWidth="1"/>
  </cols>
  <sheetData>
    <row r="2" spans="3:13" x14ac:dyDescent="0.25">
      <c r="C2" s="54" t="s">
        <v>91</v>
      </c>
      <c r="D2" s="54"/>
      <c r="E2" s="54"/>
      <c r="F2" s="54"/>
      <c r="G2" s="54"/>
      <c r="H2" s="54"/>
      <c r="I2" s="54"/>
      <c r="J2" s="54"/>
      <c r="K2" s="54"/>
      <c r="L2" s="54"/>
      <c r="M2" s="54"/>
    </row>
    <row r="3" spans="3:13" x14ac:dyDescent="0.25">
      <c r="C3" s="54"/>
      <c r="D3" s="54"/>
      <c r="E3" s="54"/>
      <c r="F3" s="54"/>
      <c r="G3" s="54"/>
      <c r="H3" s="54"/>
      <c r="I3" s="54"/>
      <c r="J3" s="54"/>
      <c r="K3" s="54"/>
      <c r="L3" s="54"/>
      <c r="M3" s="54"/>
    </row>
    <row r="24" spans="11:11" x14ac:dyDescent="0.25">
      <c r="K24" t="s">
        <v>119</v>
      </c>
    </row>
  </sheetData>
  <mergeCells count="1">
    <mergeCell ref="C2:M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D5299-D840-4829-91CF-642B349C80C8}">
  <dimension ref="A2:N20"/>
  <sheetViews>
    <sheetView workbookViewId="0">
      <selection activeCell="M16" sqref="M16"/>
    </sheetView>
  </sheetViews>
  <sheetFormatPr defaultRowHeight="15" x14ac:dyDescent="0.25"/>
  <cols>
    <col min="1" max="1" width="46.140625" customWidth="1"/>
    <col min="2" max="7" width="21" customWidth="1"/>
    <col min="10" max="10" width="37" bestFit="1" customWidth="1"/>
    <col min="11" max="14" width="14.42578125" customWidth="1"/>
  </cols>
  <sheetData>
    <row r="2" spans="1:14" ht="21" x14ac:dyDescent="0.35">
      <c r="A2" s="55" t="s">
        <v>90</v>
      </c>
      <c r="B2" s="55"/>
      <c r="C2" s="55"/>
      <c r="D2" s="55"/>
      <c r="E2" s="55"/>
      <c r="F2" s="55"/>
      <c r="G2" s="55"/>
      <c r="J2" s="55" t="s">
        <v>87</v>
      </c>
      <c r="K2" s="55"/>
      <c r="L2" s="55"/>
      <c r="M2" s="55"/>
    </row>
    <row r="3" spans="1:14" x14ac:dyDescent="0.25">
      <c r="A3" s="4" t="s">
        <v>0</v>
      </c>
      <c r="B3" s="3" t="s">
        <v>48</v>
      </c>
      <c r="C3" s="3" t="s">
        <v>46</v>
      </c>
      <c r="D3" s="3" t="s">
        <v>47</v>
      </c>
      <c r="E3" s="3" t="s">
        <v>45</v>
      </c>
      <c r="F3" s="3" t="s">
        <v>49</v>
      </c>
      <c r="G3" s="3" t="s">
        <v>88</v>
      </c>
      <c r="J3" s="4" t="s">
        <v>0</v>
      </c>
      <c r="K3" s="3" t="s">
        <v>175</v>
      </c>
      <c r="L3" s="3" t="s">
        <v>176</v>
      </c>
      <c r="M3" s="3" t="s">
        <v>177</v>
      </c>
      <c r="N3" s="3" t="s">
        <v>88</v>
      </c>
    </row>
    <row r="4" spans="1:14" x14ac:dyDescent="0.25">
      <c r="A4" t="s">
        <v>7</v>
      </c>
      <c r="B4" s="10">
        <f>COUNTIFS('ControlImplementation'!$K$18:$K$40,"="&amp;B$3,'ControlImplementation'!$B$18:$B$40,"="&amp;$A4)</f>
        <v>4</v>
      </c>
      <c r="C4" s="10">
        <f>COUNTIFS('ControlImplementation'!$K$18:$K$40,"="&amp;C$3,'ControlImplementation'!$B$18:$B$40,"="&amp;$A4)</f>
        <v>0</v>
      </c>
      <c r="D4" s="10">
        <f>COUNTIFS('ControlImplementation'!$K$18:$K$40,"="&amp;D$3,'ControlImplementation'!$B$18:$B$40,"="&amp;$A4)</f>
        <v>0</v>
      </c>
      <c r="E4" s="10">
        <f>COUNTIFS('ControlImplementation'!$K$18:$K$40,"="&amp;E$3,'ControlImplementation'!$B$18:$B$40,"="&amp;$A4)</f>
        <v>0</v>
      </c>
      <c r="F4" s="10">
        <f>COUNTIFS('ControlImplementation'!$K$18:$K$40,"="&amp;F$3,'ControlImplementation'!$B$18:$B$40,"="&amp;$A4)</f>
        <v>0</v>
      </c>
      <c r="G4" s="23">
        <f>SUM(B4:F4)</f>
        <v>4</v>
      </c>
      <c r="J4" t="s">
        <v>7</v>
      </c>
      <c r="K4">
        <f>COUNTIFS('Audit Worksheet'!$L$18:$L$40,"="&amp;K$3,'Audit Worksheet'!$B$18:$B$40,"="&amp;$J4)</f>
        <v>0</v>
      </c>
      <c r="L4">
        <f>COUNTIFS('Audit Worksheet'!$L$18:$L$40,"="&amp;L$3,'Audit Worksheet'!$B$18:$B$40,"="&amp;$J4)</f>
        <v>4</v>
      </c>
      <c r="M4">
        <f>COUNTIFS('Audit Worksheet'!$L$18:$L$40,"="&amp;M$3,'Audit Worksheet'!$B$18:$B$40,"="&amp;$J4)</f>
        <v>0</v>
      </c>
      <c r="N4" s="22">
        <f t="shared" ref="N4:N9" si="0">SUM(K4:M4)</f>
        <v>4</v>
      </c>
    </row>
    <row r="5" spans="1:14" x14ac:dyDescent="0.25">
      <c r="A5" t="s">
        <v>10</v>
      </c>
      <c r="B5" s="10">
        <f>COUNTIFS('ControlImplementation'!$K$18:$K$40,"="&amp;B$3,'ControlImplementation'!$B$18:$B$40,"="&amp;$A5)</f>
        <v>2</v>
      </c>
      <c r="C5" s="10">
        <f>COUNTIFS('ControlImplementation'!$K$18:$K$40,"="&amp;C$3,'ControlImplementation'!$B$18:$B$40,"="&amp;$A5)</f>
        <v>0</v>
      </c>
      <c r="D5" s="10">
        <f>COUNTIFS('ControlImplementation'!$K$18:$K$40,"="&amp;D$3,'ControlImplementation'!$B$18:$B$40,"="&amp;$A5)</f>
        <v>0</v>
      </c>
      <c r="E5" s="10">
        <f>COUNTIFS('ControlImplementation'!$K$18:$K$40,"="&amp;E$3,'ControlImplementation'!$B$18:$B$40,"="&amp;$A5)</f>
        <v>0</v>
      </c>
      <c r="F5" s="10">
        <f>COUNTIFS('ControlImplementation'!$K$18:$K$40,"="&amp;F$3,'ControlImplementation'!$B$18:$B$40,"="&amp;$A5)</f>
        <v>0</v>
      </c>
      <c r="G5" s="23">
        <f t="shared" ref="G5:G9" si="1">SUM(B5:F5)</f>
        <v>2</v>
      </c>
      <c r="J5" t="s">
        <v>10</v>
      </c>
      <c r="K5">
        <f>COUNTIFS('Audit Worksheet'!$L$18:$L$40,"="&amp;K$3,'Audit Worksheet'!$B$18:$B$40,"="&amp;$J5)</f>
        <v>0</v>
      </c>
      <c r="L5">
        <f>COUNTIFS('Audit Worksheet'!$L$18:$L$40,"="&amp;L$3,'Audit Worksheet'!$B$18:$B$40,"="&amp;$J5)</f>
        <v>2</v>
      </c>
      <c r="M5">
        <f>COUNTIFS('Audit Worksheet'!$L$18:$L$40,"="&amp;M$3,'Audit Worksheet'!$B$18:$B$40,"="&amp;$J5)</f>
        <v>0</v>
      </c>
      <c r="N5" s="22">
        <f t="shared" si="0"/>
        <v>2</v>
      </c>
    </row>
    <row r="6" spans="1:14" x14ac:dyDescent="0.25">
      <c r="A6" t="s">
        <v>11</v>
      </c>
      <c r="B6" s="10">
        <f>COUNTIFS('ControlImplementation'!$K$18:$K$40,"="&amp;B$3,'ControlImplementation'!$B$18:$B$40,"="&amp;$A6)</f>
        <v>1</v>
      </c>
      <c r="C6" s="10">
        <f>COUNTIFS('ControlImplementation'!$K$18:$K$40,"="&amp;C$3,'ControlImplementation'!$B$18:$B$40,"="&amp;$A6)</f>
        <v>0</v>
      </c>
      <c r="D6" s="10">
        <f>COUNTIFS('ControlImplementation'!$K$18:$K$40,"="&amp;D$3,'ControlImplementation'!$B$18:$B$40,"="&amp;$A6)</f>
        <v>0</v>
      </c>
      <c r="E6" s="10">
        <f>COUNTIFS('ControlImplementation'!$K$18:$K$40,"="&amp;E$3,'ControlImplementation'!$B$18:$B$40,"="&amp;$A6)</f>
        <v>0</v>
      </c>
      <c r="F6" s="10">
        <f>COUNTIFS('ControlImplementation'!$K$18:$K$40,"="&amp;F$3,'ControlImplementation'!$B$18:$B$40,"="&amp;$A6)</f>
        <v>0</v>
      </c>
      <c r="G6" s="23">
        <f t="shared" si="1"/>
        <v>1</v>
      </c>
      <c r="J6" t="s">
        <v>11</v>
      </c>
      <c r="K6">
        <f>COUNTIFS('Audit Worksheet'!$L$18:$L$40,"="&amp;K$3,'Audit Worksheet'!$B$18:$B$40,"="&amp;$J6)</f>
        <v>0</v>
      </c>
      <c r="L6">
        <f>COUNTIFS('Audit Worksheet'!$L$18:$L$40,"="&amp;L$3,'Audit Worksheet'!$B$18:$B$40,"="&amp;$J6)</f>
        <v>1</v>
      </c>
      <c r="M6">
        <f>COUNTIFS('Audit Worksheet'!$L$18:$L$40,"="&amp;M$3,'Audit Worksheet'!$B$18:$B$40,"="&amp;$J6)</f>
        <v>0</v>
      </c>
      <c r="N6" s="22">
        <f t="shared" si="0"/>
        <v>1</v>
      </c>
    </row>
    <row r="7" spans="1:14" x14ac:dyDescent="0.25">
      <c r="A7" t="s">
        <v>12</v>
      </c>
      <c r="B7" s="10">
        <f>COUNTIFS('ControlImplementation'!$K$18:$K$40,"="&amp;B$3,'ControlImplementation'!$B$18:$B$40,"="&amp;$A7)</f>
        <v>4</v>
      </c>
      <c r="C7" s="10">
        <f>COUNTIFS('ControlImplementation'!$K$18:$K$40,"="&amp;C$3,'ControlImplementation'!$B$18:$B$40,"="&amp;$A7)</f>
        <v>0</v>
      </c>
      <c r="D7" s="10">
        <f>COUNTIFS('ControlImplementation'!$K$18:$K$40,"="&amp;D$3,'ControlImplementation'!$B$18:$B$40,"="&amp;$A7)</f>
        <v>0</v>
      </c>
      <c r="E7" s="10">
        <f>COUNTIFS('ControlImplementation'!$K$18:$K$40,"="&amp;E$3,'ControlImplementation'!$B$18:$B$40,"="&amp;$A7)</f>
        <v>0</v>
      </c>
      <c r="F7" s="10">
        <f>COUNTIFS('ControlImplementation'!$K$18:$K$40,"="&amp;F$3,'ControlImplementation'!$B$18:$B$40,"="&amp;$A7)</f>
        <v>0</v>
      </c>
      <c r="G7" s="23">
        <f t="shared" si="1"/>
        <v>4</v>
      </c>
      <c r="J7" t="s">
        <v>12</v>
      </c>
      <c r="K7">
        <f>COUNTIFS('Audit Worksheet'!$L$18:$L$40,"="&amp;K$3,'Audit Worksheet'!$B$18:$B$40,"="&amp;$J7)</f>
        <v>0</v>
      </c>
      <c r="L7">
        <f>COUNTIFS('Audit Worksheet'!$L$18:$L$40,"="&amp;L$3,'Audit Worksheet'!$B$18:$B$40,"="&amp;$J7)</f>
        <v>4</v>
      </c>
      <c r="M7">
        <f>COUNTIFS('Audit Worksheet'!$L$18:$L$40,"="&amp;M$3,'Audit Worksheet'!$B$18:$B$40,"="&amp;$J7)</f>
        <v>0</v>
      </c>
      <c r="N7" s="22">
        <f t="shared" si="0"/>
        <v>4</v>
      </c>
    </row>
    <row r="8" spans="1:14" x14ac:dyDescent="0.25">
      <c r="A8" t="s">
        <v>18</v>
      </c>
      <c r="B8" s="10">
        <f>COUNTIFS('ControlImplementation'!$K$18:$K$40,"="&amp;B$3,'ControlImplementation'!$B$18:$B$40,"="&amp;$A8)</f>
        <v>2</v>
      </c>
      <c r="C8" s="10">
        <f>COUNTIFS('ControlImplementation'!$K$18:$K$40,"="&amp;C$3,'ControlImplementation'!$B$18:$B$40,"="&amp;$A8)</f>
        <v>0</v>
      </c>
      <c r="D8" s="10">
        <f>COUNTIFS('ControlImplementation'!$K$18:$K$40,"="&amp;D$3,'ControlImplementation'!$B$18:$B$40,"="&amp;$A8)</f>
        <v>0</v>
      </c>
      <c r="E8" s="10">
        <f>COUNTIFS('ControlImplementation'!$K$18:$K$40,"="&amp;E$3,'ControlImplementation'!$B$18:$B$40,"="&amp;$A8)</f>
        <v>0</v>
      </c>
      <c r="F8" s="10">
        <f>COUNTIFS('ControlImplementation'!$K$18:$K$40,"="&amp;F$3,'ControlImplementation'!$B$18:$B$40,"="&amp;$A8)</f>
        <v>0</v>
      </c>
      <c r="G8" s="23">
        <f t="shared" si="1"/>
        <v>2</v>
      </c>
      <c r="J8" t="s">
        <v>18</v>
      </c>
      <c r="K8">
        <f>COUNTIFS('Audit Worksheet'!$L$18:$L$40,"="&amp;K$3,'Audit Worksheet'!$B$18:$B$40,"="&amp;$J8)</f>
        <v>0</v>
      </c>
      <c r="L8">
        <f>COUNTIFS('Audit Worksheet'!$L$18:$L$40,"="&amp;L$3,'Audit Worksheet'!$B$18:$B$40,"="&amp;$J8)</f>
        <v>2</v>
      </c>
      <c r="M8">
        <f>COUNTIFS('Audit Worksheet'!$L$18:$L$40,"="&amp;M$3,'Audit Worksheet'!$B$18:$B$40,"="&amp;$J8)</f>
        <v>0</v>
      </c>
      <c r="N8" s="22">
        <f t="shared" si="0"/>
        <v>2</v>
      </c>
    </row>
    <row r="9" spans="1:14" x14ac:dyDescent="0.25">
      <c r="A9" t="s">
        <v>19</v>
      </c>
      <c r="B9" s="10">
        <f>COUNTIFS('ControlImplementation'!$K$18:$K$40,"="&amp;B$3,'ControlImplementation'!$B$18:$B$40,"="&amp;$A9)</f>
        <v>4</v>
      </c>
      <c r="C9" s="10">
        <f>COUNTIFS('ControlImplementation'!$K$18:$K$40,"="&amp;C$3,'ControlImplementation'!$B$18:$B$40,"="&amp;$A9)</f>
        <v>0</v>
      </c>
      <c r="D9" s="10">
        <f>COUNTIFS('ControlImplementation'!$K$18:$K$40,"="&amp;D$3,'ControlImplementation'!$B$18:$B$40,"="&amp;$A9)</f>
        <v>0</v>
      </c>
      <c r="E9" s="10">
        <f>COUNTIFS('ControlImplementation'!$K$18:$K$40,"="&amp;E$3,'ControlImplementation'!$B$18:$B$40,"="&amp;$A9)</f>
        <v>0</v>
      </c>
      <c r="F9" s="10">
        <f>COUNTIFS('ControlImplementation'!$K$18:$K$40,"="&amp;F$3,'ControlImplementation'!$B$18:$B$40,"="&amp;$A9)</f>
        <v>0</v>
      </c>
      <c r="G9" s="23">
        <f t="shared" si="1"/>
        <v>4</v>
      </c>
      <c r="J9" t="s">
        <v>19</v>
      </c>
      <c r="K9">
        <f>COUNTIFS('Audit Worksheet'!$L$18:$L$40,"="&amp;K$3,'Audit Worksheet'!$B$18:$B$40,"="&amp;$J9)</f>
        <v>0</v>
      </c>
      <c r="L9">
        <f>COUNTIFS('Audit Worksheet'!$L$18:$L$40,"="&amp;L$3,'Audit Worksheet'!$B$18:$B$40,"="&amp;$J9)</f>
        <v>4</v>
      </c>
      <c r="M9">
        <f>COUNTIFS('Audit Worksheet'!$L$18:$L$40,"="&amp;M$3,'Audit Worksheet'!$B$18:$B$40,"="&amp;$J9)</f>
        <v>0</v>
      </c>
      <c r="N9" s="22">
        <f t="shared" si="0"/>
        <v>4</v>
      </c>
    </row>
    <row r="10" spans="1:14" x14ac:dyDescent="0.25">
      <c r="A10" s="22" t="s">
        <v>88</v>
      </c>
      <c r="B10" s="23">
        <f t="shared" ref="B10:G10" si="2">SUM(B4:B9)</f>
        <v>17</v>
      </c>
      <c r="C10" s="23">
        <f t="shared" si="2"/>
        <v>0</v>
      </c>
      <c r="D10" s="23">
        <f t="shared" si="2"/>
        <v>0</v>
      </c>
      <c r="E10" s="23">
        <f t="shared" si="2"/>
        <v>0</v>
      </c>
      <c r="F10" s="23">
        <f t="shared" si="2"/>
        <v>0</v>
      </c>
      <c r="G10" s="23">
        <f t="shared" si="2"/>
        <v>17</v>
      </c>
      <c r="J10" s="22" t="s">
        <v>88</v>
      </c>
      <c r="K10" s="22">
        <f t="shared" ref="K10:N10" si="3">SUM(K4:K9)</f>
        <v>0</v>
      </c>
      <c r="L10" s="22">
        <f t="shared" si="3"/>
        <v>17</v>
      </c>
      <c r="M10" s="22">
        <f t="shared" si="3"/>
        <v>0</v>
      </c>
      <c r="N10" s="22">
        <f t="shared" si="3"/>
        <v>17</v>
      </c>
    </row>
    <row r="12" spans="1:14" ht="21" x14ac:dyDescent="0.35">
      <c r="A12" s="55" t="s">
        <v>89</v>
      </c>
      <c r="B12" s="55"/>
      <c r="C12" s="55"/>
      <c r="D12" s="55"/>
      <c r="E12" s="55"/>
      <c r="F12" s="55"/>
      <c r="G12" s="55"/>
    </row>
    <row r="13" spans="1:14" ht="21" x14ac:dyDescent="0.35">
      <c r="A13" s="4" t="s">
        <v>0</v>
      </c>
      <c r="B13" s="4" t="s">
        <v>69</v>
      </c>
      <c r="C13" s="4" t="s">
        <v>85</v>
      </c>
      <c r="D13" s="4" t="s">
        <v>86</v>
      </c>
      <c r="E13" s="4" t="s">
        <v>70</v>
      </c>
      <c r="F13" s="4" t="s">
        <v>71</v>
      </c>
      <c r="G13" s="4" t="s">
        <v>88</v>
      </c>
      <c r="J13" s="55" t="s">
        <v>114</v>
      </c>
      <c r="K13" s="55"/>
      <c r="L13" s="55"/>
      <c r="M13" s="55"/>
      <c r="N13" s="55"/>
    </row>
    <row r="14" spans="1:14" x14ac:dyDescent="0.25">
      <c r="A14" t="s">
        <v>7</v>
      </c>
      <c r="B14" s="10">
        <f>COUNTIFS('ControlImplementation'!$I$18:$I$40,"="&amp;B$13,'ControlImplementation'!$B$18:$B$40,"="&amp;$A14)</f>
        <v>0</v>
      </c>
      <c r="C14" s="10">
        <f>COUNTIFS('ControlImplementation'!$I$18:$I$40,"="&amp;C$13,'ControlImplementation'!$B$18:$B$40,"="&amp;$A14)</f>
        <v>0</v>
      </c>
      <c r="D14" s="10">
        <f>COUNTIFS('ControlImplementation'!$I$18:$I$40,"="&amp;D$13,'ControlImplementation'!$B$18:$B$40,"="&amp;$A14)</f>
        <v>0</v>
      </c>
      <c r="E14" s="10">
        <f>COUNTIFS('ControlImplementation'!$I$18:$I$40,"="&amp;E$13,'ControlImplementation'!$B$18:$B$40,"="&amp;$A14)</f>
        <v>0</v>
      </c>
      <c r="F14" s="10">
        <f>COUNTIFS('ControlImplementation'!$I$18:$I$40,"="&amp;F$13,'ControlImplementation'!$B$18:$B$40,"="&amp;$A14)</f>
        <v>0</v>
      </c>
      <c r="G14" s="23">
        <f>SUM(B14:F14)</f>
        <v>0</v>
      </c>
    </row>
    <row r="15" spans="1:14" x14ac:dyDescent="0.25">
      <c r="A15" t="s">
        <v>10</v>
      </c>
      <c r="B15" s="10">
        <f>COUNTIFS('ControlImplementation'!$I$18:$I$40,"="&amp;B$13,'ControlImplementation'!$B$18:$B$40,"="&amp;$A15)</f>
        <v>0</v>
      </c>
      <c r="C15" s="10">
        <f>COUNTIFS('ControlImplementation'!$I$18:$I$40,"="&amp;C$13,'ControlImplementation'!$B$18:$B$40,"="&amp;$A15)</f>
        <v>0</v>
      </c>
      <c r="D15" s="10">
        <f>COUNTIFS('ControlImplementation'!$I$18:$I$40,"="&amp;D$13,'ControlImplementation'!$B$18:$B$40,"="&amp;$A15)</f>
        <v>0</v>
      </c>
      <c r="E15" s="10">
        <f>COUNTIFS('ControlImplementation'!$I$18:$I$40,"="&amp;E$13,'ControlImplementation'!$B$18:$B$40,"="&amp;$A15)</f>
        <v>0</v>
      </c>
      <c r="F15" s="10">
        <f>COUNTIFS('ControlImplementation'!$I$18:$I$40,"="&amp;F$13,'ControlImplementation'!$B$18:$B$40,"="&amp;$A15)</f>
        <v>0</v>
      </c>
      <c r="G15" s="23">
        <f t="shared" ref="G15:G19" si="4">SUM(B15:F15)</f>
        <v>0</v>
      </c>
      <c r="J15" t="s">
        <v>115</v>
      </c>
      <c r="K15">
        <f>COUNTIF(POAMRegister[Status],"="&amp;xValues!H2)</f>
        <v>0</v>
      </c>
    </row>
    <row r="16" spans="1:14" x14ac:dyDescent="0.25">
      <c r="A16" t="s">
        <v>11</v>
      </c>
      <c r="B16" s="10">
        <f>COUNTIFS('ControlImplementation'!$I$18:$I$40,"="&amp;B$13,'ControlImplementation'!$B$18:$B$40,"="&amp;$A16)</f>
        <v>0</v>
      </c>
      <c r="C16" s="10">
        <f>COUNTIFS('ControlImplementation'!$I$18:$I$40,"="&amp;C$13,'ControlImplementation'!$B$18:$B$40,"="&amp;$A16)</f>
        <v>0</v>
      </c>
      <c r="D16" s="10">
        <f>COUNTIFS('ControlImplementation'!$I$18:$I$40,"="&amp;D$13,'ControlImplementation'!$B$18:$B$40,"="&amp;$A16)</f>
        <v>0</v>
      </c>
      <c r="E16" s="10">
        <f>COUNTIFS('ControlImplementation'!$I$18:$I$40,"="&amp;E$13,'ControlImplementation'!$B$18:$B$40,"="&amp;$A16)</f>
        <v>0</v>
      </c>
      <c r="F16" s="10">
        <f>COUNTIFS('ControlImplementation'!$I$18:$I$40,"="&amp;F$13,'ControlImplementation'!$B$18:$B$40,"="&amp;$A16)</f>
        <v>0</v>
      </c>
      <c r="G16" s="23">
        <f t="shared" si="4"/>
        <v>0</v>
      </c>
      <c r="J16" t="s">
        <v>118</v>
      </c>
      <c r="K16">
        <f ca="1">COUNTIFS(POAMRegister[Status],"="&amp;xValues!H2,POAMRegister[Completion Date],"&lt;"&amp;TODAY() + 30)</f>
        <v>0</v>
      </c>
    </row>
    <row r="17" spans="1:11" x14ac:dyDescent="0.25">
      <c r="A17" t="s">
        <v>12</v>
      </c>
      <c r="B17" s="10">
        <f>COUNTIFS('ControlImplementation'!$I$18:$I$40,"="&amp;B$13,'ControlImplementation'!$B$18:$B$40,"="&amp;$A17)</f>
        <v>0</v>
      </c>
      <c r="C17" s="10">
        <f>COUNTIFS('ControlImplementation'!$I$18:$I$40,"="&amp;C$13,'ControlImplementation'!$B$18:$B$40,"="&amp;$A17)</f>
        <v>0</v>
      </c>
      <c r="D17" s="10">
        <f>COUNTIFS('ControlImplementation'!$I$18:$I$40,"="&amp;D$13,'ControlImplementation'!$B$18:$B$40,"="&amp;$A17)</f>
        <v>0</v>
      </c>
      <c r="E17" s="10">
        <f>COUNTIFS('ControlImplementation'!$I$18:$I$40,"="&amp;E$13,'ControlImplementation'!$B$18:$B$40,"="&amp;$A17)</f>
        <v>0</v>
      </c>
      <c r="F17" s="10">
        <f>COUNTIFS('ControlImplementation'!$I$18:$I$40,"="&amp;F$13,'ControlImplementation'!$B$18:$B$40,"="&amp;$A17)</f>
        <v>0</v>
      </c>
      <c r="G17" s="23">
        <f t="shared" si="4"/>
        <v>0</v>
      </c>
      <c r="J17" t="s">
        <v>116</v>
      </c>
      <c r="K17">
        <f>COUNTIF(POAMRegister[Status],"="&amp;xValues!H3)</f>
        <v>0</v>
      </c>
    </row>
    <row r="18" spans="1:11" x14ac:dyDescent="0.25">
      <c r="A18" t="s">
        <v>18</v>
      </c>
      <c r="B18" s="10">
        <f>COUNTIFS('ControlImplementation'!$I$18:$I$40,"="&amp;B$13,'ControlImplementation'!$B$18:$B$40,"="&amp;$A18)</f>
        <v>0</v>
      </c>
      <c r="C18" s="10">
        <f>COUNTIFS('ControlImplementation'!$I$18:$I$40,"="&amp;C$13,'ControlImplementation'!$B$18:$B$40,"="&amp;$A18)</f>
        <v>0</v>
      </c>
      <c r="D18" s="10">
        <f>COUNTIFS('ControlImplementation'!$I$18:$I$40,"="&amp;D$13,'ControlImplementation'!$B$18:$B$40,"="&amp;$A18)</f>
        <v>0</v>
      </c>
      <c r="E18" s="10">
        <f>COUNTIFS('ControlImplementation'!$I$18:$I$40,"="&amp;E$13,'ControlImplementation'!$B$18:$B$40,"="&amp;$A18)</f>
        <v>0</v>
      </c>
      <c r="F18" s="10">
        <f>COUNTIFS('ControlImplementation'!$I$18:$I$40,"="&amp;F$13,'ControlImplementation'!$B$18:$B$40,"="&amp;$A18)</f>
        <v>0</v>
      </c>
      <c r="G18" s="23">
        <f t="shared" si="4"/>
        <v>0</v>
      </c>
      <c r="J18" t="s">
        <v>117</v>
      </c>
      <c r="K18">
        <f ca="1">COUNTIFS(POAMRegister[Status],"="&amp;xValues!H2,POAMRegister[Completion Date],"&lt;"&amp;TODAY())</f>
        <v>0</v>
      </c>
    </row>
    <row r="19" spans="1:11" x14ac:dyDescent="0.25">
      <c r="A19" t="s">
        <v>19</v>
      </c>
      <c r="B19" s="10">
        <f>COUNTIFS('ControlImplementation'!$I$18:$I$40,"="&amp;B$13,'ControlImplementation'!$B$18:$B$40,"="&amp;$A19)</f>
        <v>0</v>
      </c>
      <c r="C19" s="10">
        <f>COUNTIFS('ControlImplementation'!$I$18:$I$40,"="&amp;C$13,'ControlImplementation'!$B$18:$B$40,"="&amp;$A19)</f>
        <v>0</v>
      </c>
      <c r="D19" s="10">
        <f>COUNTIFS('ControlImplementation'!$I$18:$I$40,"="&amp;D$13,'ControlImplementation'!$B$18:$B$40,"="&amp;$A19)</f>
        <v>0</v>
      </c>
      <c r="E19" s="10">
        <f>COUNTIFS('ControlImplementation'!$I$18:$I$40,"="&amp;E$13,'ControlImplementation'!$B$18:$B$40,"="&amp;$A19)</f>
        <v>0</v>
      </c>
      <c r="F19" s="10">
        <f>COUNTIFS('ControlImplementation'!$I$18:$I$40,"="&amp;F$13,'ControlImplementation'!$B$18:$B$40,"="&amp;$A19)</f>
        <v>0</v>
      </c>
      <c r="G19" s="23">
        <f t="shared" si="4"/>
        <v>0</v>
      </c>
    </row>
    <row r="20" spans="1:11" x14ac:dyDescent="0.25">
      <c r="A20" s="22" t="s">
        <v>88</v>
      </c>
      <c r="B20" s="23">
        <f t="shared" ref="B20:G20" si="5">SUM(B14:B19)</f>
        <v>0</v>
      </c>
      <c r="C20" s="23">
        <f t="shared" si="5"/>
        <v>0</v>
      </c>
      <c r="D20" s="23">
        <f t="shared" si="5"/>
        <v>0</v>
      </c>
      <c r="E20" s="23">
        <f t="shared" si="5"/>
        <v>0</v>
      </c>
      <c r="F20" s="23">
        <f t="shared" si="5"/>
        <v>0</v>
      </c>
      <c r="G20" s="23">
        <f t="shared" si="5"/>
        <v>0</v>
      </c>
    </row>
  </sheetData>
  <mergeCells count="4">
    <mergeCell ref="A12:G12"/>
    <mergeCell ref="J2:M2"/>
    <mergeCell ref="A2:G2"/>
    <mergeCell ref="J13:N13"/>
  </mergeCells>
  <pageMargins left="0.7" right="0.7" top="0.75" bottom="0.75" header="0.3" footer="0.3"/>
  <tableParts count="4">
    <tablePart r:id="rId1"/>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E8D17-2202-4255-B157-D9B924FC6878}">
  <dimension ref="A1:L43"/>
  <sheetViews>
    <sheetView topLeftCell="C3" workbookViewId="0">
      <selection activeCell="E18" sqref="E18"/>
    </sheetView>
  </sheetViews>
  <sheetFormatPr defaultRowHeight="15" x14ac:dyDescent="0.25"/>
  <cols>
    <col min="1" max="1" width="13.5703125" hidden="1" customWidth="1"/>
    <col min="2" max="2" width="9.140625" hidden="1" customWidth="1"/>
    <col min="3" max="3" width="37" bestFit="1" customWidth="1"/>
    <col min="4" max="4" width="14.85546875" customWidth="1"/>
    <col min="5" max="5" width="15.28515625" customWidth="1"/>
    <col min="6" max="7" width="49.85546875" customWidth="1"/>
    <col min="8" max="8" width="2.7109375" hidden="1" customWidth="1"/>
    <col min="9" max="9" width="50.7109375" customWidth="1"/>
    <col min="10" max="10" width="6.140625" hidden="1" customWidth="1"/>
    <col min="11" max="11" width="23.5703125" customWidth="1"/>
  </cols>
  <sheetData>
    <row r="1" spans="3:12" ht="21" x14ac:dyDescent="0.35">
      <c r="C1" s="60" t="str">
        <f>CONCATENATE("FAR 52.204-21 Assessment Interview: ",E11," for ", E10)</f>
        <v xml:space="preserve">FAR 52.204-21 Assessment Interview:  for </v>
      </c>
      <c r="D1" s="61"/>
      <c r="E1" s="61"/>
      <c r="F1" s="61"/>
      <c r="G1" s="61"/>
      <c r="H1" s="61"/>
      <c r="I1" s="61"/>
      <c r="J1" s="61"/>
      <c r="K1" s="61"/>
      <c r="L1" s="2"/>
    </row>
    <row r="3" spans="3:12" x14ac:dyDescent="0.25">
      <c r="C3" s="58" t="s">
        <v>22</v>
      </c>
      <c r="D3" s="59"/>
      <c r="E3" s="59"/>
      <c r="F3" s="59"/>
      <c r="G3" s="59"/>
      <c r="H3" s="59"/>
      <c r="I3" s="59"/>
      <c r="J3" s="59"/>
      <c r="K3" s="59"/>
      <c r="L3" s="3"/>
    </row>
    <row r="4" spans="3:12" x14ac:dyDescent="0.25">
      <c r="C4" s="56" t="s">
        <v>41</v>
      </c>
      <c r="D4" s="57"/>
      <c r="E4" s="57"/>
      <c r="F4" s="57"/>
      <c r="G4" s="57"/>
      <c r="H4" s="57"/>
      <c r="I4" s="57"/>
      <c r="J4" s="57"/>
      <c r="K4" s="57"/>
    </row>
    <row r="5" spans="3:12" x14ac:dyDescent="0.25">
      <c r="C5" s="57"/>
      <c r="D5" s="57"/>
      <c r="E5" s="57"/>
      <c r="F5" s="57"/>
      <c r="G5" s="57"/>
      <c r="H5" s="57"/>
      <c r="I5" s="57"/>
      <c r="J5" s="57"/>
      <c r="K5" s="57"/>
    </row>
    <row r="6" spans="3:12" x14ac:dyDescent="0.25">
      <c r="C6" s="57"/>
      <c r="D6" s="57"/>
      <c r="E6" s="57"/>
      <c r="F6" s="57"/>
      <c r="G6" s="57"/>
      <c r="H6" s="57"/>
      <c r="I6" s="57"/>
      <c r="J6" s="57"/>
      <c r="K6" s="57"/>
    </row>
    <row r="7" spans="3:12" x14ac:dyDescent="0.25">
      <c r="C7" s="57"/>
      <c r="D7" s="57"/>
      <c r="E7" s="57"/>
      <c r="F7" s="57"/>
      <c r="G7" s="57"/>
      <c r="H7" s="57"/>
      <c r="I7" s="57"/>
      <c r="J7" s="57"/>
      <c r="K7" s="57"/>
    </row>
    <row r="8" spans="3:12" x14ac:dyDescent="0.25">
      <c r="C8" s="57"/>
      <c r="D8" s="57"/>
      <c r="E8" s="57"/>
      <c r="F8" s="57"/>
      <c r="G8" s="57"/>
      <c r="H8" s="57"/>
      <c r="I8" s="57"/>
      <c r="J8" s="57"/>
      <c r="K8" s="57"/>
    </row>
    <row r="10" spans="3:12" x14ac:dyDescent="0.25">
      <c r="C10" s="62" t="s">
        <v>36</v>
      </c>
      <c r="D10" s="63"/>
      <c r="E10" s="64"/>
      <c r="F10" s="65"/>
      <c r="G10" s="65"/>
      <c r="H10" s="65"/>
      <c r="I10" s="65"/>
      <c r="J10" s="65"/>
      <c r="K10" s="66"/>
    </row>
    <row r="11" spans="3:12" x14ac:dyDescent="0.25">
      <c r="C11" s="73" t="s">
        <v>32</v>
      </c>
      <c r="D11" s="74"/>
      <c r="E11" s="67"/>
      <c r="F11" s="68"/>
      <c r="G11" s="68"/>
      <c r="H11" s="68"/>
      <c r="I11" s="68"/>
      <c r="J11" s="68"/>
      <c r="K11" s="69"/>
    </row>
    <row r="12" spans="3:12" x14ac:dyDescent="0.25">
      <c r="C12" s="73" t="s">
        <v>34</v>
      </c>
      <c r="D12" s="74"/>
      <c r="E12" s="67"/>
      <c r="F12" s="68"/>
      <c r="G12" s="68"/>
      <c r="H12" s="68"/>
      <c r="I12" s="68"/>
      <c r="J12" s="68"/>
      <c r="K12" s="69"/>
    </row>
    <row r="13" spans="3:12" x14ac:dyDescent="0.25">
      <c r="C13" s="73" t="s">
        <v>33</v>
      </c>
      <c r="D13" s="74"/>
      <c r="E13" s="67"/>
      <c r="F13" s="68"/>
      <c r="G13" s="68"/>
      <c r="H13" s="68"/>
      <c r="I13" s="68"/>
      <c r="J13" s="68"/>
      <c r="K13" s="69"/>
    </row>
    <row r="14" spans="3:12" x14ac:dyDescent="0.25">
      <c r="C14" s="75" t="s">
        <v>35</v>
      </c>
      <c r="D14" s="76"/>
      <c r="E14" s="70"/>
      <c r="F14" s="71"/>
      <c r="G14" s="71"/>
      <c r="H14" s="71"/>
      <c r="I14" s="71"/>
      <c r="J14" s="71"/>
      <c r="K14" s="72"/>
    </row>
    <row r="16" spans="3:12" x14ac:dyDescent="0.25">
      <c r="C16" s="59" t="s">
        <v>38</v>
      </c>
      <c r="D16" s="59"/>
      <c r="E16" s="59"/>
      <c r="F16" s="59"/>
      <c r="G16" s="59"/>
      <c r="H16" s="59"/>
      <c r="I16" s="59"/>
      <c r="J16" s="59"/>
      <c r="K16" s="59"/>
    </row>
    <row r="17" spans="1:11" ht="87" customHeight="1" x14ac:dyDescent="0.25">
      <c r="A17" s="27" t="s">
        <v>40</v>
      </c>
      <c r="B17" s="27" t="s">
        <v>51</v>
      </c>
      <c r="C17" s="28" t="s">
        <v>1</v>
      </c>
      <c r="D17" s="28" t="s">
        <v>39</v>
      </c>
      <c r="E17" s="28" t="s">
        <v>37</v>
      </c>
      <c r="F17" s="28" t="s">
        <v>74</v>
      </c>
      <c r="G17" s="29" t="s">
        <v>43</v>
      </c>
      <c r="H17" s="30" t="s">
        <v>31</v>
      </c>
      <c r="I17" s="29" t="s">
        <v>72</v>
      </c>
      <c r="J17" s="29" t="s">
        <v>28</v>
      </c>
      <c r="K17" s="29" t="s">
        <v>42</v>
      </c>
    </row>
    <row r="18" spans="1:11" ht="87" customHeight="1" x14ac:dyDescent="0.25">
      <c r="A18" s="11" t="str">
        <f>xControls!D2</f>
        <v>AC.1.001</v>
      </c>
      <c r="B18" s="11" t="str">
        <f>xControls!A2</f>
        <v>Access Control</v>
      </c>
      <c r="C18" s="12" t="str">
        <f>xControls!A2</f>
        <v>Access Control</v>
      </c>
      <c r="D18" s="11" t="str">
        <f>xControls!B2</f>
        <v>Basic</v>
      </c>
      <c r="E18" s="11" t="str">
        <f>xControls!C2</f>
        <v>AC.1.001</v>
      </c>
      <c r="F18" s="13" t="str">
        <f>xControls!E2</f>
        <v>Procedures [Assignment: organization-defined frequency] and following [Assignment: organization-defined events].</v>
      </c>
      <c r="G18" s="13"/>
      <c r="H18" s="14" t="s">
        <v>73</v>
      </c>
      <c r="I18" s="13"/>
      <c r="J18" s="14" t="s">
        <v>50</v>
      </c>
      <c r="K18" s="13" t="s">
        <v>48</v>
      </c>
    </row>
    <row r="19" spans="1:11" ht="87" customHeight="1" x14ac:dyDescent="0.25">
      <c r="A19" s="11" t="str">
        <f>xControls!D3</f>
        <v>AC.1.002</v>
      </c>
      <c r="B19" s="11" t="str">
        <f>xControls!A3</f>
        <v>Access Control</v>
      </c>
      <c r="C19" s="12"/>
      <c r="D19" s="15" t="str">
        <f>xControls!B3</f>
        <v>Basic</v>
      </c>
      <c r="E19" s="15" t="str">
        <f>xControls!C3</f>
        <v>AC.1.002</v>
      </c>
      <c r="F19" s="43" t="str">
        <f>xControls!E3</f>
        <v>Limit information system access to the types of transactions and functions that authorized users are permitted to execute.</v>
      </c>
      <c r="G19" s="15"/>
      <c r="H19" s="14" t="s">
        <v>73</v>
      </c>
      <c r="I19" s="15"/>
      <c r="J19" s="14" t="s">
        <v>50</v>
      </c>
      <c r="K19" s="15" t="s">
        <v>48</v>
      </c>
    </row>
    <row r="20" spans="1:11" ht="75.75" customHeight="1" x14ac:dyDescent="0.25">
      <c r="A20" s="11" t="str">
        <f>xControls!D4</f>
        <v>AC.1.003</v>
      </c>
      <c r="B20" s="11" t="str">
        <f>xControls!A4</f>
        <v>Access Control</v>
      </c>
      <c r="C20" s="12"/>
      <c r="D20" s="11" t="str">
        <f>xControls!B4</f>
        <v>Basic</v>
      </c>
      <c r="E20" s="11" t="str">
        <f>xControls!C4</f>
        <v>AC.1.003</v>
      </c>
      <c r="F20" s="13" t="str">
        <f>xControls!E4</f>
        <v>Verify and control/limit connections to and use of external information systems.</v>
      </c>
      <c r="G20" s="14"/>
      <c r="H20" s="14" t="s">
        <v>73</v>
      </c>
      <c r="I20" s="14"/>
      <c r="J20" s="14" t="s">
        <v>50</v>
      </c>
      <c r="K20" s="24" t="s">
        <v>48</v>
      </c>
    </row>
    <row r="21" spans="1:11" ht="87" customHeight="1" x14ac:dyDescent="0.25">
      <c r="A21" s="15" t="str">
        <f>xControls!D5</f>
        <v>AC.1.004</v>
      </c>
      <c r="B21" s="15" t="str">
        <f>xControls!A5</f>
        <v>Access Control</v>
      </c>
      <c r="C21" s="12"/>
      <c r="D21" s="15" t="str">
        <f>xControls!B5</f>
        <v>Basic</v>
      </c>
      <c r="E21" s="15" t="str">
        <f>xControls!C5</f>
        <v>AC.1.004</v>
      </c>
      <c r="F21" s="16" t="str">
        <f>xControls!E5</f>
        <v>Control information posted or processed on publicly accessible information systems.</v>
      </c>
      <c r="G21" s="17"/>
      <c r="H21" s="17" t="s">
        <v>73</v>
      </c>
      <c r="I21" s="17"/>
      <c r="J21" s="17" t="s">
        <v>50</v>
      </c>
      <c r="K21" s="24" t="s">
        <v>48</v>
      </c>
    </row>
    <row r="22" spans="1:11" ht="16.5" customHeight="1" x14ac:dyDescent="0.25">
      <c r="A22" s="15"/>
      <c r="B22" s="15"/>
      <c r="C22" s="18"/>
      <c r="D22" s="19"/>
      <c r="E22" s="19"/>
      <c r="F22" s="20"/>
      <c r="G22" s="21"/>
      <c r="H22" s="21"/>
      <c r="I22" s="21"/>
      <c r="J22" s="21"/>
      <c r="K22" s="38"/>
    </row>
    <row r="23" spans="1:11" ht="54" customHeight="1" x14ac:dyDescent="0.25">
      <c r="A23" s="11" t="str">
        <f>xControls!D6</f>
        <v>IA.1.076</v>
      </c>
      <c r="B23" s="11" t="str">
        <f>xControls!A6</f>
        <v>Identification and Authentication</v>
      </c>
      <c r="C23" s="12" t="str">
        <f>xControls!A6</f>
        <v>Identification and Authentication</v>
      </c>
      <c r="D23" s="11" t="str">
        <f>xControls!B6</f>
        <v>Basic</v>
      </c>
      <c r="E23" s="11" t="str">
        <f>xControls!C6</f>
        <v>IA.1.076</v>
      </c>
      <c r="F23" s="13" t="str">
        <f>xControls!E6</f>
        <v xml:space="preserve"> Identify information system users, processes acting on behalf of users, or devices</v>
      </c>
      <c r="G23" s="14"/>
      <c r="H23" s="14" t="s">
        <v>73</v>
      </c>
      <c r="I23" s="14"/>
      <c r="J23" s="14" t="s">
        <v>50</v>
      </c>
      <c r="K23" s="24" t="s">
        <v>48</v>
      </c>
    </row>
    <row r="24" spans="1:11" ht="87" customHeight="1" x14ac:dyDescent="0.25">
      <c r="A24" s="15" t="str">
        <f>xControls!D7</f>
        <v>IA.1.077</v>
      </c>
      <c r="B24" s="15" t="str">
        <f>xControls!A7</f>
        <v>Identification and Authentication</v>
      </c>
      <c r="C24" s="12"/>
      <c r="D24" s="44" t="str">
        <f>xControls!B7</f>
        <v>Basic</v>
      </c>
      <c r="E24" s="44" t="str">
        <f>xControls!C7</f>
        <v>IA.1.077</v>
      </c>
      <c r="F24" s="45" t="str">
        <f>xControls!E7</f>
        <v>Authenticate (or verify) the identities of those users, processes, or devices, as a prerequisite to allowing access to organizational information systems.</v>
      </c>
      <c r="G24" s="46"/>
      <c r="H24" s="46" t="s">
        <v>73</v>
      </c>
      <c r="I24" s="46"/>
      <c r="J24" s="17" t="s">
        <v>50</v>
      </c>
      <c r="K24" s="17" t="s">
        <v>48</v>
      </c>
    </row>
    <row r="25" spans="1:11" ht="16.5" customHeight="1" x14ac:dyDescent="0.25">
      <c r="A25" s="15"/>
      <c r="B25" s="15"/>
      <c r="C25" s="18"/>
      <c r="D25" s="19"/>
      <c r="E25" s="19"/>
      <c r="F25" s="20"/>
      <c r="G25" s="21"/>
      <c r="H25" s="21"/>
      <c r="I25" s="21"/>
      <c r="J25" s="21"/>
      <c r="K25" s="38"/>
    </row>
    <row r="26" spans="1:11" ht="87" customHeight="1" x14ac:dyDescent="0.25">
      <c r="A26" s="11" t="str">
        <f>xControls!D8</f>
        <v>MP.1.118</v>
      </c>
      <c r="B26" s="11" t="str">
        <f>xControls!A8</f>
        <v>Media Protection</v>
      </c>
      <c r="C26" s="12" t="str">
        <f>xControls!A8</f>
        <v>Media Protection</v>
      </c>
      <c r="D26" s="11" t="str">
        <f>xControls!B8</f>
        <v>Basic</v>
      </c>
      <c r="E26" s="11" t="str">
        <f>xControls!C8</f>
        <v>MP.1.118</v>
      </c>
      <c r="F26" s="13" t="str">
        <f>xControls!E8</f>
        <v>Sanitize or destroy information system media containing Federal Contract Information before disposal or release for reuse.</v>
      </c>
      <c r="G26" s="14"/>
      <c r="H26" s="14" t="s">
        <v>73</v>
      </c>
      <c r="I26" s="14"/>
      <c r="J26" s="14" t="s">
        <v>50</v>
      </c>
      <c r="K26" s="24" t="s">
        <v>48</v>
      </c>
    </row>
    <row r="27" spans="1:11" ht="18" customHeight="1" x14ac:dyDescent="0.25">
      <c r="A27" s="11"/>
      <c r="B27" s="11"/>
      <c r="C27" s="18"/>
      <c r="D27" s="39"/>
      <c r="E27" s="39"/>
      <c r="F27" s="40"/>
      <c r="G27" s="41"/>
      <c r="H27" s="41"/>
      <c r="I27" s="41"/>
      <c r="J27" s="41"/>
      <c r="K27" s="38"/>
    </row>
    <row r="28" spans="1:11" ht="87" customHeight="1" x14ac:dyDescent="0.25">
      <c r="A28" s="15" t="str">
        <f>xControls!D9</f>
        <v>PE.1.131</v>
      </c>
      <c r="B28" s="15" t="str">
        <f>xControls!A9</f>
        <v>Physical Protection</v>
      </c>
      <c r="C28" s="12" t="str">
        <f>xControls!A9</f>
        <v>Physical Protection</v>
      </c>
      <c r="D28" s="44" t="str">
        <f>xControls!B9</f>
        <v>Basic</v>
      </c>
      <c r="E28" s="44" t="str">
        <f>xControls!C9</f>
        <v>PE.1.131</v>
      </c>
      <c r="F28" s="45" t="str">
        <f>xControls!E9</f>
        <v xml:space="preserve">Limit physical access to organizational information systems, equipment, and the respective operating environments to authorized individuals. </v>
      </c>
      <c r="G28" s="46"/>
      <c r="H28" s="46" t="s">
        <v>73</v>
      </c>
      <c r="I28" s="46"/>
      <c r="J28" s="17" t="s">
        <v>50</v>
      </c>
      <c r="K28" s="24" t="s">
        <v>48</v>
      </c>
    </row>
    <row r="29" spans="1:11" ht="87" customHeight="1" x14ac:dyDescent="0.25">
      <c r="A29" s="11" t="str">
        <f>xControls!D10</f>
        <v>PE.1.132</v>
      </c>
      <c r="B29" s="11" t="str">
        <f>xControls!A10</f>
        <v>Physical Protection</v>
      </c>
      <c r="C29" s="12"/>
      <c r="D29" s="11" t="str">
        <f>xControls!B10</f>
        <v>Basic</v>
      </c>
      <c r="E29" s="11" t="str">
        <f>xControls!C10</f>
        <v>PE.1.132</v>
      </c>
      <c r="F29" s="13" t="str">
        <f>xControls!E10</f>
        <v>Escort visitors and monitor visitor activity.</v>
      </c>
      <c r="G29" s="14"/>
      <c r="H29" s="14" t="s">
        <v>73</v>
      </c>
      <c r="I29" s="14"/>
      <c r="J29" s="14" t="s">
        <v>50</v>
      </c>
      <c r="K29" s="24" t="s">
        <v>48</v>
      </c>
    </row>
    <row r="30" spans="1:11" ht="35.25" customHeight="1" x14ac:dyDescent="0.25">
      <c r="A30" s="15" t="str">
        <f>xControls!D11</f>
        <v>PE.1.133</v>
      </c>
      <c r="B30" s="15" t="str">
        <f>xControls!A11</f>
        <v>Physical Protection</v>
      </c>
      <c r="C30" s="12"/>
      <c r="D30" s="44" t="str">
        <f>xControls!B11</f>
        <v>Basic</v>
      </c>
      <c r="E30" s="44" t="str">
        <f>xControls!C11</f>
        <v>PE.1.133</v>
      </c>
      <c r="F30" s="45" t="str">
        <f>xControls!E11</f>
        <v>Maintain audit logs of physical access</v>
      </c>
      <c r="G30" s="46"/>
      <c r="H30" s="46" t="s">
        <v>73</v>
      </c>
      <c r="I30" s="46"/>
      <c r="J30" s="17" t="s">
        <v>50</v>
      </c>
      <c r="K30" s="25" t="s">
        <v>48</v>
      </c>
    </row>
    <row r="31" spans="1:11" ht="87" customHeight="1" x14ac:dyDescent="0.25">
      <c r="A31" s="11" t="str">
        <f>xControls!D12</f>
        <v>PE.1.134</v>
      </c>
      <c r="B31" s="11" t="str">
        <f>xControls!A12</f>
        <v>Physical Protection</v>
      </c>
      <c r="C31" s="12"/>
      <c r="D31" s="11" t="str">
        <f>xControls!B12</f>
        <v>Basic</v>
      </c>
      <c r="E31" s="11" t="str">
        <f>xControls!C12</f>
        <v>PE.1.134</v>
      </c>
      <c r="F31" s="13" t="str">
        <f>xControls!E12</f>
        <v>Control and manage physical access devices.</v>
      </c>
      <c r="G31" s="14"/>
      <c r="H31" s="14" t="s">
        <v>73</v>
      </c>
      <c r="I31" s="14"/>
      <c r="J31" s="14" t="s">
        <v>50</v>
      </c>
      <c r="K31" s="24" t="s">
        <v>48</v>
      </c>
    </row>
    <row r="32" spans="1:11" ht="13.5" customHeight="1" x14ac:dyDescent="0.25">
      <c r="A32" s="11"/>
      <c r="B32" s="11"/>
      <c r="C32" s="18"/>
      <c r="D32" s="39"/>
      <c r="E32" s="39"/>
      <c r="F32" s="40"/>
      <c r="G32" s="41"/>
      <c r="H32" s="41"/>
      <c r="I32" s="41"/>
      <c r="J32" s="41"/>
      <c r="K32" s="38"/>
    </row>
    <row r="33" spans="1:11" ht="31.5" customHeight="1" x14ac:dyDescent="0.25">
      <c r="A33" s="15" t="str">
        <f>xControls!D13</f>
        <v>SC.1.175</v>
      </c>
      <c r="B33" s="15" t="str">
        <f>xControls!A13</f>
        <v>System and Communications Protection</v>
      </c>
      <c r="C33" s="12" t="str">
        <f>xControls!A13</f>
        <v>System and Communications Protection</v>
      </c>
      <c r="D33" s="15" t="str">
        <f>xControls!B13</f>
        <v>Basic</v>
      </c>
      <c r="E33" s="15" t="str">
        <f>xControls!C13</f>
        <v>SC.1.175</v>
      </c>
      <c r="F33" s="16" t="str">
        <f>xControls!E13</f>
        <v>Monitor, control, and protect organizational communications (i.e., information transmitted or received by organizational information systems) at the external boundaries and key internal boundaries of information systems.</v>
      </c>
      <c r="G33" s="17"/>
      <c r="H33" s="17" t="s">
        <v>73</v>
      </c>
      <c r="I33" s="17"/>
      <c r="J33" s="17" t="s">
        <v>50</v>
      </c>
      <c r="K33" s="24" t="s">
        <v>48</v>
      </c>
    </row>
    <row r="34" spans="1:11" ht="87" customHeight="1" x14ac:dyDescent="0.25">
      <c r="A34" s="11" t="str">
        <f>xControls!D14</f>
        <v>SC.1.176</v>
      </c>
      <c r="B34" s="11" t="str">
        <f>xControls!A14</f>
        <v>System and Communications Protection</v>
      </c>
      <c r="C34" s="12"/>
      <c r="D34" s="11" t="str">
        <f>xControls!B14</f>
        <v>Basic</v>
      </c>
      <c r="E34" s="11" t="str">
        <f>xControls!C14</f>
        <v>SC.1.176</v>
      </c>
      <c r="F34" s="13" t="str">
        <f>xControls!E14</f>
        <v xml:space="preserve"> Implement subnetworks for publicly accessible system components that are physically or logically separated from internal networks.</v>
      </c>
      <c r="G34" s="14"/>
      <c r="H34" s="14" t="s">
        <v>73</v>
      </c>
      <c r="I34" s="14"/>
      <c r="J34" s="14" t="s">
        <v>50</v>
      </c>
      <c r="K34" s="24" t="s">
        <v>48</v>
      </c>
    </row>
    <row r="35" spans="1:11" ht="15" customHeight="1" x14ac:dyDescent="0.25">
      <c r="A35" s="11"/>
      <c r="B35" s="11"/>
      <c r="C35" s="18"/>
      <c r="D35" s="39"/>
      <c r="E35" s="39"/>
      <c r="F35" s="40"/>
      <c r="G35" s="41"/>
      <c r="H35" s="41"/>
      <c r="I35" s="41"/>
      <c r="J35" s="41"/>
      <c r="K35" s="38"/>
    </row>
    <row r="36" spans="1:11" ht="87" customHeight="1" x14ac:dyDescent="0.25">
      <c r="A36" s="15" t="str">
        <f>xControls!D15</f>
        <v>SI.1.210</v>
      </c>
      <c r="B36" s="15" t="str">
        <f>xControls!A15</f>
        <v>System and Information Integrity</v>
      </c>
      <c r="C36" s="12" t="str">
        <f>xControls!A15</f>
        <v>System and Information Integrity</v>
      </c>
      <c r="D36" s="44" t="str">
        <f>xControls!B15</f>
        <v>Basic</v>
      </c>
      <c r="E36" s="44" t="str">
        <f>xControls!C15</f>
        <v>SI.1.210</v>
      </c>
      <c r="F36" s="45" t="str">
        <f>xControls!E15</f>
        <v>Identify, report, and correct information system flaws in a timely manner.</v>
      </c>
      <c r="G36" s="46"/>
      <c r="H36" s="46" t="s">
        <v>73</v>
      </c>
      <c r="I36" s="46"/>
      <c r="J36" s="17" t="s">
        <v>50</v>
      </c>
      <c r="K36" s="25" t="s">
        <v>48</v>
      </c>
    </row>
    <row r="37" spans="1:11" ht="87" customHeight="1" x14ac:dyDescent="0.25">
      <c r="A37" s="11" t="str">
        <f>xControls!D16</f>
        <v>SI.1.211</v>
      </c>
      <c r="B37" s="11" t="str">
        <f>xControls!A16</f>
        <v>System and Information Integrity</v>
      </c>
      <c r="C37" s="12"/>
      <c r="D37" s="11" t="str">
        <f>xControls!B16</f>
        <v>Basic</v>
      </c>
      <c r="E37" s="11" t="str">
        <f>xControls!C16</f>
        <v>SI.1.211</v>
      </c>
      <c r="F37" s="13" t="str">
        <f>xControls!E16</f>
        <v>Provide protection from malicious code at appropriate locations within organizational information systems.</v>
      </c>
      <c r="G37" s="14"/>
      <c r="H37" s="14" t="s">
        <v>73</v>
      </c>
      <c r="I37" s="14"/>
      <c r="J37" s="14" t="s">
        <v>50</v>
      </c>
      <c r="K37" s="24" t="s">
        <v>48</v>
      </c>
    </row>
    <row r="38" spans="1:11" ht="150" x14ac:dyDescent="0.25">
      <c r="A38" s="15" t="str">
        <f>xControls!D17</f>
        <v>SI.1.212</v>
      </c>
      <c r="B38" s="15" t="str">
        <f>xControls!A17</f>
        <v>System and Information Integrity</v>
      </c>
      <c r="C38" s="12"/>
      <c r="D38" s="44" t="str">
        <f>xControls!B17</f>
        <v>Basic</v>
      </c>
      <c r="E38" s="44" t="str">
        <f>xControls!C17</f>
        <v>SI.1.212</v>
      </c>
      <c r="F38" s="45" t="str">
        <f>xControls!E17</f>
        <v>Update malicious code protection mechanisms when new releases are available.</v>
      </c>
      <c r="G38" s="46"/>
      <c r="H38" s="46" t="s">
        <v>73</v>
      </c>
      <c r="I38" s="46"/>
      <c r="J38" s="17" t="s">
        <v>50</v>
      </c>
      <c r="K38" s="25" t="s">
        <v>48</v>
      </c>
    </row>
    <row r="39" spans="1:11" ht="150" x14ac:dyDescent="0.25">
      <c r="A39" s="11" t="str">
        <f>xControls!D18</f>
        <v>SI.1.213</v>
      </c>
      <c r="B39" s="11" t="str">
        <f>xControls!A18</f>
        <v>System and Information Integrity</v>
      </c>
      <c r="C39" s="12"/>
      <c r="D39" s="11" t="str">
        <f>xControls!B18</f>
        <v>Basic</v>
      </c>
      <c r="E39" s="11" t="str">
        <f>xControls!C18</f>
        <v>SI.1.213</v>
      </c>
      <c r="F39" s="13" t="str">
        <f>xControls!E18</f>
        <v>Perform periodic scans of information systems and real-time scans of files from external sources as files are downloaded, opened, or executed.</v>
      </c>
      <c r="G39" s="14"/>
      <c r="H39" s="14" t="s">
        <v>73</v>
      </c>
      <c r="I39" s="14"/>
      <c r="J39" s="14" t="s">
        <v>50</v>
      </c>
      <c r="K39" s="24" t="s">
        <v>48</v>
      </c>
    </row>
    <row r="40" spans="1:11" x14ac:dyDescent="0.25">
      <c r="A40" s="25"/>
      <c r="B40" s="25"/>
      <c r="C40" s="31"/>
      <c r="D40" s="26"/>
      <c r="E40" s="26"/>
      <c r="F40" s="26"/>
      <c r="G40" s="26"/>
      <c r="H40" s="26"/>
      <c r="I40" s="26"/>
      <c r="J40" s="26"/>
      <c r="K40" s="26"/>
    </row>
    <row r="43" spans="1:11" x14ac:dyDescent="0.25">
      <c r="B43">
        <f>COUNTA(B15:B40)</f>
        <v>18</v>
      </c>
    </row>
  </sheetData>
  <mergeCells count="14">
    <mergeCell ref="E11:K11"/>
    <mergeCell ref="E12:K12"/>
    <mergeCell ref="E13:K13"/>
    <mergeCell ref="E14:K14"/>
    <mergeCell ref="C16:K16"/>
    <mergeCell ref="C11:D11"/>
    <mergeCell ref="C14:D14"/>
    <mergeCell ref="C12:D12"/>
    <mergeCell ref="C13:D13"/>
    <mergeCell ref="C4:K8"/>
    <mergeCell ref="C3:K3"/>
    <mergeCell ref="C1:K1"/>
    <mergeCell ref="C10:D10"/>
    <mergeCell ref="E10:K10"/>
  </mergeCells>
  <phoneticPr fontId="5" type="noConversion"/>
  <dataValidations count="1">
    <dataValidation type="list" allowBlank="1" showInputMessage="1" showErrorMessage="1" sqref="I18:I39 K18:K39" xr:uid="{DD8E4248-B9E4-4093-88EA-0127524B880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46587-5F06-4887-8EBB-70CB6FA3F1F5}">
  <dimension ref="A1:P40"/>
  <sheetViews>
    <sheetView topLeftCell="C1" workbookViewId="0">
      <selection activeCell="L37" sqref="L37"/>
    </sheetView>
  </sheetViews>
  <sheetFormatPr defaultRowHeight="15" x14ac:dyDescent="0.25"/>
  <cols>
    <col min="1" max="1" width="16" hidden="1" customWidth="1"/>
    <col min="2" max="2" width="9" hidden="1" customWidth="1"/>
    <col min="3" max="3" width="37" bestFit="1" customWidth="1"/>
    <col min="4" max="4" width="14.85546875" customWidth="1"/>
    <col min="5" max="5" width="9.85546875" customWidth="1"/>
    <col min="6" max="6" width="43.5703125" customWidth="1"/>
    <col min="7" max="7" width="43.5703125" hidden="1" customWidth="1"/>
    <col min="8" max="8" width="27.5703125" customWidth="1"/>
    <col min="9" max="9" width="22.28515625" hidden="1" customWidth="1"/>
    <col min="10" max="10" width="15.5703125" hidden="1" customWidth="1"/>
    <col min="11" max="11" width="11.5703125" hidden="1" customWidth="1"/>
    <col min="12" max="12" width="32" customWidth="1"/>
    <col min="13" max="15" width="28.5703125" customWidth="1"/>
    <col min="16" max="16" width="27.85546875" customWidth="1"/>
  </cols>
  <sheetData>
    <row r="1" spans="3:16" ht="21" x14ac:dyDescent="0.35">
      <c r="C1" s="60" t="str">
        <f>CONCATENATE("FAR 52.204-21 Assessment Interview: ",E11," for ", E10)</f>
        <v>FAR 52.204-21 Assessment Interview: 0 for 0</v>
      </c>
      <c r="D1" s="61"/>
      <c r="E1" s="61"/>
      <c r="F1" s="61"/>
      <c r="G1" s="61"/>
      <c r="H1" s="61"/>
      <c r="I1" s="61"/>
      <c r="J1" s="61"/>
      <c r="K1" s="61"/>
      <c r="L1" s="61"/>
      <c r="M1" s="61"/>
      <c r="N1" s="2"/>
    </row>
    <row r="3" spans="3:16" x14ac:dyDescent="0.25">
      <c r="C3" s="58" t="s">
        <v>22</v>
      </c>
      <c r="D3" s="59"/>
      <c r="E3" s="59"/>
      <c r="F3" s="59"/>
      <c r="G3" s="59"/>
      <c r="H3" s="59"/>
      <c r="I3" s="59"/>
      <c r="J3" s="59"/>
      <c r="K3" s="59"/>
      <c r="L3" s="59"/>
      <c r="M3" s="59"/>
      <c r="N3" s="61"/>
    </row>
    <row r="4" spans="3:16" ht="15" customHeight="1" x14ac:dyDescent="0.25">
      <c r="C4" s="77" t="s">
        <v>41</v>
      </c>
      <c r="D4" s="77"/>
      <c r="E4" s="77"/>
      <c r="F4" s="77"/>
      <c r="G4" s="77"/>
      <c r="H4" s="77"/>
      <c r="I4" s="77"/>
      <c r="J4" s="77"/>
      <c r="K4" s="77"/>
      <c r="L4" s="77"/>
      <c r="M4" s="77"/>
      <c r="N4" s="77"/>
    </row>
    <row r="5" spans="3:16" x14ac:dyDescent="0.25">
      <c r="C5" s="77"/>
      <c r="D5" s="77"/>
      <c r="E5" s="77"/>
      <c r="F5" s="77"/>
      <c r="G5" s="77"/>
      <c r="H5" s="77"/>
      <c r="I5" s="77"/>
      <c r="J5" s="77"/>
      <c r="K5" s="77"/>
      <c r="L5" s="77"/>
      <c r="M5" s="77"/>
      <c r="N5" s="77"/>
    </row>
    <row r="6" spans="3:16" x14ac:dyDescent="0.25">
      <c r="C6" s="77"/>
      <c r="D6" s="77"/>
      <c r="E6" s="77"/>
      <c r="F6" s="77"/>
      <c r="G6" s="77"/>
      <c r="H6" s="77"/>
      <c r="I6" s="77"/>
      <c r="J6" s="77"/>
      <c r="K6" s="77"/>
      <c r="L6" s="77"/>
      <c r="M6" s="77"/>
      <c r="N6" s="77"/>
    </row>
    <row r="7" spans="3:16" x14ac:dyDescent="0.25">
      <c r="C7" s="77"/>
      <c r="D7" s="77"/>
      <c r="E7" s="77"/>
      <c r="F7" s="77"/>
      <c r="G7" s="77"/>
      <c r="H7" s="77"/>
      <c r="I7" s="77"/>
      <c r="J7" s="77"/>
      <c r="K7" s="77"/>
      <c r="L7" s="77"/>
      <c r="M7" s="77"/>
      <c r="N7" s="77"/>
    </row>
    <row r="8" spans="3:16" x14ac:dyDescent="0.25">
      <c r="C8" s="77"/>
      <c r="D8" s="77"/>
      <c r="E8" s="77"/>
      <c r="F8" s="77"/>
      <c r="G8" s="77"/>
      <c r="H8" s="77"/>
      <c r="I8" s="77"/>
      <c r="J8" s="77"/>
      <c r="K8" s="77"/>
      <c r="L8" s="77"/>
      <c r="M8" s="77"/>
      <c r="N8" s="77"/>
    </row>
    <row r="10" spans="3:16" x14ac:dyDescent="0.25">
      <c r="C10" s="62" t="s">
        <v>36</v>
      </c>
      <c r="D10" s="63"/>
      <c r="E10" s="78">
        <f>'ControlImplementation'!E10</f>
        <v>0</v>
      </c>
      <c r="F10" s="79"/>
      <c r="G10" s="79"/>
      <c r="H10" s="79"/>
      <c r="I10" s="79"/>
      <c r="J10" s="79"/>
      <c r="K10" s="79"/>
      <c r="L10" s="79"/>
      <c r="M10" s="79"/>
      <c r="N10" s="80"/>
    </row>
    <row r="11" spans="3:16" x14ac:dyDescent="0.25">
      <c r="C11" s="73" t="s">
        <v>32</v>
      </c>
      <c r="D11" s="74"/>
      <c r="E11" s="78">
        <f>'ControlImplementation'!E11</f>
        <v>0</v>
      </c>
      <c r="F11" s="79"/>
      <c r="G11" s="79"/>
      <c r="H11" s="79"/>
      <c r="I11" s="79"/>
      <c r="J11" s="79"/>
      <c r="K11" s="79"/>
      <c r="L11" s="79"/>
      <c r="M11" s="79"/>
      <c r="N11" s="80"/>
    </row>
    <row r="12" spans="3:16" x14ac:dyDescent="0.25">
      <c r="C12" s="73" t="s">
        <v>34</v>
      </c>
      <c r="D12" s="74"/>
      <c r="E12" s="78">
        <f>'ControlImplementation'!E12</f>
        <v>0</v>
      </c>
      <c r="F12" s="79"/>
      <c r="G12" s="79"/>
      <c r="H12" s="79"/>
      <c r="I12" s="79"/>
      <c r="J12" s="79"/>
      <c r="K12" s="79"/>
      <c r="L12" s="79"/>
      <c r="M12" s="79"/>
      <c r="N12" s="80"/>
    </row>
    <row r="13" spans="3:16" x14ac:dyDescent="0.25">
      <c r="C13" s="73" t="s">
        <v>33</v>
      </c>
      <c r="D13" s="74"/>
      <c r="E13" s="78">
        <f>'ControlImplementation'!E13</f>
        <v>0</v>
      </c>
      <c r="F13" s="79"/>
      <c r="G13" s="79"/>
      <c r="H13" s="79"/>
      <c r="I13" s="79"/>
      <c r="J13" s="79"/>
      <c r="K13" s="79"/>
      <c r="L13" s="79"/>
      <c r="M13" s="79"/>
      <c r="N13" s="80"/>
    </row>
    <row r="14" spans="3:16" x14ac:dyDescent="0.25">
      <c r="C14" s="75" t="s">
        <v>35</v>
      </c>
      <c r="D14" s="76"/>
      <c r="E14" s="78">
        <f>'ControlImplementation'!E14</f>
        <v>0</v>
      </c>
      <c r="F14" s="79"/>
      <c r="G14" s="79"/>
      <c r="H14" s="79"/>
      <c r="I14" s="79"/>
      <c r="J14" s="79"/>
      <c r="K14" s="79"/>
      <c r="L14" s="79"/>
      <c r="M14" s="79"/>
      <c r="N14" s="80"/>
    </row>
    <row r="16" spans="3:16" x14ac:dyDescent="0.25">
      <c r="C16" s="7"/>
      <c r="D16" s="7"/>
      <c r="E16" s="7"/>
      <c r="F16" s="7"/>
      <c r="G16" s="7"/>
      <c r="H16" s="7"/>
      <c r="I16" s="7"/>
      <c r="J16" s="7"/>
      <c r="K16" s="7"/>
      <c r="L16" s="7"/>
      <c r="M16" s="7"/>
      <c r="N16" s="7"/>
      <c r="O16" s="7"/>
      <c r="P16" s="7"/>
    </row>
    <row r="17" spans="1:16" x14ac:dyDescent="0.25">
      <c r="A17" t="s">
        <v>75</v>
      </c>
      <c r="B17" t="s">
        <v>76</v>
      </c>
      <c r="C17" s="6" t="s">
        <v>1</v>
      </c>
      <c r="D17" s="6" t="s">
        <v>39</v>
      </c>
      <c r="E17" s="6" t="s">
        <v>37</v>
      </c>
      <c r="F17" s="6" t="s">
        <v>43</v>
      </c>
      <c r="G17" s="6" t="s">
        <v>28</v>
      </c>
      <c r="H17" s="6" t="s">
        <v>63</v>
      </c>
      <c r="I17" s="6" t="s">
        <v>29</v>
      </c>
      <c r="J17" s="6" t="s">
        <v>52</v>
      </c>
      <c r="K17" s="6" t="s">
        <v>30</v>
      </c>
      <c r="L17" s="6" t="s">
        <v>42</v>
      </c>
      <c r="M17" s="6" t="s">
        <v>56</v>
      </c>
      <c r="N17" s="6" t="s">
        <v>61</v>
      </c>
      <c r="O17" s="6" t="s">
        <v>55</v>
      </c>
      <c r="P17" s="6" t="s">
        <v>53</v>
      </c>
    </row>
    <row r="18" spans="1:16" x14ac:dyDescent="0.25">
      <c r="A18" t="str">
        <f>xControls!D2</f>
        <v>AC.1.001</v>
      </c>
      <c r="B18" t="str">
        <f>xControls!A2</f>
        <v>Access Control</v>
      </c>
      <c r="C18" s="5" t="str">
        <f>xControls!A2</f>
        <v>Access Control</v>
      </c>
      <c r="D18" t="str">
        <f>xControls!B2</f>
        <v>Basic</v>
      </c>
      <c r="E18" t="str">
        <f>xControls!C2</f>
        <v>AC.1.001</v>
      </c>
      <c r="F18" s="8">
        <f>ControlImplementation[[#This Row],[Implementation Text]]</f>
        <v>0</v>
      </c>
      <c r="G18" s="8" t="s">
        <v>67</v>
      </c>
      <c r="I18" t="s">
        <v>62</v>
      </c>
      <c r="K18" t="s">
        <v>179</v>
      </c>
      <c r="L18" t="s">
        <v>176</v>
      </c>
    </row>
    <row r="19" spans="1:16" x14ac:dyDescent="0.25">
      <c r="A19" t="str">
        <f>xControls!D3</f>
        <v>AC.1.002</v>
      </c>
      <c r="B19" t="str">
        <f>xControls!A3</f>
        <v>Access Control</v>
      </c>
      <c r="C19" s="5" t="str">
        <f>xControls!A3</f>
        <v>Access Control</v>
      </c>
      <c r="D19" t="str">
        <f>xControls!B3</f>
        <v>Basic</v>
      </c>
      <c r="E19" t="str">
        <f>xControls!C3</f>
        <v>AC.1.002</v>
      </c>
      <c r="F19" s="8">
        <f>ControlImplementation[[#This Row],[Implementation Text]]</f>
        <v>0</v>
      </c>
      <c r="G19" s="8" t="s">
        <v>67</v>
      </c>
      <c r="I19" t="s">
        <v>62</v>
      </c>
      <c r="K19" t="s">
        <v>179</v>
      </c>
      <c r="L19" t="s">
        <v>176</v>
      </c>
    </row>
    <row r="20" spans="1:16" x14ac:dyDescent="0.25">
      <c r="A20" t="str">
        <f>xControls!D4</f>
        <v>AC.1.003</v>
      </c>
      <c r="B20" t="str">
        <f>xControls!A4</f>
        <v>Access Control</v>
      </c>
      <c r="C20" s="5" t="str">
        <f>xControls!A4</f>
        <v>Access Control</v>
      </c>
      <c r="D20" t="str">
        <f>xControls!B4</f>
        <v>Basic</v>
      </c>
      <c r="E20" t="str">
        <f>xControls!C4</f>
        <v>AC.1.003</v>
      </c>
      <c r="F20" s="8">
        <f>ControlImplementation[[#This Row],[Implementation Text]]</f>
        <v>0</v>
      </c>
      <c r="G20" s="8" t="s">
        <v>67</v>
      </c>
      <c r="I20" t="s">
        <v>62</v>
      </c>
      <c r="K20" t="s">
        <v>179</v>
      </c>
      <c r="L20" t="s">
        <v>176</v>
      </c>
    </row>
    <row r="21" spans="1:16" x14ac:dyDescent="0.25">
      <c r="A21" t="str">
        <f>xControls!D5</f>
        <v>AC.1.004</v>
      </c>
      <c r="B21" t="str">
        <f>xControls!A5</f>
        <v>Access Control</v>
      </c>
      <c r="C21" s="5" t="str">
        <f>xControls!A5</f>
        <v>Access Control</v>
      </c>
      <c r="D21" t="str">
        <f>xControls!B5</f>
        <v>Basic</v>
      </c>
      <c r="E21" t="str">
        <f>xControls!C5</f>
        <v>AC.1.004</v>
      </c>
      <c r="F21" s="8">
        <f>ControlImplementation[[#This Row],[Implementation Text]]</f>
        <v>0</v>
      </c>
      <c r="G21" s="8" t="s">
        <v>67</v>
      </c>
      <c r="I21" t="s">
        <v>62</v>
      </c>
      <c r="K21" t="s">
        <v>179</v>
      </c>
      <c r="L21" t="s">
        <v>176</v>
      </c>
    </row>
    <row r="22" spans="1:16" x14ac:dyDescent="0.25">
      <c r="C22" s="42"/>
      <c r="D22" s="7"/>
      <c r="E22" s="7"/>
      <c r="F22" s="9"/>
      <c r="G22" s="9"/>
      <c r="H22" s="7"/>
      <c r="I22" s="7"/>
      <c r="J22" s="7"/>
      <c r="K22" s="7"/>
      <c r="L22" s="7"/>
      <c r="M22" s="7"/>
      <c r="N22" s="7"/>
      <c r="O22" s="7"/>
      <c r="P22" s="7"/>
    </row>
    <row r="23" spans="1:16" x14ac:dyDescent="0.25">
      <c r="A23" t="str">
        <f>xControls!D6</f>
        <v>IA.1.076</v>
      </c>
      <c r="B23" t="str">
        <f>xControls!A6</f>
        <v>Identification and Authentication</v>
      </c>
      <c r="C23" s="5" t="str">
        <f>xControls!A6</f>
        <v>Identification and Authentication</v>
      </c>
      <c r="D23" t="str">
        <f>xControls!B6</f>
        <v>Basic</v>
      </c>
      <c r="E23" t="str">
        <f>xControls!C6</f>
        <v>IA.1.076</v>
      </c>
      <c r="F23" s="8">
        <f>ControlImplementation[[#This Row],[Implementation Text]]</f>
        <v>0</v>
      </c>
      <c r="G23" s="8" t="s">
        <v>67</v>
      </c>
      <c r="I23" t="s">
        <v>62</v>
      </c>
      <c r="K23" t="s">
        <v>179</v>
      </c>
      <c r="L23" t="s">
        <v>176</v>
      </c>
    </row>
    <row r="24" spans="1:16" x14ac:dyDescent="0.25">
      <c r="A24" t="str">
        <f>xControls!D7</f>
        <v>IA.1.077</v>
      </c>
      <c r="B24" t="str">
        <f>xControls!A7</f>
        <v>Identification and Authentication</v>
      </c>
      <c r="C24" s="5" t="str">
        <f>xControls!A7</f>
        <v>Identification and Authentication</v>
      </c>
      <c r="D24" t="str">
        <f>xControls!B7</f>
        <v>Basic</v>
      </c>
      <c r="E24" t="str">
        <f>xControls!C7</f>
        <v>IA.1.077</v>
      </c>
      <c r="F24" s="8">
        <f>ControlImplementation[[#This Row],[Implementation Text]]</f>
        <v>0</v>
      </c>
      <c r="G24" s="8" t="s">
        <v>67</v>
      </c>
      <c r="I24" t="s">
        <v>62</v>
      </c>
      <c r="K24" t="s">
        <v>179</v>
      </c>
      <c r="L24" t="s">
        <v>176</v>
      </c>
    </row>
    <row r="25" spans="1:16" x14ac:dyDescent="0.25">
      <c r="C25" s="42"/>
      <c r="D25" s="7"/>
      <c r="E25" s="7"/>
      <c r="F25" s="9"/>
      <c r="G25" s="9"/>
      <c r="H25" s="7"/>
      <c r="I25" s="7"/>
      <c r="J25" s="7"/>
      <c r="K25" s="7"/>
      <c r="L25" s="7"/>
      <c r="M25" s="7"/>
      <c r="N25" s="7"/>
      <c r="O25" s="7"/>
      <c r="P25" s="7"/>
    </row>
    <row r="26" spans="1:16" x14ac:dyDescent="0.25">
      <c r="A26" t="str">
        <f>xControls!D8</f>
        <v>MP.1.118</v>
      </c>
      <c r="B26" t="str">
        <f>xControls!A8</f>
        <v>Media Protection</v>
      </c>
      <c r="C26" s="5" t="str">
        <f>xControls!A8</f>
        <v>Media Protection</v>
      </c>
      <c r="D26" t="str">
        <f>xControls!B8</f>
        <v>Basic</v>
      </c>
      <c r="E26" t="str">
        <f>xControls!C8</f>
        <v>MP.1.118</v>
      </c>
      <c r="F26" s="8">
        <f>ControlImplementation[[#This Row],[Implementation Text]]</f>
        <v>0</v>
      </c>
      <c r="G26" s="8" t="s">
        <v>67</v>
      </c>
      <c r="I26" t="s">
        <v>62</v>
      </c>
      <c r="K26" t="s">
        <v>179</v>
      </c>
      <c r="L26" t="s">
        <v>176</v>
      </c>
    </row>
    <row r="27" spans="1:16" x14ac:dyDescent="0.25">
      <c r="C27" s="42"/>
      <c r="D27" s="7"/>
      <c r="E27" s="7"/>
      <c r="F27" s="9"/>
      <c r="G27" s="9"/>
      <c r="H27" s="7"/>
      <c r="I27" s="7"/>
      <c r="J27" s="7"/>
      <c r="K27" s="7"/>
      <c r="L27" s="7"/>
      <c r="M27" s="7"/>
      <c r="N27" s="7"/>
      <c r="O27" s="7"/>
      <c r="P27" s="7"/>
    </row>
    <row r="28" spans="1:16" x14ac:dyDescent="0.25">
      <c r="A28" t="str">
        <f>xControls!D9</f>
        <v>PE.1.131</v>
      </c>
      <c r="B28" t="str">
        <f>xControls!A9</f>
        <v>Physical Protection</v>
      </c>
      <c r="C28" s="5" t="str">
        <f>xControls!A9</f>
        <v>Physical Protection</v>
      </c>
      <c r="D28" t="str">
        <f>xControls!B9</f>
        <v>Basic</v>
      </c>
      <c r="E28" t="str">
        <f>xControls!C9</f>
        <v>PE.1.131</v>
      </c>
      <c r="F28" s="8">
        <f>ControlImplementation[[#This Row],[Implementation Text]]</f>
        <v>0</v>
      </c>
      <c r="G28" s="8" t="s">
        <v>67</v>
      </c>
      <c r="I28" t="s">
        <v>62</v>
      </c>
      <c r="K28" t="s">
        <v>179</v>
      </c>
      <c r="L28" t="s">
        <v>176</v>
      </c>
    </row>
    <row r="29" spans="1:16" x14ac:dyDescent="0.25">
      <c r="A29" t="str">
        <f>xControls!D10</f>
        <v>PE.1.132</v>
      </c>
      <c r="B29" t="str">
        <f>xControls!A10</f>
        <v>Physical Protection</v>
      </c>
      <c r="C29" s="5" t="str">
        <f>xControls!A10</f>
        <v>Physical Protection</v>
      </c>
      <c r="D29" t="str">
        <f>xControls!B10</f>
        <v>Basic</v>
      </c>
      <c r="E29" t="str">
        <f>xControls!C10</f>
        <v>PE.1.132</v>
      </c>
      <c r="F29" s="8">
        <f>ControlImplementation[[#This Row],[Implementation Text]]</f>
        <v>0</v>
      </c>
      <c r="G29" s="8" t="s">
        <v>67</v>
      </c>
      <c r="I29" t="s">
        <v>62</v>
      </c>
      <c r="K29" t="s">
        <v>179</v>
      </c>
      <c r="L29" t="s">
        <v>176</v>
      </c>
    </row>
    <row r="30" spans="1:16" x14ac:dyDescent="0.25">
      <c r="A30" t="str">
        <f>xControls!D11</f>
        <v>PE.1.133</v>
      </c>
      <c r="B30" t="str">
        <f>xControls!A11</f>
        <v>Physical Protection</v>
      </c>
      <c r="C30" s="5" t="str">
        <f>xControls!A11</f>
        <v>Physical Protection</v>
      </c>
      <c r="D30" t="str">
        <f>xControls!B11</f>
        <v>Basic</v>
      </c>
      <c r="E30" t="str">
        <f>xControls!C11</f>
        <v>PE.1.133</v>
      </c>
      <c r="F30" s="8">
        <f>ControlImplementation[[#This Row],[Implementation Text]]</f>
        <v>0</v>
      </c>
      <c r="G30" s="8" t="s">
        <v>67</v>
      </c>
      <c r="I30" t="s">
        <v>62</v>
      </c>
      <c r="K30" t="s">
        <v>179</v>
      </c>
      <c r="L30" t="s">
        <v>176</v>
      </c>
    </row>
    <row r="31" spans="1:16" x14ac:dyDescent="0.25">
      <c r="A31" t="str">
        <f>xControls!D12</f>
        <v>PE.1.134</v>
      </c>
      <c r="B31" t="str">
        <f>xControls!A12</f>
        <v>Physical Protection</v>
      </c>
      <c r="C31" s="5" t="str">
        <f>xControls!A12</f>
        <v>Physical Protection</v>
      </c>
      <c r="D31" t="str">
        <f>xControls!B12</f>
        <v>Basic</v>
      </c>
      <c r="E31" t="str">
        <f>xControls!C12</f>
        <v>PE.1.134</v>
      </c>
      <c r="F31" s="8">
        <f>ControlImplementation[[#This Row],[Implementation Text]]</f>
        <v>0</v>
      </c>
      <c r="G31" s="8" t="s">
        <v>67</v>
      </c>
      <c r="I31" t="s">
        <v>62</v>
      </c>
      <c r="K31" t="s">
        <v>179</v>
      </c>
      <c r="L31" t="s">
        <v>176</v>
      </c>
    </row>
    <row r="32" spans="1:16" x14ac:dyDescent="0.25">
      <c r="C32" s="42"/>
      <c r="D32" s="7"/>
      <c r="E32" s="7"/>
      <c r="F32" s="9"/>
      <c r="G32" s="9"/>
      <c r="H32" s="7"/>
      <c r="I32" s="7"/>
      <c r="J32" s="7"/>
      <c r="K32" s="7"/>
      <c r="L32" s="7"/>
      <c r="M32" s="7"/>
      <c r="N32" s="7"/>
      <c r="O32" s="7"/>
      <c r="P32" s="7"/>
    </row>
    <row r="33" spans="1:16" x14ac:dyDescent="0.25">
      <c r="A33" t="str">
        <f>xControls!D13</f>
        <v>SC.1.175</v>
      </c>
      <c r="B33" t="str">
        <f>xControls!A13</f>
        <v>System and Communications Protection</v>
      </c>
      <c r="C33" s="5" t="str">
        <f>xControls!A13</f>
        <v>System and Communications Protection</v>
      </c>
      <c r="D33" t="str">
        <f>xControls!B13</f>
        <v>Basic</v>
      </c>
      <c r="E33" t="str">
        <f>xControls!C13</f>
        <v>SC.1.175</v>
      </c>
      <c r="F33" s="8">
        <f>ControlImplementation[[#This Row],[Implementation Text]]</f>
        <v>0</v>
      </c>
      <c r="G33" s="8" t="s">
        <v>67</v>
      </c>
      <c r="I33" t="s">
        <v>62</v>
      </c>
      <c r="K33" t="s">
        <v>179</v>
      </c>
      <c r="L33" t="s">
        <v>176</v>
      </c>
    </row>
    <row r="34" spans="1:16" x14ac:dyDescent="0.25">
      <c r="A34" t="str">
        <f>xControls!D14</f>
        <v>SC.1.176</v>
      </c>
      <c r="B34" t="str">
        <f>xControls!A14</f>
        <v>System and Communications Protection</v>
      </c>
      <c r="C34" s="5" t="str">
        <f>xControls!A14</f>
        <v>System and Communications Protection</v>
      </c>
      <c r="D34" t="str">
        <f>xControls!B14</f>
        <v>Basic</v>
      </c>
      <c r="E34" t="str">
        <f>xControls!C14</f>
        <v>SC.1.176</v>
      </c>
      <c r="F34" s="8">
        <f>ControlImplementation[[#This Row],[Implementation Text]]</f>
        <v>0</v>
      </c>
      <c r="G34" s="8" t="s">
        <v>67</v>
      </c>
      <c r="I34" t="s">
        <v>62</v>
      </c>
      <c r="K34" t="s">
        <v>179</v>
      </c>
      <c r="L34" t="s">
        <v>176</v>
      </c>
    </row>
    <row r="35" spans="1:16" x14ac:dyDescent="0.25">
      <c r="C35" s="42"/>
      <c r="D35" s="7"/>
      <c r="E35" s="7"/>
      <c r="F35" s="9"/>
      <c r="G35" s="9"/>
      <c r="H35" s="7"/>
      <c r="I35" s="7"/>
      <c r="J35" s="7"/>
      <c r="K35" s="7"/>
      <c r="L35" s="7"/>
      <c r="M35" s="7"/>
      <c r="N35" s="7"/>
      <c r="O35" s="7"/>
      <c r="P35" s="7"/>
    </row>
    <row r="36" spans="1:16" x14ac:dyDescent="0.25">
      <c r="A36" t="str">
        <f>xControls!D15</f>
        <v>SI.1.210</v>
      </c>
      <c r="B36" t="str">
        <f>xControls!A15</f>
        <v>System and Information Integrity</v>
      </c>
      <c r="C36" s="5" t="str">
        <f>xControls!A15</f>
        <v>System and Information Integrity</v>
      </c>
      <c r="D36" t="str">
        <f>xControls!B15</f>
        <v>Basic</v>
      </c>
      <c r="E36" t="str">
        <f>xControls!C15</f>
        <v>SI.1.210</v>
      </c>
      <c r="F36" s="8">
        <f>ControlImplementation[[#This Row],[Implementation Text]]</f>
        <v>0</v>
      </c>
      <c r="G36" s="8" t="s">
        <v>67</v>
      </c>
      <c r="I36" t="s">
        <v>62</v>
      </c>
      <c r="K36" t="s">
        <v>179</v>
      </c>
      <c r="L36" t="s">
        <v>176</v>
      </c>
    </row>
    <row r="37" spans="1:16" x14ac:dyDescent="0.25">
      <c r="A37" t="str">
        <f>xControls!D16</f>
        <v>SI.1.211</v>
      </c>
      <c r="B37" t="str">
        <f>xControls!A16</f>
        <v>System and Information Integrity</v>
      </c>
      <c r="C37" s="5" t="str">
        <f>xControls!A16</f>
        <v>System and Information Integrity</v>
      </c>
      <c r="D37" t="str">
        <f>xControls!B16</f>
        <v>Basic</v>
      </c>
      <c r="E37" t="str">
        <f>xControls!C16</f>
        <v>SI.1.211</v>
      </c>
      <c r="F37" s="8">
        <f>ControlImplementation[[#This Row],[Implementation Text]]</f>
        <v>0</v>
      </c>
      <c r="G37" s="8" t="s">
        <v>67</v>
      </c>
      <c r="I37" t="s">
        <v>62</v>
      </c>
      <c r="K37" t="s">
        <v>179</v>
      </c>
      <c r="L37" t="s">
        <v>176</v>
      </c>
    </row>
    <row r="38" spans="1:16" x14ac:dyDescent="0.25">
      <c r="A38" t="str">
        <f>xControls!D17</f>
        <v>SI.1.212</v>
      </c>
      <c r="B38" t="str">
        <f>xControls!A17</f>
        <v>System and Information Integrity</v>
      </c>
      <c r="C38" s="5" t="str">
        <f>xControls!A17</f>
        <v>System and Information Integrity</v>
      </c>
      <c r="D38" t="str">
        <f>xControls!B17</f>
        <v>Basic</v>
      </c>
      <c r="E38" t="str">
        <f>xControls!C17</f>
        <v>SI.1.212</v>
      </c>
      <c r="F38" s="8">
        <f>ControlImplementation[[#This Row],[Implementation Text]]</f>
        <v>0</v>
      </c>
      <c r="G38" s="8" t="s">
        <v>67</v>
      </c>
      <c r="I38" t="s">
        <v>62</v>
      </c>
      <c r="K38" t="s">
        <v>179</v>
      </c>
      <c r="L38" t="s">
        <v>176</v>
      </c>
    </row>
    <row r="39" spans="1:16" x14ac:dyDescent="0.25">
      <c r="A39" t="str">
        <f>xControls!D18</f>
        <v>SI.1.213</v>
      </c>
      <c r="B39" t="str">
        <f>xControls!A18</f>
        <v>System and Information Integrity</v>
      </c>
      <c r="C39" s="5" t="str">
        <f>xControls!A18</f>
        <v>System and Information Integrity</v>
      </c>
      <c r="D39" t="str">
        <f>xControls!B18</f>
        <v>Basic</v>
      </c>
      <c r="E39" t="str">
        <f>xControls!C18</f>
        <v>SI.1.213</v>
      </c>
      <c r="F39" s="8">
        <f>ControlImplementation[[#This Row],[Implementation Text]]</f>
        <v>0</v>
      </c>
      <c r="G39" s="8" t="s">
        <v>67</v>
      </c>
      <c r="I39" t="s">
        <v>62</v>
      </c>
      <c r="K39" t="s">
        <v>179</v>
      </c>
      <c r="L39" t="s">
        <v>176</v>
      </c>
    </row>
    <row r="40" spans="1:16" x14ac:dyDescent="0.25">
      <c r="A40" s="7"/>
      <c r="B40" s="7"/>
      <c r="C40" s="7"/>
      <c r="D40" s="7"/>
      <c r="E40" s="7"/>
      <c r="F40" s="9"/>
      <c r="G40" s="9"/>
      <c r="H40" s="7"/>
      <c r="I40" s="7"/>
      <c r="J40" s="7"/>
      <c r="K40" s="7"/>
      <c r="L40" s="7"/>
      <c r="M40" s="7"/>
      <c r="N40" s="7"/>
      <c r="O40" s="7"/>
      <c r="P40" s="7"/>
    </row>
  </sheetData>
  <mergeCells count="13">
    <mergeCell ref="E12:N12"/>
    <mergeCell ref="E13:N13"/>
    <mergeCell ref="E14:N14"/>
    <mergeCell ref="C12:D12"/>
    <mergeCell ref="C13:D13"/>
    <mergeCell ref="C14:D14"/>
    <mergeCell ref="C1:M1"/>
    <mergeCell ref="C10:D10"/>
    <mergeCell ref="C11:D11"/>
    <mergeCell ref="C3:N3"/>
    <mergeCell ref="C4:N8"/>
    <mergeCell ref="E10:N10"/>
    <mergeCell ref="E11:N11"/>
  </mergeCells>
  <dataValidations count="1">
    <dataValidation type="list" allowBlank="1" showInputMessage="1" showErrorMessage="1" sqref="J18:J40 L18:N40" xr:uid="{FDC3EA20-C4EF-45DF-A7CB-B9842F070D6C}">
      <formula1>INDIRECT(INDIRECT("RC[-1]",0))</formula1>
    </dataValidation>
  </dataValidations>
  <pageMargins left="0.7" right="0.7" top="0.75" bottom="0.75" header="0.3" footer="0.3"/>
  <pageSetup orientation="portrait" r:id="rId1"/>
  <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6F04CDFE-4473-4FF9-808A-49D9DA017AC2}">
          <x14:formula1>
            <xm:f>'Project Information'!$A$2:$A$4</xm:f>
          </x14:formula1>
          <xm:sqref>H18:H39</xm:sqref>
        </x14:dataValidation>
      </x14:dataValidations>
    </ex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0C0F6-D180-42E0-B2F7-AB36F83CFA47}">
  <dimension ref="C1:L23"/>
  <sheetViews>
    <sheetView workbookViewId="0">
      <selection activeCell="H19" sqref="H19"/>
    </sheetView>
  </sheetViews>
  <sheetFormatPr defaultRowHeight="15" x14ac:dyDescent="0.25"/>
  <cols>
    <col min="1" max="1" width="2.7109375" customWidth="1"/>
    <col min="2" max="2" width="0.85546875" customWidth="1"/>
    <col min="3" max="3" width="20.7109375" customWidth="1"/>
    <col min="4" max="4" width="16.28515625" customWidth="1"/>
    <col min="5" max="5" width="17.85546875" customWidth="1"/>
    <col min="6" max="6" width="40.5703125" customWidth="1"/>
    <col min="7" max="7" width="13.140625" customWidth="1"/>
    <col min="8" max="8" width="23" customWidth="1"/>
    <col min="9" max="9" width="17.140625" customWidth="1"/>
    <col min="10" max="10" width="36.7109375" customWidth="1"/>
    <col min="11" max="11" width="16.85546875" customWidth="1"/>
    <col min="12" max="12" width="45" customWidth="1"/>
  </cols>
  <sheetData>
    <row r="1" spans="3:12" ht="21" x14ac:dyDescent="0.35">
      <c r="C1" s="60" t="str">
        <f>CONCATENATE("FAR 52.204-21 POA&amp;M: ",E11," for ", E10)</f>
        <v>FAR 52.204-21 POA&amp;M: 0 for 0</v>
      </c>
      <c r="D1" s="61"/>
      <c r="E1" s="61"/>
      <c r="F1" s="61"/>
      <c r="G1" s="61"/>
      <c r="H1" s="61"/>
      <c r="I1" s="61"/>
      <c r="J1" s="61"/>
      <c r="K1" s="61"/>
      <c r="L1" s="61"/>
    </row>
    <row r="3" spans="3:12" x14ac:dyDescent="0.25">
      <c r="C3" s="58" t="s">
        <v>22</v>
      </c>
      <c r="D3" s="59"/>
      <c r="E3" s="59"/>
      <c r="F3" s="59"/>
      <c r="G3" s="59"/>
      <c r="H3" s="59"/>
      <c r="I3" s="59"/>
      <c r="J3" s="59"/>
      <c r="K3" s="59"/>
      <c r="L3" s="59"/>
    </row>
    <row r="4" spans="3:12" ht="15" customHeight="1" x14ac:dyDescent="0.25">
      <c r="C4" s="77" t="s">
        <v>93</v>
      </c>
      <c r="D4" s="77"/>
      <c r="E4" s="77"/>
      <c r="F4" s="77"/>
      <c r="G4" s="77"/>
      <c r="H4" s="77"/>
      <c r="I4" s="77"/>
      <c r="J4" s="77"/>
      <c r="K4" s="77"/>
      <c r="L4" s="77"/>
    </row>
    <row r="5" spans="3:12" x14ac:dyDescent="0.25">
      <c r="C5" s="77"/>
      <c r="D5" s="77"/>
      <c r="E5" s="77"/>
      <c r="F5" s="77"/>
      <c r="G5" s="77"/>
      <c r="H5" s="77"/>
      <c r="I5" s="77"/>
      <c r="J5" s="77"/>
      <c r="K5" s="77"/>
      <c r="L5" s="77"/>
    </row>
    <row r="6" spans="3:12" x14ac:dyDescent="0.25">
      <c r="C6" s="77"/>
      <c r="D6" s="77"/>
      <c r="E6" s="77"/>
      <c r="F6" s="77"/>
      <c r="G6" s="77"/>
      <c r="H6" s="77"/>
      <c r="I6" s="77"/>
      <c r="J6" s="77"/>
      <c r="K6" s="77"/>
      <c r="L6" s="77"/>
    </row>
    <row r="7" spans="3:12" x14ac:dyDescent="0.25">
      <c r="C7" s="77"/>
      <c r="D7" s="77"/>
      <c r="E7" s="77"/>
      <c r="F7" s="77"/>
      <c r="G7" s="77"/>
      <c r="H7" s="77"/>
      <c r="I7" s="77"/>
      <c r="J7" s="77"/>
      <c r="K7" s="77"/>
      <c r="L7" s="77"/>
    </row>
    <row r="8" spans="3:12" x14ac:dyDescent="0.25">
      <c r="C8" s="77"/>
      <c r="D8" s="77"/>
      <c r="E8" s="77"/>
      <c r="F8" s="77"/>
      <c r="G8" s="77"/>
      <c r="H8" s="77"/>
      <c r="I8" s="77"/>
      <c r="J8" s="77"/>
      <c r="K8" s="77"/>
      <c r="L8" s="77"/>
    </row>
    <row r="10" spans="3:12" x14ac:dyDescent="0.25">
      <c r="C10" s="62" t="s">
        <v>36</v>
      </c>
      <c r="D10" s="63"/>
      <c r="E10" s="78">
        <f>'ControlImplementation'!E10</f>
        <v>0</v>
      </c>
      <c r="F10" s="79"/>
      <c r="G10" s="79"/>
      <c r="H10" s="79"/>
      <c r="I10" s="79"/>
      <c r="J10" s="79"/>
      <c r="K10" s="79"/>
      <c r="L10" s="79"/>
    </row>
    <row r="11" spans="3:12" x14ac:dyDescent="0.25">
      <c r="C11" s="73" t="s">
        <v>32</v>
      </c>
      <c r="D11" s="74"/>
      <c r="E11" s="78">
        <f>'ControlImplementation'!E11</f>
        <v>0</v>
      </c>
      <c r="F11" s="79"/>
      <c r="G11" s="79"/>
      <c r="H11" s="79"/>
      <c r="I11" s="79"/>
      <c r="J11" s="79"/>
      <c r="K11" s="79"/>
      <c r="L11" s="79"/>
    </row>
    <row r="12" spans="3:12" x14ac:dyDescent="0.25">
      <c r="C12" s="73" t="s">
        <v>34</v>
      </c>
      <c r="D12" s="74"/>
      <c r="E12" s="78">
        <f>'ControlImplementation'!E12</f>
        <v>0</v>
      </c>
      <c r="F12" s="79"/>
      <c r="G12" s="79"/>
      <c r="H12" s="79"/>
      <c r="I12" s="79"/>
      <c r="J12" s="79"/>
      <c r="K12" s="79"/>
      <c r="L12" s="79"/>
    </row>
    <row r="13" spans="3:12" x14ac:dyDescent="0.25">
      <c r="C13" s="73" t="s">
        <v>33</v>
      </c>
      <c r="D13" s="74"/>
      <c r="E13" s="78">
        <f>'ControlImplementation'!E13</f>
        <v>0</v>
      </c>
      <c r="F13" s="79"/>
      <c r="G13" s="79"/>
      <c r="H13" s="79"/>
      <c r="I13" s="79"/>
      <c r="J13" s="79"/>
      <c r="K13" s="79"/>
      <c r="L13" s="79"/>
    </row>
    <row r="14" spans="3:12" x14ac:dyDescent="0.25">
      <c r="C14" s="75" t="s">
        <v>35</v>
      </c>
      <c r="D14" s="76"/>
      <c r="E14" s="78">
        <f>'ControlImplementation'!E14</f>
        <v>0</v>
      </c>
      <c r="F14" s="79"/>
      <c r="G14" s="79"/>
      <c r="H14" s="79"/>
      <c r="I14" s="79"/>
      <c r="J14" s="79"/>
      <c r="K14" s="79"/>
      <c r="L14" s="79"/>
    </row>
    <row r="17" spans="3:12" x14ac:dyDescent="0.25">
      <c r="C17" s="32" t="s">
        <v>42</v>
      </c>
      <c r="D17" s="32" t="s">
        <v>94</v>
      </c>
      <c r="E17" s="32" t="s">
        <v>95</v>
      </c>
      <c r="F17" s="32" t="s">
        <v>96</v>
      </c>
      <c r="G17" s="32" t="s">
        <v>97</v>
      </c>
      <c r="H17" s="32" t="s">
        <v>98</v>
      </c>
      <c r="I17" s="32" t="s">
        <v>99</v>
      </c>
      <c r="J17" s="32" t="s">
        <v>100</v>
      </c>
      <c r="K17" s="32" t="s">
        <v>101</v>
      </c>
      <c r="L17" s="32" t="s">
        <v>102</v>
      </c>
    </row>
    <row r="18" spans="3:12" x14ac:dyDescent="0.25">
      <c r="I18" s="33"/>
      <c r="K18" s="33"/>
    </row>
    <row r="19" spans="3:12" x14ac:dyDescent="0.25">
      <c r="K19" s="33"/>
    </row>
    <row r="20" spans="3:12" x14ac:dyDescent="0.25">
      <c r="K20" s="33"/>
    </row>
    <row r="21" spans="3:12" x14ac:dyDescent="0.25">
      <c r="K21" s="33"/>
    </row>
    <row r="22" spans="3:12" x14ac:dyDescent="0.25">
      <c r="K22" s="33"/>
    </row>
    <row r="23" spans="3:12" x14ac:dyDescent="0.25">
      <c r="K23" s="33"/>
    </row>
  </sheetData>
  <mergeCells count="13">
    <mergeCell ref="C12:D12"/>
    <mergeCell ref="E12:L12"/>
    <mergeCell ref="C13:D13"/>
    <mergeCell ref="E13:L13"/>
    <mergeCell ref="C14:D14"/>
    <mergeCell ref="E14:L14"/>
    <mergeCell ref="C11:D11"/>
    <mergeCell ref="E11:L11"/>
    <mergeCell ref="C1:L1"/>
    <mergeCell ref="C3:L3"/>
    <mergeCell ref="C4:L8"/>
    <mergeCell ref="C10:D10"/>
    <mergeCell ref="E10:L10"/>
  </mergeCells>
  <dataValidations count="4">
    <dataValidation type="list" allowBlank="1" showInputMessage="1" showErrorMessage="1" sqref="C18:C32" xr:uid="{18ECC19B-E628-4773-AEFE-5A4601F58C07}">
      <formula1>INDIRECT("POAMStatusOptions",0)</formula1>
    </dataValidation>
    <dataValidation type="list" allowBlank="1" showInputMessage="1" showErrorMessage="1" sqref="G18:G32" xr:uid="{FC8D026A-DDC5-4A43-86B6-1A906F9557A4}">
      <formula1>INDIRECT("WeaknessDetectorOptions",0)</formula1>
    </dataValidation>
    <dataValidation type="list" allowBlank="1" showInputMessage="1" showErrorMessage="1" sqref="H18:H33" xr:uid="{FAD1CA2D-BB4B-4DBD-83FE-963A4D136BCE}">
      <formula1>INDIRECT("RiskCriticalityOptions",0)</formula1>
    </dataValidation>
    <dataValidation type="date" allowBlank="1" showInputMessage="1" showErrorMessage="1" sqref="I18:I33 K18:K33" xr:uid="{8B453126-DD8F-4697-AF92-AD7C479FA327}">
      <formula1>36526</formula1>
      <formula2>401768</formula2>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0CECC82C-DC01-4B88-93B0-1EA9E9C3B54F}">
          <x14:formula1>
            <xm:f>xControls!$C$4:$C$113</xm:f>
          </x14:formula1>
          <xm:sqref>E18:E32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5FC32-58F3-4F72-B966-E3B7E64A3459}">
  <dimension ref="A1:D12"/>
  <sheetViews>
    <sheetView workbookViewId="0">
      <selection activeCell="P44" sqref="P44"/>
    </sheetView>
  </sheetViews>
  <sheetFormatPr defaultRowHeight="15" x14ac:dyDescent="0.25"/>
  <cols>
    <col min="1" max="1" width="22.140625" customWidth="1"/>
    <col min="3" max="3" width="10.7109375" customWidth="1"/>
  </cols>
  <sheetData>
    <row r="1" spans="1:4" x14ac:dyDescent="0.25">
      <c r="A1" t="s">
        <v>63</v>
      </c>
    </row>
    <row r="2" spans="1:4" x14ac:dyDescent="0.25">
      <c r="A2" t="s">
        <v>64</v>
      </c>
    </row>
    <row r="3" spans="1:4" x14ac:dyDescent="0.25">
      <c r="A3" t="s">
        <v>65</v>
      </c>
    </row>
    <row r="4" spans="1:4" x14ac:dyDescent="0.25">
      <c r="A4" t="s">
        <v>66</v>
      </c>
    </row>
    <row r="7" spans="1:4" x14ac:dyDescent="0.25">
      <c r="A7" s="61" t="s">
        <v>83</v>
      </c>
      <c r="B7" s="61"/>
      <c r="C7" s="61"/>
      <c r="D7" s="61"/>
    </row>
    <row r="8" spans="1:4" x14ac:dyDescent="0.25">
      <c r="A8" t="s">
        <v>84</v>
      </c>
      <c r="B8" s="4" t="s">
        <v>80</v>
      </c>
      <c r="C8" s="4" t="s">
        <v>81</v>
      </c>
      <c r="D8" s="4" t="s">
        <v>82</v>
      </c>
    </row>
    <row r="9" spans="1:4" x14ac:dyDescent="0.25">
      <c r="A9" t="s">
        <v>77</v>
      </c>
    </row>
    <row r="10" spans="1:4" x14ac:dyDescent="0.25">
      <c r="A10" t="s">
        <v>78</v>
      </c>
    </row>
    <row r="11" spans="1:4" x14ac:dyDescent="0.25">
      <c r="A11" t="s">
        <v>79</v>
      </c>
    </row>
    <row r="12" spans="1:4" x14ac:dyDescent="0.25">
      <c r="A12" t="s">
        <v>92</v>
      </c>
    </row>
  </sheetData>
  <mergeCells count="1">
    <mergeCell ref="A7:D7"/>
  </mergeCells>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DD77F-1BA2-4E43-8977-5E8B8DE62988}">
  <dimension ref="A1:F102"/>
  <sheetViews>
    <sheetView zoomScale="140" zoomScaleNormal="140" workbookViewId="0">
      <selection activeCell="C3" sqref="C3"/>
    </sheetView>
  </sheetViews>
  <sheetFormatPr defaultRowHeight="15" x14ac:dyDescent="0.25"/>
  <cols>
    <col min="1" max="1" width="28" customWidth="1"/>
    <col min="2" max="2" width="13" customWidth="1"/>
    <col min="3" max="3" width="9.42578125" bestFit="1" customWidth="1"/>
    <col min="5" max="5" width="91" customWidth="1"/>
    <col min="6" max="6" width="62" customWidth="1"/>
  </cols>
  <sheetData>
    <row r="1" spans="1:6" x14ac:dyDescent="0.25">
      <c r="A1" t="s">
        <v>0</v>
      </c>
      <c r="B1" t="s">
        <v>2</v>
      </c>
      <c r="C1" t="s">
        <v>3</v>
      </c>
      <c r="D1" t="s">
        <v>4</v>
      </c>
      <c r="E1" t="s">
        <v>5</v>
      </c>
      <c r="F1" t="s">
        <v>6</v>
      </c>
    </row>
    <row r="2" spans="1:6" ht="30" x14ac:dyDescent="0.25">
      <c r="A2" t="s">
        <v>7</v>
      </c>
      <c r="B2" t="s">
        <v>8</v>
      </c>
      <c r="C2" t="s">
        <v>121</v>
      </c>
      <c r="D2" t="s">
        <v>121</v>
      </c>
      <c r="E2" s="1" t="s">
        <v>139</v>
      </c>
      <c r="F2" t="s">
        <v>140</v>
      </c>
    </row>
    <row r="3" spans="1:6" ht="165" x14ac:dyDescent="0.25">
      <c r="A3" t="s">
        <v>7</v>
      </c>
      <c r="B3" t="s">
        <v>8</v>
      </c>
      <c r="C3" t="s">
        <v>120</v>
      </c>
      <c r="D3" t="s">
        <v>120</v>
      </c>
      <c r="E3" s="1" t="s">
        <v>141</v>
      </c>
      <c r="F3" s="1" t="s">
        <v>142</v>
      </c>
    </row>
    <row r="4" spans="1:6" ht="409.5" x14ac:dyDescent="0.25">
      <c r="A4" t="s">
        <v>7</v>
      </c>
      <c r="B4" t="s">
        <v>8</v>
      </c>
      <c r="C4" t="s">
        <v>122</v>
      </c>
      <c r="D4" t="s">
        <v>122</v>
      </c>
      <c r="E4" s="34" t="s">
        <v>143</v>
      </c>
      <c r="F4" s="35" t="s">
        <v>144</v>
      </c>
    </row>
    <row r="5" spans="1:6" ht="150" x14ac:dyDescent="0.25">
      <c r="A5" t="s">
        <v>7</v>
      </c>
      <c r="B5" t="s">
        <v>8</v>
      </c>
      <c r="C5" t="s">
        <v>123</v>
      </c>
      <c r="D5" t="s">
        <v>123</v>
      </c>
      <c r="E5" t="s">
        <v>145</v>
      </c>
      <c r="F5" s="1" t="s">
        <v>9</v>
      </c>
    </row>
    <row r="6" spans="1:6" x14ac:dyDescent="0.25">
      <c r="A6" t="s">
        <v>10</v>
      </c>
      <c r="B6" t="s">
        <v>8</v>
      </c>
      <c r="C6" t="s">
        <v>124</v>
      </c>
      <c r="D6" t="s">
        <v>124</v>
      </c>
      <c r="E6" t="s">
        <v>137</v>
      </c>
      <c r="F6" t="s">
        <v>138</v>
      </c>
    </row>
    <row r="7" spans="1:6" ht="315" x14ac:dyDescent="0.25">
      <c r="A7" t="s">
        <v>10</v>
      </c>
      <c r="B7" t="s">
        <v>8</v>
      </c>
      <c r="C7" t="s">
        <v>125</v>
      </c>
      <c r="D7" t="s">
        <v>125</v>
      </c>
      <c r="E7" t="s">
        <v>146</v>
      </c>
      <c r="F7" s="1" t="s">
        <v>147</v>
      </c>
    </row>
    <row r="8" spans="1:6" ht="390" x14ac:dyDescent="0.25">
      <c r="A8" t="s">
        <v>11</v>
      </c>
      <c r="B8" t="s">
        <v>8</v>
      </c>
      <c r="C8" t="s">
        <v>136</v>
      </c>
      <c r="D8" t="s">
        <v>136</v>
      </c>
      <c r="E8" t="s">
        <v>148</v>
      </c>
      <c r="F8" s="1" t="s">
        <v>149</v>
      </c>
    </row>
    <row r="9" spans="1:6" ht="255" x14ac:dyDescent="0.25">
      <c r="A9" s="52" t="s">
        <v>12</v>
      </c>
      <c r="B9" t="s">
        <v>8</v>
      </c>
      <c r="C9" t="s">
        <v>126</v>
      </c>
      <c r="D9" t="s">
        <v>126</v>
      </c>
      <c r="E9" t="s">
        <v>150</v>
      </c>
      <c r="F9" s="1" t="s">
        <v>151</v>
      </c>
    </row>
    <row r="10" spans="1:6" ht="45" x14ac:dyDescent="0.25">
      <c r="A10" s="52" t="s">
        <v>12</v>
      </c>
      <c r="B10" t="s">
        <v>8</v>
      </c>
      <c r="C10" t="s">
        <v>127</v>
      </c>
      <c r="D10" t="s">
        <v>127</v>
      </c>
      <c r="E10" s="36" t="s">
        <v>13</v>
      </c>
      <c r="F10" s="1" t="s">
        <v>14</v>
      </c>
    </row>
    <row r="11" spans="1:6" ht="135" x14ac:dyDescent="0.25">
      <c r="A11" s="52" t="s">
        <v>12</v>
      </c>
      <c r="B11" t="s">
        <v>8</v>
      </c>
      <c r="C11" t="s">
        <v>128</v>
      </c>
      <c r="D11" t="s">
        <v>128</v>
      </c>
      <c r="E11" t="s">
        <v>152</v>
      </c>
      <c r="F11" s="1" t="s">
        <v>15</v>
      </c>
    </row>
    <row r="12" spans="1:6" ht="30" x14ac:dyDescent="0.25">
      <c r="A12" s="52" t="s">
        <v>12</v>
      </c>
      <c r="B12" t="s">
        <v>8</v>
      </c>
      <c r="C12" t="s">
        <v>129</v>
      </c>
      <c r="D12" t="s">
        <v>129</v>
      </c>
      <c r="E12" t="s">
        <v>16</v>
      </c>
      <c r="F12" s="1" t="s">
        <v>17</v>
      </c>
    </row>
    <row r="13" spans="1:6" ht="360" x14ac:dyDescent="0.25">
      <c r="A13" s="52" t="s">
        <v>18</v>
      </c>
      <c r="B13" t="s">
        <v>8</v>
      </c>
      <c r="C13" t="s">
        <v>130</v>
      </c>
      <c r="D13" t="s">
        <v>130</v>
      </c>
      <c r="E13" t="s">
        <v>153</v>
      </c>
      <c r="F13" s="1" t="s">
        <v>154</v>
      </c>
    </row>
    <row r="14" spans="1:6" ht="135" x14ac:dyDescent="0.25">
      <c r="A14" s="52" t="s">
        <v>18</v>
      </c>
      <c r="B14" t="s">
        <v>8</v>
      </c>
      <c r="C14" t="s">
        <v>131</v>
      </c>
      <c r="D14" t="s">
        <v>131</v>
      </c>
      <c r="E14" t="s">
        <v>155</v>
      </c>
      <c r="F14" s="1" t="s">
        <v>156</v>
      </c>
    </row>
    <row r="15" spans="1:6" ht="300" x14ac:dyDescent="0.25">
      <c r="A15" s="52" t="s">
        <v>19</v>
      </c>
      <c r="B15" t="s">
        <v>8</v>
      </c>
      <c r="C15" t="s">
        <v>132</v>
      </c>
      <c r="D15" t="s">
        <v>132</v>
      </c>
      <c r="E15" t="s">
        <v>157</v>
      </c>
      <c r="F15" s="1" t="s">
        <v>158</v>
      </c>
    </row>
    <row r="16" spans="1:6" ht="409.5" x14ac:dyDescent="0.25">
      <c r="A16" s="52" t="s">
        <v>19</v>
      </c>
      <c r="B16" t="s">
        <v>8</v>
      </c>
      <c r="C16" t="s">
        <v>133</v>
      </c>
      <c r="D16" t="s">
        <v>133</v>
      </c>
      <c r="E16" t="s">
        <v>159</v>
      </c>
      <c r="F16" s="1" t="s">
        <v>160</v>
      </c>
    </row>
    <row r="17" spans="1:6" ht="225" x14ac:dyDescent="0.25">
      <c r="A17" s="52" t="s">
        <v>19</v>
      </c>
      <c r="B17" t="s">
        <v>8</v>
      </c>
      <c r="C17" t="s">
        <v>134</v>
      </c>
      <c r="D17" t="s">
        <v>134</v>
      </c>
      <c r="E17" s="37" t="s">
        <v>161</v>
      </c>
      <c r="F17" s="1" t="s">
        <v>162</v>
      </c>
    </row>
    <row r="18" spans="1:6" ht="390" x14ac:dyDescent="0.25">
      <c r="A18" s="52" t="s">
        <v>19</v>
      </c>
      <c r="B18" t="s">
        <v>8</v>
      </c>
      <c r="C18" t="s">
        <v>135</v>
      </c>
      <c r="D18" t="s">
        <v>135</v>
      </c>
      <c r="E18" t="s">
        <v>163</v>
      </c>
      <c r="F18" s="1" t="s">
        <v>164</v>
      </c>
    </row>
    <row r="22" spans="1:6" ht="24" customHeight="1" x14ac:dyDescent="0.25">
      <c r="F22" s="1"/>
    </row>
    <row r="49" spans="6:6" x14ac:dyDescent="0.25">
      <c r="F49" s="1"/>
    </row>
    <row r="61" spans="6:6" x14ac:dyDescent="0.25">
      <c r="F61" s="1"/>
    </row>
    <row r="70" spans="6:6" x14ac:dyDescent="0.25">
      <c r="F70" s="1"/>
    </row>
    <row r="91" spans="6:6" x14ac:dyDescent="0.25">
      <c r="F91" s="1"/>
    </row>
    <row r="102" spans="6:6" x14ac:dyDescent="0.25">
      <c r="F102"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5F927-4F1A-47A0-B3DD-610E3A3EC92C}">
  <dimension ref="A1:N20"/>
  <sheetViews>
    <sheetView workbookViewId="0">
      <selection activeCell="N1" sqref="N1:N4"/>
    </sheetView>
  </sheetViews>
  <sheetFormatPr defaultRowHeight="15" x14ac:dyDescent="0.25"/>
  <cols>
    <col min="1" max="1" width="22.5703125" customWidth="1"/>
    <col min="3" max="3" width="22.5703125" customWidth="1"/>
    <col min="5" max="5" width="20.5703125" customWidth="1"/>
    <col min="8" max="8" width="14.7109375" customWidth="1"/>
    <col min="10" max="10" width="20.42578125" customWidth="1"/>
    <col min="12" max="12" width="15.5703125" customWidth="1"/>
    <col min="14" max="14" width="13.85546875" customWidth="1"/>
  </cols>
  <sheetData>
    <row r="1" spans="1:14" x14ac:dyDescent="0.25">
      <c r="A1" s="4" t="s">
        <v>44</v>
      </c>
      <c r="C1" t="s">
        <v>54</v>
      </c>
      <c r="E1" t="s">
        <v>68</v>
      </c>
      <c r="H1" t="s">
        <v>103</v>
      </c>
      <c r="J1" t="s">
        <v>106</v>
      </c>
      <c r="L1" t="s">
        <v>111</v>
      </c>
      <c r="N1" t="s">
        <v>178</v>
      </c>
    </row>
    <row r="2" spans="1:14" x14ac:dyDescent="0.25">
      <c r="A2" t="s">
        <v>48</v>
      </c>
      <c r="C2" t="s">
        <v>61</v>
      </c>
      <c r="E2" t="s">
        <v>69</v>
      </c>
      <c r="H2" t="s">
        <v>104</v>
      </c>
      <c r="J2" t="s">
        <v>107</v>
      </c>
      <c r="L2" t="s">
        <v>112</v>
      </c>
      <c r="N2" t="s">
        <v>175</v>
      </c>
    </row>
    <row r="3" spans="1:14" x14ac:dyDescent="0.25">
      <c r="A3" t="s">
        <v>46</v>
      </c>
      <c r="C3" t="s">
        <v>55</v>
      </c>
      <c r="E3" t="s">
        <v>85</v>
      </c>
      <c r="H3" t="s">
        <v>105</v>
      </c>
      <c r="J3" t="s">
        <v>108</v>
      </c>
      <c r="L3" t="s">
        <v>82</v>
      </c>
      <c r="N3" t="s">
        <v>176</v>
      </c>
    </row>
    <row r="4" spans="1:14" x14ac:dyDescent="0.25">
      <c r="A4" t="s">
        <v>47</v>
      </c>
      <c r="C4" t="s">
        <v>56</v>
      </c>
      <c r="E4" t="s">
        <v>86</v>
      </c>
      <c r="J4" t="s">
        <v>109</v>
      </c>
      <c r="L4" t="s">
        <v>81</v>
      </c>
      <c r="N4" t="s">
        <v>177</v>
      </c>
    </row>
    <row r="5" spans="1:14" x14ac:dyDescent="0.25">
      <c r="A5" t="s">
        <v>45</v>
      </c>
      <c r="E5" t="s">
        <v>70</v>
      </c>
      <c r="J5" t="s">
        <v>110</v>
      </c>
      <c r="L5" t="s">
        <v>80</v>
      </c>
    </row>
    <row r="6" spans="1:14" x14ac:dyDescent="0.25">
      <c r="A6" t="s">
        <v>49</v>
      </c>
      <c r="E6" t="s">
        <v>71</v>
      </c>
      <c r="L6" t="s">
        <v>113</v>
      </c>
    </row>
    <row r="19" spans="1:2" x14ac:dyDescent="0.25">
      <c r="A19" t="s">
        <v>57</v>
      </c>
      <c r="B19" t="s">
        <v>58</v>
      </c>
    </row>
    <row r="20" spans="1:2" x14ac:dyDescent="0.25">
      <c r="A20" t="s">
        <v>59</v>
      </c>
      <c r="B20" t="s">
        <v>60</v>
      </c>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activity xmlns="912e59bd-b5a0-4ecb-8cb0-df1f3412936d" xsi:nil="true"/>
    <_ip_UnifiedCompliancePolicyProperties xmlns="http://schemas.microsoft.com/sharepoint/v3" xsi:nil="true"/>
  </documentManagement>
</p:properties>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 C o n t r o l I m p l e m e n t a t i o n 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 C o n t r o l I m p l e m e n t a t i o n 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 A C - N A < / K e y > < / D i a g r a m O b j e c t K e y > < D i a g r a m O b j e c t K e y > < K e y > M e a s u r e s \ S u m   o f   A C - N A \ T a g I n f o \ F o r m u l a < / K e y > < / D i a g r a m O b j e c t K e y > < D i a g r a m O b j e c t K e y > < K e y > M e a s u r e s \ S u m   o f   A C - N A \ T a g I n f o \ V a l u e < / K e y > < / D i a g r a m O b j e c t K e y > < D i a g r a m O b j e c t K e y > < K e y > M e a s u r e s \ C o u n t   o f   I D   2 < / K e y > < / D i a g r a m O b j e c t K e y > < D i a g r a m O b j e c t K e y > < K e y > M e a s u r e s \ C o u n t   o f   I D   2 \ T a g I n f o \ F o r m u l a < / K e y > < / D i a g r a m O b j e c t K e y > < D i a g r a m O b j e c t K e y > < K e y > M e a s u r e s \ C o u n t   o f   I D   2 \ T a g I n f o \ V a l u e < / K e y > < / D i a g r a m O b j e c t K e y > < D i a g r a m O b j e c t K e y > < K e y > M e a s u r e s \ S u m   o f   A C - N A   2 < / K e y > < / D i a g r a m O b j e c t K e y > < D i a g r a m O b j e c t K e y > < K e y > M e a s u r e s \ S u m   o f   A C - N A   2 \ T a g I n f o \ F o r m u l a < / K e y > < / D i a g r a m O b j e c t K e y > < D i a g r a m O b j e c t K e y > < K e y > M e a s u r e s \ S u m   o f   A C - N A   2 \ T a g I n f o \ V a l u e < / K e y > < / D i a g r a m O b j e c t K e y > < D i a g r a m O b j e c t K e y > < K e y > M e a s u r e s \ C o u n t   o f   S t a t u s < / K e y > < / D i a g r a m O b j e c t K e y > < D i a g r a m O b j e c t K e y > < K e y > M e a s u r e s \ C o u n t   o f   S t a t u s \ T a g I n f o \ F o r m u l a < / K e y > < / D i a g r a m O b j e c t K e y > < D i a g r a m O b j e c t K e y > < K e y > M e a s u r e s \ C o u n t   o f   S t a t u s \ T a g I n f o \ V a l u e < / K e y > < / D i a g r a m O b j e c t K e y > < D i a g r a m O b j e c t K e y > < K e y > M e a s u r e s \ C o u n t   o f   S o r t _ O r d e r < / K e y > < / D i a g r a m O b j e c t K e y > < D i a g r a m O b j e c t K e y > < K e y > M e a s u r e s \ C o u n t   o f   S o r t _ O r d e r \ T a g I n f o \ F o r m u l a < / K e y > < / D i a g r a m O b j e c t K e y > < D i a g r a m O b j e c t K e y > < K e y > M e a s u r e s \ C o u n t   o f   S o r t _ O r d e r \ T a g I n f o \ V a l u e < / K e y > < / D i a g r a m O b j e c t K e y > < D i a g r a m O b j e c t K e y > < K e y > M e a s u r e s \ C o u n t   o f   C o n t r o l   T y p e < / K e y > < / D i a g r a m O b j e c t K e y > < D i a g r a m O b j e c t K e y > < K e y > M e a s u r e s \ C o u n t   o f   C o n t r o l   T y p e \ T a g I n f o \ F o r m u l a < / K e y > < / D i a g r a m O b j e c t K e y > < D i a g r a m O b j e c t K e y > < K e y > M e a s u r e s \ C o u n t   o f   C o n t r o l   T y p e \ T a g I n f o \ V a l u e 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 C o l u m n s \ A C - N A < / K e y > < / D i a g r a m O b j e c t K e y > < D i a g r a m O b j e c t K e y > < K e y > L i n k s \ & l t ; C o l u m n s \ C o u n t   o f   I D   2 & g t ; - & l t ; M e a s u r e s \ I D & g t ; < / K e y > < / D i a g r a m O b j e c t K e y > < D i a g r a m O b j e c t K e y > < K e y > L i n k s \ & l t ; C o l u m n s \ C o u n t   o f   I D   2 & g t ; - & l t ; M e a s u r e s \ I D & g t ; \ C O L U M N < / K e y > < / D i a g r a m O b j e c t K e y > < D i a g r a m O b j e c t K e y > < K e y > L i n k s \ & l t ; C o l u m n s \ C o u n t   o f   I D   2 & g t ; - & l t ; M e a s u r e s \ I D & g t ; \ M E A S U R E < / K e y > < / D i a g r a m O b j e c t K e y > < D i a g r a m O b j e c t K e y > < K e y > L i n k s \ & l t ; C o l u m n s \ S u m   o f   A C - N A   2 & g t ; - & l t ; M e a s u r e s \ A C - N A & g t ; < / K e y > < / D i a g r a m O b j e c t K e y > < D i a g r a m O b j e c t K e y > < K e y > L i n k s \ & l t ; C o l u m n s \ S u m   o f   A C - N A   2 & g t ; - & l t ; M e a s u r e s \ A C - N A & g t ; \ C O L U M N < / K e y > < / D i a g r a m O b j e c t K e y > < D i a g r a m O b j e c t K e y > < K e y > L i n k s \ & l t ; C o l u m n s \ S u m   o f   A C - N A   2 & g t ; - & l t ; M e a s u r e s \ A C - N A & g t ; \ M E A S U R E < / K e y > < / D i a g r a m O b j e c t K e y > < D i a g r a m O b j e c t K e y > < K e y > L i n k s \ & l t ; C o l u m n s \ C o u n t   o f   S t a t u s & g t ; - & l t ; M e a s u r e s \ S t a t u s & g t ; < / K e y > < / D i a g r a m O b j e c t K e y > < D i a g r a m O b j e c t K e y > < K e y > L i n k s \ & l t ; C o l u m n s \ C o u n t   o f   S t a t u s & g t ; - & l t ; M e a s u r e s \ S t a t u s & g t ; \ C O L U M N < / K e y > < / D i a g r a m O b j e c t K e y > < D i a g r a m O b j e c t K e y > < K e y > L i n k s \ & l t ; C o l u m n s \ C o u n t   o f   S t a t u s & g t ; - & l t ; M e a s u r e s \ S t a t u s & g t ; \ M E A S U R E < / K e y > < / D i a g r a m O b j e c t K e y > < D i a g r a m O b j e c t K e y > < K e y > L i n k s \ & l t ; C o l u m n s \ C o u n t   o f   S o r t _ O r d e r & g t ; - & l t ; M e a s u r e s \ S o r t _ O r d e r & g t ; < / K e y > < / D i a g r a m O b j e c t K e y > < D i a g r a m O b j e c t K e y > < K e y > L i n k s \ & l t ; C o l u m n s \ C o u n t   o f   S o r t _ O r d e r & g t ; - & l t ; M e a s u r e s \ S o r t _ O r d e r & g t ; \ C O L U M N < / K e y > < / D i a g r a m O b j e c t K e y > < D i a g r a m O b j e c t K e y > < K e y > L i n k s \ & l t ; C o l u m n s \ C o u n t   o f   S o r t _ O r d e r & g t ; - & l t ; M e a s u r e s \ S o r t _ O r d e r & g t ; \ M E A S U R E < / K e y > < / D i a g r a m O b j e c t K e y > < D i a g r a m O b j e c t K e y > < K e y > L i n k s \ & l t ; C o l u m n s \ C o u n t   o f   C o n t r o l   T y p e & g t ; - & l t ; M e a s u r e s \ C o n t r o l   T y p e & g t ; < / K e y > < / D i a g r a m O b j e c t K e y > < D i a g r a m O b j e c t K e y > < K e y > L i n k s \ & l t ; C o l u m n s \ C o u n t   o f   C o n t r o l   T y p e & g t ; - & l t ; M e a s u r e s \ C o n t r o l   T y p e & g t ; \ C O L U M N < / K e y > < / D i a g r a m O b j e c t K e y > < D i a g r a m O b j e c t K e y > < K e y > L i n k s \ & l t ; C o l u m n s \ C o u n t   o f   C o n t r o l   T y p e & g t ; - & l t ; M e a s u r e s \ C o n t r o l   T y p e & g t ; \ M E A S U R E 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 A C - N A < / K e y > < / a : K e y > < a : V a l u e   i : t y p e = " M e a s u r e G r i d N o d e V i e w S t a t e " > < C o l u m n > 1 1 < / C o l u m n > < L a y e d O u t > t r u e < / L a y e d O u t > < / a : V a l u e > < / a : K e y V a l u e O f D i a g r a m O b j e c t K e y a n y T y p e z b w N T n L X > < a : K e y V a l u e O f D i a g r a m O b j e c t K e y a n y T y p e z b w N T n L X > < a : K e y > < K e y > M e a s u r e s \ S u m   o f   A C - N A \ T a g I n f o \ F o r m u l a < / K e y > < / a : K e y > < a : V a l u e   i : t y p e = " M e a s u r e G r i d V i e w S t a t e I D i a g r a m T a g A d d i t i o n a l I n f o " / > < / a : K e y V a l u e O f D i a g r a m O b j e c t K e y a n y T y p e z b w N T n L X > < a : K e y V a l u e O f D i a g r a m O b j e c t K e y a n y T y p e z b w N T n L X > < a : K e y > < K e y > M e a s u r e s \ S u m   o f   A C - N A \ T a g I n f o \ V a l u e < / K e y > < / a : K e y > < a : V a l u e   i : t y p e = " M e a s u r e G r i d V i e w S t a t e I D i a g r a m T a g A d d i t i o n a l I n f o " / > < / a : K e y V a l u e O f D i a g r a m O b j e c t K e y a n y T y p e z b w N T n L X > < a : K e y V a l u e O f D i a g r a m O b j e c t K e y a n y T y p e z b w N T n L X > < a : K e y > < K e y > M e a s u r e s \ C o u n t   o f   I D   2 < / K e y > < / a : K e y > < a : V a l u e   i : t y p e = " M e a s u r e G r i d N o d e V i e w S t a t e " > < C o l u m n > 4 < / C o l u m n > < L a y e d O u t > t r u e < / L a y e d O u t > < W a s U I I n v i s i b l e > t r u e < / W a s U I I n v i s i b l e > < / a : V a l u e > < / a : K e y V a l u e O f D i a g r a m O b j e c t K e y a n y T y p e z b w N T n L X > < a : K e y V a l u e O f D i a g r a m O b j e c t K e y a n y T y p e z b w N T n L X > < a : K e y > < K e y > M e a s u r e s \ C o u n t   o f   I D   2 \ T a g I n f o \ F o r m u l a < / K e y > < / a : K e y > < a : V a l u e   i : t y p e = " M e a s u r e G r i d V i e w S t a t e I D i a g r a m T a g A d d i t i o n a l I n f o " / > < / a : K e y V a l u e O f D i a g r a m O b j e c t K e y a n y T y p e z b w N T n L X > < a : K e y V a l u e O f D i a g r a m O b j e c t K e y a n y T y p e z b w N T n L X > < a : K e y > < K e y > M e a s u r e s \ C o u n t   o f   I D   2 \ T a g I n f o \ V a l u e < / K e y > < / a : K e y > < a : V a l u e   i : t y p e = " M e a s u r e G r i d V i e w S t a t e I D i a g r a m T a g A d d i t i o n a l I n f o " / > < / a : K e y V a l u e O f D i a g r a m O b j e c t K e y a n y T y p e z b w N T n L X > < a : K e y V a l u e O f D i a g r a m O b j e c t K e y a n y T y p e z b w N T n L X > < a : K e y > < K e y > M e a s u r e s \ S u m   o f   A C - N A   2 < / K e y > < / a : K e y > < a : V a l u e   i : t y p e = " M e a s u r e G r i d N o d e V i e w S t a t e " > < C o l u m n > 1 1 < / C o l u m n > < L a y e d O u t > t r u e < / L a y e d O u t > < R o w > 1 < / R o w > < W a s U I I n v i s i b l e > t r u e < / W a s U I I n v i s i b l e > < / a : V a l u e > < / a : K e y V a l u e O f D i a g r a m O b j e c t K e y a n y T y p e z b w N T n L X > < a : K e y V a l u e O f D i a g r a m O b j e c t K e y a n y T y p e z b w N T n L X > < a : K e y > < K e y > M e a s u r e s \ S u m   o f   A C - N A   2 \ T a g I n f o \ F o r m u l a < / K e y > < / a : K e y > < a : V a l u e   i : t y p e = " M e a s u r e G r i d V i e w S t a t e I D i a g r a m T a g A d d i t i o n a l I n f o " / > < / a : K e y V a l u e O f D i a g r a m O b j e c t K e y a n y T y p e z b w N T n L X > < a : K e y V a l u e O f D i a g r a m O b j e c t K e y a n y T y p e z b w N T n L X > < a : K e y > < K e y > M e a s u r e s \ S u m   o f   A C - N A   2 \ T a g I n f o \ V a l u e < / K e y > < / a : K e y > < a : V a l u e   i : t y p e = " M e a s u r e G r i d V i e w S t a t e I D i a g r a m T a g A d d i t i o n a l I n f o " / > < / a : K e y V a l u e O f D i a g r a m O b j e c t K e y a n y T y p e z b w N T n L X > < a : K e y V a l u e O f D i a g r a m O b j e c t K e y a n y T y p e z b w N T n L X > < a : K e y > < K e y > M e a s u r e s \ C o u n t   o f   S t a t u s < / K e y > < / a : K e y > < a : V a l u e   i : t y p e = " M e a s u r e G r i d N o d e V i e w S t a t e " > < C o l u m n > 1 0 < / C o l u m n > < L a y e d O u t > t r u e < / L a y e d O u t > < W a s U I I n v i s i b l e > t r u e < / W a s U I I n v i s i b l e > < / a : V a l u e > < / a : K e y V a l u e O f D i a g r a m O b j e c t K e y a n y T y p e z b w N T n L X > < a : K e y V a l u e O f D i a g r a m O b j e c t K e y a n y T y p e z b w N T n L X > < a : K e y > < K e y > M e a s u r e s \ C o u n t   o f   S t a t u s \ T a g I n f o \ F o r m u l a < / K e y > < / a : K e y > < a : V a l u e   i : t y p e = " M e a s u r e G r i d V i e w S t a t e I D i a g r a m T a g A d d i t i o n a l I n f o " / > < / a : K e y V a l u e O f D i a g r a m O b j e c t K e y a n y T y p e z b w N T n L X > < a : K e y V a l u e O f D i a g r a m O b j e c t K e y a n y T y p e z b w N T n L X > < a : K e y > < K e y > M e a s u r e s \ C o u n t   o f   S t a t u s \ T a g I n f o \ V a l u e < / K e y > < / a : K e y > < a : V a l u e   i : t y p e = " M e a s u r e G r i d V i e w S t a t e I D i a g r a m T a g A d d i t i o n a l I n f o " / > < / a : K e y V a l u e O f D i a g r a m O b j e c t K e y a n y T y p e z b w N T n L X > < a : K e y V a l u e O f D i a g r a m O b j e c t K e y a n y T y p e z b w N T n L X > < a : K e y > < K e y > M e a s u r e s \ C o u n t   o f   S o r t _ O r d e r < / K e y > < / a : K e y > < a : V a l u e   i : t y p e = " M e a s u r e G r i d N o d e V i e w S t a t e " > < L a y e d O u t > t r u e < / L a y e d O u t > < W a s U I I n v i s i b l e > t r u e < / W a s U I I n v i s i b l e > < / a : V a l u e > < / a : K e y V a l u e O f D i a g r a m O b j e c t K e y a n y T y p e z b w N T n L X > < a : K e y V a l u e O f D i a g r a m O b j e c t K e y a n y T y p e z b w N T n L X > < a : K e y > < K e y > M e a s u r e s \ C o u n t   o f   S o r t _ O r d e r \ T a g I n f o \ F o r m u l a < / K e y > < / a : K e y > < a : V a l u e   i : t y p e = " M e a s u r e G r i d V i e w S t a t e I D i a g r a m T a g A d d i t i o n a l I n f o " / > < / a : K e y V a l u e O f D i a g r a m O b j e c t K e y a n y T y p e z b w N T n L X > < a : K e y V a l u e O f D i a g r a m O b j e c t K e y a n y T y p e z b w N T n L X > < a : K e y > < K e y > M e a s u r e s \ C o u n t   o f   S o r t _ O r d e r \ T a g I n f o \ V a l u e < / K e y > < / a : K e y > < a : V a l u e   i : t y p e = " M e a s u r e G r i d V i e w S t a t e I D i a g r a m T a g A d d i t i o n a l I n f o " / > < / a : K e y V a l u e O f D i a g r a m O b j e c t K e y a n y T y p e z b w N T n L X > < a : K e y V a l u e O f D i a g r a m O b j e c t K e y a n y T y p e z b w N T n L X > < a : K e y > < K e y > M e a s u r e s \ C o u n t   o f   C o n t r o l   T y p e < / K e y > < / a : K e y > < a : V a l u e   i : t y p e = " M e a s u r e G r i d N o d e V i e w S t a t e " > < C o l u m n > 8 < / C o l u m n > < L a y e d O u t > t r u e < / L a y e d O u t > < W a s U I I n v i s i b l e > t r u e < / W a s U I I n v i s i b l e > < / a : V a l u e > < / a : K e y V a l u e O f D i a g r a m O b j e c t K e y a n y T y p e z b w N T n L X > < a : K e y V a l u e O f D i a g r a m O b j e c t K e y a n y T y p e z b w N T n L X > < a : K e y > < K e y > M e a s u r e s \ C o u n t   o f   C o n t r o l   T y p e \ T a g I n f o \ F o r m u l a < / K e y > < / a : K e y > < a : V a l u e   i : t y p e = " M e a s u r e G r i d V i e w S t a t e I D i a g r a m T a g A d d i t i o n a l I n f o " / > < / a : K e y V a l u e O f D i a g r a m O b j e c t K e y a n y T y p e z b w N T n L X > < a : K e y V a l u e O f D i a g r a m O b j e c t K e y a n y T y p e z b w N T n L X > < a : K e y > < K e y > M e a s u r e s \ C o u n t   o f   C o n t r o l   T y p e \ T a g I n f o \ V a l u e 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 C o l u m n s \ A C - N A < / K e y > < / a : K e y > < a : V a l u e   i : t y p e = " M e a s u r e G r i d N o d e V i e w S t a t e " > < C o l u m n > 1 1 < / C o l u m n > < L a y e d O u t > t r u e < / L a y e d O u t > < / a : V a l u e > < / a : K e y V a l u e O f D i a g r a m O b j e c t K e y a n y T y p e z b w N T n L X > < a : K e y V a l u e O f D i a g r a m O b j e c t K e y a n y T y p e z b w N T n L X > < a : K e y > < K e y > L i n k s \ & l t ; C o l u m n s \ C o u n t   o f   I D   2 & g t ; - & l t ; M e a s u r e s \ I D & g t ; < / K e y > < / a : K e y > < a : V a l u e   i : t y p e = " M e a s u r e G r i d V i e w S t a t e I D i a g r a m L i n k " / > < / a : K e y V a l u e O f D i a g r a m O b j e c t K e y a n y T y p e z b w N T n L X > < a : K e y V a l u e O f D i a g r a m O b j e c t K e y a n y T y p e z b w N T n L X > < a : K e y > < K e y > L i n k s \ & l t ; C o l u m n s \ C o u n t   o f   I D   2 & g t ; - & l t ; M e a s u r e s \ I D & g t ; \ C O L U M N < / K e y > < / a : K e y > < a : V a l u e   i : t y p e = " M e a s u r e G r i d V i e w S t a t e I D i a g r a m L i n k E n d p o i n t " / > < / a : K e y V a l u e O f D i a g r a m O b j e c t K e y a n y T y p e z b w N T n L X > < a : K e y V a l u e O f D i a g r a m O b j e c t K e y a n y T y p e z b w N T n L X > < a : K e y > < K e y > L i n k s \ & l t ; C o l u m n s \ C o u n t   o f   I D   2 & g t ; - & l t ; M e a s u r e s \ I D & g t ; \ M E A S U R E < / K e y > < / a : K e y > < a : V a l u e   i : t y p e = " M e a s u r e G r i d V i e w S t a t e I D i a g r a m L i n k E n d p o i n t " / > < / a : K e y V a l u e O f D i a g r a m O b j e c t K e y a n y T y p e z b w N T n L X > < a : K e y V a l u e O f D i a g r a m O b j e c t K e y a n y T y p e z b w N T n L X > < a : K e y > < K e y > L i n k s \ & l t ; C o l u m n s \ S u m   o f   A C - N A   2 & g t ; - & l t ; M e a s u r e s \ A C - N A & g t ; < / K e y > < / a : K e y > < a : V a l u e   i : t y p e = " M e a s u r e G r i d V i e w S t a t e I D i a g r a m L i n k " / > < / a : K e y V a l u e O f D i a g r a m O b j e c t K e y a n y T y p e z b w N T n L X > < a : K e y V a l u e O f D i a g r a m O b j e c t K e y a n y T y p e z b w N T n L X > < a : K e y > < K e y > L i n k s \ & l t ; C o l u m n s \ S u m   o f   A C - N A   2 & g t ; - & l t ; M e a s u r e s \ A C - N A & g t ; \ C O L U M N < / K e y > < / a : K e y > < a : V a l u e   i : t y p e = " M e a s u r e G r i d V i e w S t a t e I D i a g r a m L i n k E n d p o i n t " / > < / a : K e y V a l u e O f D i a g r a m O b j e c t K e y a n y T y p e z b w N T n L X > < a : K e y V a l u e O f D i a g r a m O b j e c t K e y a n y T y p e z b w N T n L X > < a : K e y > < K e y > L i n k s \ & l t ; C o l u m n s \ S u m   o f   A C - N A   2 & g t ; - & l t ; M e a s u r e s \ A C - N A & g t ; \ M E A S U R E < / K e y > < / a : K e y > < a : V a l u e   i : t y p e = " M e a s u r e G r i d V i e w S t a t e I D i a g r a m L i n k E n d p o i n t " / > < / a : K e y V a l u e O f D i a g r a m O b j e c t K e y a n y T y p e z b w N T n L X > < a : K e y V a l u e O f D i a g r a m O b j e c t K e y a n y T y p e z b w N T n L X > < a : K e y > < K e y > L i n k s \ & l t ; C o l u m n s \ C o u n t   o f   S t a t u s & g t ; - & l t ; M e a s u r e s \ S t a t u s & g t ; < / K e y > < / a : K e y > < a : V a l u e   i : t y p e = " M e a s u r e G r i d V i e w S t a t e I D i a g r a m L i n k " / > < / a : K e y V a l u e O f D i a g r a m O b j e c t K e y a n y T y p e z b w N T n L X > < a : K e y V a l u e O f D i a g r a m O b j e c t K e y a n y T y p e z b w N T n L X > < a : K e y > < K e y > L i n k s \ & l t ; C o l u m n s \ C o u n t   o f   S t a t u s & g t ; - & l t ; M e a s u r e s \ S t a t u s & g t ; \ C O L U M N < / K e y > < / a : K e y > < a : V a l u e   i : t y p e = " M e a s u r e G r i d V i e w S t a t e I D i a g r a m L i n k E n d p o i n t " / > < / a : K e y V a l u e O f D i a g r a m O b j e c t K e y a n y T y p e z b w N T n L X > < a : K e y V a l u e O f D i a g r a m O b j e c t K e y a n y T y p e z b w N T n L X > < a : K e y > < K e y > L i n k s \ & l t ; C o l u m n s \ C o u n t   o f   S t a t u s & g t ; - & l t ; M e a s u r e s \ S t a t u s & g t ; \ M E A S U R E < / K e y > < / a : K e y > < a : V a l u e   i : t y p e = " M e a s u r e G r i d V i e w S t a t e I D i a g r a m L i n k E n d p o i n t " / > < / a : K e y V a l u e O f D i a g r a m O b j e c t K e y a n y T y p e z b w N T n L X > < a : K e y V a l u e O f D i a g r a m O b j e c t K e y a n y T y p e z b w N T n L X > < a : K e y > < K e y > L i n k s \ & l t ; C o l u m n s \ C o u n t   o f   S o r t _ O r d e r & g t ; - & l t ; M e a s u r e s \ S o r t _ O r d e r & g t ; < / K e y > < / a : K e y > < a : V a l u e   i : t y p e = " M e a s u r e G r i d V i e w S t a t e I D i a g r a m L i n k " / > < / a : K e y V a l u e O f D i a g r a m O b j e c t K e y a n y T y p e z b w N T n L X > < a : K e y V a l u e O f D i a g r a m O b j e c t K e y a n y T y p e z b w N T n L X > < a : K e y > < K e y > L i n k s \ & l t ; C o l u m n s \ C o u n t   o f   S o r t _ O r d e r & g t ; - & l t ; M e a s u r e s \ S o r t _ O r d e r & g t ; \ C O L U M N < / K e y > < / a : K e y > < a : V a l u e   i : t y p e = " M e a s u r e G r i d V i e w S t a t e I D i a g r a m L i n k E n d p o i n t " / > < / a : K e y V a l u e O f D i a g r a m O b j e c t K e y a n y T y p e z b w N T n L X > < a : K e y V a l u e O f D i a g r a m O b j e c t K e y a n y T y p e z b w N T n L X > < a : K e y > < K e y > L i n k s \ & l t ; C o l u m n s \ C o u n t   o f   S o r t _ O r d e r & g t ; - & l t ; M e a s u r e s \ S o r t _ O r d e r & g t ; \ M E A S U R E < / K e y > < / a : K e y > < a : V a l u e   i : t y p e = " M e a s u r e G r i d V i e w S t a t e I D i a g r a m L i n k E n d p o i n t " / > < / a : K e y V a l u e O f D i a g r a m O b j e c t K e y a n y T y p e z b w N T n L X > < a : K e y V a l u e O f D i a g r a m O b j e c t K e y a n y T y p e z b w N T n L X > < a : K e y > < K e y > L i n k s \ & l t ; C o l u m n s \ C o u n t   o f   C o n t r o l   T y p e & g t ; - & l t ; M e a s u r e s \ C o n t r o l   T y p e & g t ; < / K e y > < / a : K e y > < a : V a l u e   i : t y p e = " M e a s u r e G r i d V i e w S t a t e I D i a g r a m L i n k " / > < / a : K e y V a l u e O f D i a g r a m O b j e c t K e y a n y T y p e z b w N T n L X > < a : K e y V a l u e O f D i a g r a m O b j e c t K e y a n y T y p e z b w N T n L X > < a : K e y > < K e y > L i n k s \ & l t ; C o l u m n s \ C o u n t   o f   C o n t r o l   T y p e & g t ; - & l t ; M e a s u r e s \ C o n t r o l   T y p e & g t ; \ C O L U M N < / K e y > < / a : K e y > < a : V a l u e   i : t y p e = " M e a s u r e G r i d V i e w S t a t e I D i a g r a m L i n k E n d p o i n t " / > < / a : K e y V a l u e O f D i a g r a m O b j e c t K e y a n y T y p e z b w N T n L X > < a : K e y V a l u e O f D i a g r a m O b j e c t K e y a n y T y p e z b w N T n L X > < a : K e y > < K e y > L i n k s \ & l t ; C o l u m n s \ C o u n t   o f   C o n t r o l   T y p e & g t ; - & l t ; M e a s u r e s \ C o n t r o l   T y p e & g t ; \ M E A S U R E < / K e y > < / a : K e y > < a : V a l u e   i : t y p e = " M e a s u r e G r i d V i e w S t a t e I D i a g r a m L i n k E n d p o i n t " / > < / a : K e y V a l u e O f D i a g r a m O b j e c t K e y a n y T y p e z b w N T n L X > < / V i e w S t a t e s > < / D i a g r a m M a n a g e r . S e r i a l i z a b l e D i a g r a m > < 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 I D < / K e y > < / D i a g r a m O b j e c t K e y > < D i a g r a m O b j e c t K e y > < K e y > M e a s u r e s \ C o u n t   o f   I D \ T a g I n f o \ F o r m u l a < / K e y > < / D i a g r a m O b j e c t K e y > < D i a g r a m O b j e c t K e y > < K e y > M e a s u r e s \ C o u n t   o f   I D \ T a g I n f o \ V a l u e 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 L i n k s \ & l t ; C o l u m n s \ C o u n t   o f   I D & g t ; - & l t ; M e a s u r e s \ I D & g t ; < / K e y > < / D i a g r a m O b j e c t K e y > < D i a g r a m O b j e c t K e y > < K e y > L i n k s \ & l t ; C o l u m n s \ C o u n t   o f   I D & g t ; - & l t ; M e a s u r e s \ I D & g t ; \ C O L U M N < / K e y > < / D i a g r a m O b j e c t K e y > < D i a g r a m O b j e c t K e y > < K e y > L i n k s \ & l t ; C o l u m n s \ C o u n t   o f   I D & g t ; - & l t ; M e a s u r e s \ I D & g t ; \ M E A S U R E 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 I D < / K e y > < / a : K e y > < a : V a l u e   i : t y p e = " M e a s u r e G r i d N o d e V i e w S t a t e " > < C o l u m n > 4 < / C o l u m n > < L a y e d O u t > t r u e < / L a y e d O u t > < 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 T a g s \ T a b l e s \ & l t ; T a b l e s \ R a n g e & g t ; < / K e y > < / D i a g r a m O b j e c t K e y > < D i a g r a m O b j e c t K e y > < K e y > D y n a m i c   T a g s \ T a b l e s \ & l t ; T a b l e s \ C o n t r o l I m p l e m e n t a t i o n & g t ; < / K e y > < / D i a g r a m O b j e c t K e y > < D i a g r a m O b j e c t K e y > < K e y > T a b l e s \ R a n g e < / K e y > < / D i a g r a m O b j e c t K e y > < D i a g r a m O b j e c t K e y > < K e y > T a b l e s \ R a n g e \ C o l u m n s \ S o r t _ O r d e r < / K e y > < / D i a g r a m O b j e c t K e y > < D i a g r a m O b j e c t K e y > < K e y > T a b l e s \ R a n g e \ C o l u m n s \ F i l t e r _ F a m i l y < / K e y > < / D i a g r a m O b j e c t K e y > < D i a g r a m O b j e c t K e y > < K e y > T a b l e s \ R a n g e \ C o l u m n s \ F a m i l y < / K e y > < / D i a g r a m O b j e c t K e y > < D i a g r a m O b j e c t K e y > < K e y > T a b l e s \ R a n g e \ C o l u m n s \ R e q u i r e m e n t < / K e y > < / D i a g r a m O b j e c t K e y > < D i a g r a m O b j e c t K e y > < K e y > T a b l e s \ R a n g e \ C o l u m n s \ I D < / K e y > < / D i a g r a m O b j e c t K e y > < D i a g r a m O b j e c t K e y > < K e y > T a b l e s \ R a n g e \ C o l u m n s \ C o n t r o l   R e q u i r e m e n t < / K e y > < / D i a g r a m O b j e c t K e y > < D i a g r a m O b j e c t K e y > < K e y > T a b l e s \ R a n g e \ C o l u m n s \ I m p l e m e n t a t i o n   T e x t < / K e y > < / D i a g r a m O b j e c t K e y > < D i a g r a m O b j e c t K e y > < K e y > T a b l e s \ R a n g e \ C o l u m n s \ C o l u m n 5 < / K e y > < / D i a g r a m O b j e c t K e y > < D i a g r a m O b j e c t K e y > < K e y > T a b l e s \ R a n g e \ C o l u m n s \ C o n t r o l   T y p e < / K e y > < / D i a g r a m O b j e c t K e y > < D i a g r a m O b j e c t K e y > < K e y > T a b l e s \ R a n g e \ C o l u m n s \ C o l u m n 1 < / K e y > < / D i a g r a m O b j e c t K e y > < D i a g r a m O b j e c t K e y > < K e y > T a b l e s \ R a n g e \ C o l u m n s \ S t a t u s < / K e y > < / D i a g r a m O b j e c t K e y > < D i a g r a m O b j e c t K e y > < K e y > T a b l e s \ R a n g e \ M e a s u r e s \ C o u n t   o f   I D < / K e y > < / D i a g r a m O b j e c t K e y > < D i a g r a m O b j e c t K e y > < K e y > T a b l e s \ R a n g e \ C o u n t   o f   I D \ A d d i t i o n a l   I n f o \ I m p l i c i t   M e a s u r e < / K e y > < / D i a g r a m O b j e c t K e y > < D i a g r a m O b j e c t K e y > < K e y > T a b l e s \ C o n t r o l I m p l e m e n t a t i o n < / K e y > < / D i a g r a m O b j e c t K e y > < D i a g r a m O b j e c t K e y > < K e y > T a b l e s \ C o n t r o l I m p l e m e n t a t i o n \ C o l u m n s \ S o r t _ O r d e r < / K e y > < / D i a g r a m O b j e c t K e y > < D i a g r a m O b j e c t K e y > < K e y > T a b l e s \ C o n t r o l I m p l e m e n t a t i o n \ C o l u m n s \ F i l t e r _ F a m i l y < / K e y > < / D i a g r a m O b j e c t K e y > < D i a g r a m O b j e c t K e y > < K e y > T a b l e s \ C o n t r o l I m p l e m e n t a t i o n \ C o l u m n s \ F a m i l y < / K e y > < / D i a g r a m O b j e c t K e y > < D i a g r a m O b j e c t K e y > < K e y > T a b l e s \ C o n t r o l I m p l e m e n t a t i o n \ C o l u m n s \ R e q u i r e m e n t < / K e y > < / D i a g r a m O b j e c t K e y > < D i a g r a m O b j e c t K e y > < K e y > T a b l e s \ C o n t r o l I m p l e m e n t a t i o n \ C o l u m n s \ I D < / K e y > < / D i a g r a m O b j e c t K e y > < D i a g r a m O b j e c t K e y > < K e y > T a b l e s \ C o n t r o l I m p l e m e n t a t i o n \ C o l u m n s \ C o n t r o l   R e q u i r e m e n t < / K e y > < / D i a g r a m O b j e c t K e y > < D i a g r a m O b j e c t K e y > < K e y > T a b l e s \ C o n t r o l I m p l e m e n t a t i o n \ C o l u m n s \ I m p l e m e n t a t i o n   T e x t < / K e y > < / D i a g r a m O b j e c t K e y > < D i a g r a m O b j e c t K e y > < K e y > T a b l e s \ C o n t r o l I m p l e m e n t a t i o n \ C o l u m n s \ C o l u m n 5 < / K e y > < / D i a g r a m O b j e c t K e y > < D i a g r a m O b j e c t K e y > < K e y > T a b l e s \ C o n t r o l I m p l e m e n t a t i o n \ C o l u m n s \ C o n t r o l   T y p e < / K e y > < / D i a g r a m O b j e c t K e y > < D i a g r a m O b j e c t K e y > < K e y > T a b l e s \ C o n t r o l I m p l e m e n t a t i o n \ C o l u m n s \ C o l u m n 1 < / K e y > < / D i a g r a m O b j e c t K e y > < D i a g r a m O b j e c t K e y > < K e y > T a b l e s \ C o n t r o l I m p l e m e n t a t i o n \ C o l u m n s \ S t a t u s < / K e y > < / D i a g r a m O b j e c t K e y > < D i a g r a m O b j e c t K e y > < K e y > T a b l e s \ C o n t r o l I m p l e m e n t a t i o n \ C o l u m n s \ A C - N A < / K e y > < / D i a g r a m O b j e c t K e y > < D i a g r a m O b j e c t K e y > < K e y > T a b l e s \ C o n t r o l I m p l e m e n t a t i o n \ M e a s u r e s \ S u m   o f   A C - N A < / K e y > < / D i a g r a m O b j e c t K e y > < D i a g r a m O b j e c t K e y > < K e y > T a b l e s \ C o n t r o l I m p l e m e n t a t i o n \ M e a s u r e s \ C o u n t   o f   I D   2 < / K e y > < / D i a g r a m O b j e c t K e y > < D i a g r a m O b j e c t K e y > < K e y > T a b l e s \ C o n t r o l I m p l e m e n t a t i o n \ C o u n t   o f   I D   2 \ A d d i t i o n a l   I n f o \ I m p l i c i t   M e a s u r e < / K e y > < / D i a g r a m O b j e c t K e y > < D i a g r a m O b j e c t K e y > < K e y > T a b l e s \ C o n t r o l I m p l e m e n t a t i o n \ M e a s u r e s \ S u m   o f   A C - N A   2 < / K e y > < / D i a g r a m O b j e c t K e y > < D i a g r a m O b j e c t K e y > < K e y > T a b l e s \ C o n t r o l I m p l e m e n t a t i o n \ S u m   o f   A C - N A   2 \ A d d i t i o n a l   I n f o \ I m p l i c i t   M e a s u r e < / K e y > < / D i a g r a m O b j e c t K e y > < D i a g r a m O b j e c t K e y > < K e y > T a b l e s \ C o n t r o l I m p l e m e n t a t i o n \ M e a s u r e s \ C o u n t   o f   S t a t u s < / K e y > < / D i a g r a m O b j e c t K e y > < D i a g r a m O b j e c t K e y > < K e y > T a b l e s \ C o n t r o l I m p l e m e n t a t i o n \ C o u n t   o f   S t a t u s \ A d d i t i o n a l   I n f o \ I m p l i c i t   M e a s u r e < / K e y > < / D i a g r a m O b j e c t K e y > < D i a g r a m O b j e c t K e y > < K e y > T a b l e s \ C o n t r o l I m p l e m e n t a t i o n \ M e a s u r e s \ C o u n t   o f   S o r t _ O r d e r < / K e y > < / D i a g r a m O b j e c t K e y > < D i a g r a m O b j e c t K e y > < K e y > T a b l e s \ C o n t r o l I m p l e m e n t a t i o n \ C o u n t   o f   S o r t _ O r d e r \ A d d i t i o n a l   I n f o \ I m p l i c i t   M e a s u r e < / K e y > < / D i a g r a m O b j e c t K e y > < D i a g r a m O b j e c t K e y > < K e y > T a b l e s \ C o n t r o l I m p l e m e n t a t i o n \ M e a s u r e s \ C o u n t   o f   C o n t r o l   T y p e < / K e y > < / D i a g r a m O b j e c t K e y > < D i a g r a m O b j e c t K e y > < K e y > T a b l e s \ C o n t r o l I m p l e m e n t a t i o n \ C o u n t   o f   C o n t r o l   T y p e \ A d d i t i o n a l 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 D y n a m i c   T a g s \ T a b l e s \ & l t ; T a b l e s \ C o n t r o l I m p l e m e n t a t i o n & g t ; < / K e y > < / a : K e y > < a : V a l u e   i : t y p e = " D i a g r a m D i s p l a y T a g V i e w S t a t e " > < I s N o t F i l t e r e d O u t > t r u e < / I s N o t F i l t e r e d O u t > < / a : V a l u e > < / a : K e y V a l u e O f D i a g r a m O b j e c t K e y a n y T y p e z b w N T n L X > < a : K e y V a l u e O f D i a g r a m O b j e c t K e y a n y T y p e z b w N T n L X > < a : K e y > < K e y > T a b l e s \ R a n g e < / K e y > < / a : K e y > < a : V a l u e   i : t y p e = " D i a g r a m D i s p l a y N o d e V i e w S t a t e " > < H e i g h t > 1 5 0 < / H e i g h t > < I s E x p a n d e d > t r u e < / I s E x p a n d e d > < L a y e d O u t > t r u e < / L a y e d O u t > < W i d t h > 2 0 0 < / W i d t h > < / a : V a l u e > < / a : K e y V a l u e O f D i a g r a m O b j e c t K e y a n y T y p e z b w N T n L X > < a : K e y V a l u e O f D i a g r a m O b j e c t K e y a n y T y p e z b w N T n L X > < a : K e y > < K e y > T a b l e s \ R a n g e \ C o l u m n s \ S o r t _ O r d e r < / K e y > < / a : K e y > < a : V a l u e   i : t y p e = " D i a g r a m D i s p l a y N o d e V i e w S t a t e " > < H e i g h t > 1 5 0 < / H e i g h t > < I s E x p a n d e d > t r u e < / I s E x p a n d e d > < W i d t h > 2 0 0 < / W i d t h > < / a : V a l u e > < / a : K e y V a l u e O f D i a g r a m O b j e c t K e y a n y T y p e z b w N T n L X > < a : K e y V a l u e O f D i a g r a m O b j e c t K e y a n y T y p e z b w N T n L X > < a : K e y > < K e y > T a b l e s \ R a n g e \ C o l u m n s \ F i l t e r _ F a m i l y < / K e y > < / a : K e y > < a : V a l u e   i : t y p e = " D i a g r a m D i s p l a y N o d e V i e w S t a t e " > < H e i g h t > 1 5 0 < / H e i g h t > < I s E x p a n d e d > t r u e < / I s E x p a n d e d > < W i d t h > 2 0 0 < / W i d t h > < / a : V a l u e > < / a : K e y V a l u e O f D i a g r a m O b j e c t K e y a n y T y p e z b w N T n L X > < a : K e y V a l u e O f D i a g r a m O b j e c t K e y a n y T y p e z b w N T n L X > < a : K e y > < K e y > T a b l e s \ R a n g e \ C o l u m n s \ F a m i l y < / K e y > < / a : K e y > < a : V a l u e   i : t y p e = " D i a g r a m D i s p l a y N o d e V i e w S t a t e " > < H e i g h t > 1 5 0 < / H e i g h t > < I s E x p a n d e d > t r u e < / I s E x p a n d e d > < W i d t h > 2 0 0 < / W i d t h > < / a : V a l u e > < / a : K e y V a l u e O f D i a g r a m O b j e c t K e y a n y T y p e z b w N T n L X > < a : K e y V a l u e O f D i a g r a m O b j e c t K e y a n y T y p e z b w N T n L X > < a : K e y > < K e y > T a b l e s \ R a n g e \ C o l u m n s \ R e q u i r e m e n t < / K e y > < / a : K e y > < a : V a l u e   i : t y p e = " D i a g r a m D i s p l a y N o d e V i e w S t a t e " > < H e i g h t > 1 5 0 < / H e i g h t > < I s E x p a n d e d > t r u e < / I s E x p a n d e d > < W i d t h > 2 0 0 < / W i d t h > < / a : V a l u e > < / a : K e y V a l u e O f D i a g r a m O b j e c t K e y a n y T y p e z b w N T n L X > < a : K e y V a l u e O f D i a g r a m O b j e c t K e y a n y T y p e z b w N T n L X > < a : K e y > < K e y > T a b l e s \ R a n g e \ C o l u m n s \ I D < / K e y > < / a : K e y > < a : V a l u e   i : t y p e = " D i a g r a m D i s p l a y N o d e V i e w S t a t e " > < H e i g h t > 1 5 0 < / H e i g h t > < I s E x p a n d e d > t r u e < / I s E x p a n d e d > < W i d t h > 2 0 0 < / W i d t h > < / a : V a l u e > < / a : K e y V a l u e O f D i a g r a m O b j e c t K e y a n y T y p e z b w N T n L X > < a : K e y V a l u e O f D i a g r a m O b j e c t K e y a n y T y p e z b w N T n L X > < a : K e y > < K e y > T a b l e s \ R a n g e \ C o l u m n s \ C o n t r o l   R e q u i r e m e n t < / K e y > < / a : K e y > < a : V a l u e   i : t y p e = " D i a g r a m D i s p l a y N o d e V i e w S t a t e " > < H e i g h t > 1 5 0 < / H e i g h t > < I s E x p a n d e d > t r u e < / I s E x p a n d e d > < W i d t h > 2 0 0 < / W i d t h > < / a : V a l u e > < / a : K e y V a l u e O f D i a g r a m O b j e c t K e y a n y T y p e z b w N T n L X > < a : K e y V a l u e O f D i a g r a m O b j e c t K e y a n y T y p e z b w N T n L X > < a : K e y > < K e y > T a b l e s \ R a n g e \ C o l u m n s \ I m p l e m e n t a t i o n   T e x t < / K e y > < / a : K e y > < a : V a l u e   i : t y p e = " D i a g r a m D i s p l a y N o d e V i e w S t a t e " > < H e i g h t > 1 5 0 < / H e i g h t > < I s E x p a n d e d > t r u e < / I s E x p a n d e d > < W i d t h > 2 0 0 < / W i d t h > < / a : V a l u e > < / a : K e y V a l u e O f D i a g r a m O b j e c t K e y a n y T y p e z b w N T n L X > < a : K e y V a l u e O f D i a g r a m O b j e c t K e y a n y T y p e z b w N T n L X > < a : K e y > < K e y > T a b l e s \ R a n g e \ C o l u m n s \ C o l u m n 5 < / K e y > < / a : K e y > < a : V a l u e   i : t y p e = " D i a g r a m D i s p l a y N o d e V i e w S t a t e " > < H e i g h t > 1 5 0 < / H e i g h t > < I s E x p a n d e d > t r u e < / I s E x p a n d e d > < W i d t h > 2 0 0 < / W i d t h > < / a : V a l u e > < / a : K e y V a l u e O f D i a g r a m O b j e c t K e y a n y T y p e z b w N T n L X > < a : K e y V a l u e O f D i a g r a m O b j e c t K e y a n y T y p e z b w N T n L X > < a : K e y > < K e y > T a b l e s \ R a n g e \ C o l u m n s \ C o n t r o l   T y p e < / K e y > < / a : K e y > < a : V a l u e   i : t y p e = " D i a g r a m D i s p l a y N o d e V i e w S t a t e " > < H e i g h t > 1 5 0 < / H e i g h t > < I s E x p a n d e d > t r u e < / I s E x p a n d e d > < W i d t h > 2 0 0 < / W i d t h > < / a : V a l u e > < / a : K e y V a l u e O f D i a g r a m O b j e c t K e y a n y T y p e z b w N T n L X > < a : K e y V a l u e O f D i a g r a m O b j e c t K e y a n y T y p e z b w N T n L X > < a : K e y > < K e y > T a b l e s \ R a n g e \ C o l u m n s \ C o l u m n 1 < / K e y > < / a : K e y > < a : V a l u e   i : t y p e = " D i a g r a m D i s p l a y N o d e V i e w S t a t e " > < H e i g h t > 1 5 0 < / H e i g h t > < I s E x p a n d e d > t r u e < / I s E x p a n d e d > < W i d t h > 2 0 0 < / W i d t h > < / a : V a l u e > < / a : K e y V a l u e O f D i a g r a m O b j e c t K e y a n y T y p e z b w N T n L X > < a : K e y V a l u e O f D i a g r a m O b j e c t K e y a n y T y p e z b w N T n L X > < a : K e y > < K e y > T a b l e s \ R a n g e \ C o l u m n s \ S t a t u s < / K e y > < / a : K e y > < a : V a l u e   i : t y p e = " D i a g r a m D i s p l a y N o d e V i e w S t a t e " > < H e i g h t > 1 5 0 < / H e i g h t > < I s E x p a n d e d > t r u e < / I s E x p a n d e d > < W i d t h > 2 0 0 < / W i d t h > < / a : V a l u e > < / a : K e y V a l u e O f D i a g r a m O b j e c t K e y a n y T y p e z b w N T n L X > < a : K e y V a l u e O f D i a g r a m O b j e c t K e y a n y T y p e z b w N T n L X > < a : K e y > < K e y > T a b l e s \ R a n g e \ M e a s u r e s \ C o u n t   o f   I D < / K e y > < / a : K e y > < a : V a l u e   i : t y p e = " D i a g r a m D i s p l a y N o d e V i e w S t a t e " > < H e i g h t > 1 5 0 < / H e i g h t > < I s E x p a n d e d > t r u e < / I s E x p a n d e d > < W i d t h > 2 0 0 < / W i d t h > < / a : V a l u e > < / a : K e y V a l u e O f D i a g r a m O b j e c t K e y a n y T y p e z b w N T n L X > < a : K e y V a l u e O f D i a g r a m O b j e c t K e y a n y T y p e z b w N T n L X > < a : K e y > < K e y > T a b l e s \ R a n g e \ C o u n t   o f   I D \ A d d i t i o n a l   I n f o \ I m p l i c i t   M e a s u r e < / K e y > < / a : K e y > < a : V a l u e   i : t y p e = " D i a g r a m D i s p l a y V i e w S t a t e I D i a g r a m T a g A d d i t i o n a l I n f o " / > < / a : K e y V a l u e O f D i a g r a m O b j e c t K e y a n y T y p e z b w N T n L X > < a : K e y V a l u e O f D i a g r a m O b j e c t K e y a n y T y p e z b w N T n L X > < a : K e y > < K e y > T a b l e s \ C o n t r o l I m p l e m e n t a t i o n < / K e y > < / a : K e y > < a : V a l u e   i : t y p e = " D i a g r a m D i s p l a y N o d e V i e w S t a t e " > < H e i g h t > 1 5 0 < / H e i g h t > < I s E x p a n d e d > t r u e < / I s E x p a n d e d > < L a y e d O u t > t r u e < / L a y e d O u t > < L e f t > 3 2 9 . 9 0 3 8 1 0 5 6 7 6 6 5 8 < / L e f t > < T a b I n d e x > 1 < / T a b I n d e x > < W i d t h > 2 0 0 < / W i d t h > < / a : V a l u e > < / a : K e y V a l u e O f D i a g r a m O b j e c t K e y a n y T y p e z b w N T n L X > < a : K e y V a l u e O f D i a g r a m O b j e c t K e y a n y T y p e z b w N T n L X > < a : K e y > < K e y > T a b l e s \ C o n t r o l I m p l e m e n t a t i o n \ C o l u m n s \ S o r t _ O r d e r < / K e y > < / a : K e y > < a : V a l u e   i : t y p e = " D i a g r a m D i s p l a y N o d e V i e w S t a t e " > < H e i g h t > 1 5 0 < / H e i g h t > < I s E x p a n d e d > t r u e < / I s E x p a n d e d > < W i d t h > 2 0 0 < / W i d t h > < / a : V a l u e > < / a : K e y V a l u e O f D i a g r a m O b j e c t K e y a n y T y p e z b w N T n L X > < a : K e y V a l u e O f D i a g r a m O b j e c t K e y a n y T y p e z b w N T n L X > < a : K e y > < K e y > T a b l e s \ C o n t r o l I m p l e m e n t a t i o n \ C o l u m n s \ F i l t e r _ F a m i l y < / K e y > < / a : K e y > < a : V a l u e   i : t y p e = " D i a g r a m D i s p l a y N o d e V i e w S t a t e " > < H e i g h t > 1 5 0 < / H e i g h t > < I s E x p a n d e d > t r u e < / I s E x p a n d e d > < W i d t h > 2 0 0 < / W i d t h > < / a : V a l u e > < / a : K e y V a l u e O f D i a g r a m O b j e c t K e y a n y T y p e z b w N T n L X > < a : K e y V a l u e O f D i a g r a m O b j e c t K e y a n y T y p e z b w N T n L X > < a : K e y > < K e y > T a b l e s \ C o n t r o l I m p l e m e n t a t i o n \ C o l u m n s \ F a m i l y < / K e y > < / a : K e y > < a : V a l u e   i : t y p e = " D i a g r a m D i s p l a y N o d e V i e w S t a t e " > < H e i g h t > 1 5 0 < / H e i g h t > < I s E x p a n d e d > t r u e < / I s E x p a n d e d > < W i d t h > 2 0 0 < / W i d t h > < / a : V a l u e > < / a : K e y V a l u e O f D i a g r a m O b j e c t K e y a n y T y p e z b w N T n L X > < a : K e y V a l u e O f D i a g r a m O b j e c t K e y a n y T y p e z b w N T n L X > < a : K e y > < K e y > T a b l e s \ C o n t r o l I m p l e m e n t a t i o n \ C o l u m n s \ R e q u i r e m e n t < / K e y > < / a : K e y > < a : V a l u e   i : t y p e = " D i a g r a m D i s p l a y N o d e V i e w S t a t e " > < H e i g h t > 1 5 0 < / H e i g h t > < I s E x p a n d e d > t r u e < / I s E x p a n d e d > < W i d t h > 2 0 0 < / W i d t h > < / a : V a l u e > < / a : K e y V a l u e O f D i a g r a m O b j e c t K e y a n y T y p e z b w N T n L X > < a : K e y V a l u e O f D i a g r a m O b j e c t K e y a n y T y p e z b w N T n L X > < a : K e y > < K e y > T a b l e s \ C o n t r o l I m p l e m e n t a t i o n \ C o l u m n s \ I D < / K e y > < / a : K e y > < a : V a l u e   i : t y p e = " D i a g r a m D i s p l a y N o d e V i e w S t a t e " > < H e i g h t > 1 5 0 < / H e i g h t > < I s E x p a n d e d > t r u e < / I s E x p a n d e d > < W i d t h > 2 0 0 < / W i d t h > < / a : V a l u e > < / a : K e y V a l u e O f D i a g r a m O b j e c t K e y a n y T y p e z b w N T n L X > < a : K e y V a l u e O f D i a g r a m O b j e c t K e y a n y T y p e z b w N T n L X > < a : K e y > < K e y > T a b l e s \ C o n t r o l I m p l e m e n t a t i o n \ C o l u m n s \ C o n t r o l   R e q u i r e m e n t < / K e y > < / a : K e y > < a : V a l u e   i : t y p e = " D i a g r a m D i s p l a y N o d e V i e w S t a t e " > < H e i g h t > 1 5 0 < / H e i g h t > < I s E x p a n d e d > t r u e < / I s E x p a n d e d > < W i d t h > 2 0 0 < / W i d t h > < / a : V a l u e > < / a : K e y V a l u e O f D i a g r a m O b j e c t K e y a n y T y p e z b w N T n L X > < a : K e y V a l u e O f D i a g r a m O b j e c t K e y a n y T y p e z b w N T n L X > < a : K e y > < K e y > T a b l e s \ C o n t r o l I m p l e m e n t a t i o n \ C o l u m n s \ I m p l e m e n t a t i o n   T e x t < / K e y > < / a : K e y > < a : V a l u e   i : t y p e = " D i a g r a m D i s p l a y N o d e V i e w S t a t e " > < H e i g h t > 1 5 0 < / H e i g h t > < I s E x p a n d e d > t r u e < / I s E x p a n d e d > < W i d t h > 2 0 0 < / W i d t h > < / a : V a l u e > < / a : K e y V a l u e O f D i a g r a m O b j e c t K e y a n y T y p e z b w N T n L X > < a : K e y V a l u e O f D i a g r a m O b j e c t K e y a n y T y p e z b w N T n L X > < a : K e y > < K e y > T a b l e s \ C o n t r o l I m p l e m e n t a t i o n \ C o l u m n s \ C o l u m n 5 < / K e y > < / a : K e y > < a : V a l u e   i : t y p e = " D i a g r a m D i s p l a y N o d e V i e w S t a t e " > < H e i g h t > 1 5 0 < / H e i g h t > < I s E x p a n d e d > t r u e < / I s E x p a n d e d > < W i d t h > 2 0 0 < / W i d t h > < / a : V a l u e > < / a : K e y V a l u e O f D i a g r a m O b j e c t K e y a n y T y p e z b w N T n L X > < a : K e y V a l u e O f D i a g r a m O b j e c t K e y a n y T y p e z b w N T n L X > < a : K e y > < K e y > T a b l e s \ C o n t r o l I m p l e m e n t a t i o n \ C o l u m n s \ C o n t r o l   T y p e < / K e y > < / a : K e y > < a : V a l u e   i : t y p e = " D i a g r a m D i s p l a y N o d e V i e w S t a t e " > < H e i g h t > 1 5 0 < / H e i g h t > < I s E x p a n d e d > t r u e < / I s E x p a n d e d > < W i d t h > 2 0 0 < / W i d t h > < / a : V a l u e > < / a : K e y V a l u e O f D i a g r a m O b j e c t K e y a n y T y p e z b w N T n L X > < a : K e y V a l u e O f D i a g r a m O b j e c t K e y a n y T y p e z b w N T n L X > < a : K e y > < K e y > T a b l e s \ C o n t r o l I m p l e m e n t a t i o n \ C o l u m n s \ C o l u m n 1 < / K e y > < / a : K e y > < a : V a l u e   i : t y p e = " D i a g r a m D i s p l a y N o d e V i e w S t a t e " > < H e i g h t > 1 5 0 < / H e i g h t > < I s E x p a n d e d > t r u e < / I s E x p a n d e d > < W i d t h > 2 0 0 < / W i d t h > < / a : V a l u e > < / a : K e y V a l u e O f D i a g r a m O b j e c t K e y a n y T y p e z b w N T n L X > < a : K e y V a l u e O f D i a g r a m O b j e c t K e y a n y T y p e z b w N T n L X > < a : K e y > < K e y > T a b l e s \ C o n t r o l I m p l e m e n t a t i o n \ C o l u m n s \ S t a t u s < / K e y > < / a : K e y > < a : V a l u e   i : t y p e = " D i a g r a m D i s p l a y N o d e V i e w S t a t e " > < H e i g h t > 1 5 0 < / H e i g h t > < I s E x p a n d e d > t r u e < / I s E x p a n d e d > < W i d t h > 2 0 0 < / W i d t h > < / a : V a l u e > < / a : K e y V a l u e O f D i a g r a m O b j e c t K e y a n y T y p e z b w N T n L X > < a : K e y V a l u e O f D i a g r a m O b j e c t K e y a n y T y p e z b w N T n L X > < a : K e y > < K e y > T a b l e s \ C o n t r o l I m p l e m e n t a t i o n \ C o l u m n s \ A C - N A < / K e y > < / a : K e y > < a : V a l u e   i : t y p e = " D i a g r a m D i s p l a y N o d e V i e w S t a t e " > < H e i g h t > 1 5 0 < / H e i g h t > < I s E x p a n d e d > t r u e < / I s E x p a n d e d > < W i d t h > 2 0 0 < / W i d t h > < / a : V a l u e > < / a : K e y V a l u e O f D i a g r a m O b j e c t K e y a n y T y p e z b w N T n L X > < a : K e y V a l u e O f D i a g r a m O b j e c t K e y a n y T y p e z b w N T n L X > < a : K e y > < K e y > T a b l e s \ C o n t r o l I m p l e m e n t a t i o n \ M e a s u r e s \ S u m   o f   A C - N A < / K e y > < / a : K e y > < a : V a l u e   i : t y p e = " D i a g r a m D i s p l a y N o d e V i e w S t a t e " > < H e i g h t > 1 5 0 < / H e i g h t > < I s E x p a n d e d > t r u e < / I s E x p a n d e d > < W i d t h > 2 0 0 < / W i d t h > < / a : V a l u e > < / a : K e y V a l u e O f D i a g r a m O b j e c t K e y a n y T y p e z b w N T n L X > < a : K e y V a l u e O f D i a g r a m O b j e c t K e y a n y T y p e z b w N T n L X > < a : K e y > < K e y > T a b l e s \ C o n t r o l I m p l e m e n t a t i o n \ M e a s u r e s \ C o u n t   o f   I D   2 < / K e y > < / a : K e y > < a : V a l u e   i : t y p e = " D i a g r a m D i s p l a y N o d e V i e w S t a t e " > < H e i g h t > 1 5 0 < / H e i g h t > < I s E x p a n d e d > t r u e < / I s E x p a n d e d > < W i d t h > 2 0 0 < / W i d t h > < / a : V a l u e > < / a : K e y V a l u e O f D i a g r a m O b j e c t K e y a n y T y p e z b w N T n L X > < a : K e y V a l u e O f D i a g r a m O b j e c t K e y a n y T y p e z b w N T n L X > < a : K e y > < K e y > T a b l e s \ C o n t r o l I m p l e m e n t a t i o n \ C o u n t   o f   I D   2 \ A d d i t i o n a l   I n f o \ I m p l i c i t   M e a s u r e < / K e y > < / a : K e y > < a : V a l u e   i : t y p e = " D i a g r a m D i s p l a y V i e w S t a t e I D i a g r a m T a g A d d i t i o n a l I n f o " / > < / a : K e y V a l u e O f D i a g r a m O b j e c t K e y a n y T y p e z b w N T n L X > < a : K e y V a l u e O f D i a g r a m O b j e c t K e y a n y T y p e z b w N T n L X > < a : K e y > < K e y > T a b l e s \ C o n t r o l I m p l e m e n t a t i o n \ M e a s u r e s \ S u m   o f   A C - N A   2 < / K e y > < / a : K e y > < a : V a l u e   i : t y p e = " D i a g r a m D i s p l a y N o d e V i e w S t a t e " > < H e i g h t > 1 5 0 < / H e i g h t > < I s E x p a n d e d > t r u e < / I s E x p a n d e d > < W i d t h > 2 0 0 < / W i d t h > < / a : V a l u e > < / a : K e y V a l u e O f D i a g r a m O b j e c t K e y a n y T y p e z b w N T n L X > < a : K e y V a l u e O f D i a g r a m O b j e c t K e y a n y T y p e z b w N T n L X > < a : K e y > < K e y > T a b l e s \ C o n t r o l I m p l e m e n t a t i o n \ S u m   o f   A C - N A   2 \ A d d i t i o n a l   I n f o \ I m p l i c i t   M e a s u r e < / K e y > < / a : K e y > < a : V a l u e   i : t y p e = " D i a g r a m D i s p l a y V i e w S t a t e I D i a g r a m T a g A d d i t i o n a l I n f o " / > < / a : K e y V a l u e O f D i a g r a m O b j e c t K e y a n y T y p e z b w N T n L X > < a : K e y V a l u e O f D i a g r a m O b j e c t K e y a n y T y p e z b w N T n L X > < a : K e y > < K e y > T a b l e s \ C o n t r o l I m p l e m e n t a t i o n \ M e a s u r e s \ C o u n t   o f   S t a t u s < / K e y > < / a : K e y > < a : V a l u e   i : t y p e = " D i a g r a m D i s p l a y N o d e V i e w S t a t e " > < H e i g h t > 1 5 0 < / H e i g h t > < I s E x p a n d e d > t r u e < / I s E x p a n d e d > < W i d t h > 2 0 0 < / W i d t h > < / a : V a l u e > < / a : K e y V a l u e O f D i a g r a m O b j e c t K e y a n y T y p e z b w N T n L X > < a : K e y V a l u e O f D i a g r a m O b j e c t K e y a n y T y p e z b w N T n L X > < a : K e y > < K e y > T a b l e s \ C o n t r o l I m p l e m e n t a t i o n \ C o u n t   o f   S t a t u s \ A d d i t i o n a l   I n f o \ I m p l i c i t   M e a s u r e < / K e y > < / a : K e y > < a : V a l u e   i : t y p e = " D i a g r a m D i s p l a y V i e w S t a t e I D i a g r a m T a g A d d i t i o n a l I n f o " / > < / a : K e y V a l u e O f D i a g r a m O b j e c t K e y a n y T y p e z b w N T n L X > < a : K e y V a l u e O f D i a g r a m O b j e c t K e y a n y T y p e z b w N T n L X > < a : K e y > < K e y > T a b l e s \ C o n t r o l I m p l e m e n t a t i o n \ M e a s u r e s \ C o u n t   o f   S o r t _ O r d e r < / K e y > < / a : K e y > < a : V a l u e   i : t y p e = " D i a g r a m D i s p l a y N o d e V i e w S t a t e " > < H e i g h t > 1 5 0 < / H e i g h t > < I s E x p a n d e d > t r u e < / I s E x p a n d e d > < W i d t h > 2 0 0 < / W i d t h > < / a : V a l u e > < / a : K e y V a l u e O f D i a g r a m O b j e c t K e y a n y T y p e z b w N T n L X > < a : K e y V a l u e O f D i a g r a m O b j e c t K e y a n y T y p e z b w N T n L X > < a : K e y > < K e y > T a b l e s \ C o n t r o l I m p l e m e n t a t i o n \ C o u n t   o f   S o r t _ O r d e r \ A d d i t i o n a l   I n f o \ I m p l i c i t   M e a s u r e < / K e y > < / a : K e y > < a : V a l u e   i : t y p e = " D i a g r a m D i s p l a y V i e w S t a t e I D i a g r a m T a g A d d i t i o n a l I n f o " / > < / a : K e y V a l u e O f D i a g r a m O b j e c t K e y a n y T y p e z b w N T n L X > < a : K e y V a l u e O f D i a g r a m O b j e c t K e y a n y T y p e z b w N T n L X > < a : K e y > < K e y > T a b l e s \ C o n t r o l I m p l e m e n t a t i o n \ M e a s u r e s \ C o u n t   o f   C o n t r o l   T y p e < / K e y > < / a : K e y > < a : V a l u e   i : t y p e = " D i a g r a m D i s p l a y N o d e V i e w S t a t e " > < H e i g h t > 1 5 0 < / H e i g h t > < I s E x p a n d e d > t r u e < / I s E x p a n d e d > < W i d t h > 2 0 0 < / W i d t h > < / a : V a l u e > < / a : K e y V a l u e O f D i a g r a m O b j e c t K e y a n y T y p e z b w N T n L X > < a : K e y V a l u e O f D i a g r a m O b j e c t K e y a n y T y p e z b w N T n L X > < a : K e y > < K e y > T a b l e s \ C o n t r o l I m p l e m e n t a t i o n \ C o u n t   o f   C o n t r o l   T y p e \ A d d i t i o n a l   I n f o \ I m p l i c i t   M e a s u r e < / K e y > < / a : K e y > < a : V a l u e   i : t y p e = " D i a g r a m D i s p l a y V i e w S t a t e I D i a g r a m T a g A d d i t i o n a l I n f o " / > < / a : K e y V a l u e O f D i a g r a m O b j e c t K e y a n y T y p e z b w N T n L X > < / V i e w S t a t e s > < / D i a g r a m M a n a g e r . S e r i a l i z a b l e D i a g r a m > < / A r r a y O f D i a g r a m M a n a g e r . S e r i a l i z a b l e D i a g r a m > ] ] > < / C u s t o m C o n t e n t > < / G e m i n i > 
</file>

<file path=customXml/item11.xml>��< ? x m l   v e r s i o n = " 1 . 0 "   e n c o d i n g = " U T F - 1 6 " ? > < G e m i n i   x m l n s = " h t t p : / / g e m i n i / p i v o t c u s t o m i z a t i o n / S h o w H i d d e n " > < C u s t o m C o n t e n t > < ! [ C D A T A [ F a l s e ] ] > < / 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f 7 6 3 b 3 6 b - 5 4 c 6 - 4 2 c 5 - 9 a e 3 - 6 1 0 7 6 f a c 5 6 5 9 " > < 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4.xml>��< ? x m l   v e r s i o n = " 1 . 0 "   e n c o d i n g = " U T F - 1 6 " ? > < G e m i n i   x m l n s = " h t t p : / / g e m i n i / p i v o t c u s t o m i z a t i o n / 3 c 7 6 d a 8 f - d 6 a 7 - 4 e 3 9 - 9 7 b c - 6 0 c 8 6 7 1 9 a a e 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5.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 1 1 3 < / a : S i z e A t D p i 9 6 > < a : V i s i b l e > t r u e < / a : V i s i b l e > < / V a l u e > < / K e y V a l u e O f s t r i n g S a n d b o x E d i t o r . M e a s u r e G r i d S t a t e S c d E 3 5 R y > < K e y V a l u e O f s t r i n g S a n d b o x E d i t o r . M e a s u r e G r i d S t a t e S c d E 3 5 R y > < K e y > C o n t r o l I m p l e m e n t a t i o n < / 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8.xml>��< ? x m l   v e r s i o n = " 1 . 0 "   e n c o d i n g = " U T F - 1 6 " ? > < G e m i n i   x m l n s = " h t t p : / / g e m i n i / p i v o t c u s t o m i z a t i o n / I s S a n d b o x E m b e d d e d " > < C u s t o m C o n t e n t > < ! [ C D A T A [ y e s ] ] > < / C u s t o m C o n t e n t > < / G e m i n i > 
</file>

<file path=customXml/item19.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 S o r t < / s t r i n g > < / k e y > < v a l u e > < i n t > 6 1 < / i n t > < / v a l u e > < / i t e m > < i t e m > < k e y > < s t r i n g > C O N T R O L _ F A M I L Y < / s t r i n g > < / k e y > < v a l u e > < i n t > 1 4 5 < / i n t > < / v a l u e > < / i t e m > < i t e m > < k e y > < s t r i n g > F a m i l y < / s t r i n g > < / k e y > < v a l u e > < i n t > 7 7 < / i n t > < / v a l u e > < / i t e m > < i t e m > < k e y > < s t r i n g > R e q u i r e m e n t < / s t r i n g > < / k e y > < v a l u e > < i n t > 1 1 8 < / i n t > < / v a l u e > < / i t e m > < i t e m > < k e y > < s t r i n g > I D < / s t r i n g > < / k e y > < v a l u e > < i n t > 4 9 < / i n t > < / v a l u e > < / i t e m > < i t e m > < k e y > < s t r i n g > I m p l e m e n t a t i o n   T e x t < / s t r i n g > < / k e y > < v a l u e > < i n t > 1 6 5 < / i n t > < / v a l u e > < / i t e m > < i t e m > < k e y > < s t r i n g > C o l u m n 1 < / s t r i n g > < / k e y > < v a l u e > < i n t > 9 1 < / i n t > < / v a l u e > < / i t e m > < i t e m > < k e y > < s t r i n g > T e a m   M e m b e r s < / s t r i n g > < / k e y > < v a l u e > < i n t > 1 3 1 < / i n t > < / v a l u e > < / i t e m > < i t e m > < k e y > < s t r i n g > C o l u m n 2 < / s t r i n g > < / k e y > < v a l u e > < i n t > 9 1 < / i n t > < / v a l u e > < / i t e m > < i t e m > < k e y > < s t r i n g > A u d i t   M e t h o d < / s t r i n g > < / k e y > < v a l u e > < i n t > 1 2 2 < / i n t > < / v a l u e > < / i t e m > < i t e m > < k e y > < s t r i n g > C o l u m n 3 < / s t r i n g > < / k e y > < v a l u e > < i n t > 9 1 < / i n t > < / v a l u e > < / i t e m > < i t e m > < k e y > < s t r i n g > S t a t u s < / s t r i n g > < / k e y > < v a l u e > < i n t > 7 4 < / i n t > < / v a l u e > < / i t e m > < i t e m > < k e y > < s t r i n g > A s s e s s m e n t   O b s e r v a t i o n s < / s t r i n g > < / k e y > < v a l u e > < i n t > 1 9 4 < / i n t > < / v a l u e > < / i t e m > < i t e m > < k e y > < s t r i n g > A r t i f a c t < / s t r i n g > < / k e y > < v a l u e > < i n t > 8 1 < / i n t > < / v a l u e > < / i t e m > < / C o l u m n W i d t h s > < C o l u m n D i s p l a y I n d e x > < i t e m > < k e y > < s t r i n g > S o r t < / s t r i n g > < / k e y > < v a l u e > < i n t > 0 < / i n t > < / v a l u e > < / i t e m > < i t e m > < k e y > < s t r i n g > C O N T R O L _ F A M I L Y < / s t r i n g > < / k e y > < v a l u e > < i n t > 1 < / i n t > < / v a l u e > < / i t e m > < i t e m > < k e y > < s t r i n g > F a m i l y < / s t r i n g > < / k e y > < v a l u e > < i n t > 2 < / i n t > < / v a l u e > < / i t e m > < i t e m > < k e y > < s t r i n g > R e q u i r e m e n t < / s t r i n g > < / k e y > < v a l u e > < i n t > 3 < / i n t > < / v a l u e > < / i t e m > < i t e m > < k e y > < s t r i n g > I D < / s t r i n g > < / k e y > < v a l u e > < i n t > 4 < / i n t > < / v a l u e > < / i t e m > < i t e m > < k e y > < s t r i n g > I m p l e m e n t a t i o n   T e x t < / s t r i n g > < / k e y > < v a l u e > < i n t > 5 < / i n t > < / v a l u e > < / i t e m > < i t e m > < k e y > < s t r i n g > C o l u m n 1 < / s t r i n g > < / k e y > < v a l u e > < i n t > 6 < / i n t > < / v a l u e > < / i t e m > < i t e m > < k e y > < s t r i n g > T e a m   M e m b e r s < / s t r i n g > < / k e y > < v a l u e > < i n t > 7 < / i n t > < / v a l u e > < / i t e m > < i t e m > < k e y > < s t r i n g > C o l u m n 2 < / s t r i n g > < / k e y > < v a l u e > < i n t > 8 < / i n t > < / v a l u e > < / i t e m > < i t e m > < k e y > < s t r i n g > A u d i t   M e t h o d < / s t r i n g > < / k e y > < v a l u e > < i n t > 9 < / i n t > < / v a l u e > < / i t e m > < i t e m > < k e y > < s t r i n g > C o l u m n 3 < / s t r i n g > < / k e y > < v a l u e > < i n t > 1 0 < / i n t > < / v a l u e > < / i t e m > < i t e m > < k e y > < s t r i n g > S t a t u s < / s t r i n g > < / k e y > < v a l u e > < i n t > 1 1 < / i n t > < / v a l u e > < / i t e m > < i t e m > < k e y > < s t r i n g > A s s e s s m e n t   O b s e r v a t i o n s < / s t r i n g > < / k e y > < v a l u e > < i n t > 1 2 < / i n t > < / v a l u e > < / i t e m > < i t e m > < k e y > < s t r i n g > A r t i f a c t < / s t r i n g > < / k e y > < v a l u e > < i n t > 1 3 < / 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M a n u a l C a l c M o d e " > < C u s t o m C o n t e n t > < ! [ C D A T A [ F a l s e ] ] > < / C u s t o m C o n t e n t > < / G e m i n i > 
</file>

<file path=customXml/item2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 C o n t r o l I m p l e m e n t a t i o n 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 C o n t r o l I m p l e m e n t a t i o n 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 C o l u m n s \ A C - N A < / K e y > < / a : K e y > < a : V a l u e   i : t y p e = " T a b l e W i d g e t B a s e V i e w S t a t e " / > < / a : K e y V a l u e O f D i a g r a m O b j e c t K e y a n y T y p e z b w N T n L X > < / V i e w S t a t e s > < / D i a g r a m M a n a g e r . S e r i a l i z a b l e D i a g r a m > < 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2.xml>��< ? x m l   v e r s i o n = " 1 . 0 "   e n c o d i n g = " U T F - 1 6 " ? > < G e m i n i   x m l n s = " h t t p : / / g e m i n i / p i v o t c u s t o m i z a t i o n / C l i e n t W i n d o w X M L " > < C u s t o m C o n t e n t > < ! [ C D A T A [ R a n g e ] ] > < / C u s t o m C o n t e n t > < / G e m i n i > 
</file>

<file path=customXml/item23.xml>��< ? x m l   v e r s i o n = " 1 . 0 "   e n c o d i n g = " U T F - 1 6 " ? > < G e m i n i   x m l n s = " h t t p : / / g e m i n i / p i v o t c u s t o m i z a t i o n / 4 c 3 6 0 8 b c - 0 3 6 4 - 4 e 0 d - b 7 5 5 - 5 a 6 c 5 6 3 e 3 3 a b " > < 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24.xml>��< ? x m l   v e r s i o n = " 1 . 0 "   e n c o d i n g = " U T F - 1 6 " ? > < G e m i n i   x m l n s = " h t t p : / / g e m i n i / p i v o t c u s t o m i z a t i o n / T a b l e X M L _ C o n t r o l I m p l e m e n t a t i o n " > < 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i t e m > < k e y > < s t r i n g > A C - N A < / s t r i n g > < / k e y > < v a l u e > < i n t > 1 6 2 < / 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i t e m > < k e y > < s t r i n g > A C - N A < / s t r i n g > < / k e y > < v a l u e > < i n t > 1 1 < / 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P o w e r P i v o t V e r s i o n " > < C u s t o m C o n t e n t > < ! [ C D A T A [ 2 0 1 5 . 1 3 0 . 1 6 0 5 . 1 5 5 0 ] ] > < / C u s t o m C o n t e n t > < / G e m i n i > 
</file>

<file path=customXml/item2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 2 0 2 4 - 0 2 - 1 7 T 1 5 : 2 1 : 5 4 . 5 2 6 5 3 2 9 - 0 5 : 0 0 < / L a s t P r o c e s s e d T i m e > < / D a t a M o d e l i n g S a n d b o x . S e r i a l i z e d S a n d b o x E r r o r C a c h e > ] ] > < / C u s t o m C o n t e n t > < / G e m i n i > 
</file>

<file path=customXml/item3.xml>��< ? x m l   v e r s i o n = " 1 . 0 "   e n c o d i n g = " U T F - 1 6 " ? > < G e m i n i   x m l n s = " h t t p : / / g e m i n i / p i v o t c u s t o m i z a t i o n / a 6 f b 9 5 1 8 - 5 4 4 d - 4 5 0 8 - 9 0 b 8 - 3 0 f 4 3 a e 5 1 a b 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4.xml>��< ? x m l   v e r s i o n = " 1 . 0 "   e n c o d i n g = " U T F - 1 6 " ? > < G e m i n i   x m l n s = " h t t p : / / g e m i n i / p i v o t c u s t o m i z a t i o n / T a b l e O r d e r " > < C u s t o m C o n t e n t > < ! [ C D A T A [ R a n g e , C o n t r o l I m p l e m e n t a t i o n ] ] > < / C u s t o m C o n t e n t > < / G e m i n i > 
</file>

<file path=customXml/item5.xml>��< ? x m l   v e r s i o n = " 1 . 0 "   e n c o d i n g = " U T F - 1 6 " ? > < G e m i n i   x m l n s = " h t t p : / / g e m i n i / p i v o t c u s t o m i z a t i o n / L i n k e d T a b l e U p d a t e M o d e " > < C u s t o m C o n t e n t > < ! [ C D A T A [ T r u e ] ] > < / C u s t o m C o n t e n t > < / G e m i n i > 
</file>

<file path=customXml/item6.xml><?xml version="1.0" encoding="utf-8"?>
<?mso-contentType ?>
<FormTemplates xmlns="http://schemas.microsoft.com/sharepoint/v3/contenttype/forms">
  <Display>DocumentLibraryForm</Display>
  <Edit>DocumentLibraryForm</Edit>
  <New>DocumentLibraryForm</New>
</FormTemplates>
</file>

<file path=customXml/item7.xml><?xml version="1.0" encoding="utf-8"?>
<ct:contentTypeSchema xmlns:ct="http://schemas.microsoft.com/office/2006/metadata/contentType" xmlns:ma="http://schemas.microsoft.com/office/2006/metadata/properties/metaAttributes" ct:_="" ma:_="" ma:contentTypeName="Document" ma:contentTypeID="0x0101001DD9B72CCC12174BB69467D697DA9BE6" ma:contentTypeVersion="20" ma:contentTypeDescription="Create a new document." ma:contentTypeScope="" ma:versionID="ceeb2458df12ab217b4113aa997e2133">
  <xsd:schema xmlns:xsd="http://www.w3.org/2001/XMLSchema" xmlns:xs="http://www.w3.org/2001/XMLSchema" xmlns:p="http://schemas.microsoft.com/office/2006/metadata/properties" xmlns:ns1="http://schemas.microsoft.com/sharepoint/v3" xmlns:ns3="0d6a4b8f-d441-413d-a7b1-c275355428e2" xmlns:ns4="912e59bd-b5a0-4ecb-8cb0-df1f3412936d" targetNamespace="http://schemas.microsoft.com/office/2006/metadata/properties" ma:root="true" ma:fieldsID="8b2a4a6e7a4ed6a30f3f94e3b474a562" ns1:_="" ns3:_="" ns4:_="">
    <xsd:import namespace="http://schemas.microsoft.com/sharepoint/v3"/>
    <xsd:import namespace="0d6a4b8f-d441-413d-a7b1-c275355428e2"/>
    <xsd:import namespace="912e59bd-b5a0-4ecb-8cb0-df1f3412936d"/>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1:_ip_UnifiedCompliancePolicyProperties" minOccurs="0"/>
                <xsd:element ref="ns1:_ip_UnifiedCompliancePolicyUIAction" minOccurs="0"/>
                <xsd:element ref="ns4:MediaServiceAutoTags" minOccurs="0"/>
                <xsd:element ref="ns4:MediaServiceGenerationTime" minOccurs="0"/>
                <xsd:element ref="ns4:MediaServiceEventHashCode" minOccurs="0"/>
                <xsd:element ref="ns4:MediaServiceOCR" minOccurs="0"/>
                <xsd:element ref="ns4:MediaServiceAutoKeyPoints" minOccurs="0"/>
                <xsd:element ref="ns4:MediaServiceKeyPoints" minOccurs="0"/>
                <xsd:element ref="ns4:MediaServiceDateTaken" minOccurs="0"/>
                <xsd:element ref="ns4:MediaLengthInSeconds" minOccurs="0"/>
                <xsd:element ref="ns4:MediaServiceLocation" minOccurs="0"/>
                <xsd:element ref="ns4:_activity" minOccurs="0"/>
                <xsd:element ref="ns4:MediaServiceSearchProperties" minOccurs="0"/>
                <xsd:element ref="ns4:MediaServiceObjectDetectorVersions" minOccurs="0"/>
                <xsd:element ref="ns4: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d6a4b8f-d441-413d-a7b1-c275355428e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12e59bd-b5a0-4ecb-8cb0-df1f3412936d"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DateTaken" ma:index="21" nillable="true" ma:displayName="MediaServiceDateTaken" ma:hidden="true" ma:internalName="MediaServiceDateTake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Location" ma:index="23" nillable="true" ma:displayName="Location" ma:internalName="MediaServiceLocation" ma:readOnly="true">
      <xsd:simpleType>
        <xsd:restriction base="dms:Text"/>
      </xsd:simpleType>
    </xsd:element>
    <xsd:element name="_activity" ma:index="24" nillable="true" ma:displayName="_activity" ma:hidden="true" ma:internalName="_activity">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element name="MediaServiceSystemTags" ma:index="27" nillable="true" ma:displayName="MediaServiceSystemTags" ma:hidden="true" ma:internalName="MediaServiceSystemTag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8.xml>��< ? x m l   v e r s i o n = " 1 . 0 "   e n c o d i n g = " U T F - 1 6 " ? > < G e m i n i   x m l n s = " h t t p : / / g e m i n i / p i v o t c u s t o m i z a t i o n / S a n d b o x N o n E m p t y " > < C u s t o m C o n t e n t > < ! [ C D A T A [ 1 ] ] > < / C u s t o m C o n t e n t > < / G e m i n i > 
</file>

<file path=customXml/item9.xml>��< ? x m l   v e r s i o n = " 1 . 0 "   e n c o d i n g = " U T F - 1 6 " ? > < G e m i n i   x m l n s = " h t t p : / / g e m i n i / p i v o t c u s t o m i z a t i o n / 2 f b a 1 0 4 e - c f 0 f - 4 2 e c - 8 0 c 7 - 0 1 f 6 7 1 8 c 1 9 9 a " > < 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43E4E9A4-E210-4E97-A7C2-A9D0BAE5AF89}">
  <ds:schemaRefs>
    <ds:schemaRef ds:uri="http://www.w3.org/XML/1998/namespace"/>
    <ds:schemaRef ds:uri="http://purl.org/dc/terms/"/>
    <ds:schemaRef ds:uri="http://purl.org/dc/dcmitype/"/>
    <ds:schemaRef ds:uri="http://purl.org/dc/elements/1.1/"/>
    <ds:schemaRef ds:uri="http://schemas.microsoft.com/office/infopath/2007/PartnerControls"/>
    <ds:schemaRef ds:uri="http://schemas.microsoft.com/office/2006/documentManagement/types"/>
    <ds:schemaRef ds:uri="http://schemas.microsoft.com/office/2006/metadata/properties"/>
    <ds:schemaRef ds:uri="912e59bd-b5a0-4ecb-8cb0-df1f3412936d"/>
    <ds:schemaRef ds:uri="http://schemas.openxmlformats.org/package/2006/metadata/core-properties"/>
    <ds:schemaRef ds:uri="0d6a4b8f-d441-413d-a7b1-c275355428e2"/>
    <ds:schemaRef ds:uri="http://schemas.microsoft.com/sharepoint/v3"/>
  </ds:schemaRefs>
</ds:datastoreItem>
</file>

<file path=customXml/itemProps10.xml><?xml version="1.0" encoding="utf-8"?>
<ds:datastoreItem xmlns:ds="http://schemas.openxmlformats.org/officeDocument/2006/customXml" ds:itemID="{E068211F-5D77-4431-9DF1-77412911AF99}">
  <ds:schemaRefs/>
</ds:datastoreItem>
</file>

<file path=customXml/itemProps11.xml><?xml version="1.0" encoding="utf-8"?>
<ds:datastoreItem xmlns:ds="http://schemas.openxmlformats.org/officeDocument/2006/customXml" ds:itemID="{2CB51DEF-33DA-4AF4-9E97-80B4450023BC}">
  <ds:schemaRefs/>
</ds:datastoreItem>
</file>

<file path=customXml/itemProps12.xml><?xml version="1.0" encoding="utf-8"?>
<ds:datastoreItem xmlns:ds="http://schemas.openxmlformats.org/officeDocument/2006/customXml" ds:itemID="{4ABBC6C1-D18B-4FCF-BDD3-605E221AB48A}">
  <ds:schemaRefs/>
</ds:datastoreItem>
</file>

<file path=customXml/itemProps13.xml><?xml version="1.0" encoding="utf-8"?>
<ds:datastoreItem xmlns:ds="http://schemas.openxmlformats.org/officeDocument/2006/customXml" ds:itemID="{7C3643BA-26CB-45C3-92EF-A3DE1B7AC257}">
  <ds:schemaRefs/>
</ds:datastoreItem>
</file>

<file path=customXml/itemProps14.xml><?xml version="1.0" encoding="utf-8"?>
<ds:datastoreItem xmlns:ds="http://schemas.openxmlformats.org/officeDocument/2006/customXml" ds:itemID="{561A1D6D-B77A-46B7-B89A-C3DC05594B36}">
  <ds:schemaRefs/>
</ds:datastoreItem>
</file>

<file path=customXml/itemProps15.xml><?xml version="1.0" encoding="utf-8"?>
<ds:datastoreItem xmlns:ds="http://schemas.openxmlformats.org/officeDocument/2006/customXml" ds:itemID="{2384ACD6-53D6-4B1A-B519-0181994F4838}">
  <ds:schemaRefs/>
</ds:datastoreItem>
</file>

<file path=customXml/itemProps16.xml><?xml version="1.0" encoding="utf-8"?>
<ds:datastoreItem xmlns:ds="http://schemas.openxmlformats.org/officeDocument/2006/customXml" ds:itemID="{B5DB8653-F19C-4DB7-AEBF-09866A1C8DD3}">
  <ds:schemaRefs/>
</ds:datastoreItem>
</file>

<file path=customXml/itemProps17.xml><?xml version="1.0" encoding="utf-8"?>
<ds:datastoreItem xmlns:ds="http://schemas.openxmlformats.org/officeDocument/2006/customXml" ds:itemID="{CF94CF97-1801-406C-9123-29572897AE05}">
  <ds:schemaRefs/>
</ds:datastoreItem>
</file>

<file path=customXml/itemProps18.xml><?xml version="1.0" encoding="utf-8"?>
<ds:datastoreItem xmlns:ds="http://schemas.openxmlformats.org/officeDocument/2006/customXml" ds:itemID="{2F79BE96-C91B-4D20-B8CF-E122C9FF1B90}">
  <ds:schemaRefs/>
</ds:datastoreItem>
</file>

<file path=customXml/itemProps19.xml><?xml version="1.0" encoding="utf-8"?>
<ds:datastoreItem xmlns:ds="http://schemas.openxmlformats.org/officeDocument/2006/customXml" ds:itemID="{83333591-09D7-4A28-AE28-692237602A65}">
  <ds:schemaRefs/>
</ds:datastoreItem>
</file>

<file path=customXml/itemProps2.xml><?xml version="1.0" encoding="utf-8"?>
<ds:datastoreItem xmlns:ds="http://schemas.openxmlformats.org/officeDocument/2006/customXml" ds:itemID="{63ABB506-8EE5-458F-A906-ED6EE225B9DF}">
  <ds:schemaRefs/>
</ds:datastoreItem>
</file>

<file path=customXml/itemProps20.xml><?xml version="1.0" encoding="utf-8"?>
<ds:datastoreItem xmlns:ds="http://schemas.openxmlformats.org/officeDocument/2006/customXml" ds:itemID="{26FC5521-142D-4EC9-A4A4-138D2286F866}">
  <ds:schemaRefs/>
</ds:datastoreItem>
</file>

<file path=customXml/itemProps21.xml><?xml version="1.0" encoding="utf-8"?>
<ds:datastoreItem xmlns:ds="http://schemas.openxmlformats.org/officeDocument/2006/customXml" ds:itemID="{FCD7C559-AF7B-4212-B277-93ABACAEDF3A}">
  <ds:schemaRefs/>
</ds:datastoreItem>
</file>

<file path=customXml/itemProps22.xml><?xml version="1.0" encoding="utf-8"?>
<ds:datastoreItem xmlns:ds="http://schemas.openxmlformats.org/officeDocument/2006/customXml" ds:itemID="{FB424C9D-FD34-4CDB-A532-5597459E9C9C}">
  <ds:schemaRefs/>
</ds:datastoreItem>
</file>

<file path=customXml/itemProps23.xml><?xml version="1.0" encoding="utf-8"?>
<ds:datastoreItem xmlns:ds="http://schemas.openxmlformats.org/officeDocument/2006/customXml" ds:itemID="{9BBC88D7-19CC-4DB7-A63D-87B1D0D7DFB4}">
  <ds:schemaRefs/>
</ds:datastoreItem>
</file>

<file path=customXml/itemProps24.xml><?xml version="1.0" encoding="utf-8"?>
<ds:datastoreItem xmlns:ds="http://schemas.openxmlformats.org/officeDocument/2006/customXml" ds:itemID="{2A8B5186-EEFF-4DA3-B62E-41E56313E929}">
  <ds:schemaRefs/>
</ds:datastoreItem>
</file>

<file path=customXml/itemProps25.xml><?xml version="1.0" encoding="utf-8"?>
<ds:datastoreItem xmlns:ds="http://schemas.openxmlformats.org/officeDocument/2006/customXml" ds:itemID="{E6CB9BED-AA8C-44CB-BB2F-D894C64C6488}">
  <ds:schemaRefs/>
</ds:datastoreItem>
</file>

<file path=customXml/itemProps26.xml><?xml version="1.0" encoding="utf-8"?>
<ds:datastoreItem xmlns:ds="http://schemas.openxmlformats.org/officeDocument/2006/customXml" ds:itemID="{090BB78C-814B-43A4-9EEB-5886F031DA4C}">
  <ds:schemaRefs/>
</ds:datastoreItem>
</file>

<file path=customXml/itemProps3.xml><?xml version="1.0" encoding="utf-8"?>
<ds:datastoreItem xmlns:ds="http://schemas.openxmlformats.org/officeDocument/2006/customXml" ds:itemID="{2759A275-AEEC-4A8A-B9C0-5D368CACBC41}">
  <ds:schemaRefs/>
</ds:datastoreItem>
</file>

<file path=customXml/itemProps4.xml><?xml version="1.0" encoding="utf-8"?>
<ds:datastoreItem xmlns:ds="http://schemas.openxmlformats.org/officeDocument/2006/customXml" ds:itemID="{5E7264B9-D8BB-45FA-ACEF-A19352E979AA}">
  <ds:schemaRefs/>
</ds:datastoreItem>
</file>

<file path=customXml/itemProps5.xml><?xml version="1.0" encoding="utf-8"?>
<ds:datastoreItem xmlns:ds="http://schemas.openxmlformats.org/officeDocument/2006/customXml" ds:itemID="{6C1674BB-3AD1-495E-9E51-1F8B29CA7FC3}">
  <ds:schemaRefs/>
</ds:datastoreItem>
</file>

<file path=customXml/itemProps6.xml><?xml version="1.0" encoding="utf-8"?>
<ds:datastoreItem xmlns:ds="http://schemas.openxmlformats.org/officeDocument/2006/customXml" ds:itemID="{55950A62-2526-48EE-A283-AB8AF2187D63}">
  <ds:schemaRefs>
    <ds:schemaRef ds:uri="http://schemas.microsoft.com/sharepoint/v3/contenttype/forms"/>
  </ds:schemaRefs>
</ds:datastoreItem>
</file>

<file path=customXml/itemProps7.xml><?xml version="1.0" encoding="utf-8"?>
<ds:datastoreItem xmlns:ds="http://schemas.openxmlformats.org/officeDocument/2006/customXml" ds:itemID="{628DEC1C-0EF1-4387-9AF8-AC554815E0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d6a4b8f-d441-413d-a7b1-c275355428e2"/>
    <ds:schemaRef ds:uri="912e59bd-b5a0-4ecb-8cb0-df1f341293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8.xml><?xml version="1.0" encoding="utf-8"?>
<ds:datastoreItem xmlns:ds="http://schemas.openxmlformats.org/officeDocument/2006/customXml" ds:itemID="{CABA338F-1D0F-4D26-980E-E69D3883EACF}">
  <ds:schemaRefs/>
</ds:datastoreItem>
</file>

<file path=customXml/itemProps9.xml><?xml version="1.0" encoding="utf-8"?>
<ds:datastoreItem xmlns:ds="http://schemas.openxmlformats.org/officeDocument/2006/customXml" ds:itemID="{068A42E0-6528-4846-BF68-0C0F673781C4}">
  <ds:schemaRefs/>
</ds:datastoreItem>
</file>

<file path=docMetadata/LabelInfo.xml><?xml version="1.0" encoding="utf-8"?>
<clbl:labelList xmlns:clbl="http://schemas.microsoft.com/office/2020/mipLabelMetadata">
  <clbl:label id="{fb493854-53e5-43ed-b3f1-2d70a4a1c674}" enabled="0" method="" siteId="{fb493854-53e5-43ed-b3f1-2d70a4a1c67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Attribution and License</vt:lpstr>
      <vt:lpstr>Control Dashboard</vt:lpstr>
      <vt:lpstr>Control Reporting</vt:lpstr>
      <vt:lpstr>ControlImplementation</vt:lpstr>
      <vt:lpstr>Audit Worksheet</vt:lpstr>
      <vt:lpstr>PO&amp;AM Worksheet</vt:lpstr>
      <vt:lpstr>Project Information</vt:lpstr>
      <vt:lpstr>xControls</vt:lpstr>
      <vt:lpstr>xValues</vt:lpstr>
      <vt:lpstr>cr_ControlImplementaitionStatus</vt:lpstr>
      <vt:lpstr>CR_ControlImpStatus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Miller, Jim</dc:creator>
  <cp:lastModifiedBy>Jim Miller</cp:lastModifiedBy>
  <dcterms:created xsi:type="dcterms:W3CDTF">2024-02-15T14:41:03Z</dcterms:created>
  <dcterms:modified xsi:type="dcterms:W3CDTF">2024-04-11T19:15:03Z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0x0101001DD9B72CCC12174BB69467D697DA9BE6</vt:lpwstr>
  </property>
</Properties>
</file>