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BeatAndMetreDetector\results\"/>
    </mc:Choice>
  </mc:AlternateContent>
  <xr:revisionPtr revIDLastSave="0" documentId="13_ncr:1_{955EF710-A3EC-4365-BD58-85E5E98D8672}" xr6:coauthVersionLast="36" xr6:coauthVersionMax="47" xr10:uidLastSave="{00000000-0000-0000-0000-000000000000}"/>
  <bookViews>
    <workbookView xWindow="0" yWindow="0" windowWidth="28800" windowHeight="12225" activeTab="2" xr2:uid="{00000000-000D-0000-FFFF-FFFF00000000}"/>
  </bookViews>
  <sheets>
    <sheet name="Arkusz1" sheetId="1" r:id="rId1"/>
    <sheet name="ploty tempo" sheetId="3" r:id="rId2"/>
    <sheet name="ploty metrum" sheetId="2" r:id="rId3"/>
  </sheets>
  <calcPr calcId="191028"/>
</workbook>
</file>

<file path=xl/calcChain.xml><?xml version="1.0" encoding="utf-8"?>
<calcChain xmlns="http://schemas.openxmlformats.org/spreadsheetml/2006/main">
  <c r="K7" i="1" l="1"/>
  <c r="K8" i="1" s="1"/>
  <c r="J7" i="1"/>
  <c r="I7" i="1"/>
  <c r="H7" i="1"/>
  <c r="H8" i="1" s="1"/>
  <c r="G8" i="1"/>
  <c r="G7" i="1"/>
  <c r="F7" i="1"/>
  <c r="F8" i="1" s="1"/>
  <c r="E7" i="1"/>
  <c r="E8" i="1" s="1"/>
  <c r="D7" i="1"/>
  <c r="D8" i="1" s="1"/>
  <c r="J8" i="1"/>
  <c r="I8" i="1"/>
  <c r="C7" i="1"/>
  <c r="B7" i="1"/>
  <c r="B8" i="1" s="1"/>
  <c r="C8" i="1"/>
  <c r="K5" i="1"/>
  <c r="J5" i="1"/>
  <c r="I5" i="1"/>
  <c r="H5" i="1"/>
  <c r="G5" i="1"/>
  <c r="F5" i="1"/>
  <c r="E5" i="1"/>
  <c r="D5" i="1"/>
  <c r="C5" i="1"/>
  <c r="B5" i="1"/>
  <c r="F4" i="1" l="1"/>
  <c r="B4" i="1"/>
  <c r="C4" i="1"/>
  <c r="D4" i="1"/>
  <c r="E4" i="1"/>
  <c r="G4" i="1"/>
  <c r="H4" i="1"/>
  <c r="I4" i="1"/>
  <c r="J4" i="1"/>
  <c r="K4" i="1"/>
  <c r="C56" i="1"/>
  <c r="K11" i="1"/>
  <c r="J11" i="1"/>
  <c r="I11" i="1"/>
  <c r="H11" i="1"/>
  <c r="G11" i="1"/>
  <c r="F11" i="1"/>
  <c r="E11" i="1"/>
  <c r="D11" i="1"/>
  <c r="C11" i="1"/>
  <c r="K10" i="1"/>
  <c r="J10" i="1"/>
  <c r="I10" i="1"/>
  <c r="H10" i="1"/>
  <c r="G10" i="1"/>
  <c r="F10" i="1"/>
  <c r="E10" i="1"/>
  <c r="D10" i="1"/>
  <c r="C10" i="1"/>
  <c r="B10" i="1"/>
  <c r="B11" i="1" l="1"/>
  <c r="L4" i="1"/>
  <c r="L11" i="1"/>
  <c r="L8" i="1"/>
  <c r="L10" i="1"/>
  <c r="L3" i="1"/>
</calcChain>
</file>

<file path=xl/sharedStrings.xml><?xml version="1.0" encoding="utf-8"?>
<sst xmlns="http://schemas.openxmlformats.org/spreadsheetml/2006/main" count="68" uniqueCount="40">
  <si>
    <t>blues</t>
  </si>
  <si>
    <t>classical</t>
  </si>
  <si>
    <t>country</t>
  </si>
  <si>
    <t>disco</t>
  </si>
  <si>
    <t>hiphop</t>
  </si>
  <si>
    <t>jazz</t>
  </si>
  <si>
    <t>metal</t>
  </si>
  <si>
    <t>pop</t>
  </si>
  <si>
    <t>reggae</t>
  </si>
  <si>
    <t>rock</t>
  </si>
  <si>
    <t>all</t>
  </si>
  <si>
    <t>acc1</t>
  </si>
  <si>
    <t>acc2</t>
  </si>
  <si>
    <t>długość [s]</t>
  </si>
  <si>
    <t>czas [s]</t>
  </si>
  <si>
    <t>częstotliwość [kHz]</t>
  </si>
  <si>
    <t>metoda</t>
  </si>
  <si>
    <t>EDM</t>
  </si>
  <si>
    <t>CD</t>
  </si>
  <si>
    <t>K-L</t>
  </si>
  <si>
    <t>komponent</t>
  </si>
  <si>
    <t>perkusyjny</t>
  </si>
  <si>
    <t>harmoniczny</t>
  </si>
  <si>
    <t>spektrogram</t>
  </si>
  <si>
    <t>mfcc</t>
  </si>
  <si>
    <t>obciecie d</t>
  </si>
  <si>
    <t>osemki</t>
  </si>
  <si>
    <t>szesnastki</t>
  </si>
  <si>
    <t>osemki mfcc</t>
  </si>
  <si>
    <t>szenstastki mfcc</t>
  </si>
  <si>
    <t>pulsy</t>
  </si>
  <si>
    <t>noverlap</t>
  </si>
  <si>
    <t>brak</t>
  </si>
  <si>
    <t>accuracy1</t>
  </si>
  <si>
    <t>accuracy2</t>
  </si>
  <si>
    <t>niepoprawne</t>
  </si>
  <si>
    <t>librosa-accuracy1</t>
  </si>
  <si>
    <t>librosa-accuracy2</t>
  </si>
  <si>
    <t>librosa-niepoprawne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</si>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</sst>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Wp</a:t>
            </a:r>
            <a:r>
              <a:rPr lang="pl-PL"/>
              <a:t>ływ liczby pulsów na skuteczność</a:t>
            </a:r>
            <a:r>
              <a:rPr lang="en-US"/>
              <a:t> wykrywania tempa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Arkusz1!$A$66</c:f>
              <c:strCache>
                <c:ptCount val="1"/>
                <c:pt idx="0">
                  <c:v>accuracy1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Arkusz1!$B$65:$Z$65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Arkusz1!$B$66:$Z$66</c:f>
              <c:numCache>
                <c:formatCode>General</c:formatCode>
                <c:ptCount val="25"/>
                <c:pt idx="0">
                  <c:v>0</c:v>
                </c:pt>
                <c:pt idx="1">
                  <c:v>37</c:v>
                </c:pt>
                <c:pt idx="2">
                  <c:v>51</c:v>
                </c:pt>
                <c:pt idx="3">
                  <c:v>50</c:v>
                </c:pt>
                <c:pt idx="4">
                  <c:v>53</c:v>
                </c:pt>
                <c:pt idx="5">
                  <c:v>52</c:v>
                </c:pt>
                <c:pt idx="6">
                  <c:v>55</c:v>
                </c:pt>
                <c:pt idx="7">
                  <c:v>54</c:v>
                </c:pt>
                <c:pt idx="8">
                  <c:v>56</c:v>
                </c:pt>
                <c:pt idx="9">
                  <c:v>54</c:v>
                </c:pt>
                <c:pt idx="10">
                  <c:v>51</c:v>
                </c:pt>
                <c:pt idx="11">
                  <c:v>50</c:v>
                </c:pt>
                <c:pt idx="12">
                  <c:v>49</c:v>
                </c:pt>
                <c:pt idx="13">
                  <c:v>44</c:v>
                </c:pt>
                <c:pt idx="14">
                  <c:v>45</c:v>
                </c:pt>
                <c:pt idx="15">
                  <c:v>42</c:v>
                </c:pt>
                <c:pt idx="16">
                  <c:v>42</c:v>
                </c:pt>
                <c:pt idx="17">
                  <c:v>40</c:v>
                </c:pt>
                <c:pt idx="18">
                  <c:v>38</c:v>
                </c:pt>
                <c:pt idx="19">
                  <c:v>38</c:v>
                </c:pt>
                <c:pt idx="20">
                  <c:v>37</c:v>
                </c:pt>
                <c:pt idx="21">
                  <c:v>36</c:v>
                </c:pt>
                <c:pt idx="22">
                  <c:v>35</c:v>
                </c:pt>
                <c:pt idx="23">
                  <c:v>35</c:v>
                </c:pt>
                <c:pt idx="24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8-4028-B708-67F84FA6BEF1}"/>
            </c:ext>
          </c:extLst>
        </c:ser>
        <c:ser>
          <c:idx val="1"/>
          <c:order val="1"/>
          <c:tx>
            <c:strRef>
              <c:f>Arkusz1!$A$67</c:f>
              <c:strCache>
                <c:ptCount val="1"/>
                <c:pt idx="0">
                  <c:v>accuracy2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Arkusz1!$B$65:$Z$65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Arkusz1!$B$67:$Z$67</c:f>
              <c:numCache>
                <c:formatCode>General</c:formatCode>
                <c:ptCount val="25"/>
                <c:pt idx="0">
                  <c:v>15</c:v>
                </c:pt>
                <c:pt idx="1">
                  <c:v>51</c:v>
                </c:pt>
                <c:pt idx="2">
                  <c:v>66</c:v>
                </c:pt>
                <c:pt idx="3">
                  <c:v>66</c:v>
                </c:pt>
                <c:pt idx="4">
                  <c:v>71</c:v>
                </c:pt>
                <c:pt idx="5">
                  <c:v>74</c:v>
                </c:pt>
                <c:pt idx="6">
                  <c:v>73</c:v>
                </c:pt>
                <c:pt idx="7">
                  <c:v>73</c:v>
                </c:pt>
                <c:pt idx="8">
                  <c:v>74</c:v>
                </c:pt>
                <c:pt idx="9">
                  <c:v>76</c:v>
                </c:pt>
                <c:pt idx="10">
                  <c:v>75</c:v>
                </c:pt>
                <c:pt idx="11">
                  <c:v>73</c:v>
                </c:pt>
                <c:pt idx="12">
                  <c:v>72</c:v>
                </c:pt>
                <c:pt idx="13">
                  <c:v>70</c:v>
                </c:pt>
                <c:pt idx="14">
                  <c:v>71</c:v>
                </c:pt>
                <c:pt idx="15">
                  <c:v>71</c:v>
                </c:pt>
                <c:pt idx="16">
                  <c:v>72</c:v>
                </c:pt>
                <c:pt idx="17">
                  <c:v>69</c:v>
                </c:pt>
                <c:pt idx="18">
                  <c:v>69</c:v>
                </c:pt>
                <c:pt idx="19">
                  <c:v>69</c:v>
                </c:pt>
                <c:pt idx="20">
                  <c:v>69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8-4028-B708-67F84FA6B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8320"/>
        <c:axId val="12085200"/>
      </c:lineChart>
      <c:catAx>
        <c:axId val="780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pulsów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85200"/>
        <c:crosses val="autoZero"/>
        <c:auto val="1"/>
        <c:lblAlgn val="ctr"/>
        <c:lblOffset val="100"/>
        <c:noMultiLvlLbl val="0"/>
      </c:catAx>
      <c:valAx>
        <c:axId val="1208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Skuteczność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0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Uzyskane wyniki wykrywania tempa z rozbiciem na gatunek utworu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Arkusz1!$A$3</c:f>
              <c:strCache>
                <c:ptCount val="1"/>
                <c:pt idx="0">
                  <c:v>accuracy1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Arkusz1!$B$1:$L$2</c15:sqref>
                  </c15:fullRef>
                </c:ext>
              </c:extLst>
              <c:f>Arkusz1!$B$1:$L$2</c:f>
              <c:multiLvlStrCache>
                <c:ptCount val="10"/>
                <c:lvl>
                  <c:pt idx="0">
                    <c:v>100</c:v>
                  </c:pt>
                  <c:pt idx="1">
                    <c:v>100</c:v>
                  </c:pt>
                  <c:pt idx="2">
                    <c:v>100</c:v>
                  </c:pt>
                  <c:pt idx="3">
                    <c:v>100</c:v>
                  </c:pt>
                  <c:pt idx="4">
                    <c:v>100</c:v>
                  </c:pt>
                  <c:pt idx="5">
                    <c:v>100</c:v>
                  </c:pt>
                  <c:pt idx="6">
                    <c:v>100</c:v>
                  </c:pt>
                  <c:pt idx="7">
                    <c:v>100</c:v>
                  </c:pt>
                  <c:pt idx="8">
                    <c:v>100</c:v>
                  </c:pt>
                  <c:pt idx="9">
                    <c:v>100</c:v>
                  </c:pt>
                </c:lvl>
                <c:lvl>
                  <c:pt idx="0">
                    <c:v>blues</c:v>
                  </c:pt>
                  <c:pt idx="1">
                    <c:v>classical</c:v>
                  </c:pt>
                  <c:pt idx="2">
                    <c:v>country</c:v>
                  </c:pt>
                  <c:pt idx="3">
                    <c:v>disco</c:v>
                  </c:pt>
                  <c:pt idx="4">
                    <c:v>hiphop</c:v>
                  </c:pt>
                  <c:pt idx="5">
                    <c:v>jazz</c:v>
                  </c:pt>
                  <c:pt idx="6">
                    <c:v>metal</c:v>
                  </c:pt>
                  <c:pt idx="7">
                    <c:v>pop</c:v>
                  </c:pt>
                  <c:pt idx="8">
                    <c:v>reggae</c:v>
                  </c:pt>
                  <c:pt idx="9">
                    <c:v>rock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Arkusz1!$B$3:$L$3</c15:sqref>
                  </c15:fullRef>
                </c:ext>
              </c:extLst>
              <c:f>Arkusz1!$B$3:$K$3</c:f>
              <c:numCache>
                <c:formatCode>General</c:formatCode>
                <c:ptCount val="10"/>
                <c:pt idx="0">
                  <c:v>40</c:v>
                </c:pt>
                <c:pt idx="1">
                  <c:v>23</c:v>
                </c:pt>
                <c:pt idx="2">
                  <c:v>47</c:v>
                </c:pt>
                <c:pt idx="3">
                  <c:v>80</c:v>
                </c:pt>
                <c:pt idx="4">
                  <c:v>30</c:v>
                </c:pt>
                <c:pt idx="5">
                  <c:v>39</c:v>
                </c:pt>
                <c:pt idx="6">
                  <c:v>43</c:v>
                </c:pt>
                <c:pt idx="7">
                  <c:v>46</c:v>
                </c:pt>
                <c:pt idx="8">
                  <c:v>38</c:v>
                </c:pt>
                <c:pt idx="9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C-4E8F-8E22-E29B094CA4C3}"/>
            </c:ext>
          </c:extLst>
        </c:ser>
        <c:ser>
          <c:idx val="1"/>
          <c:order val="1"/>
          <c:tx>
            <c:strRef>
              <c:f>Arkusz1!$A$4</c:f>
              <c:strCache>
                <c:ptCount val="1"/>
                <c:pt idx="0">
                  <c:v>accuracy2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Arkusz1!$B$1:$L$2</c15:sqref>
                  </c15:fullRef>
                </c:ext>
              </c:extLst>
              <c:f>Arkusz1!$B$1:$L$2</c:f>
              <c:multiLvlStrCache>
                <c:ptCount val="10"/>
                <c:lvl>
                  <c:pt idx="0">
                    <c:v>100</c:v>
                  </c:pt>
                  <c:pt idx="1">
                    <c:v>100</c:v>
                  </c:pt>
                  <c:pt idx="2">
                    <c:v>100</c:v>
                  </c:pt>
                  <c:pt idx="3">
                    <c:v>100</c:v>
                  </c:pt>
                  <c:pt idx="4">
                    <c:v>100</c:v>
                  </c:pt>
                  <c:pt idx="5">
                    <c:v>100</c:v>
                  </c:pt>
                  <c:pt idx="6">
                    <c:v>100</c:v>
                  </c:pt>
                  <c:pt idx="7">
                    <c:v>100</c:v>
                  </c:pt>
                  <c:pt idx="8">
                    <c:v>100</c:v>
                  </c:pt>
                  <c:pt idx="9">
                    <c:v>100</c:v>
                  </c:pt>
                </c:lvl>
                <c:lvl>
                  <c:pt idx="0">
                    <c:v>blues</c:v>
                  </c:pt>
                  <c:pt idx="1">
                    <c:v>classical</c:v>
                  </c:pt>
                  <c:pt idx="2">
                    <c:v>country</c:v>
                  </c:pt>
                  <c:pt idx="3">
                    <c:v>disco</c:v>
                  </c:pt>
                  <c:pt idx="4">
                    <c:v>hiphop</c:v>
                  </c:pt>
                  <c:pt idx="5">
                    <c:v>jazz</c:v>
                  </c:pt>
                  <c:pt idx="6">
                    <c:v>metal</c:v>
                  </c:pt>
                  <c:pt idx="7">
                    <c:v>pop</c:v>
                  </c:pt>
                  <c:pt idx="8">
                    <c:v>reggae</c:v>
                  </c:pt>
                  <c:pt idx="9">
                    <c:v>rock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Arkusz1!$B$4:$L$4</c15:sqref>
                  </c15:fullRef>
                </c:ext>
              </c:extLst>
              <c:f>Arkusz1!$B$4:$K$4</c:f>
              <c:numCache>
                <c:formatCode>General</c:formatCode>
                <c:ptCount val="10"/>
                <c:pt idx="0">
                  <c:v>73</c:v>
                </c:pt>
                <c:pt idx="1">
                  <c:v>41</c:v>
                </c:pt>
                <c:pt idx="2">
                  <c:v>77</c:v>
                </c:pt>
                <c:pt idx="3">
                  <c:v>94</c:v>
                </c:pt>
                <c:pt idx="4">
                  <c:v>65</c:v>
                </c:pt>
                <c:pt idx="5">
                  <c:v>69</c:v>
                </c:pt>
                <c:pt idx="6">
                  <c:v>82</c:v>
                </c:pt>
                <c:pt idx="7">
                  <c:v>82</c:v>
                </c:pt>
                <c:pt idx="8">
                  <c:v>84</c:v>
                </c:pt>
                <c:pt idx="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C-4E8F-8E22-E29B094CA4C3}"/>
            </c:ext>
          </c:extLst>
        </c:ser>
        <c:ser>
          <c:idx val="2"/>
          <c:order val="2"/>
          <c:tx>
            <c:strRef>
              <c:f>Arkusz1!$A$5</c:f>
              <c:strCache>
                <c:ptCount val="1"/>
                <c:pt idx="0">
                  <c:v>niepoprawne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Arkusz1!$B$1:$L$2</c15:sqref>
                  </c15:fullRef>
                </c:ext>
              </c:extLst>
              <c:f>Arkusz1!$B$1:$L$2</c:f>
              <c:multiLvlStrCache>
                <c:ptCount val="10"/>
                <c:lvl>
                  <c:pt idx="0">
                    <c:v>100</c:v>
                  </c:pt>
                  <c:pt idx="1">
                    <c:v>100</c:v>
                  </c:pt>
                  <c:pt idx="2">
                    <c:v>100</c:v>
                  </c:pt>
                  <c:pt idx="3">
                    <c:v>100</c:v>
                  </c:pt>
                  <c:pt idx="4">
                    <c:v>100</c:v>
                  </c:pt>
                  <c:pt idx="5">
                    <c:v>100</c:v>
                  </c:pt>
                  <c:pt idx="6">
                    <c:v>100</c:v>
                  </c:pt>
                  <c:pt idx="7">
                    <c:v>100</c:v>
                  </c:pt>
                  <c:pt idx="8">
                    <c:v>100</c:v>
                  </c:pt>
                  <c:pt idx="9">
                    <c:v>100</c:v>
                  </c:pt>
                </c:lvl>
                <c:lvl>
                  <c:pt idx="0">
                    <c:v>blues</c:v>
                  </c:pt>
                  <c:pt idx="1">
                    <c:v>classical</c:v>
                  </c:pt>
                  <c:pt idx="2">
                    <c:v>country</c:v>
                  </c:pt>
                  <c:pt idx="3">
                    <c:v>disco</c:v>
                  </c:pt>
                  <c:pt idx="4">
                    <c:v>hiphop</c:v>
                  </c:pt>
                  <c:pt idx="5">
                    <c:v>jazz</c:v>
                  </c:pt>
                  <c:pt idx="6">
                    <c:v>metal</c:v>
                  </c:pt>
                  <c:pt idx="7">
                    <c:v>pop</c:v>
                  </c:pt>
                  <c:pt idx="8">
                    <c:v>reggae</c:v>
                  </c:pt>
                  <c:pt idx="9">
                    <c:v>rock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Arkusz1!$B$5:$L$5</c15:sqref>
                  </c15:fullRef>
                </c:ext>
              </c:extLst>
              <c:f>Arkusz1!$B$5:$K$5</c:f>
              <c:numCache>
                <c:formatCode>General</c:formatCode>
                <c:ptCount val="10"/>
                <c:pt idx="0">
                  <c:v>27</c:v>
                </c:pt>
                <c:pt idx="1">
                  <c:v>59</c:v>
                </c:pt>
                <c:pt idx="2">
                  <c:v>23</c:v>
                </c:pt>
                <c:pt idx="3">
                  <c:v>6</c:v>
                </c:pt>
                <c:pt idx="4">
                  <c:v>35</c:v>
                </c:pt>
                <c:pt idx="5">
                  <c:v>31</c:v>
                </c:pt>
                <c:pt idx="6">
                  <c:v>18</c:v>
                </c:pt>
                <c:pt idx="7">
                  <c:v>18</c:v>
                </c:pt>
                <c:pt idx="8">
                  <c:v>16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1C-4E8F-8E22-E29B094CA4C3}"/>
            </c:ext>
          </c:extLst>
        </c:ser>
        <c:ser>
          <c:idx val="3"/>
          <c:order val="3"/>
          <c:tx>
            <c:strRef>
              <c:f>Arkusz1!$A$6</c:f>
              <c:strCache>
                <c:ptCount val="1"/>
                <c:pt idx="0">
                  <c:v>librosa-accuracy1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blues 100</c:v>
              </c:pt>
              <c:pt idx="1">
                <c:v>classical 100</c:v>
              </c:pt>
              <c:pt idx="2">
                <c:v>country 100</c:v>
              </c:pt>
              <c:pt idx="3">
                <c:v>disco 100</c:v>
              </c:pt>
              <c:pt idx="4">
                <c:v>hiphop 100</c:v>
              </c:pt>
              <c:pt idx="5">
                <c:v>jazz 100</c:v>
              </c:pt>
              <c:pt idx="6">
                <c:v>metal 100</c:v>
              </c:pt>
              <c:pt idx="7">
                <c:v>pop 100</c:v>
              </c:pt>
              <c:pt idx="8">
                <c:v>reggae 100</c:v>
              </c:pt>
              <c:pt idx="9">
                <c:v>rock 100</c:v>
              </c:pt>
              <c:pt idx="10">
                <c:v>all 1000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Arkusz1!$B$6:$K$6</c15:sqref>
                  </c15:fullRef>
                </c:ext>
              </c:extLst>
              <c:f>Arkusz1!$B$6:$K$6</c:f>
              <c:numCache>
                <c:formatCode>General</c:formatCode>
                <c:ptCount val="10"/>
                <c:pt idx="0">
                  <c:v>36</c:v>
                </c:pt>
                <c:pt idx="1">
                  <c:v>16</c:v>
                </c:pt>
                <c:pt idx="2">
                  <c:v>39</c:v>
                </c:pt>
                <c:pt idx="3">
                  <c:v>68</c:v>
                </c:pt>
                <c:pt idx="4">
                  <c:v>61</c:v>
                </c:pt>
                <c:pt idx="5">
                  <c:v>35</c:v>
                </c:pt>
                <c:pt idx="6">
                  <c:v>47</c:v>
                </c:pt>
                <c:pt idx="7">
                  <c:v>49</c:v>
                </c:pt>
                <c:pt idx="8">
                  <c:v>28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1C-4E8F-8E22-E29B094CA4C3}"/>
            </c:ext>
          </c:extLst>
        </c:ser>
        <c:ser>
          <c:idx val="4"/>
          <c:order val="4"/>
          <c:tx>
            <c:strRef>
              <c:f>Arkusz1!$A$7</c:f>
              <c:strCache>
                <c:ptCount val="1"/>
                <c:pt idx="0">
                  <c:v>librosa-accuracy2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blues 100</c:v>
              </c:pt>
              <c:pt idx="1">
                <c:v>classical 100</c:v>
              </c:pt>
              <c:pt idx="2">
                <c:v>country 100</c:v>
              </c:pt>
              <c:pt idx="3">
                <c:v>disco 100</c:v>
              </c:pt>
              <c:pt idx="4">
                <c:v>hiphop 100</c:v>
              </c:pt>
              <c:pt idx="5">
                <c:v>jazz 100</c:v>
              </c:pt>
              <c:pt idx="6">
                <c:v>metal 100</c:v>
              </c:pt>
              <c:pt idx="7">
                <c:v>pop 100</c:v>
              </c:pt>
              <c:pt idx="8">
                <c:v>reggae 100</c:v>
              </c:pt>
              <c:pt idx="9">
                <c:v>rock 100</c:v>
              </c:pt>
              <c:pt idx="10">
                <c:v>all 1000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Arkusz1!$B$7:$K$7</c15:sqref>
                  </c15:fullRef>
                </c:ext>
              </c:extLst>
              <c:f>Arkusz1!$B$7:$K$7</c:f>
              <c:numCache>
                <c:formatCode>General</c:formatCode>
                <c:ptCount val="10"/>
                <c:pt idx="0">
                  <c:v>50</c:v>
                </c:pt>
                <c:pt idx="1">
                  <c:v>30</c:v>
                </c:pt>
                <c:pt idx="2">
                  <c:v>65</c:v>
                </c:pt>
                <c:pt idx="3">
                  <c:v>72</c:v>
                </c:pt>
                <c:pt idx="4">
                  <c:v>66</c:v>
                </c:pt>
                <c:pt idx="5">
                  <c:v>50</c:v>
                </c:pt>
                <c:pt idx="6">
                  <c:v>67</c:v>
                </c:pt>
                <c:pt idx="7">
                  <c:v>66</c:v>
                </c:pt>
                <c:pt idx="8">
                  <c:v>62</c:v>
                </c:pt>
                <c:pt idx="9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1C-4E8F-8E22-E29B094CA4C3}"/>
            </c:ext>
          </c:extLst>
        </c:ser>
        <c:ser>
          <c:idx val="5"/>
          <c:order val="5"/>
          <c:tx>
            <c:strRef>
              <c:f>Arkusz1!$A$8</c:f>
              <c:strCache>
                <c:ptCount val="1"/>
                <c:pt idx="0">
                  <c:v>librosa-niepoprawne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D1C-4E8F-8E22-E29B094CA4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blues 100</c:v>
              </c:pt>
              <c:pt idx="1">
                <c:v>classical 100</c:v>
              </c:pt>
              <c:pt idx="2">
                <c:v>country 100</c:v>
              </c:pt>
              <c:pt idx="3">
                <c:v>disco 100</c:v>
              </c:pt>
              <c:pt idx="4">
                <c:v>hiphop 100</c:v>
              </c:pt>
              <c:pt idx="5">
                <c:v>jazz 100</c:v>
              </c:pt>
              <c:pt idx="6">
                <c:v>metal 100</c:v>
              </c:pt>
              <c:pt idx="7">
                <c:v>pop 100</c:v>
              </c:pt>
              <c:pt idx="8">
                <c:v>reggae 100</c:v>
              </c:pt>
              <c:pt idx="9">
                <c:v>rock 100</c:v>
              </c:pt>
              <c:pt idx="10">
                <c:v>all 1000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Arkusz1!$B$8:$K$8</c15:sqref>
                  </c15:fullRef>
                </c:ext>
              </c:extLst>
              <c:f>Arkusz1!$B$8:$K$8</c:f>
              <c:numCache>
                <c:formatCode>General</c:formatCode>
                <c:ptCount val="10"/>
                <c:pt idx="0">
                  <c:v>50</c:v>
                </c:pt>
                <c:pt idx="1">
                  <c:v>70</c:v>
                </c:pt>
                <c:pt idx="2">
                  <c:v>35</c:v>
                </c:pt>
                <c:pt idx="3">
                  <c:v>28</c:v>
                </c:pt>
                <c:pt idx="4">
                  <c:v>34</c:v>
                </c:pt>
                <c:pt idx="5">
                  <c:v>50</c:v>
                </c:pt>
                <c:pt idx="6">
                  <c:v>33</c:v>
                </c:pt>
                <c:pt idx="7">
                  <c:v>34</c:v>
                </c:pt>
                <c:pt idx="8">
                  <c:v>38</c:v>
                </c:pt>
                <c:pt idx="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1C-4E8F-8E22-E29B094CA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5"/>
        <c:overlap val="-71"/>
        <c:axId val="1552498263"/>
        <c:axId val="443370871"/>
      </c:barChart>
      <c:catAx>
        <c:axId val="1552498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3370871"/>
        <c:crosses val="autoZero"/>
        <c:auto val="1"/>
        <c:lblAlgn val="ctr"/>
        <c:lblOffset val="100"/>
        <c:noMultiLvlLbl val="0"/>
      </c:catAx>
      <c:valAx>
        <c:axId val="443370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2498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Wp</a:t>
            </a:r>
            <a:r>
              <a:rPr lang="pl-PL"/>
              <a:t>ływ długości fragmentu na skuteczność wykrywania tempa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Arkusz1!$A$73</c:f>
              <c:strCache>
                <c:ptCount val="1"/>
                <c:pt idx="0">
                  <c:v>accuracy1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Arkusz1!$B$72:$U$72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cat>
          <c:val>
            <c:numRef>
              <c:f>Arkusz1!$B$73:$U$73</c:f>
              <c:numCache>
                <c:formatCode>General</c:formatCode>
                <c:ptCount val="20"/>
                <c:pt idx="0">
                  <c:v>38</c:v>
                </c:pt>
                <c:pt idx="1">
                  <c:v>38</c:v>
                </c:pt>
                <c:pt idx="2">
                  <c:v>37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46</c:v>
                </c:pt>
                <c:pt idx="9">
                  <c:v>47</c:v>
                </c:pt>
                <c:pt idx="10">
                  <c:v>47</c:v>
                </c:pt>
                <c:pt idx="11">
                  <c:v>47</c:v>
                </c:pt>
                <c:pt idx="12">
                  <c:v>51</c:v>
                </c:pt>
                <c:pt idx="13">
                  <c:v>48</c:v>
                </c:pt>
                <c:pt idx="14">
                  <c:v>50</c:v>
                </c:pt>
                <c:pt idx="15">
                  <c:v>54</c:v>
                </c:pt>
                <c:pt idx="16">
                  <c:v>55</c:v>
                </c:pt>
                <c:pt idx="17">
                  <c:v>55</c:v>
                </c:pt>
                <c:pt idx="18">
                  <c:v>54</c:v>
                </c:pt>
                <c:pt idx="1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0-49AE-B6C8-4CDDD22A6520}"/>
            </c:ext>
          </c:extLst>
        </c:ser>
        <c:ser>
          <c:idx val="1"/>
          <c:order val="1"/>
          <c:tx>
            <c:strRef>
              <c:f>Arkusz1!$A$74</c:f>
              <c:strCache>
                <c:ptCount val="1"/>
                <c:pt idx="0">
                  <c:v>accuracy2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Arkusz1!$B$72:$U$72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cat>
          <c:val>
            <c:numRef>
              <c:f>Arkusz1!$B$74:$U$74</c:f>
              <c:numCache>
                <c:formatCode>General</c:formatCode>
                <c:ptCount val="20"/>
                <c:pt idx="0">
                  <c:v>63</c:v>
                </c:pt>
                <c:pt idx="1">
                  <c:v>65</c:v>
                </c:pt>
                <c:pt idx="2">
                  <c:v>61</c:v>
                </c:pt>
                <c:pt idx="3">
                  <c:v>64</c:v>
                </c:pt>
                <c:pt idx="4">
                  <c:v>66</c:v>
                </c:pt>
                <c:pt idx="5">
                  <c:v>65</c:v>
                </c:pt>
                <c:pt idx="6">
                  <c:v>66</c:v>
                </c:pt>
                <c:pt idx="7">
                  <c:v>66</c:v>
                </c:pt>
                <c:pt idx="8">
                  <c:v>72</c:v>
                </c:pt>
                <c:pt idx="9">
                  <c:v>71</c:v>
                </c:pt>
                <c:pt idx="10">
                  <c:v>70</c:v>
                </c:pt>
                <c:pt idx="11">
                  <c:v>69</c:v>
                </c:pt>
                <c:pt idx="12">
                  <c:v>73</c:v>
                </c:pt>
                <c:pt idx="13">
                  <c:v>72</c:v>
                </c:pt>
                <c:pt idx="14">
                  <c:v>74</c:v>
                </c:pt>
                <c:pt idx="15">
                  <c:v>76</c:v>
                </c:pt>
                <c:pt idx="16">
                  <c:v>77</c:v>
                </c:pt>
                <c:pt idx="17">
                  <c:v>76</c:v>
                </c:pt>
                <c:pt idx="18">
                  <c:v>76</c:v>
                </c:pt>
                <c:pt idx="19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0-49AE-B6C8-4CDDD22A6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6336"/>
        <c:axId val="5862976"/>
      </c:lineChart>
      <c:lineChart>
        <c:grouping val="standard"/>
        <c:varyColors val="0"/>
        <c:ser>
          <c:idx val="2"/>
          <c:order val="2"/>
          <c:tx>
            <c:strRef>
              <c:f>Arkusz1!$A$75</c:f>
              <c:strCache>
                <c:ptCount val="1"/>
                <c:pt idx="0">
                  <c:v>czas [s]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Arkusz1!$B$72:$U$72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cat>
          <c:val>
            <c:numRef>
              <c:f>Arkusz1!$B$75:$U$75</c:f>
              <c:numCache>
                <c:formatCode>General</c:formatCode>
                <c:ptCount val="20"/>
                <c:pt idx="0">
                  <c:v>191</c:v>
                </c:pt>
                <c:pt idx="1">
                  <c:v>235</c:v>
                </c:pt>
                <c:pt idx="2">
                  <c:v>219</c:v>
                </c:pt>
                <c:pt idx="3">
                  <c:v>284</c:v>
                </c:pt>
                <c:pt idx="4">
                  <c:v>257</c:v>
                </c:pt>
                <c:pt idx="5">
                  <c:v>331</c:v>
                </c:pt>
                <c:pt idx="6">
                  <c:v>298</c:v>
                </c:pt>
                <c:pt idx="7">
                  <c:v>376</c:v>
                </c:pt>
                <c:pt idx="8">
                  <c:v>334</c:v>
                </c:pt>
                <c:pt idx="9">
                  <c:v>375</c:v>
                </c:pt>
                <c:pt idx="10">
                  <c:v>372</c:v>
                </c:pt>
                <c:pt idx="11">
                  <c:v>470</c:v>
                </c:pt>
                <c:pt idx="12">
                  <c:v>416</c:v>
                </c:pt>
                <c:pt idx="13">
                  <c:v>529</c:v>
                </c:pt>
                <c:pt idx="14">
                  <c:v>480</c:v>
                </c:pt>
                <c:pt idx="15">
                  <c:v>501</c:v>
                </c:pt>
                <c:pt idx="16">
                  <c:v>519</c:v>
                </c:pt>
                <c:pt idx="17">
                  <c:v>566</c:v>
                </c:pt>
                <c:pt idx="18">
                  <c:v>540</c:v>
                </c:pt>
                <c:pt idx="19">
                  <c:v>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60-49AE-B6C8-4CDDD22A6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568"/>
        <c:axId val="7555728"/>
      </c:lineChart>
      <c:catAx>
        <c:axId val="702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fragmentu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2976"/>
        <c:crosses val="autoZero"/>
        <c:auto val="1"/>
        <c:lblAlgn val="ctr"/>
        <c:lblOffset val="100"/>
        <c:noMultiLvlLbl val="0"/>
      </c:catAx>
      <c:valAx>
        <c:axId val="58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Skuteczność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26336"/>
        <c:crosses val="autoZero"/>
        <c:crossBetween val="between"/>
      </c:valAx>
      <c:valAx>
        <c:axId val="75557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7568"/>
        <c:crosses val="max"/>
        <c:crossBetween val="between"/>
      </c:valAx>
      <c:catAx>
        <c:axId val="607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55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Wykorzystanie różnych miar odległości</a:t>
            </a:r>
            <a:r>
              <a:rPr lang="en-US"/>
              <a:t> przy detekcji metrum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Arkusz1!$A$45</c:f>
              <c:strCache>
                <c:ptCount val="1"/>
                <c:pt idx="0">
                  <c:v>accuracy1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Arkusz1!$B$44:$D$44</c:f>
              <c:strCache>
                <c:ptCount val="3"/>
                <c:pt idx="0">
                  <c:v>EDM</c:v>
                </c:pt>
                <c:pt idx="1">
                  <c:v>CD</c:v>
                </c:pt>
                <c:pt idx="2">
                  <c:v>K-L</c:v>
                </c:pt>
              </c:strCache>
            </c:strRef>
          </c:cat>
          <c:val>
            <c:numRef>
              <c:f>Arkusz1!$B$45:$D$45</c:f>
              <c:numCache>
                <c:formatCode>General</c:formatCode>
                <c:ptCount val="3"/>
                <c:pt idx="0">
                  <c:v>27</c:v>
                </c:pt>
                <c:pt idx="1">
                  <c:v>26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2-4103-B217-2A191A2F5FF3}"/>
            </c:ext>
          </c:extLst>
        </c:ser>
        <c:ser>
          <c:idx val="1"/>
          <c:order val="1"/>
          <c:tx>
            <c:strRef>
              <c:f>Arkusz1!$A$46</c:f>
              <c:strCache>
                <c:ptCount val="1"/>
                <c:pt idx="0">
                  <c:v>accuracy2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Arkusz1!$B$44:$D$44</c:f>
              <c:strCache>
                <c:ptCount val="3"/>
                <c:pt idx="0">
                  <c:v>EDM</c:v>
                </c:pt>
                <c:pt idx="1">
                  <c:v>CD</c:v>
                </c:pt>
                <c:pt idx="2">
                  <c:v>K-L</c:v>
                </c:pt>
              </c:strCache>
            </c:strRef>
          </c:cat>
          <c:val>
            <c:numRef>
              <c:f>Arkusz1!$B$46:$D$46</c:f>
              <c:numCache>
                <c:formatCode>General</c:formatCode>
                <c:ptCount val="3"/>
                <c:pt idx="0">
                  <c:v>85</c:v>
                </c:pt>
                <c:pt idx="1">
                  <c:v>78</c:v>
                </c:pt>
                <c:pt idx="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22-4103-B217-2A191A2F5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37781392"/>
        <c:axId val="137991824"/>
      </c:barChart>
      <c:barChart>
        <c:barDir val="col"/>
        <c:grouping val="clustered"/>
        <c:varyColors val="0"/>
        <c:ser>
          <c:idx val="2"/>
          <c:order val="2"/>
          <c:tx>
            <c:strRef>
              <c:f>Arkusz1!$A$47</c:f>
              <c:strCache>
                <c:ptCount val="1"/>
                <c:pt idx="0">
                  <c:v>czas [s]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Arkusz1!$B$44:$D$44</c:f>
              <c:strCache>
                <c:ptCount val="3"/>
                <c:pt idx="0">
                  <c:v>EDM</c:v>
                </c:pt>
                <c:pt idx="1">
                  <c:v>CD</c:v>
                </c:pt>
                <c:pt idx="2">
                  <c:v>K-L</c:v>
                </c:pt>
              </c:strCache>
            </c:strRef>
          </c:cat>
          <c:val>
            <c:numRef>
              <c:f>Arkusz1!$B$47:$D$47</c:f>
              <c:numCache>
                <c:formatCode>General</c:formatCode>
                <c:ptCount val="3"/>
                <c:pt idx="0">
                  <c:v>33.200000000000003</c:v>
                </c:pt>
                <c:pt idx="1">
                  <c:v>89.2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22-4103-B217-2A191A2F5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337738992"/>
        <c:axId val="189167248"/>
      </c:barChart>
      <c:catAx>
        <c:axId val="33778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Miara odległości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991824"/>
        <c:crosses val="autoZero"/>
        <c:auto val="1"/>
        <c:lblAlgn val="ctr"/>
        <c:lblOffset val="100"/>
        <c:noMultiLvlLbl val="0"/>
      </c:catAx>
      <c:valAx>
        <c:axId val="1379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Skuteczność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7781392"/>
        <c:crosses val="autoZero"/>
        <c:crossBetween val="between"/>
      </c:valAx>
      <c:valAx>
        <c:axId val="1891672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7738992"/>
        <c:crosses val="max"/>
        <c:crossBetween val="between"/>
      </c:valAx>
      <c:catAx>
        <c:axId val="337738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67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Wpływ obcięcia spektrogramu na skutczność</a:t>
            </a:r>
            <a:r>
              <a:rPr lang="en-US"/>
              <a:t> wykrywania metrum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Arkusz1!$A$38</c:f>
              <c:strCache>
                <c:ptCount val="1"/>
                <c:pt idx="0">
                  <c:v>accuracy1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Arkusz1!$B$38:$M$38</c:f>
              <c:numCache>
                <c:formatCode>General</c:formatCode>
                <c:ptCount val="12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A-4A97-A7A6-F37F44C189BE}"/>
            </c:ext>
          </c:extLst>
        </c:ser>
        <c:ser>
          <c:idx val="2"/>
          <c:order val="1"/>
          <c:tx>
            <c:strRef>
              <c:f>Arkusz1!$A$39</c:f>
              <c:strCache>
                <c:ptCount val="1"/>
                <c:pt idx="0">
                  <c:v>accuracy2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Arkusz1!$B$39:$M$39</c:f>
              <c:numCache>
                <c:formatCode>General</c:formatCode>
                <c:ptCount val="12"/>
                <c:pt idx="0">
                  <c:v>84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4A-4A97-A7A6-F37F44C18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23456"/>
        <c:axId val="14826288"/>
      </c:lineChart>
      <c:lineChart>
        <c:grouping val="standard"/>
        <c:varyColors val="0"/>
        <c:ser>
          <c:idx val="3"/>
          <c:order val="2"/>
          <c:tx>
            <c:strRef>
              <c:f>Arkusz1!$A$40</c:f>
              <c:strCache>
                <c:ptCount val="1"/>
                <c:pt idx="0">
                  <c:v>czas [s]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Arkusz1!$B$40:$M$40</c:f>
              <c:numCache>
                <c:formatCode>General</c:formatCode>
                <c:ptCount val="12"/>
                <c:pt idx="0">
                  <c:v>32.5</c:v>
                </c:pt>
                <c:pt idx="1">
                  <c:v>32</c:v>
                </c:pt>
                <c:pt idx="2">
                  <c:v>33.1</c:v>
                </c:pt>
                <c:pt idx="3">
                  <c:v>33.200000000000003</c:v>
                </c:pt>
                <c:pt idx="4">
                  <c:v>32.6</c:v>
                </c:pt>
                <c:pt idx="5">
                  <c:v>33.5</c:v>
                </c:pt>
                <c:pt idx="6">
                  <c:v>33.6</c:v>
                </c:pt>
                <c:pt idx="7">
                  <c:v>33.5</c:v>
                </c:pt>
                <c:pt idx="8">
                  <c:v>33.6</c:v>
                </c:pt>
                <c:pt idx="9">
                  <c:v>33.4</c:v>
                </c:pt>
                <c:pt idx="10">
                  <c:v>33.6</c:v>
                </c:pt>
                <c:pt idx="11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4A-4A97-A7A6-F37F44C18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128672"/>
        <c:axId val="140351360"/>
      </c:lineChart>
      <c:catAx>
        <c:axId val="19652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Maksymalna częstotliwość spektrogramu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26288"/>
        <c:crosses val="autoZero"/>
        <c:auto val="1"/>
        <c:lblAlgn val="ctr"/>
        <c:lblOffset val="100"/>
        <c:noMultiLvlLbl val="0"/>
      </c:catAx>
      <c:valAx>
        <c:axId val="1482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  <a:r>
                  <a:rPr lang="pl-PL"/>
                  <a:t>kuteczność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23456"/>
        <c:crosses val="autoZero"/>
        <c:crossBetween val="between"/>
      </c:valAx>
      <c:valAx>
        <c:axId val="140351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6128672"/>
        <c:crosses val="max"/>
        <c:crossBetween val="between"/>
      </c:valAx>
      <c:catAx>
        <c:axId val="216128672"/>
        <c:scaling>
          <c:orientation val="minMax"/>
        </c:scaling>
        <c:delete val="1"/>
        <c:axPos val="b"/>
        <c:majorTickMark val="out"/>
        <c:minorTickMark val="none"/>
        <c:tickLblPos val="nextTo"/>
        <c:crossAx val="140351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Wpływ noverlap na skuteczność wykry</a:t>
            </a:r>
            <a:r>
              <a:rPr lang="en-US"/>
              <a:t>wania</a:t>
            </a:r>
            <a:r>
              <a:rPr lang="pl-PL"/>
              <a:t> metrum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Arkusz1!$A$79</c:f>
              <c:strCache>
                <c:ptCount val="1"/>
                <c:pt idx="0">
                  <c:v>acc1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Arkusz1!$B$78:$K$78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Arkusz1!$B$79:$K$79</c:f>
              <c:numCache>
                <c:formatCode>General</c:formatCode>
                <c:ptCount val="10"/>
                <c:pt idx="0">
                  <c:v>19</c:v>
                </c:pt>
                <c:pt idx="1">
                  <c:v>5</c:v>
                </c:pt>
                <c:pt idx="2">
                  <c:v>1</c:v>
                </c:pt>
                <c:pt idx="3">
                  <c:v>14</c:v>
                </c:pt>
                <c:pt idx="4">
                  <c:v>28</c:v>
                </c:pt>
                <c:pt idx="5">
                  <c:v>27</c:v>
                </c:pt>
                <c:pt idx="6">
                  <c:v>28</c:v>
                </c:pt>
                <c:pt idx="7">
                  <c:v>28</c:v>
                </c:pt>
                <c:pt idx="8">
                  <c:v>30</c:v>
                </c:pt>
                <c:pt idx="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5-4E1A-B8EC-7F845214E379}"/>
            </c:ext>
          </c:extLst>
        </c:ser>
        <c:ser>
          <c:idx val="2"/>
          <c:order val="1"/>
          <c:tx>
            <c:strRef>
              <c:f>Arkusz1!$A$80</c:f>
              <c:strCache>
                <c:ptCount val="1"/>
                <c:pt idx="0">
                  <c:v>acc2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Arkusz1!$B$78:$K$78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Arkusz1!$B$80:$K$80</c:f>
              <c:numCache>
                <c:formatCode>General</c:formatCode>
                <c:ptCount val="10"/>
                <c:pt idx="0">
                  <c:v>72</c:v>
                </c:pt>
                <c:pt idx="1">
                  <c:v>49</c:v>
                </c:pt>
                <c:pt idx="2">
                  <c:v>25</c:v>
                </c:pt>
                <c:pt idx="3">
                  <c:v>59</c:v>
                </c:pt>
                <c:pt idx="4">
                  <c:v>81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86</c:v>
                </c:pt>
                <c:pt idx="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15-4E1A-B8EC-7F845214E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616"/>
        <c:axId val="5862144"/>
      </c:lineChart>
      <c:catAx>
        <c:axId val="45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noverlap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2144"/>
        <c:crosses val="autoZero"/>
        <c:auto val="1"/>
        <c:lblAlgn val="ctr"/>
        <c:lblOffset val="100"/>
        <c:noMultiLvlLbl val="0"/>
      </c:catAx>
      <c:valAx>
        <c:axId val="58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Skuteczność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Wp</a:t>
            </a:r>
            <a:r>
              <a:rPr lang="pl-PL"/>
              <a:t>ływ zastosowania składowych harmonicznych i rytmicznych na skuteczność wykrywania metrum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Arkusz1!$A$51</c:f>
              <c:strCache>
                <c:ptCount val="1"/>
                <c:pt idx="0">
                  <c:v>accuracy1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Arkusz1!$B$50:$D$50</c:f>
              <c:strCache>
                <c:ptCount val="3"/>
                <c:pt idx="0">
                  <c:v>brak</c:v>
                </c:pt>
                <c:pt idx="1">
                  <c:v>perkusyjny</c:v>
                </c:pt>
                <c:pt idx="2">
                  <c:v>harmoniczny</c:v>
                </c:pt>
              </c:strCache>
            </c:strRef>
          </c:cat>
          <c:val>
            <c:numRef>
              <c:f>Arkusz1!$B$51:$D$51</c:f>
              <c:numCache>
                <c:formatCode>General</c:formatCode>
                <c:ptCount val="3"/>
                <c:pt idx="0">
                  <c:v>27</c:v>
                </c:pt>
                <c:pt idx="1">
                  <c:v>19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3-44FE-9100-CB50C96A48C8}"/>
            </c:ext>
          </c:extLst>
        </c:ser>
        <c:ser>
          <c:idx val="1"/>
          <c:order val="1"/>
          <c:tx>
            <c:strRef>
              <c:f>Arkusz1!$A$52</c:f>
              <c:strCache>
                <c:ptCount val="1"/>
                <c:pt idx="0">
                  <c:v>accuracy2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Arkusz1!$B$50:$D$50</c:f>
              <c:strCache>
                <c:ptCount val="3"/>
                <c:pt idx="0">
                  <c:v>brak</c:v>
                </c:pt>
                <c:pt idx="1">
                  <c:v>perkusyjny</c:v>
                </c:pt>
                <c:pt idx="2">
                  <c:v>harmoniczny</c:v>
                </c:pt>
              </c:strCache>
            </c:strRef>
          </c:cat>
          <c:val>
            <c:numRef>
              <c:f>Arkusz1!$B$52:$D$52</c:f>
              <c:numCache>
                <c:formatCode>General</c:formatCode>
                <c:ptCount val="3"/>
                <c:pt idx="0">
                  <c:v>85</c:v>
                </c:pt>
                <c:pt idx="1">
                  <c:v>76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3-44FE-9100-CB50C96A4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681792"/>
        <c:axId val="1998742592"/>
      </c:barChart>
      <c:barChart>
        <c:barDir val="col"/>
        <c:grouping val="clustered"/>
        <c:varyColors val="0"/>
        <c:ser>
          <c:idx val="2"/>
          <c:order val="2"/>
          <c:tx>
            <c:strRef>
              <c:f>Arkusz1!$A$53</c:f>
              <c:strCache>
                <c:ptCount val="1"/>
                <c:pt idx="0">
                  <c:v>czas [s]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Arkusz1!$B$50:$D$50</c:f>
              <c:strCache>
                <c:ptCount val="3"/>
                <c:pt idx="0">
                  <c:v>brak</c:v>
                </c:pt>
                <c:pt idx="1">
                  <c:v>perkusyjny</c:v>
                </c:pt>
                <c:pt idx="2">
                  <c:v>harmoniczny</c:v>
                </c:pt>
              </c:strCache>
            </c:strRef>
          </c:cat>
          <c:val>
            <c:numRef>
              <c:f>Arkusz1!$B$53:$D$53</c:f>
              <c:numCache>
                <c:formatCode>General</c:formatCode>
                <c:ptCount val="3"/>
                <c:pt idx="0">
                  <c:v>33.200000000000003</c:v>
                </c:pt>
                <c:pt idx="1">
                  <c:v>1186</c:v>
                </c:pt>
                <c:pt idx="2">
                  <c:v>1082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03-44FE-9100-CB50C96A4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130062992"/>
        <c:axId val="12931136"/>
      </c:barChart>
      <c:catAx>
        <c:axId val="21268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Metoda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8742592"/>
        <c:crosses val="autoZero"/>
        <c:auto val="1"/>
        <c:lblAlgn val="ctr"/>
        <c:lblOffset val="100"/>
        <c:noMultiLvlLbl val="0"/>
      </c:catAx>
      <c:valAx>
        <c:axId val="199874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Skuteczność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681792"/>
        <c:crosses val="autoZero"/>
        <c:crossBetween val="between"/>
      </c:valAx>
      <c:valAx>
        <c:axId val="129311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062992"/>
        <c:crosses val="max"/>
        <c:crossBetween val="between"/>
      </c:valAx>
      <c:catAx>
        <c:axId val="130062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931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Wp</a:t>
            </a:r>
            <a:r>
              <a:rPr lang="pl-PL"/>
              <a:t>ływ długości fragmentu na skuteczność</a:t>
            </a:r>
            <a:r>
              <a:rPr lang="en-US"/>
              <a:t> wykrywania </a:t>
            </a:r>
            <a:r>
              <a:rPr lang="pl-PL"/>
              <a:t>metrum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Arkusz1!$A$24</c:f>
              <c:strCache>
                <c:ptCount val="1"/>
                <c:pt idx="0">
                  <c:v>accuracy1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Arkusz1!$B$23:$P$23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  <c:pt idx="14">
                  <c:v>120</c:v>
                </c:pt>
              </c:numCache>
            </c:numRef>
          </c:cat>
          <c:val>
            <c:numRef>
              <c:f>Arkusz1!$B$24:$P$24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28</c:v>
                </c:pt>
                <c:pt idx="3">
                  <c:v>35</c:v>
                </c:pt>
                <c:pt idx="4">
                  <c:v>28</c:v>
                </c:pt>
                <c:pt idx="5">
                  <c:v>28</c:v>
                </c:pt>
                <c:pt idx="6">
                  <c:v>42</c:v>
                </c:pt>
                <c:pt idx="7">
                  <c:v>28</c:v>
                </c:pt>
                <c:pt idx="8">
                  <c:v>21</c:v>
                </c:pt>
                <c:pt idx="9">
                  <c:v>21</c:v>
                </c:pt>
                <c:pt idx="10">
                  <c:v>35</c:v>
                </c:pt>
                <c:pt idx="11">
                  <c:v>28</c:v>
                </c:pt>
                <c:pt idx="12">
                  <c:v>35</c:v>
                </c:pt>
                <c:pt idx="13">
                  <c:v>21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2D-4F1A-B061-6484CE6A3BDA}"/>
            </c:ext>
          </c:extLst>
        </c:ser>
        <c:ser>
          <c:idx val="1"/>
          <c:order val="1"/>
          <c:tx>
            <c:strRef>
              <c:f>Arkusz1!$A$25</c:f>
              <c:strCache>
                <c:ptCount val="1"/>
                <c:pt idx="0">
                  <c:v>accuracy2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Arkusz1!$B$23:$P$23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  <c:pt idx="14">
                  <c:v>120</c:v>
                </c:pt>
              </c:numCache>
            </c:numRef>
          </c:cat>
          <c:val>
            <c:numRef>
              <c:f>Arkusz1!$B$25:$P$25</c:f>
              <c:numCache>
                <c:formatCode>General</c:formatCode>
                <c:ptCount val="15"/>
                <c:pt idx="0">
                  <c:v>0</c:v>
                </c:pt>
                <c:pt idx="1">
                  <c:v>7</c:v>
                </c:pt>
                <c:pt idx="2">
                  <c:v>42</c:v>
                </c:pt>
                <c:pt idx="3">
                  <c:v>64</c:v>
                </c:pt>
                <c:pt idx="4">
                  <c:v>64</c:v>
                </c:pt>
                <c:pt idx="5">
                  <c:v>57</c:v>
                </c:pt>
                <c:pt idx="6">
                  <c:v>64</c:v>
                </c:pt>
                <c:pt idx="7">
                  <c:v>50</c:v>
                </c:pt>
                <c:pt idx="8">
                  <c:v>35</c:v>
                </c:pt>
                <c:pt idx="9">
                  <c:v>28</c:v>
                </c:pt>
                <c:pt idx="10">
                  <c:v>50</c:v>
                </c:pt>
                <c:pt idx="11">
                  <c:v>42</c:v>
                </c:pt>
                <c:pt idx="12">
                  <c:v>50</c:v>
                </c:pt>
                <c:pt idx="13">
                  <c:v>28</c:v>
                </c:pt>
                <c:pt idx="1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2D-4F1A-B061-6484CE6A3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6336"/>
        <c:axId val="5862976"/>
      </c:lineChart>
      <c:lineChart>
        <c:grouping val="standard"/>
        <c:varyColors val="0"/>
        <c:ser>
          <c:idx val="2"/>
          <c:order val="2"/>
          <c:tx>
            <c:strRef>
              <c:f>Arkusz1!$A$26</c:f>
              <c:strCache>
                <c:ptCount val="1"/>
                <c:pt idx="0">
                  <c:v>czas [s]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Arkusz1!$B$26:$P$26</c:f>
              <c:numCache>
                <c:formatCode>General</c:formatCode>
                <c:ptCount val="15"/>
                <c:pt idx="0">
                  <c:v>20.3</c:v>
                </c:pt>
                <c:pt idx="1">
                  <c:v>20.7</c:v>
                </c:pt>
                <c:pt idx="2">
                  <c:v>21.2</c:v>
                </c:pt>
                <c:pt idx="3">
                  <c:v>21.7</c:v>
                </c:pt>
                <c:pt idx="4">
                  <c:v>22.5</c:v>
                </c:pt>
                <c:pt idx="5">
                  <c:v>24.3</c:v>
                </c:pt>
                <c:pt idx="6">
                  <c:v>26</c:v>
                </c:pt>
                <c:pt idx="7">
                  <c:v>29.1</c:v>
                </c:pt>
                <c:pt idx="8">
                  <c:v>32.6</c:v>
                </c:pt>
                <c:pt idx="9">
                  <c:v>40.200000000000003</c:v>
                </c:pt>
                <c:pt idx="10">
                  <c:v>47.1</c:v>
                </c:pt>
                <c:pt idx="11">
                  <c:v>43.8</c:v>
                </c:pt>
                <c:pt idx="12">
                  <c:v>59.8</c:v>
                </c:pt>
                <c:pt idx="13">
                  <c:v>56.3</c:v>
                </c:pt>
                <c:pt idx="14">
                  <c:v>72.2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2D-4F1A-B061-6484CE6A3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568"/>
        <c:axId val="7555728"/>
      </c:lineChart>
      <c:catAx>
        <c:axId val="702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fragmentu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2976"/>
        <c:crosses val="autoZero"/>
        <c:auto val="1"/>
        <c:lblAlgn val="ctr"/>
        <c:lblOffset val="100"/>
        <c:noMultiLvlLbl val="0"/>
      </c:catAx>
      <c:valAx>
        <c:axId val="58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Skuteczność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26336"/>
        <c:crosses val="autoZero"/>
        <c:crossBetween val="between"/>
      </c:valAx>
      <c:valAx>
        <c:axId val="75557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7568"/>
        <c:crosses val="max"/>
        <c:crossBetween val="between"/>
      </c:valAx>
      <c:catAx>
        <c:axId val="607568"/>
        <c:scaling>
          <c:orientation val="minMax"/>
        </c:scaling>
        <c:delete val="1"/>
        <c:axPos val="b"/>
        <c:majorTickMark val="out"/>
        <c:minorTickMark val="none"/>
        <c:tickLblPos val="nextTo"/>
        <c:crossAx val="7555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Wp</a:t>
            </a:r>
            <a:r>
              <a:rPr lang="pl-PL"/>
              <a:t>ływ długości fragmentu na skuteczność wykrywania metrum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Arkusz1!$A$29</c:f>
              <c:strCache>
                <c:ptCount val="1"/>
                <c:pt idx="0">
                  <c:v>accuracy1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Arkusz1!$B$23:$P$23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  <c:pt idx="14">
                  <c:v>120</c:v>
                </c:pt>
              </c:numCache>
            </c:numRef>
          </c:cat>
          <c:val>
            <c:numRef>
              <c:f>Arkusz1!$B$29:$G$29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22</c:v>
                </c:pt>
                <c:pt idx="3">
                  <c:v>30</c:v>
                </c:pt>
                <c:pt idx="4">
                  <c:v>27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FC-4FB3-A2BF-BDEE9573D905}"/>
            </c:ext>
          </c:extLst>
        </c:ser>
        <c:ser>
          <c:idx val="1"/>
          <c:order val="1"/>
          <c:tx>
            <c:strRef>
              <c:f>Arkusz1!$A$30</c:f>
              <c:strCache>
                <c:ptCount val="1"/>
                <c:pt idx="0">
                  <c:v>accuracy2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Arkusz1!$B$23:$P$23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  <c:pt idx="14">
                  <c:v>120</c:v>
                </c:pt>
              </c:numCache>
            </c:numRef>
          </c:cat>
          <c:val>
            <c:numRef>
              <c:f>Arkusz1!$B$30:$G$30</c:f>
              <c:numCache>
                <c:formatCode>General</c:formatCode>
                <c:ptCount val="6"/>
                <c:pt idx="0">
                  <c:v>0</c:v>
                </c:pt>
                <c:pt idx="1">
                  <c:v>8</c:v>
                </c:pt>
                <c:pt idx="2">
                  <c:v>62</c:v>
                </c:pt>
                <c:pt idx="3">
                  <c:v>82</c:v>
                </c:pt>
                <c:pt idx="4">
                  <c:v>84</c:v>
                </c:pt>
                <c:pt idx="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FC-4FB3-A2BF-BDEE9573D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6336"/>
        <c:axId val="5862976"/>
      </c:lineChart>
      <c:lineChart>
        <c:grouping val="standard"/>
        <c:varyColors val="0"/>
        <c:ser>
          <c:idx val="2"/>
          <c:order val="2"/>
          <c:tx>
            <c:strRef>
              <c:f>Arkusz1!$A$26</c:f>
              <c:strCache>
                <c:ptCount val="1"/>
                <c:pt idx="0">
                  <c:v>czas [s]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Arkusz1!$B$28:$G$28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Arkusz1!$B$31:$G$31</c:f>
              <c:numCache>
                <c:formatCode>General</c:formatCode>
                <c:ptCount val="6"/>
                <c:pt idx="0">
                  <c:v>22.5</c:v>
                </c:pt>
                <c:pt idx="1">
                  <c:v>24.6</c:v>
                </c:pt>
                <c:pt idx="2">
                  <c:v>26.1</c:v>
                </c:pt>
                <c:pt idx="3">
                  <c:v>29.6</c:v>
                </c:pt>
                <c:pt idx="4">
                  <c:v>33.299999999999997</c:v>
                </c:pt>
                <c:pt idx="5">
                  <c:v>36.6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FC-4FB3-A2BF-BDEE9573D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568"/>
        <c:axId val="7555728"/>
      </c:lineChart>
      <c:catAx>
        <c:axId val="702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fragmentu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2976"/>
        <c:crosses val="autoZero"/>
        <c:auto val="1"/>
        <c:lblAlgn val="ctr"/>
        <c:lblOffset val="100"/>
        <c:noMultiLvlLbl val="0"/>
      </c:catAx>
      <c:valAx>
        <c:axId val="58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Skuteczność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26336"/>
        <c:crosses val="autoZero"/>
        <c:crossBetween val="between"/>
      </c:valAx>
      <c:valAx>
        <c:axId val="75557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7568"/>
        <c:crosses val="max"/>
        <c:crossBetween val="between"/>
      </c:valAx>
      <c:catAx>
        <c:axId val="607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55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161925</xdr:rowOff>
    </xdr:from>
    <xdr:to>
      <xdr:col>12</xdr:col>
      <xdr:colOff>407459</xdr:colOff>
      <xdr:row>22</xdr:row>
      <xdr:rowOff>138113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E4E0135-F496-4845-91FC-FC1FE6040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190499</xdr:rowOff>
    </xdr:from>
    <xdr:to>
      <xdr:col>22</xdr:col>
      <xdr:colOff>304800</xdr:colOff>
      <xdr:row>59</xdr:row>
      <xdr:rowOff>9524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2632DD6-03FD-45D3-9737-FCE3BE05168E}"/>
            </a:ext>
            <a:ext uri="{147F2762-F138-4A5C-976F-8EAC2B608ADB}">
              <a16:predDERef xmlns:a16="http://schemas.microsoft.com/office/drawing/2014/main" pred="{58A18F7C-993D-41B5-B887-B2E24A331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21</xdr:row>
      <xdr:rowOff>57150</xdr:rowOff>
    </xdr:from>
    <xdr:to>
      <xdr:col>25</xdr:col>
      <xdr:colOff>175683</xdr:colOff>
      <xdr:row>43</xdr:row>
      <xdr:rowOff>9525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3A88F95A-98CB-4822-95F5-C0AAC2D0F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22</xdr:row>
      <xdr:rowOff>9525</xdr:rowOff>
    </xdr:from>
    <xdr:to>
      <xdr:col>12</xdr:col>
      <xdr:colOff>59266</xdr:colOff>
      <xdr:row>43</xdr:row>
      <xdr:rowOff>132292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3EC88B4-37DC-41AE-B394-FFD7EC07C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0</xdr:row>
      <xdr:rowOff>76200</xdr:rowOff>
    </xdr:from>
    <xdr:to>
      <xdr:col>23</xdr:col>
      <xdr:colOff>592666</xdr:colOff>
      <xdr:row>24</xdr:row>
      <xdr:rowOff>40218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FCC08F1-80CD-4F76-818B-EBEA9431C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209550</xdr:colOff>
      <xdr:row>24</xdr:row>
      <xdr:rowOff>95250</xdr:rowOff>
    </xdr:from>
    <xdr:to>
      <xdr:col>23</xdr:col>
      <xdr:colOff>478366</xdr:colOff>
      <xdr:row>43</xdr:row>
      <xdr:rowOff>165101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8C5AB23F-FC11-4B54-8048-C9B772DFA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44</xdr:row>
      <xdr:rowOff>142875</xdr:rowOff>
    </xdr:from>
    <xdr:to>
      <xdr:col>12</xdr:col>
      <xdr:colOff>8466</xdr:colOff>
      <xdr:row>66</xdr:row>
      <xdr:rowOff>138642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815B2492-B389-4C77-AB24-ED8EBB6DA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19050</xdr:rowOff>
    </xdr:from>
    <xdr:to>
      <xdr:col>12</xdr:col>
      <xdr:colOff>0</xdr:colOff>
      <xdr:row>21</xdr:row>
      <xdr:rowOff>114300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6C86D2FD-623A-40D4-A58A-6827B9209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57150</xdr:colOff>
      <xdr:row>44</xdr:row>
      <xdr:rowOff>171450</xdr:rowOff>
    </xdr:from>
    <xdr:to>
      <xdr:col>24</xdr:col>
      <xdr:colOff>19050</xdr:colOff>
      <xdr:row>66</xdr:row>
      <xdr:rowOff>52388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364FE040-61F4-4D14-A1F6-B3103EE40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0"/>
  <sheetViews>
    <sheetView topLeftCell="I19" zoomScale="90" zoomScaleNormal="90" workbookViewId="0">
      <selection activeCell="K8" sqref="K8"/>
    </sheetView>
  </sheetViews>
  <sheetFormatPr defaultRowHeight="15" x14ac:dyDescent="0.25"/>
  <cols>
    <col min="1" max="1" width="15.42578125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1000</v>
      </c>
    </row>
    <row r="3" spans="1:12" x14ac:dyDescent="0.25">
      <c r="A3" t="s">
        <v>33</v>
      </c>
      <c r="B3">
        <v>40</v>
      </c>
      <c r="C3">
        <v>23</v>
      </c>
      <c r="D3">
        <v>47</v>
      </c>
      <c r="E3">
        <v>80</v>
      </c>
      <c r="F3">
        <v>30</v>
      </c>
      <c r="G3">
        <v>39</v>
      </c>
      <c r="H3">
        <v>43</v>
      </c>
      <c r="I3">
        <v>46</v>
      </c>
      <c r="J3">
        <v>38</v>
      </c>
      <c r="K3">
        <v>42</v>
      </c>
      <c r="L3">
        <f ca="1">SUM(B3:L3)</f>
        <v>428</v>
      </c>
    </row>
    <row r="4" spans="1:12" x14ac:dyDescent="0.25">
      <c r="A4" t="s">
        <v>34</v>
      </c>
      <c r="B4">
        <f>B3+33</f>
        <v>73</v>
      </c>
      <c r="C4">
        <f>C3+18</f>
        <v>41</v>
      </c>
      <c r="D4">
        <f>D3+30</f>
        <v>77</v>
      </c>
      <c r="E4">
        <f>E3+14</f>
        <v>94</v>
      </c>
      <c r="F4">
        <f>F3+35</f>
        <v>65</v>
      </c>
      <c r="G4">
        <f>G3+30</f>
        <v>69</v>
      </c>
      <c r="H4">
        <f>H3+39</f>
        <v>82</v>
      </c>
      <c r="I4">
        <f>I3+36</f>
        <v>82</v>
      </c>
      <c r="J4">
        <f>J3+46</f>
        <v>84</v>
      </c>
      <c r="K4">
        <f>K3+38</f>
        <v>80</v>
      </c>
      <c r="L4">
        <f ca="1">SUM(B4:L4)</f>
        <v>747</v>
      </c>
    </row>
    <row r="5" spans="1:12" x14ac:dyDescent="0.25">
      <c r="A5" t="s">
        <v>35</v>
      </c>
      <c r="B5">
        <f>B$2-B4</f>
        <v>27</v>
      </c>
      <c r="C5">
        <f>C$2-C4</f>
        <v>59</v>
      </c>
      <c r="D5">
        <f>D$2-D4</f>
        <v>23</v>
      </c>
      <c r="E5">
        <f>E$2-E4</f>
        <v>6</v>
      </c>
      <c r="F5">
        <f>F$2-F4</f>
        <v>35</v>
      </c>
      <c r="G5">
        <f>G$2-G4</f>
        <v>31</v>
      </c>
      <c r="H5">
        <f>H$2-H4</f>
        <v>18</v>
      </c>
      <c r="I5">
        <f>I$2-I4</f>
        <v>18</v>
      </c>
      <c r="J5">
        <f>J$2-J4</f>
        <v>16</v>
      </c>
      <c r="K5">
        <f>K$2-K4</f>
        <v>20</v>
      </c>
      <c r="L5">
        <v>253</v>
      </c>
    </row>
    <row r="6" spans="1:12" x14ac:dyDescent="0.25">
      <c r="A6" t="s">
        <v>36</v>
      </c>
      <c r="B6">
        <v>36</v>
      </c>
      <c r="C6">
        <v>16</v>
      </c>
      <c r="D6">
        <v>39</v>
      </c>
      <c r="E6">
        <v>68</v>
      </c>
      <c r="F6">
        <v>61</v>
      </c>
      <c r="G6">
        <v>35</v>
      </c>
      <c r="H6">
        <v>47</v>
      </c>
      <c r="I6">
        <v>49</v>
      </c>
      <c r="J6">
        <v>28</v>
      </c>
      <c r="K6">
        <v>47</v>
      </c>
    </row>
    <row r="7" spans="1:12" x14ac:dyDescent="0.25">
      <c r="A7" t="s">
        <v>37</v>
      </c>
      <c r="B7">
        <f>B6+14</f>
        <v>50</v>
      </c>
      <c r="C7">
        <f t="shared" ref="C7:K7" si="0">C6+14</f>
        <v>30</v>
      </c>
      <c r="D7">
        <f>D6+26</f>
        <v>65</v>
      </c>
      <c r="E7">
        <f>E6+4</f>
        <v>72</v>
      </c>
      <c r="F7">
        <f>F6+5</f>
        <v>66</v>
      </c>
      <c r="G7">
        <f>G6+15</f>
        <v>50</v>
      </c>
      <c r="H7">
        <f>H6+20</f>
        <v>67</v>
      </c>
      <c r="I7">
        <f>I6+17</f>
        <v>66</v>
      </c>
      <c r="J7">
        <f>J6+34</f>
        <v>62</v>
      </c>
      <c r="K7">
        <f>K6+25</f>
        <v>72</v>
      </c>
    </row>
    <row r="8" spans="1:12" x14ac:dyDescent="0.25">
      <c r="A8" t="s">
        <v>38</v>
      </c>
      <c r="B8">
        <f>B$2-B7</f>
        <v>50</v>
      </c>
      <c r="C8">
        <f>C$2-C7</f>
        <v>70</v>
      </c>
      <c r="D8">
        <f>D$2-D7</f>
        <v>35</v>
      </c>
      <c r="E8">
        <f>E$2-E7</f>
        <v>28</v>
      </c>
      <c r="F8">
        <f>F$2-F7</f>
        <v>34</v>
      </c>
      <c r="G8">
        <f>G$2-G7</f>
        <v>50</v>
      </c>
      <c r="H8">
        <f>H$2-H7</f>
        <v>33</v>
      </c>
      <c r="I8">
        <f>I$2-I7</f>
        <v>34</v>
      </c>
      <c r="J8">
        <f>J$2-J7</f>
        <v>38</v>
      </c>
      <c r="K8">
        <f>K$2-K7</f>
        <v>28</v>
      </c>
      <c r="L8">
        <f ca="1">SUM(B8:L8)</f>
        <v>253</v>
      </c>
    </row>
    <row r="10" spans="1:12" x14ac:dyDescent="0.25">
      <c r="A10" t="s">
        <v>33</v>
      </c>
      <c r="B10" s="1">
        <f>B3/B2</f>
        <v>0.4</v>
      </c>
      <c r="C10" s="1">
        <f t="shared" ref="C10:K10" si="1">C3/C2</f>
        <v>0.23</v>
      </c>
      <c r="D10" s="1">
        <f t="shared" si="1"/>
        <v>0.47</v>
      </c>
      <c r="E10" s="1">
        <f t="shared" si="1"/>
        <v>0.8</v>
      </c>
      <c r="F10" s="1">
        <f t="shared" si="1"/>
        <v>0.3</v>
      </c>
      <c r="G10" s="1">
        <f t="shared" si="1"/>
        <v>0.39</v>
      </c>
      <c r="H10" s="1">
        <f t="shared" si="1"/>
        <v>0.43</v>
      </c>
      <c r="I10" s="1">
        <f t="shared" si="1"/>
        <v>0.46</v>
      </c>
      <c r="J10" s="1">
        <f t="shared" si="1"/>
        <v>0.38</v>
      </c>
      <c r="K10" s="1">
        <f t="shared" si="1"/>
        <v>0.42</v>
      </c>
      <c r="L10" s="1">
        <f ca="1">L3/L2</f>
        <v>0.42799999999999999</v>
      </c>
    </row>
    <row r="11" spans="1:12" x14ac:dyDescent="0.25">
      <c r="A11" t="s">
        <v>34</v>
      </c>
      <c r="B11" s="1">
        <f>B4/B2</f>
        <v>0.73</v>
      </c>
      <c r="C11" s="1">
        <f t="shared" ref="C11:K11" si="2">C4/C2</f>
        <v>0.41</v>
      </c>
      <c r="D11" s="1">
        <f t="shared" si="2"/>
        <v>0.77</v>
      </c>
      <c r="E11" s="1">
        <f t="shared" si="2"/>
        <v>0.94</v>
      </c>
      <c r="F11" s="1">
        <f t="shared" si="2"/>
        <v>0.65</v>
      </c>
      <c r="G11" s="1">
        <f t="shared" si="2"/>
        <v>0.69</v>
      </c>
      <c r="H11" s="1">
        <f t="shared" si="2"/>
        <v>0.82</v>
      </c>
      <c r="I11" s="1">
        <f t="shared" si="2"/>
        <v>0.82</v>
      </c>
      <c r="J11" s="1">
        <f t="shared" si="2"/>
        <v>0.84</v>
      </c>
      <c r="K11" s="1">
        <f t="shared" si="2"/>
        <v>0.8</v>
      </c>
      <c r="L11" s="1">
        <f ca="1">L4/L2</f>
        <v>0.747</v>
      </c>
    </row>
    <row r="23" spans="1:16" x14ac:dyDescent="0.25">
      <c r="A23" t="s">
        <v>13</v>
      </c>
      <c r="B23">
        <v>5</v>
      </c>
      <c r="C23">
        <v>10</v>
      </c>
      <c r="D23">
        <v>15</v>
      </c>
      <c r="E23">
        <v>20</v>
      </c>
      <c r="F23">
        <v>25</v>
      </c>
      <c r="G23">
        <v>30</v>
      </c>
      <c r="H23">
        <v>40</v>
      </c>
      <c r="I23">
        <v>50</v>
      </c>
      <c r="J23">
        <v>60</v>
      </c>
      <c r="K23">
        <v>70</v>
      </c>
      <c r="L23">
        <v>80</v>
      </c>
      <c r="M23">
        <v>90</v>
      </c>
      <c r="N23">
        <v>100</v>
      </c>
      <c r="O23">
        <v>110</v>
      </c>
      <c r="P23">
        <v>120</v>
      </c>
    </row>
    <row r="24" spans="1:16" x14ac:dyDescent="0.25">
      <c r="A24" t="s">
        <v>33</v>
      </c>
      <c r="B24">
        <v>0</v>
      </c>
      <c r="C24">
        <v>0</v>
      </c>
      <c r="D24">
        <v>28</v>
      </c>
      <c r="E24">
        <v>35</v>
      </c>
      <c r="F24">
        <v>28</v>
      </c>
      <c r="G24">
        <v>28</v>
      </c>
      <c r="H24">
        <v>42</v>
      </c>
      <c r="I24">
        <v>28</v>
      </c>
      <c r="J24">
        <v>21</v>
      </c>
      <c r="K24">
        <v>21</v>
      </c>
      <c r="L24">
        <v>35</v>
      </c>
      <c r="M24">
        <v>28</v>
      </c>
      <c r="N24">
        <v>35</v>
      </c>
      <c r="O24">
        <v>21</v>
      </c>
      <c r="P24">
        <v>7</v>
      </c>
    </row>
    <row r="25" spans="1:16" x14ac:dyDescent="0.25">
      <c r="A25" t="s">
        <v>34</v>
      </c>
      <c r="B25">
        <v>0</v>
      </c>
      <c r="C25">
        <v>7</v>
      </c>
      <c r="D25">
        <v>42</v>
      </c>
      <c r="E25">
        <v>64</v>
      </c>
      <c r="F25">
        <v>64</v>
      </c>
      <c r="G25">
        <v>57</v>
      </c>
      <c r="H25">
        <v>64</v>
      </c>
      <c r="I25">
        <v>50</v>
      </c>
      <c r="J25">
        <v>35</v>
      </c>
      <c r="K25">
        <v>28</v>
      </c>
      <c r="L25">
        <v>50</v>
      </c>
      <c r="M25">
        <v>42</v>
      </c>
      <c r="N25">
        <v>50</v>
      </c>
      <c r="O25">
        <v>28</v>
      </c>
      <c r="P25">
        <v>21</v>
      </c>
    </row>
    <row r="26" spans="1:16" x14ac:dyDescent="0.25">
      <c r="A26" t="s">
        <v>14</v>
      </c>
      <c r="B26">
        <v>20.3</v>
      </c>
      <c r="C26">
        <v>20.7</v>
      </c>
      <c r="D26">
        <v>21.2</v>
      </c>
      <c r="E26">
        <v>21.7</v>
      </c>
      <c r="F26">
        <v>22.5</v>
      </c>
      <c r="G26">
        <v>24.3</v>
      </c>
      <c r="H26">
        <v>26</v>
      </c>
      <c r="I26">
        <v>29.1</v>
      </c>
      <c r="J26">
        <v>32.6</v>
      </c>
      <c r="K26">
        <v>40.200000000000003</v>
      </c>
      <c r="L26">
        <v>47.1</v>
      </c>
      <c r="M26">
        <v>43.8</v>
      </c>
      <c r="N26">
        <v>59.8</v>
      </c>
      <c r="O26">
        <v>56.3</v>
      </c>
      <c r="P26">
        <v>72.2</v>
      </c>
    </row>
    <row r="28" spans="1:16" x14ac:dyDescent="0.25">
      <c r="A28" t="s">
        <v>14</v>
      </c>
      <c r="B28">
        <v>5</v>
      </c>
      <c r="C28">
        <v>10</v>
      </c>
      <c r="D28">
        <v>15</v>
      </c>
      <c r="E28">
        <v>20</v>
      </c>
      <c r="F28">
        <v>25</v>
      </c>
      <c r="G28">
        <v>30</v>
      </c>
    </row>
    <row r="29" spans="1:16" x14ac:dyDescent="0.25">
      <c r="A29" t="s">
        <v>33</v>
      </c>
      <c r="B29">
        <v>0</v>
      </c>
      <c r="C29">
        <v>2</v>
      </c>
      <c r="D29">
        <v>22</v>
      </c>
      <c r="E29">
        <v>30</v>
      </c>
      <c r="F29">
        <v>27</v>
      </c>
      <c r="G29">
        <v>30</v>
      </c>
    </row>
    <row r="30" spans="1:16" x14ac:dyDescent="0.25">
      <c r="A30" t="s">
        <v>34</v>
      </c>
      <c r="B30">
        <v>0</v>
      </c>
      <c r="C30">
        <v>8</v>
      </c>
      <c r="D30">
        <v>62</v>
      </c>
      <c r="E30">
        <v>82</v>
      </c>
      <c r="F30">
        <v>84</v>
      </c>
      <c r="G30">
        <v>81</v>
      </c>
    </row>
    <row r="31" spans="1:16" x14ac:dyDescent="0.25">
      <c r="A31" t="s">
        <v>14</v>
      </c>
      <c r="B31">
        <v>22.5</v>
      </c>
      <c r="C31">
        <v>24.6</v>
      </c>
      <c r="D31">
        <v>26.1</v>
      </c>
      <c r="E31">
        <v>29.6</v>
      </c>
      <c r="F31">
        <v>33.299999999999997</v>
      </c>
      <c r="G31">
        <v>36.6</v>
      </c>
    </row>
    <row r="37" spans="1:13" x14ac:dyDescent="0.25">
      <c r="A37" t="s">
        <v>15</v>
      </c>
      <c r="B37">
        <v>1</v>
      </c>
      <c r="C37">
        <v>2</v>
      </c>
      <c r="D37">
        <v>3</v>
      </c>
      <c r="E37">
        <v>4</v>
      </c>
      <c r="F37">
        <v>5</v>
      </c>
      <c r="G37">
        <v>6</v>
      </c>
      <c r="H37">
        <v>7</v>
      </c>
      <c r="I37">
        <v>8</v>
      </c>
      <c r="J37">
        <v>9</v>
      </c>
      <c r="K37">
        <v>10</v>
      </c>
      <c r="L37">
        <v>11</v>
      </c>
      <c r="M37">
        <v>12</v>
      </c>
    </row>
    <row r="38" spans="1:13" x14ac:dyDescent="0.25">
      <c r="A38" t="s">
        <v>33</v>
      </c>
      <c r="B38">
        <v>25</v>
      </c>
      <c r="C38">
        <v>27</v>
      </c>
      <c r="D38">
        <v>27</v>
      </c>
      <c r="E38">
        <v>27</v>
      </c>
      <c r="F38">
        <v>27</v>
      </c>
      <c r="G38">
        <v>27</v>
      </c>
      <c r="H38">
        <v>27</v>
      </c>
      <c r="I38">
        <v>27</v>
      </c>
      <c r="J38">
        <v>27</v>
      </c>
      <c r="K38">
        <v>27</v>
      </c>
      <c r="L38">
        <v>27</v>
      </c>
      <c r="M38">
        <v>27</v>
      </c>
    </row>
    <row r="39" spans="1:13" x14ac:dyDescent="0.25">
      <c r="A39" t="s">
        <v>34</v>
      </c>
      <c r="B39">
        <v>84</v>
      </c>
      <c r="C39">
        <v>85</v>
      </c>
      <c r="D39">
        <v>85</v>
      </c>
      <c r="E39">
        <v>85</v>
      </c>
      <c r="F39">
        <v>84</v>
      </c>
      <c r="G39">
        <v>84</v>
      </c>
      <c r="H39">
        <v>84</v>
      </c>
      <c r="I39">
        <v>84</v>
      </c>
      <c r="J39">
        <v>84</v>
      </c>
      <c r="K39">
        <v>84</v>
      </c>
      <c r="L39">
        <v>84</v>
      </c>
      <c r="M39">
        <v>84</v>
      </c>
    </row>
    <row r="40" spans="1:13" x14ac:dyDescent="0.25">
      <c r="A40" t="s">
        <v>14</v>
      </c>
      <c r="B40">
        <v>32.5</v>
      </c>
      <c r="C40">
        <v>32</v>
      </c>
      <c r="D40">
        <v>33.1</v>
      </c>
      <c r="E40">
        <v>33.200000000000003</v>
      </c>
      <c r="F40">
        <v>32.6</v>
      </c>
      <c r="G40">
        <v>33.5</v>
      </c>
      <c r="H40">
        <v>33.6</v>
      </c>
      <c r="I40">
        <v>33.5</v>
      </c>
      <c r="J40">
        <v>33.6</v>
      </c>
      <c r="K40">
        <v>33.4</v>
      </c>
      <c r="L40">
        <v>33.6</v>
      </c>
      <c r="M40">
        <v>33.5</v>
      </c>
    </row>
    <row r="44" spans="1:13" x14ac:dyDescent="0.25">
      <c r="A44" t="s">
        <v>16</v>
      </c>
      <c r="B44" t="s">
        <v>17</v>
      </c>
      <c r="C44" t="s">
        <v>18</v>
      </c>
      <c r="D44" t="s">
        <v>19</v>
      </c>
    </row>
    <row r="45" spans="1:13" x14ac:dyDescent="0.25">
      <c r="A45" t="s">
        <v>33</v>
      </c>
      <c r="B45">
        <v>27</v>
      </c>
      <c r="C45">
        <v>26</v>
      </c>
      <c r="D45">
        <v>16</v>
      </c>
    </row>
    <row r="46" spans="1:13" x14ac:dyDescent="0.25">
      <c r="A46" t="s">
        <v>34</v>
      </c>
      <c r="B46">
        <v>85</v>
      </c>
      <c r="C46">
        <v>78</v>
      </c>
      <c r="D46">
        <v>73</v>
      </c>
    </row>
    <row r="47" spans="1:13" x14ac:dyDescent="0.25">
      <c r="A47" t="s">
        <v>14</v>
      </c>
      <c r="B47">
        <v>33.200000000000003</v>
      </c>
      <c r="C47">
        <v>89.2</v>
      </c>
      <c r="D47">
        <v>36</v>
      </c>
    </row>
    <row r="50" spans="1:10" x14ac:dyDescent="0.25">
      <c r="A50" t="s">
        <v>20</v>
      </c>
      <c r="B50" t="s">
        <v>32</v>
      </c>
      <c r="C50" t="s">
        <v>21</v>
      </c>
      <c r="D50" t="s">
        <v>22</v>
      </c>
    </row>
    <row r="51" spans="1:10" x14ac:dyDescent="0.25">
      <c r="A51" t="s">
        <v>33</v>
      </c>
      <c r="B51">
        <v>27</v>
      </c>
      <c r="C51">
        <v>19</v>
      </c>
      <c r="D51">
        <v>0</v>
      </c>
    </row>
    <row r="52" spans="1:10" x14ac:dyDescent="0.25">
      <c r="A52" t="s">
        <v>34</v>
      </c>
      <c r="B52">
        <v>85</v>
      </c>
      <c r="C52">
        <v>76</v>
      </c>
      <c r="D52">
        <v>0</v>
      </c>
    </row>
    <row r="53" spans="1:10" x14ac:dyDescent="0.25">
      <c r="A53" t="s">
        <v>14</v>
      </c>
      <c r="B53">
        <v>33.200000000000003</v>
      </c>
      <c r="C53">
        <v>1186</v>
      </c>
      <c r="D53">
        <v>1082</v>
      </c>
    </row>
    <row r="56" spans="1:10" x14ac:dyDescent="0.25">
      <c r="C56">
        <f>C53/B53</f>
        <v>35.722891566265055</v>
      </c>
    </row>
    <row r="58" spans="1:10" x14ac:dyDescent="0.25">
      <c r="A58" t="s">
        <v>16</v>
      </c>
      <c r="B58" t="s">
        <v>23</v>
      </c>
      <c r="C58" t="s">
        <v>24</v>
      </c>
      <c r="F58" t="s">
        <v>25</v>
      </c>
      <c r="G58" t="s">
        <v>26</v>
      </c>
      <c r="H58" t="s">
        <v>27</v>
      </c>
      <c r="I58" t="s">
        <v>28</v>
      </c>
      <c r="J58" t="s">
        <v>29</v>
      </c>
    </row>
    <row r="59" spans="1:10" x14ac:dyDescent="0.25">
      <c r="A59" t="s">
        <v>33</v>
      </c>
      <c r="B59">
        <v>27</v>
      </c>
      <c r="C59">
        <v>26</v>
      </c>
      <c r="F59">
        <v>28</v>
      </c>
      <c r="G59">
        <v>13</v>
      </c>
      <c r="H59">
        <v>15</v>
      </c>
      <c r="I59">
        <v>30</v>
      </c>
      <c r="J59">
        <v>23</v>
      </c>
    </row>
    <row r="60" spans="1:10" x14ac:dyDescent="0.25">
      <c r="A60" t="s">
        <v>34</v>
      </c>
      <c r="B60">
        <v>85</v>
      </c>
      <c r="C60">
        <v>80</v>
      </c>
      <c r="F60">
        <v>59</v>
      </c>
      <c r="G60">
        <v>58</v>
      </c>
      <c r="H60">
        <v>45</v>
      </c>
      <c r="I60">
        <v>83</v>
      </c>
      <c r="J60">
        <v>81</v>
      </c>
    </row>
    <row r="61" spans="1:10" x14ac:dyDescent="0.25">
      <c r="A61" t="s">
        <v>14</v>
      </c>
      <c r="B61">
        <v>33.200000000000003</v>
      </c>
      <c r="C61">
        <v>184.8</v>
      </c>
    </row>
    <row r="65" spans="1:26" x14ac:dyDescent="0.25">
      <c r="A65" t="s">
        <v>30</v>
      </c>
      <c r="B65">
        <v>1</v>
      </c>
      <c r="C65">
        <v>2</v>
      </c>
      <c r="D65">
        <v>3</v>
      </c>
      <c r="E65">
        <v>4</v>
      </c>
      <c r="F65">
        <v>5</v>
      </c>
      <c r="G65">
        <v>6</v>
      </c>
      <c r="H65">
        <v>7</v>
      </c>
      <c r="I65">
        <v>8</v>
      </c>
      <c r="J65">
        <v>9</v>
      </c>
      <c r="K65">
        <v>10</v>
      </c>
      <c r="L65">
        <v>11</v>
      </c>
      <c r="M65">
        <v>12</v>
      </c>
      <c r="N65">
        <v>13</v>
      </c>
      <c r="O65">
        <v>14</v>
      </c>
      <c r="P65">
        <v>15</v>
      </c>
      <c r="Q65">
        <v>16</v>
      </c>
      <c r="R65">
        <v>17</v>
      </c>
      <c r="S65">
        <v>18</v>
      </c>
      <c r="T65">
        <v>19</v>
      </c>
      <c r="U65">
        <v>20</v>
      </c>
      <c r="V65">
        <v>21</v>
      </c>
      <c r="W65">
        <v>22</v>
      </c>
      <c r="X65">
        <v>23</v>
      </c>
      <c r="Y65">
        <v>24</v>
      </c>
      <c r="Z65">
        <v>25</v>
      </c>
    </row>
    <row r="66" spans="1:26" x14ac:dyDescent="0.25">
      <c r="A66" t="s">
        <v>33</v>
      </c>
      <c r="B66">
        <v>0</v>
      </c>
      <c r="C66">
        <v>37</v>
      </c>
      <c r="D66">
        <v>51</v>
      </c>
      <c r="E66">
        <v>50</v>
      </c>
      <c r="F66">
        <v>53</v>
      </c>
      <c r="G66">
        <v>52</v>
      </c>
      <c r="H66">
        <v>55</v>
      </c>
      <c r="I66">
        <v>54</v>
      </c>
      <c r="J66">
        <v>56</v>
      </c>
      <c r="K66">
        <v>54</v>
      </c>
      <c r="L66">
        <v>51</v>
      </c>
      <c r="M66">
        <v>50</v>
      </c>
      <c r="N66">
        <v>49</v>
      </c>
      <c r="O66">
        <v>44</v>
      </c>
      <c r="P66">
        <v>45</v>
      </c>
      <c r="Q66">
        <v>42</v>
      </c>
      <c r="R66">
        <v>42</v>
      </c>
      <c r="S66">
        <v>40</v>
      </c>
      <c r="T66">
        <v>38</v>
      </c>
      <c r="U66">
        <v>38</v>
      </c>
      <c r="V66">
        <v>37</v>
      </c>
      <c r="W66">
        <v>36</v>
      </c>
      <c r="X66">
        <v>35</v>
      </c>
      <c r="Y66">
        <v>35</v>
      </c>
      <c r="Z66">
        <v>34</v>
      </c>
    </row>
    <row r="67" spans="1:26" x14ac:dyDescent="0.25">
      <c r="A67" t="s">
        <v>34</v>
      </c>
      <c r="B67">
        <v>15</v>
      </c>
      <c r="C67">
        <v>51</v>
      </c>
      <c r="D67">
        <v>66</v>
      </c>
      <c r="E67">
        <v>66</v>
      </c>
      <c r="F67">
        <v>71</v>
      </c>
      <c r="G67">
        <v>74</v>
      </c>
      <c r="H67">
        <v>73</v>
      </c>
      <c r="I67">
        <v>73</v>
      </c>
      <c r="J67">
        <v>74</v>
      </c>
      <c r="K67">
        <v>76</v>
      </c>
      <c r="L67">
        <v>75</v>
      </c>
      <c r="M67">
        <v>73</v>
      </c>
      <c r="N67">
        <v>72</v>
      </c>
      <c r="O67">
        <v>70</v>
      </c>
      <c r="P67">
        <v>71</v>
      </c>
      <c r="Q67">
        <v>71</v>
      </c>
      <c r="R67">
        <v>72</v>
      </c>
      <c r="S67">
        <v>69</v>
      </c>
      <c r="T67">
        <v>69</v>
      </c>
      <c r="U67">
        <v>69</v>
      </c>
      <c r="V67">
        <v>69</v>
      </c>
      <c r="W67">
        <v>69</v>
      </c>
      <c r="X67">
        <v>69</v>
      </c>
      <c r="Y67">
        <v>69</v>
      </c>
      <c r="Z67">
        <v>68</v>
      </c>
    </row>
    <row r="68" spans="1:26" x14ac:dyDescent="0.25">
      <c r="A68" t="s">
        <v>14</v>
      </c>
      <c r="B68">
        <v>741</v>
      </c>
      <c r="C68">
        <v>723</v>
      </c>
      <c r="D68">
        <v>717</v>
      </c>
      <c r="E68">
        <v>701</v>
      </c>
      <c r="F68">
        <v>753</v>
      </c>
      <c r="G68">
        <v>726</v>
      </c>
      <c r="H68">
        <v>728</v>
      </c>
      <c r="I68">
        <v>697</v>
      </c>
      <c r="J68">
        <v>710</v>
      </c>
      <c r="K68">
        <v>776</v>
      </c>
      <c r="L68">
        <v>556</v>
      </c>
      <c r="M68">
        <v>522</v>
      </c>
      <c r="N68">
        <v>525</v>
      </c>
      <c r="O68">
        <v>524</v>
      </c>
      <c r="P68">
        <v>528</v>
      </c>
      <c r="Q68">
        <v>523</v>
      </c>
      <c r="R68">
        <v>531</v>
      </c>
      <c r="S68">
        <v>546</v>
      </c>
      <c r="T68">
        <v>548</v>
      </c>
      <c r="U68">
        <v>534</v>
      </c>
      <c r="V68">
        <v>541</v>
      </c>
      <c r="W68">
        <v>565</v>
      </c>
      <c r="X68">
        <v>567</v>
      </c>
      <c r="Y68">
        <v>568</v>
      </c>
      <c r="Z68">
        <v>565</v>
      </c>
    </row>
    <row r="72" spans="1:26" x14ac:dyDescent="0.25">
      <c r="A72" t="s">
        <v>13</v>
      </c>
      <c r="B72">
        <v>10</v>
      </c>
      <c r="C72">
        <v>11</v>
      </c>
      <c r="D72">
        <v>12</v>
      </c>
      <c r="E72">
        <v>13</v>
      </c>
      <c r="F72">
        <v>14</v>
      </c>
      <c r="G72">
        <v>15</v>
      </c>
      <c r="H72">
        <v>16</v>
      </c>
      <c r="I72">
        <v>17</v>
      </c>
      <c r="J72">
        <v>18</v>
      </c>
      <c r="K72">
        <v>19</v>
      </c>
      <c r="L72">
        <v>20</v>
      </c>
      <c r="M72">
        <v>21</v>
      </c>
      <c r="N72">
        <v>22</v>
      </c>
      <c r="O72">
        <v>23</v>
      </c>
      <c r="P72">
        <v>24</v>
      </c>
      <c r="Q72">
        <v>25</v>
      </c>
      <c r="R72">
        <v>26</v>
      </c>
      <c r="S72">
        <v>27</v>
      </c>
      <c r="T72">
        <v>28</v>
      </c>
      <c r="U72">
        <v>29</v>
      </c>
    </row>
    <row r="73" spans="1:26" x14ac:dyDescent="0.25">
      <c r="A73" t="s">
        <v>33</v>
      </c>
      <c r="B73">
        <v>38</v>
      </c>
      <c r="C73">
        <v>38</v>
      </c>
      <c r="D73">
        <v>37</v>
      </c>
      <c r="E73">
        <v>42</v>
      </c>
      <c r="F73">
        <v>42</v>
      </c>
      <c r="G73">
        <v>42</v>
      </c>
      <c r="H73">
        <v>43</v>
      </c>
      <c r="I73">
        <v>44</v>
      </c>
      <c r="J73">
        <v>46</v>
      </c>
      <c r="K73">
        <v>47</v>
      </c>
      <c r="L73">
        <v>47</v>
      </c>
      <c r="M73">
        <v>47</v>
      </c>
      <c r="N73">
        <v>51</v>
      </c>
      <c r="O73">
        <v>48</v>
      </c>
      <c r="P73">
        <v>50</v>
      </c>
      <c r="Q73">
        <v>54</v>
      </c>
      <c r="R73">
        <v>55</v>
      </c>
      <c r="S73">
        <v>55</v>
      </c>
      <c r="T73">
        <v>54</v>
      </c>
      <c r="U73">
        <v>53</v>
      </c>
    </row>
    <row r="74" spans="1:26" x14ac:dyDescent="0.25">
      <c r="A74" t="s">
        <v>34</v>
      </c>
      <c r="B74">
        <v>63</v>
      </c>
      <c r="C74">
        <v>65</v>
      </c>
      <c r="D74">
        <v>61</v>
      </c>
      <c r="E74">
        <v>64</v>
      </c>
      <c r="F74">
        <v>66</v>
      </c>
      <c r="G74">
        <v>65</v>
      </c>
      <c r="H74">
        <v>66</v>
      </c>
      <c r="I74">
        <v>66</v>
      </c>
      <c r="J74">
        <v>72</v>
      </c>
      <c r="K74">
        <v>71</v>
      </c>
      <c r="L74">
        <v>70</v>
      </c>
      <c r="M74">
        <v>69</v>
      </c>
      <c r="N74">
        <v>73</v>
      </c>
      <c r="O74">
        <v>72</v>
      </c>
      <c r="P74">
        <v>74</v>
      </c>
      <c r="Q74">
        <v>76</v>
      </c>
      <c r="R74">
        <v>77</v>
      </c>
      <c r="S74">
        <v>76</v>
      </c>
      <c r="T74">
        <v>76</v>
      </c>
      <c r="U74">
        <v>73</v>
      </c>
    </row>
    <row r="75" spans="1:26" x14ac:dyDescent="0.25">
      <c r="A75" t="s">
        <v>14</v>
      </c>
      <c r="B75">
        <v>191</v>
      </c>
      <c r="C75">
        <v>235</v>
      </c>
      <c r="D75">
        <v>219</v>
      </c>
      <c r="E75">
        <v>284</v>
      </c>
      <c r="F75">
        <v>257</v>
      </c>
      <c r="G75">
        <v>331</v>
      </c>
      <c r="H75">
        <v>298</v>
      </c>
      <c r="I75">
        <v>376</v>
      </c>
      <c r="J75">
        <v>334</v>
      </c>
      <c r="K75">
        <v>375</v>
      </c>
      <c r="L75">
        <v>372</v>
      </c>
      <c r="M75">
        <v>470</v>
      </c>
      <c r="N75">
        <v>416</v>
      </c>
      <c r="O75">
        <v>529</v>
      </c>
      <c r="P75">
        <v>480</v>
      </c>
      <c r="Q75">
        <v>501</v>
      </c>
      <c r="R75">
        <v>519</v>
      </c>
      <c r="S75">
        <v>566</v>
      </c>
      <c r="T75">
        <v>540</v>
      </c>
      <c r="U75">
        <v>692</v>
      </c>
    </row>
    <row r="78" spans="1:26" x14ac:dyDescent="0.25">
      <c r="A78" t="s">
        <v>31</v>
      </c>
      <c r="B78">
        <v>2</v>
      </c>
      <c r="C78">
        <v>4</v>
      </c>
      <c r="D78">
        <v>8</v>
      </c>
      <c r="E78">
        <v>16</v>
      </c>
      <c r="F78">
        <v>32</v>
      </c>
      <c r="G78">
        <v>64</v>
      </c>
      <c r="H78">
        <v>128</v>
      </c>
      <c r="I78">
        <v>256</v>
      </c>
      <c r="J78">
        <v>512</v>
      </c>
      <c r="K78">
        <v>1024</v>
      </c>
    </row>
    <row r="79" spans="1:26" x14ac:dyDescent="0.25">
      <c r="A79" t="s">
        <v>11</v>
      </c>
      <c r="B79">
        <v>19</v>
      </c>
      <c r="C79">
        <v>5</v>
      </c>
      <c r="D79">
        <v>1</v>
      </c>
      <c r="E79">
        <v>14</v>
      </c>
      <c r="F79">
        <v>28</v>
      </c>
      <c r="G79">
        <v>27</v>
      </c>
      <c r="H79">
        <v>28</v>
      </c>
      <c r="I79">
        <v>28</v>
      </c>
      <c r="J79">
        <v>30</v>
      </c>
      <c r="K79">
        <v>29</v>
      </c>
    </row>
    <row r="80" spans="1:26" x14ac:dyDescent="0.25">
      <c r="A80" t="s">
        <v>12</v>
      </c>
      <c r="B80">
        <v>72</v>
      </c>
      <c r="C80">
        <v>49</v>
      </c>
      <c r="D80">
        <v>25</v>
      </c>
      <c r="E80">
        <v>59</v>
      </c>
      <c r="F80">
        <v>81</v>
      </c>
      <c r="G80">
        <v>85</v>
      </c>
      <c r="H80">
        <v>85</v>
      </c>
      <c r="I80">
        <v>85</v>
      </c>
      <c r="J80">
        <v>86</v>
      </c>
      <c r="K80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D3F68-3EC8-43D8-A05A-49BC497ED7EF}">
  <dimension ref="A1"/>
  <sheetViews>
    <sheetView workbookViewId="0">
      <selection activeCell="AA10" sqref="AA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7AC66-9A99-442C-8427-F24B951CD634}">
  <dimension ref="M29"/>
  <sheetViews>
    <sheetView tabSelected="1" topLeftCell="B13" workbookViewId="0">
      <selection activeCell="M29" sqref="M29"/>
    </sheetView>
  </sheetViews>
  <sheetFormatPr defaultRowHeight="15" x14ac:dyDescent="0.25"/>
  <sheetData>
    <row r="29" spans="13:13" x14ac:dyDescent="0.25">
      <c r="M29" t="s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ploty tempo</vt:lpstr>
      <vt:lpstr>ploty metrum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Marek Żabiałowicz</cp:lastModifiedBy>
  <cp:revision/>
  <dcterms:created xsi:type="dcterms:W3CDTF">2021-10-19T16:51:01Z</dcterms:created>
  <dcterms:modified xsi:type="dcterms:W3CDTF">2021-11-07T20:25:44Z</dcterms:modified>
  <cp:category/>
  <cp:contentStatus/>
</cp:coreProperties>
</file>