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Drive\Classroom\Data  Buisness Analyst\Excel Excercises\"/>
    </mc:Choice>
  </mc:AlternateContent>
  <bookViews>
    <workbookView xWindow="0" yWindow="0" windowWidth="28800" windowHeight="14820" firstSheet="15" activeTab="17"/>
  </bookViews>
  <sheets>
    <sheet name="MeanMedianMode" sheetId="1" r:id="rId1"/>
    <sheet name="MinMax" sheetId="2" r:id="rId2"/>
    <sheet name="Variance" sheetId="3" r:id="rId3"/>
    <sheet name="Histogram" sheetId="5" r:id="rId4"/>
    <sheet name="XY Scatter" sheetId="6" r:id="rId5"/>
    <sheet name="LogScale" sheetId="7" r:id="rId6"/>
    <sheet name="Trendline" sheetId="8" r:id="rId7"/>
    <sheet name="Trend" sheetId="9" r:id="rId8"/>
    <sheet name="Forecast" sheetId="10" r:id="rId9"/>
    <sheet name="RunningAvg" sheetId="11" r:id="rId10"/>
    <sheet name="Normal" sheetId="12" r:id="rId11"/>
    <sheet name="Exponential" sheetId="13" r:id="rId12"/>
    <sheet name="Uniform" sheetId="14" r:id="rId13"/>
    <sheet name="SingleCovariance" sheetId="16" r:id="rId14"/>
    <sheet name="MultipleCovariance" sheetId="17" r:id="rId15"/>
    <sheet name="SingleCorrelation" sheetId="15" r:id="rId16"/>
    <sheet name="MultipleCorrelations" sheetId="18" r:id="rId17"/>
    <sheet name="Bayesian" sheetId="19" r:id="rId18"/>
  </sheets>
  <definedNames>
    <definedName name="_xlchart.v1.0" hidden="1">Histogram!$A$1</definedName>
    <definedName name="_xlchart.v1.1" hidden="1">Histogram!$A$2:$A$51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9" l="1"/>
  <c r="E8" i="19"/>
  <c r="F5" i="19"/>
  <c r="F4" i="19"/>
  <c r="E5" i="19"/>
  <c r="E4" i="19"/>
  <c r="B10" i="19"/>
  <c r="B9" i="19"/>
  <c r="B7" i="19"/>
  <c r="B6" i="19"/>
  <c r="H6" i="18"/>
  <c r="I6" i="18"/>
  <c r="J6" i="18"/>
  <c r="G6" i="18"/>
  <c r="H5" i="18"/>
  <c r="I5" i="18"/>
  <c r="J5" i="18"/>
  <c r="H7" i="18"/>
  <c r="I7" i="18"/>
  <c r="J7" i="18"/>
  <c r="H8" i="18"/>
  <c r="I8" i="18"/>
  <c r="J8" i="18"/>
  <c r="G8" i="18"/>
  <c r="G7" i="18"/>
  <c r="G5" i="18"/>
  <c r="D3" i="15" s="1"/>
  <c r="H5" i="17"/>
  <c r="I5" i="17"/>
  <c r="J5" i="17"/>
  <c r="G5" i="17"/>
  <c r="H4" i="17"/>
  <c r="I4" i="17"/>
  <c r="J4" i="17"/>
  <c r="G4" i="17"/>
  <c r="H3" i="17"/>
  <c r="I3" i="17"/>
  <c r="J3" i="17"/>
  <c r="G3" i="17"/>
  <c r="I2" i="17"/>
  <c r="J2" i="17"/>
  <c r="H2" i="17"/>
  <c r="G2" i="17"/>
  <c r="E5" i="16"/>
  <c r="C13" i="16"/>
  <c r="E4" i="16"/>
  <c r="C4" i="16"/>
  <c r="C5" i="16"/>
  <c r="C6" i="16"/>
  <c r="C7" i="16"/>
  <c r="C8" i="16"/>
  <c r="C9" i="16"/>
  <c r="C10" i="16"/>
  <c r="C11" i="16"/>
  <c r="C12" i="16"/>
  <c r="C3" i="16"/>
  <c r="B2" i="13" l="1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3" i="13"/>
  <c r="H2" i="12"/>
  <c r="H1" i="12"/>
  <c r="E1" i="12"/>
  <c r="E2" i="12"/>
  <c r="C1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4" i="12"/>
  <c r="D5" i="11" l="1"/>
  <c r="D6" i="11"/>
  <c r="D7" i="11"/>
  <c r="D8" i="11"/>
  <c r="D9" i="11"/>
  <c r="D10" i="11"/>
  <c r="D11" i="11"/>
  <c r="D12" i="11"/>
  <c r="D13" i="11"/>
  <c r="D4" i="11"/>
  <c r="C3" i="11"/>
  <c r="C4" i="11"/>
  <c r="C5" i="11"/>
  <c r="C6" i="11"/>
  <c r="C7" i="11"/>
  <c r="C8" i="11"/>
  <c r="C9" i="11"/>
  <c r="C10" i="11"/>
  <c r="C11" i="11"/>
  <c r="C12" i="11"/>
  <c r="C13" i="11"/>
  <c r="C2" i="11"/>
  <c r="E2" i="10"/>
  <c r="I9" i="3" l="1"/>
  <c r="I7" i="3"/>
  <c r="I5" i="3"/>
  <c r="I3" i="3"/>
  <c r="F9" i="3"/>
  <c r="F7" i="3"/>
  <c r="F5" i="3"/>
  <c r="F3" i="3"/>
  <c r="B5" i="3"/>
  <c r="C5" i="3"/>
  <c r="B6" i="3"/>
  <c r="C6" i="3" s="1"/>
  <c r="B7" i="3"/>
  <c r="C7" i="3"/>
  <c r="B8" i="3"/>
  <c r="C8" i="3"/>
  <c r="B9" i="3"/>
  <c r="C9" i="3"/>
  <c r="B10" i="3"/>
  <c r="C10" i="3" s="1"/>
  <c r="B11" i="3"/>
  <c r="C11" i="3"/>
  <c r="B12" i="3"/>
  <c r="C12" i="3"/>
  <c r="B13" i="3"/>
  <c r="C13" i="3"/>
  <c r="B4" i="3"/>
  <c r="C4" i="3" s="1"/>
  <c r="G11" i="2"/>
  <c r="G9" i="2"/>
  <c r="G7" i="2"/>
  <c r="D11" i="2"/>
  <c r="C1" i="3" l="1"/>
  <c r="D9" i="2" l="1"/>
  <c r="D7" i="2"/>
  <c r="D4" i="2"/>
  <c r="D2" i="2"/>
  <c r="D8" i="1"/>
  <c r="D6" i="1"/>
  <c r="D4" i="1"/>
  <c r="D2" i="1"/>
</calcChain>
</file>

<file path=xl/comments1.xml><?xml version="1.0" encoding="utf-8"?>
<comments xmlns="http://schemas.openxmlformats.org/spreadsheetml/2006/main">
  <authors>
    <author>bhargava krishna</author>
  </authors>
  <commentList>
    <comment ref="B3" authorId="0" shapeId="0">
      <text>
        <r>
          <rPr>
            <b/>
            <sz val="9"/>
            <color indexed="81"/>
            <rFont val="Tahoma"/>
            <charset val="1"/>
          </rPr>
          <t>bhargava krishna:</t>
        </r>
        <r>
          <rPr>
            <sz val="9"/>
            <color indexed="81"/>
            <rFont val="Tahoma"/>
            <charset val="1"/>
          </rPr>
          <t xml:space="preserve">
Distance From the Mean
</t>
        </r>
      </text>
    </comment>
  </commentList>
</comments>
</file>

<file path=xl/comments2.xml><?xml version="1.0" encoding="utf-8"?>
<comments xmlns="http://schemas.openxmlformats.org/spreadsheetml/2006/main">
  <authors>
    <author>bhargava krishna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bhargava krishna:</t>
        </r>
        <r>
          <rPr>
            <sz val="9"/>
            <color indexed="81"/>
            <rFont val="Tahoma"/>
            <charset val="1"/>
          </rPr>
          <t xml:space="preserve">
Vairable</t>
        </r>
      </text>
    </comment>
  </commentList>
</comments>
</file>

<file path=xl/sharedStrings.xml><?xml version="1.0" encoding="utf-8"?>
<sst xmlns="http://schemas.openxmlformats.org/spreadsheetml/2006/main" count="141" uniqueCount="104">
  <si>
    <t>Days in Transit</t>
  </si>
  <si>
    <t>Mean</t>
  </si>
  <si>
    <t>Median</t>
  </si>
  <si>
    <t>Mode</t>
  </si>
  <si>
    <t>Varience</t>
  </si>
  <si>
    <t>Quartile 3</t>
  </si>
  <si>
    <t>Quartile 2</t>
  </si>
  <si>
    <t>Quartile 1</t>
  </si>
  <si>
    <t>Exclusive</t>
  </si>
  <si>
    <t>Inclusive</t>
  </si>
  <si>
    <t>Maximum</t>
  </si>
  <si>
    <t>Minimum</t>
  </si>
  <si>
    <t>Order Value</t>
  </si>
  <si>
    <t>STDEV.S</t>
  </si>
  <si>
    <t>Std Dev (sample)</t>
  </si>
  <si>
    <t>VAR.S</t>
  </si>
  <si>
    <t>Variance (sample)</t>
  </si>
  <si>
    <t>STDEV.P</t>
  </si>
  <si>
    <t>Std Dev (population)</t>
  </si>
  <si>
    <t>VAR.P</t>
  </si>
  <si>
    <t>Variance (population)</t>
  </si>
  <si>
    <t>Squared Error</t>
  </si>
  <si>
    <t>Error</t>
  </si>
  <si>
    <t>Order Values</t>
  </si>
  <si>
    <t xml:space="preserve"> </t>
  </si>
  <si>
    <t>Hourly Demand</t>
  </si>
  <si>
    <t>Amount Spent</t>
  </si>
  <si>
    <t>Distance</t>
  </si>
  <si>
    <t>Sample</t>
  </si>
  <si>
    <t>Examples</t>
  </si>
  <si>
    <t>Q4 2019</t>
  </si>
  <si>
    <t>Q3 2019</t>
  </si>
  <si>
    <t>Q2 2019</t>
  </si>
  <si>
    <t>Q1 2019</t>
  </si>
  <si>
    <t>Q4 2018</t>
  </si>
  <si>
    <t>Q3 2018</t>
  </si>
  <si>
    <t>Q2 2018</t>
  </si>
  <si>
    <t>Q1 2018</t>
  </si>
  <si>
    <t>Q4 2017</t>
  </si>
  <si>
    <t>Q3 2017</t>
  </si>
  <si>
    <t>Q2 2017</t>
  </si>
  <si>
    <t>Q1 2017</t>
  </si>
  <si>
    <t>Sales</t>
  </si>
  <si>
    <t>Quarter</t>
  </si>
  <si>
    <t>Predicted Amount Spent</t>
  </si>
  <si>
    <t>Miles Driven</t>
  </si>
  <si>
    <t>Sales (Calculated)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</si>
  <si>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</si>
  <si>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</si>
  <si>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</si>
  <si>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</si>
  <si>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</si>
  <si>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</si>
  <si>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</si>
  <si>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</si>
  <si>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</si>
  <si>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</si>
  <si>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</si>
  <si>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</si>
  <si>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3-month Running Average</t>
  </si>
  <si>
    <t>Running Average</t>
  </si>
  <si>
    <t>Customers</t>
  </si>
  <si>
    <t>Month</t>
  </si>
  <si>
    <t>85% of values below</t>
  </si>
  <si>
    <t>Probability of 84 or less</t>
  </si>
  <si>
    <t>Standard Deviation</t>
  </si>
  <si>
    <t>71% of values below</t>
  </si>
  <si>
    <t>Probability of exactly 84</t>
  </si>
  <si>
    <t>Between 10 and 15</t>
  </si>
  <si>
    <t>Average</t>
  </si>
  <si>
    <t>Probability</t>
  </si>
  <si>
    <t>Seconds</t>
  </si>
  <si>
    <t>Probability
(Acc)</t>
  </si>
  <si>
    <t>Real Value</t>
  </si>
  <si>
    <t>Value 2</t>
  </si>
  <si>
    <t>Probability of Value 1 and Value 2</t>
  </si>
  <si>
    <t>Value 1</t>
  </si>
  <si>
    <t>Probability of Value 1 or Value 2</t>
  </si>
  <si>
    <t># Values</t>
  </si>
  <si>
    <t>Probability of Value 1</t>
  </si>
  <si>
    <t>Uniform Probabilities</t>
  </si>
  <si>
    <t>Correlation Formula</t>
  </si>
  <si>
    <t>Column2</t>
  </si>
  <si>
    <t>Column1</t>
  </si>
  <si>
    <t>Covariance is a measure of the relationship between two random variables. </t>
  </si>
  <si>
    <t>Covariance Function</t>
  </si>
  <si>
    <t>Covariance</t>
  </si>
  <si>
    <t>Column4</t>
  </si>
  <si>
    <t>Column3</t>
  </si>
  <si>
    <t>Correlation coefficient is a measure of the association between two variables.</t>
  </si>
  <si>
    <t>Correlation Formulas</t>
  </si>
  <si>
    <t>Probability incorrect</t>
  </si>
  <si>
    <t>Probability correct</t>
  </si>
  <si>
    <t>Prob. Cab is Green When Reported Green</t>
  </si>
  <si>
    <t>Prob. Cab is Blue When Reported Blue</t>
  </si>
  <si>
    <t>Probability of Blue</t>
  </si>
  <si>
    <t>Probability of Green</t>
  </si>
  <si>
    <t>Actually Blue</t>
  </si>
  <si>
    <t>Actually Green</t>
  </si>
  <si>
    <t>Accuracy</t>
  </si>
  <si>
    <t>Reported Blue</t>
  </si>
  <si>
    <t>Reported Green</t>
  </si>
  <si>
    <t>Base Rate (Green)</t>
  </si>
  <si>
    <t>Given Circumstances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</si>
</sst>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/>
      <right/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165" fontId="0" fillId="0" borderId="0" xfId="2" applyNumberFormat="1" applyFont="1"/>
    <xf numFmtId="164" fontId="0" fillId="0" borderId="0" xfId="2" applyFont="1"/>
    <xf numFmtId="0" fontId="3" fillId="2" borderId="0" xfId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164" fontId="0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1" fontId="0" fillId="0" borderId="0" xfId="0" applyNumberFormat="1"/>
    <xf numFmtId="167" fontId="0" fillId="0" borderId="0" xfId="3" applyNumberFormat="1" applyFont="1"/>
    <xf numFmtId="166" fontId="0" fillId="0" borderId="0" xfId="3" applyFont="1"/>
    <xf numFmtId="165" fontId="0" fillId="0" borderId="0" xfId="0" applyNumberFormat="1"/>
    <xf numFmtId="9" fontId="1" fillId="0" borderId="0" xfId="0" applyNumberFormat="1" applyFont="1"/>
    <xf numFmtId="0" fontId="0" fillId="3" borderId="0" xfId="0" applyFill="1"/>
    <xf numFmtId="10" fontId="0" fillId="0" borderId="0" xfId="4" applyNumberFormat="1" applyFont="1"/>
    <xf numFmtId="0" fontId="1" fillId="0" borderId="0" xfId="0" applyFont="1" applyAlignment="1">
      <alignment horizontal="center" wrapText="1"/>
    </xf>
    <xf numFmtId="0" fontId="7" fillId="0" borderId="0" xfId="0" applyFont="1"/>
    <xf numFmtId="0" fontId="8" fillId="3" borderId="0" xfId="5" applyFill="1"/>
    <xf numFmtId="0" fontId="9" fillId="0" borderId="0" xfId="0" applyFont="1"/>
    <xf numFmtId="0" fontId="1" fillId="4" borderId="0" xfId="0" applyFont="1" applyFill="1" applyAlignment="1">
      <alignment horizontal="center" wrapText="1"/>
    </xf>
    <xf numFmtId="0" fontId="1" fillId="4" borderId="3" xfId="0" applyFont="1" applyFill="1" applyBorder="1"/>
    <xf numFmtId="0" fontId="1" fillId="4" borderId="6" xfId="0" applyFont="1" applyFill="1" applyBorder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4" borderId="9" xfId="0" applyFill="1" applyBorder="1"/>
    <xf numFmtId="0" fontId="10" fillId="0" borderId="0" xfId="0" applyFont="1"/>
    <xf numFmtId="9" fontId="0" fillId="5" borderId="0" xfId="0" applyNumberFormat="1" applyFill="1"/>
    <xf numFmtId="9" fontId="0" fillId="3" borderId="0" xfId="0" applyNumberFormat="1" applyFill="1"/>
    <xf numFmtId="10" fontId="0" fillId="3" borderId="5" xfId="4" applyNumberFormat="1" applyFont="1" applyFill="1" applyBorder="1"/>
    <xf numFmtId="10" fontId="0" fillId="3" borderId="4" xfId="4" applyNumberFormat="1" applyFont="1" applyFill="1" applyBorder="1"/>
    <xf numFmtId="10" fontId="0" fillId="3" borderId="2" xfId="4" applyNumberFormat="1" applyFont="1" applyFill="1" applyBorder="1"/>
    <xf numFmtId="10" fontId="0" fillId="3" borderId="1" xfId="4" applyNumberFormat="1" applyFont="1" applyFill="1" applyBorder="1"/>
    <xf numFmtId="9" fontId="0" fillId="3" borderId="0" xfId="4" applyFont="1" applyFill="1"/>
  </cellXfs>
  <cellStyles count="6">
    <cellStyle name="Accent5" xfId="1" builtinId="45"/>
    <cellStyle name="Comma 2" xfId="2"/>
    <cellStyle name="Currency 2" xfId="3"/>
    <cellStyle name="Hyperlink" xfId="5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59E-2"/>
          <c:y val="0.17171296296296298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'XY Scatter'!$B$1</c:f>
              <c:strCache>
                <c:ptCount val="1"/>
                <c:pt idx="0">
                  <c:v>Amount Spent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'XY Scatter'!$A$2:$A$27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20</c:v>
                </c:pt>
                <c:pt idx="9">
                  <c:v>22</c:v>
                </c:pt>
                <c:pt idx="10">
                  <c:v>45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85</c:v>
                </c:pt>
                <c:pt idx="19">
                  <c:v>87</c:v>
                </c:pt>
                <c:pt idx="20">
                  <c:v>99</c:v>
                </c:pt>
                <c:pt idx="21">
                  <c:v>100</c:v>
                </c:pt>
                <c:pt idx="22">
                  <c:v>125</c:v>
                </c:pt>
                <c:pt idx="23">
                  <c:v>130</c:v>
                </c:pt>
                <c:pt idx="24">
                  <c:v>145</c:v>
                </c:pt>
                <c:pt idx="25">
                  <c:v>152</c:v>
                </c:pt>
              </c:numCache>
            </c:numRef>
          </c:xVal>
          <c:yVal>
            <c:numRef>
              <c:f>'XY Scatter'!$B$2:$B$27</c:f>
              <c:numCache>
                <c:formatCode>General</c:formatCode>
                <c:ptCount val="26"/>
                <c:pt idx="0">
                  <c:v>35</c:v>
                </c:pt>
                <c:pt idx="1">
                  <c:v>13</c:v>
                </c:pt>
                <c:pt idx="2">
                  <c:v>40</c:v>
                </c:pt>
                <c:pt idx="3">
                  <c:v>20</c:v>
                </c:pt>
                <c:pt idx="4">
                  <c:v>15</c:v>
                </c:pt>
                <c:pt idx="5">
                  <c:v>35</c:v>
                </c:pt>
                <c:pt idx="6">
                  <c:v>35</c:v>
                </c:pt>
                <c:pt idx="7">
                  <c:v>50</c:v>
                </c:pt>
                <c:pt idx="8">
                  <c:v>25</c:v>
                </c:pt>
                <c:pt idx="9">
                  <c:v>40</c:v>
                </c:pt>
                <c:pt idx="10">
                  <c:v>35</c:v>
                </c:pt>
                <c:pt idx="11">
                  <c:v>75</c:v>
                </c:pt>
                <c:pt idx="12">
                  <c:v>125</c:v>
                </c:pt>
                <c:pt idx="13">
                  <c:v>67</c:v>
                </c:pt>
                <c:pt idx="14">
                  <c:v>99</c:v>
                </c:pt>
                <c:pt idx="15">
                  <c:v>149</c:v>
                </c:pt>
                <c:pt idx="16">
                  <c:v>110</c:v>
                </c:pt>
                <c:pt idx="17">
                  <c:v>120</c:v>
                </c:pt>
                <c:pt idx="18">
                  <c:v>130</c:v>
                </c:pt>
                <c:pt idx="19">
                  <c:v>75</c:v>
                </c:pt>
                <c:pt idx="20">
                  <c:v>101</c:v>
                </c:pt>
                <c:pt idx="21">
                  <c:v>200</c:v>
                </c:pt>
                <c:pt idx="22">
                  <c:v>125</c:v>
                </c:pt>
                <c:pt idx="23">
                  <c:v>220</c:v>
                </c:pt>
                <c:pt idx="24">
                  <c:v>150</c:v>
                </c:pt>
                <c:pt idx="25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F-4769-9B9E-8F12C9DC1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990272"/>
        <c:axId val="1888978624"/>
      </c:scatterChart>
      <c:valAx>
        <c:axId val="18889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78624"/>
        <c:crosses val="autoZero"/>
        <c:crossBetween val="midCat"/>
      </c:valAx>
      <c:valAx>
        <c:axId val="18889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LogScale!$B$5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LogScale!$A$6:$A$11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LogScale!$B$6:$B$11</c:f>
              <c:numCache>
                <c:formatCode>0.00E+00</c:formatCode>
                <c:ptCount val="6"/>
                <c:pt idx="0">
                  <c:v>29250</c:v>
                </c:pt>
                <c:pt idx="1">
                  <c:v>976000000</c:v>
                </c:pt>
                <c:pt idx="2">
                  <c:v>14500000000000</c:v>
                </c:pt>
                <c:pt idx="3">
                  <c:v>7400000</c:v>
                </c:pt>
                <c:pt idx="4">
                  <c:v>971000000</c:v>
                </c:pt>
                <c:pt idx="5">
                  <c:v>9021000000000000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C5-4977-8C4F-141560B88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78480"/>
        <c:axId val="342478872"/>
      </c:scatterChart>
      <c:valAx>
        <c:axId val="34247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78872"/>
        <c:crosses val="autoZero"/>
        <c:crossBetween val="midCat"/>
      </c:valAx>
      <c:valAx>
        <c:axId val="342478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7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LogScale!$B$5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LogScale!$A$6:$A$11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LogScale!$B$6:$B$11</c:f>
              <c:numCache>
                <c:formatCode>0.00E+00</c:formatCode>
                <c:ptCount val="6"/>
                <c:pt idx="0">
                  <c:v>29250</c:v>
                </c:pt>
                <c:pt idx="1">
                  <c:v>976000000</c:v>
                </c:pt>
                <c:pt idx="2">
                  <c:v>14500000000000</c:v>
                </c:pt>
                <c:pt idx="3">
                  <c:v>7400000</c:v>
                </c:pt>
                <c:pt idx="4">
                  <c:v>971000000</c:v>
                </c:pt>
                <c:pt idx="5">
                  <c:v>9021000000000000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54-4FC4-8B79-6B826DE87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78480"/>
        <c:axId val="342478872"/>
      </c:scatterChart>
      <c:valAx>
        <c:axId val="34247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78872"/>
        <c:crosses val="autoZero"/>
        <c:crossBetween val="midCat"/>
      </c:valAx>
      <c:valAx>
        <c:axId val="34247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7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Trendline!$B$1</c:f>
              <c:strCache>
                <c:ptCount val="1"/>
                <c:pt idx="0">
                  <c:v>Amount Spent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Trendline!$A$2:$A$27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20</c:v>
                </c:pt>
                <c:pt idx="9">
                  <c:v>22</c:v>
                </c:pt>
                <c:pt idx="10">
                  <c:v>45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85</c:v>
                </c:pt>
                <c:pt idx="19">
                  <c:v>87</c:v>
                </c:pt>
                <c:pt idx="20">
                  <c:v>99</c:v>
                </c:pt>
                <c:pt idx="21">
                  <c:v>100</c:v>
                </c:pt>
                <c:pt idx="22">
                  <c:v>125</c:v>
                </c:pt>
                <c:pt idx="23">
                  <c:v>130</c:v>
                </c:pt>
                <c:pt idx="24">
                  <c:v>145</c:v>
                </c:pt>
                <c:pt idx="25">
                  <c:v>152</c:v>
                </c:pt>
              </c:numCache>
            </c:numRef>
          </c:xVal>
          <c:yVal>
            <c:numRef>
              <c:f>Trendline!$B$2:$B$27</c:f>
              <c:numCache>
                <c:formatCode>General</c:formatCode>
                <c:ptCount val="26"/>
                <c:pt idx="0">
                  <c:v>35</c:v>
                </c:pt>
                <c:pt idx="1">
                  <c:v>13</c:v>
                </c:pt>
                <c:pt idx="2">
                  <c:v>40</c:v>
                </c:pt>
                <c:pt idx="3">
                  <c:v>20</c:v>
                </c:pt>
                <c:pt idx="4">
                  <c:v>15</c:v>
                </c:pt>
                <c:pt idx="5">
                  <c:v>35</c:v>
                </c:pt>
                <c:pt idx="6">
                  <c:v>35</c:v>
                </c:pt>
                <c:pt idx="7">
                  <c:v>50</c:v>
                </c:pt>
                <c:pt idx="8">
                  <c:v>25</c:v>
                </c:pt>
                <c:pt idx="9">
                  <c:v>40</c:v>
                </c:pt>
                <c:pt idx="10">
                  <c:v>35</c:v>
                </c:pt>
                <c:pt idx="11">
                  <c:v>75</c:v>
                </c:pt>
                <c:pt idx="12">
                  <c:v>125</c:v>
                </c:pt>
                <c:pt idx="13">
                  <c:v>67</c:v>
                </c:pt>
                <c:pt idx="14">
                  <c:v>99</c:v>
                </c:pt>
                <c:pt idx="15">
                  <c:v>149</c:v>
                </c:pt>
                <c:pt idx="16">
                  <c:v>110</c:v>
                </c:pt>
                <c:pt idx="17">
                  <c:v>120</c:v>
                </c:pt>
                <c:pt idx="18">
                  <c:v>130</c:v>
                </c:pt>
                <c:pt idx="19">
                  <c:v>75</c:v>
                </c:pt>
                <c:pt idx="20">
                  <c:v>101</c:v>
                </c:pt>
                <c:pt idx="21">
                  <c:v>200</c:v>
                </c:pt>
                <c:pt idx="22">
                  <c:v>125</c:v>
                </c:pt>
                <c:pt idx="23">
                  <c:v>220</c:v>
                </c:pt>
                <c:pt idx="24">
                  <c:v>150</c:v>
                </c:pt>
                <c:pt idx="25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92-434D-B4CA-5852213FA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18600"/>
        <c:axId val="243951104"/>
      </c:scatterChart>
      <c:valAx>
        <c:axId val="24231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51104"/>
        <c:crosses val="autoZero"/>
        <c:crossBetween val="midCat"/>
      </c:valAx>
      <c:valAx>
        <c:axId val="2439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18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Normal Curve </a:t>
            </a:r>
            <a:r>
              <a:rPr lang="en-US" sz="2400" b="1">
                <a:latin typeface="Symbol" panose="05050102010706020507" pitchFamily="18" charset="2"/>
              </a:rPr>
              <a:t>m</a:t>
            </a:r>
            <a:r>
              <a:rPr lang="en-US" sz="2400" b="1" baseline="0"/>
              <a:t> = 100, </a:t>
            </a:r>
            <a:r>
              <a:rPr lang="en-US" sz="2400" b="1" baseline="0">
                <a:latin typeface="Symbol" panose="05050102010706020507" pitchFamily="18" charset="2"/>
              </a:rPr>
              <a:t>s</a:t>
            </a:r>
            <a:r>
              <a:rPr lang="en-US" sz="2400" b="1" baseline="0"/>
              <a:t> = 15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Normal!$A$4:$A$68</c:f>
              <c:numCache>
                <c:formatCode>General</c:formatCode>
                <c:ptCount val="65"/>
                <c:pt idx="0">
                  <c:v>36</c:v>
                </c:pt>
                <c:pt idx="1">
                  <c:v>38</c:v>
                </c:pt>
                <c:pt idx="2">
                  <c:v>40</c:v>
                </c:pt>
                <c:pt idx="3">
                  <c:v>42</c:v>
                </c:pt>
                <c:pt idx="4">
                  <c:v>44</c:v>
                </c:pt>
                <c:pt idx="5">
                  <c:v>46</c:v>
                </c:pt>
                <c:pt idx="6">
                  <c:v>48</c:v>
                </c:pt>
                <c:pt idx="7">
                  <c:v>50</c:v>
                </c:pt>
                <c:pt idx="8">
                  <c:v>52</c:v>
                </c:pt>
                <c:pt idx="9">
                  <c:v>54</c:v>
                </c:pt>
                <c:pt idx="10">
                  <c:v>56</c:v>
                </c:pt>
                <c:pt idx="11">
                  <c:v>58</c:v>
                </c:pt>
                <c:pt idx="12">
                  <c:v>60</c:v>
                </c:pt>
                <c:pt idx="13">
                  <c:v>62</c:v>
                </c:pt>
                <c:pt idx="14">
                  <c:v>64</c:v>
                </c:pt>
                <c:pt idx="15">
                  <c:v>66</c:v>
                </c:pt>
                <c:pt idx="16">
                  <c:v>68</c:v>
                </c:pt>
                <c:pt idx="17">
                  <c:v>70</c:v>
                </c:pt>
                <c:pt idx="18">
                  <c:v>72</c:v>
                </c:pt>
                <c:pt idx="19">
                  <c:v>74</c:v>
                </c:pt>
                <c:pt idx="20">
                  <c:v>76</c:v>
                </c:pt>
                <c:pt idx="21">
                  <c:v>78</c:v>
                </c:pt>
                <c:pt idx="22">
                  <c:v>80</c:v>
                </c:pt>
                <c:pt idx="23">
                  <c:v>82</c:v>
                </c:pt>
                <c:pt idx="24">
                  <c:v>84</c:v>
                </c:pt>
                <c:pt idx="25">
                  <c:v>86</c:v>
                </c:pt>
                <c:pt idx="26">
                  <c:v>88</c:v>
                </c:pt>
                <c:pt idx="27">
                  <c:v>90</c:v>
                </c:pt>
                <c:pt idx="28">
                  <c:v>92</c:v>
                </c:pt>
                <c:pt idx="29">
                  <c:v>94</c:v>
                </c:pt>
                <c:pt idx="30">
                  <c:v>96</c:v>
                </c:pt>
                <c:pt idx="31">
                  <c:v>98</c:v>
                </c:pt>
                <c:pt idx="32">
                  <c:v>100</c:v>
                </c:pt>
                <c:pt idx="33">
                  <c:v>102</c:v>
                </c:pt>
                <c:pt idx="34">
                  <c:v>104</c:v>
                </c:pt>
                <c:pt idx="35">
                  <c:v>106</c:v>
                </c:pt>
                <c:pt idx="36">
                  <c:v>108</c:v>
                </c:pt>
                <c:pt idx="37">
                  <c:v>110</c:v>
                </c:pt>
                <c:pt idx="38">
                  <c:v>112</c:v>
                </c:pt>
                <c:pt idx="39">
                  <c:v>114</c:v>
                </c:pt>
                <c:pt idx="40">
                  <c:v>116</c:v>
                </c:pt>
                <c:pt idx="41">
                  <c:v>118</c:v>
                </c:pt>
                <c:pt idx="42">
                  <c:v>120</c:v>
                </c:pt>
                <c:pt idx="43">
                  <c:v>122</c:v>
                </c:pt>
                <c:pt idx="44">
                  <c:v>124</c:v>
                </c:pt>
                <c:pt idx="45">
                  <c:v>126</c:v>
                </c:pt>
                <c:pt idx="46">
                  <c:v>128</c:v>
                </c:pt>
                <c:pt idx="47">
                  <c:v>130</c:v>
                </c:pt>
                <c:pt idx="48">
                  <c:v>132</c:v>
                </c:pt>
                <c:pt idx="49">
                  <c:v>134</c:v>
                </c:pt>
                <c:pt idx="50">
                  <c:v>136</c:v>
                </c:pt>
                <c:pt idx="51">
                  <c:v>138</c:v>
                </c:pt>
                <c:pt idx="52">
                  <c:v>140</c:v>
                </c:pt>
                <c:pt idx="53">
                  <c:v>142</c:v>
                </c:pt>
                <c:pt idx="54">
                  <c:v>144</c:v>
                </c:pt>
                <c:pt idx="55">
                  <c:v>146</c:v>
                </c:pt>
                <c:pt idx="56">
                  <c:v>148</c:v>
                </c:pt>
                <c:pt idx="57">
                  <c:v>150</c:v>
                </c:pt>
                <c:pt idx="58">
                  <c:v>152</c:v>
                </c:pt>
                <c:pt idx="59">
                  <c:v>154</c:v>
                </c:pt>
                <c:pt idx="60">
                  <c:v>156</c:v>
                </c:pt>
                <c:pt idx="61">
                  <c:v>158</c:v>
                </c:pt>
                <c:pt idx="62">
                  <c:v>160</c:v>
                </c:pt>
                <c:pt idx="63">
                  <c:v>162</c:v>
                </c:pt>
                <c:pt idx="64">
                  <c:v>164</c:v>
                </c:pt>
              </c:numCache>
            </c:numRef>
          </c:xVal>
          <c:yVal>
            <c:numRef>
              <c:f>Normal!$B$4:$B$68</c:f>
              <c:numCache>
                <c:formatCode>General</c:formatCode>
                <c:ptCount val="65"/>
                <c:pt idx="0">
                  <c:v>2.9632884112517205E-6</c:v>
                </c:pt>
                <c:pt idx="1">
                  <c:v>5.1877475320245033E-6</c:v>
                </c:pt>
                <c:pt idx="2">
                  <c:v>8.9220150509923572E-6</c:v>
                </c:pt>
                <c:pt idx="3">
                  <c:v>1.5073922560245645E-5</c:v>
                </c:pt>
                <c:pt idx="4">
                  <c:v>2.5018934914508668E-5</c:v>
                </c:pt>
                <c:pt idx="5">
                  <c:v>4.0793462007584798E-5</c:v>
                </c:pt>
                <c:pt idx="6">
                  <c:v>6.5341864085024788E-5</c:v>
                </c:pt>
                <c:pt idx="7">
                  <c:v>1.0281859975274034E-4</c:v>
                </c:pt>
                <c:pt idx="8">
                  <c:v>1.5893921343098936E-4</c:v>
                </c:pt>
                <c:pt idx="9">
                  <c:v>2.4136241520128577E-4</c:v>
                </c:pt>
                <c:pt idx="10">
                  <c:v>3.6007041207962535E-4</c:v>
                </c:pt>
                <c:pt idx="11">
                  <c:v>5.2769677219866452E-4</c:v>
                </c:pt>
                <c:pt idx="12">
                  <c:v>7.597324015864961E-4</c:v>
                </c:pt>
                <c:pt idx="13">
                  <c:v>1.0745238742432661E-3</c:v>
                </c:pt>
                <c:pt idx="14">
                  <c:v>1.49296868632286E-3</c:v>
                </c:pt>
                <c:pt idx="15">
                  <c:v>2.0378139818590327E-3</c:v>
                </c:pt>
                <c:pt idx="16">
                  <c:v>2.732483736348146E-3</c:v>
                </c:pt>
                <c:pt idx="17">
                  <c:v>3.5993977675458709E-3</c:v>
                </c:pt>
                <c:pt idx="18">
                  <c:v>4.6578050713943445E-3</c:v>
                </c:pt>
                <c:pt idx="19">
                  <c:v>5.92123073937279E-3</c:v>
                </c:pt>
                <c:pt idx="20">
                  <c:v>7.3947223119637025E-3</c:v>
                </c:pt>
                <c:pt idx="21">
                  <c:v>9.072165494151874E-3</c:v>
                </c:pt>
                <c:pt idx="22">
                  <c:v>1.0934004978399576E-2</c:v>
                </c:pt>
                <c:pt idx="23">
                  <c:v>1.2945736998880863E-2</c:v>
                </c:pt>
                <c:pt idx="24">
                  <c:v>1.505752183114163E-2</c:v>
                </c:pt>
                <c:pt idx="25">
                  <c:v>1.7205188393549176E-2</c:v>
                </c:pt>
                <c:pt idx="26">
                  <c:v>1.9312770184098847E-2</c:v>
                </c:pt>
                <c:pt idx="27">
                  <c:v>2.129653370149015E-2</c:v>
                </c:pt>
                <c:pt idx="28">
                  <c:v>2.3070259545128195E-2</c:v>
                </c:pt>
                <c:pt idx="29">
                  <c:v>2.4551342686888224E-2</c:v>
                </c:pt>
                <c:pt idx="30">
                  <c:v>2.5667124973067602E-2</c:v>
                </c:pt>
                <c:pt idx="31">
                  <c:v>2.6360789392387847E-2</c:v>
                </c:pt>
                <c:pt idx="32">
                  <c:v>2.6596152026762181E-2</c:v>
                </c:pt>
                <c:pt idx="33">
                  <c:v>2.6360789392387847E-2</c:v>
                </c:pt>
                <c:pt idx="34">
                  <c:v>2.5667124973067602E-2</c:v>
                </c:pt>
                <c:pt idx="35">
                  <c:v>2.4551342686888224E-2</c:v>
                </c:pt>
                <c:pt idx="36">
                  <c:v>2.3070259545128195E-2</c:v>
                </c:pt>
                <c:pt idx="37">
                  <c:v>2.129653370149015E-2</c:v>
                </c:pt>
                <c:pt idx="38">
                  <c:v>1.9312770184098847E-2</c:v>
                </c:pt>
                <c:pt idx="39">
                  <c:v>1.7205188393549176E-2</c:v>
                </c:pt>
                <c:pt idx="40">
                  <c:v>1.505752183114163E-2</c:v>
                </c:pt>
                <c:pt idx="41">
                  <c:v>1.2945736998880863E-2</c:v>
                </c:pt>
                <c:pt idx="42">
                  <c:v>1.0934004978399576E-2</c:v>
                </c:pt>
                <c:pt idx="43">
                  <c:v>9.072165494151874E-3</c:v>
                </c:pt>
                <c:pt idx="44">
                  <c:v>7.3947223119637025E-3</c:v>
                </c:pt>
                <c:pt idx="45">
                  <c:v>5.92123073937279E-3</c:v>
                </c:pt>
                <c:pt idx="46">
                  <c:v>4.6578050713943445E-3</c:v>
                </c:pt>
                <c:pt idx="47">
                  <c:v>3.5993977675458709E-3</c:v>
                </c:pt>
                <c:pt idx="48">
                  <c:v>2.732483736348146E-3</c:v>
                </c:pt>
                <c:pt idx="49">
                  <c:v>2.0378139818590327E-3</c:v>
                </c:pt>
                <c:pt idx="50">
                  <c:v>1.49296868632286E-3</c:v>
                </c:pt>
                <c:pt idx="51">
                  <c:v>1.0745238742432661E-3</c:v>
                </c:pt>
                <c:pt idx="52">
                  <c:v>7.597324015864961E-4</c:v>
                </c:pt>
                <c:pt idx="53">
                  <c:v>5.2769677219866452E-4</c:v>
                </c:pt>
                <c:pt idx="54">
                  <c:v>3.6007041207962535E-4</c:v>
                </c:pt>
                <c:pt idx="55">
                  <c:v>2.4136241520128577E-4</c:v>
                </c:pt>
                <c:pt idx="56">
                  <c:v>1.5893921343098936E-4</c:v>
                </c:pt>
                <c:pt idx="57">
                  <c:v>1.0281859975274034E-4</c:v>
                </c:pt>
                <c:pt idx="58">
                  <c:v>6.5341864085024788E-5</c:v>
                </c:pt>
                <c:pt idx="59">
                  <c:v>4.0793462007584798E-5</c:v>
                </c:pt>
                <c:pt idx="60">
                  <c:v>2.5018934914508668E-5</c:v>
                </c:pt>
                <c:pt idx="61">
                  <c:v>1.5073922560245645E-5</c:v>
                </c:pt>
                <c:pt idx="62">
                  <c:v>8.9220150509923572E-6</c:v>
                </c:pt>
                <c:pt idx="63">
                  <c:v>5.1877475320245033E-6</c:v>
                </c:pt>
                <c:pt idx="64">
                  <c:v>2.9632884112517205E-6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53-4A5D-9BA2-FB01EB910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04008"/>
        <c:axId val="232504400"/>
      </c:scatterChart>
      <c:valAx>
        <c:axId val="23250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04400"/>
        <c:crosses val="autoZero"/>
        <c:crossBetween val="midCat"/>
      </c:valAx>
      <c:valAx>
        <c:axId val="2325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0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Exponential!$B$1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Exponential!$A$2:$A$151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Exponential!$B$2:$B$151</c:f>
              <c:numCache>
                <c:formatCode>General</c:formatCode>
                <c:ptCount val="150"/>
                <c:pt idx="0">
                  <c:v>1.9603973466135106E-2</c:v>
                </c:pt>
                <c:pt idx="1">
                  <c:v>1.9215788783046465E-2</c:v>
                </c:pt>
                <c:pt idx="2">
                  <c:v>1.8835290671684976E-2</c:v>
                </c:pt>
                <c:pt idx="3">
                  <c:v>1.8462326927732715E-2</c:v>
                </c:pt>
                <c:pt idx="4">
                  <c:v>1.809674836071919E-2</c:v>
                </c:pt>
                <c:pt idx="5">
                  <c:v>1.7738408734343149E-2</c:v>
                </c:pt>
                <c:pt idx="6">
                  <c:v>1.7387164707976119E-2</c:v>
                </c:pt>
                <c:pt idx="7">
                  <c:v>1.7042875779324226E-2</c:v>
                </c:pt>
                <c:pt idx="8">
                  <c:v>1.6705404228225439E-2</c:v>
                </c:pt>
                <c:pt idx="9">
                  <c:v>1.6374615061559638E-2</c:v>
                </c:pt>
                <c:pt idx="10">
                  <c:v>1.6050375959249571E-2</c:v>
                </c:pt>
                <c:pt idx="11">
                  <c:v>1.5732557221331069E-2</c:v>
                </c:pt>
                <c:pt idx="12">
                  <c:v>1.5421031716071325E-2</c:v>
                </c:pt>
                <c:pt idx="13">
                  <c:v>1.5115674829114511E-2</c:v>
                </c:pt>
                <c:pt idx="14">
                  <c:v>1.4816364413634358E-2</c:v>
                </c:pt>
                <c:pt idx="15">
                  <c:v>1.4522980741473819E-2</c:v>
                </c:pt>
                <c:pt idx="16">
                  <c:v>1.4235406455252193E-2</c:v>
                </c:pt>
                <c:pt idx="17">
                  <c:v>1.3953526521420621E-2</c:v>
                </c:pt>
                <c:pt idx="18">
                  <c:v>1.3677228184247117E-2</c:v>
                </c:pt>
                <c:pt idx="19">
                  <c:v>1.3406400920712786E-2</c:v>
                </c:pt>
                <c:pt idx="20">
                  <c:v>1.3140936396301135E-2</c:v>
                </c:pt>
                <c:pt idx="21">
                  <c:v>1.2880728421662829E-2</c:v>
                </c:pt>
                <c:pt idx="22">
                  <c:v>1.2625672910138519E-2</c:v>
                </c:pt>
                <c:pt idx="23">
                  <c:v>1.2375667836122817E-2</c:v>
                </c:pt>
                <c:pt idx="24">
                  <c:v>1.2130613194252668E-2</c:v>
                </c:pt>
                <c:pt idx="25">
                  <c:v>1.1890410959403888E-2</c:v>
                </c:pt>
                <c:pt idx="26">
                  <c:v>1.1654965047479792E-2</c:v>
                </c:pt>
                <c:pt idx="27">
                  <c:v>1.1424181276976298E-2</c:v>
                </c:pt>
                <c:pt idx="28">
                  <c:v>1.1197967331308041E-2</c:v>
                </c:pt>
                <c:pt idx="29">
                  <c:v>1.0976232721880528E-2</c:v>
                </c:pt>
                <c:pt idx="30">
                  <c:v>1.075888875189349E-2</c:v>
                </c:pt>
                <c:pt idx="31">
                  <c:v>1.0545848480860971E-2</c:v>
                </c:pt>
                <c:pt idx="32">
                  <c:v>1.0337026689833984E-2</c:v>
                </c:pt>
                <c:pt idx="33">
                  <c:v>1.0132339847311791E-2</c:v>
                </c:pt>
                <c:pt idx="34">
                  <c:v>9.9317060758281894E-3</c:v>
                </c:pt>
                <c:pt idx="35">
                  <c:v>9.7350451191994345E-3</c:v>
                </c:pt>
                <c:pt idx="36">
                  <c:v>9.5422783104206887E-3</c:v>
                </c:pt>
                <c:pt idx="37">
                  <c:v>9.3533285401981841E-3</c:v>
                </c:pt>
                <c:pt idx="38">
                  <c:v>9.1681202261044703E-3</c:v>
                </c:pt>
                <c:pt idx="39">
                  <c:v>8.9865792823444323E-3</c:v>
                </c:pt>
                <c:pt idx="40">
                  <c:v>8.8086330901199859E-3</c:v>
                </c:pt>
                <c:pt idx="41">
                  <c:v>8.6342104685815952E-3</c:v>
                </c:pt>
                <c:pt idx="42">
                  <c:v>8.4632416463549763E-3</c:v>
                </c:pt>
                <c:pt idx="43">
                  <c:v>8.2956582336316271E-3</c:v>
                </c:pt>
                <c:pt idx="44">
                  <c:v>8.1313931948119832E-3</c:v>
                </c:pt>
                <c:pt idx="45">
                  <c:v>7.9703808216902827E-3</c:v>
                </c:pt>
                <c:pt idx="46">
                  <c:v>7.8125567071704212E-3</c:v>
                </c:pt>
                <c:pt idx="47">
                  <c:v>7.6578577195022413E-3</c:v>
                </c:pt>
                <c:pt idx="48">
                  <c:v>7.5062219770279919E-3</c:v>
                </c:pt>
                <c:pt idx="49">
                  <c:v>7.3575888234288468E-3</c:v>
                </c:pt>
                <c:pt idx="50">
                  <c:v>7.2118988034615659E-3</c:v>
                </c:pt>
                <c:pt idx="51">
                  <c:v>7.0690936391756033E-3</c:v>
                </c:pt>
                <c:pt idx="52">
                  <c:v>6.9291162066011484E-3</c:v>
                </c:pt>
                <c:pt idx="53">
                  <c:v>6.7919105128987824E-3</c:v>
                </c:pt>
                <c:pt idx="54">
                  <c:v>6.6574216739615916E-3</c:v>
                </c:pt>
                <c:pt idx="55">
                  <c:v>6.5255958924607897E-3</c:v>
                </c:pt>
                <c:pt idx="56">
                  <c:v>6.396380436326077E-3</c:v>
                </c:pt>
                <c:pt idx="57">
                  <c:v>6.269723617652107E-3</c:v>
                </c:pt>
                <c:pt idx="58">
                  <c:v>6.1455747720226255E-3</c:v>
                </c:pt>
                <c:pt idx="59">
                  <c:v>6.0238842382440427E-3</c:v>
                </c:pt>
                <c:pt idx="60">
                  <c:v>5.9046033384802842E-3</c:v>
                </c:pt>
                <c:pt idx="61">
                  <c:v>5.7876843587810122E-3</c:v>
                </c:pt>
                <c:pt idx="62">
                  <c:v>5.6730805299954083E-3</c:v>
                </c:pt>
                <c:pt idx="63">
                  <c:v>5.5607460090638825E-3</c:v>
                </c:pt>
                <c:pt idx="64">
                  <c:v>5.4506358606802516E-3</c:v>
                </c:pt>
                <c:pt idx="65">
                  <c:v>5.3427060393170071E-3</c:v>
                </c:pt>
                <c:pt idx="66">
                  <c:v>5.23691337160652E-3</c:v>
                </c:pt>
                <c:pt idx="67">
                  <c:v>5.1332155390711176E-3</c:v>
                </c:pt>
                <c:pt idx="68">
                  <c:v>5.0315710611951291E-3</c:v>
                </c:pt>
                <c:pt idx="69">
                  <c:v>4.931939278832129E-3</c:v>
                </c:pt>
                <c:pt idx="70">
                  <c:v>4.834280337940729E-3</c:v>
                </c:pt>
                <c:pt idx="71">
                  <c:v>4.7385551736424357E-3</c:v>
                </c:pt>
                <c:pt idx="72">
                  <c:v>4.644725494595177E-3</c:v>
                </c:pt>
                <c:pt idx="73">
                  <c:v>4.5527537676762547E-3</c:v>
                </c:pt>
                <c:pt idx="74">
                  <c:v>4.4626032029685967E-3</c:v>
                </c:pt>
                <c:pt idx="75">
                  <c:v>4.3742377390442949E-3</c:v>
                </c:pt>
                <c:pt idx="76">
                  <c:v>4.2876220285395592E-3</c:v>
                </c:pt>
                <c:pt idx="77">
                  <c:v>4.2027214240152946E-3</c:v>
                </c:pt>
                <c:pt idx="78">
                  <c:v>4.1195019640976691E-3</c:v>
                </c:pt>
                <c:pt idx="79">
                  <c:v>4.0379303598931078E-3</c:v>
                </c:pt>
                <c:pt idx="80">
                  <c:v>3.957973981672293E-3</c:v>
                </c:pt>
                <c:pt idx="81">
                  <c:v>3.8796008458178376E-3</c:v>
                </c:pt>
                <c:pt idx="82">
                  <c:v>3.80277960203041E-3</c:v>
                </c:pt>
                <c:pt idx="83">
                  <c:v>3.7274795207881996E-3</c:v>
                </c:pt>
                <c:pt idx="84">
                  <c:v>3.6536704810546934E-3</c:v>
                </c:pt>
                <c:pt idx="85">
                  <c:v>3.5813229582298644E-3</c:v>
                </c:pt>
                <c:pt idx="86">
                  <c:v>3.5104080123399372E-3</c:v>
                </c:pt>
                <c:pt idx="87">
                  <c:v>3.4408972764610108E-3</c:v>
                </c:pt>
                <c:pt idx="88">
                  <c:v>3.3727629453719102E-3</c:v>
                </c:pt>
                <c:pt idx="89">
                  <c:v>3.3059777644317309E-3</c:v>
                </c:pt>
                <c:pt idx="90">
                  <c:v>3.2405150186776148E-3</c:v>
                </c:pt>
                <c:pt idx="91">
                  <c:v>3.1763485221384135E-3</c:v>
                </c:pt>
                <c:pt idx="92">
                  <c:v>3.1134526073599463E-3</c:v>
                </c:pt>
                <c:pt idx="93">
                  <c:v>3.0518021151376773E-3</c:v>
                </c:pt>
                <c:pt idx="94">
                  <c:v>2.991372384452701E-3</c:v>
                </c:pt>
                <c:pt idx="95">
                  <c:v>2.9321392426070033E-3</c:v>
                </c:pt>
                <c:pt idx="96">
                  <c:v>2.8740789955540584E-3</c:v>
                </c:pt>
                <c:pt idx="97">
                  <c:v>2.8171684184209E-3</c:v>
                </c:pt>
                <c:pt idx="98">
                  <c:v>2.7613847462178566E-3</c:v>
                </c:pt>
                <c:pt idx="99">
                  <c:v>2.7067056647322543E-3</c:v>
                </c:pt>
                <c:pt idx="100">
                  <c:v>2.6531093016024343E-3</c:v>
                </c:pt>
                <c:pt idx="101">
                  <c:v>2.6005742175685184E-3</c:v>
                </c:pt>
                <c:pt idx="102">
                  <c:v>2.5490793978964151E-3</c:v>
                </c:pt>
                <c:pt idx="103">
                  <c:v>2.4986042439716482E-3</c:v>
                </c:pt>
                <c:pt idx="104">
                  <c:v>2.449128565059638E-3</c:v>
                </c:pt>
                <c:pt idx="105">
                  <c:v>2.4006325702291345E-3</c:v>
                </c:pt>
                <c:pt idx="106">
                  <c:v>2.3530968604355837E-3</c:v>
                </c:pt>
                <c:pt idx="107">
                  <c:v>2.3065024207612503E-3</c:v>
                </c:pt>
                <c:pt idx="108">
                  <c:v>2.2608306128089968E-3</c:v>
                </c:pt>
                <c:pt idx="109">
                  <c:v>2.2160631672466773E-3</c:v>
                </c:pt>
                <c:pt idx="110">
                  <c:v>2.1721821764991594E-3</c:v>
                </c:pt>
                <c:pt idx="111">
                  <c:v>2.1291700875850561E-3</c:v>
                </c:pt>
                <c:pt idx="112">
                  <c:v>2.0870096950952998E-3</c:v>
                </c:pt>
                <c:pt idx="113">
                  <c:v>2.0456841343107486E-3</c:v>
                </c:pt>
                <c:pt idx="114">
                  <c:v>2.005176874456074E-3</c:v>
                </c:pt>
                <c:pt idx="115">
                  <c:v>1.9654717120872311E-3</c:v>
                </c:pt>
                <c:pt idx="116">
                  <c:v>1.9265527646098607E-3</c:v>
                </c:pt>
                <c:pt idx="117">
                  <c:v>1.8884044639260469E-3</c:v>
                </c:pt>
                <c:pt idx="118">
                  <c:v>1.8510115502068658E-3</c:v>
                </c:pt>
                <c:pt idx="119">
                  <c:v>1.8143590657882503E-3</c:v>
                </c:pt>
                <c:pt idx="120">
                  <c:v>1.7784323491877268E-3</c:v>
                </c:pt>
                <c:pt idx="121">
                  <c:v>1.7432170292396259E-3</c:v>
                </c:pt>
                <c:pt idx="122">
                  <c:v>1.7086990193464248E-3</c:v>
                </c:pt>
                <c:pt idx="123">
                  <c:v>1.6748645118439193E-3</c:v>
                </c:pt>
                <c:pt idx="124">
                  <c:v>1.6416999724779761E-3</c:v>
                </c:pt>
                <c:pt idx="125">
                  <c:v>1.6091921349906488E-3</c:v>
                </c:pt>
                <c:pt idx="126">
                  <c:v>1.577327995813499E-3</c:v>
                </c:pt>
                <c:pt idx="127">
                  <c:v>1.5460948088659948E-3</c:v>
                </c:pt>
                <c:pt idx="128">
                  <c:v>1.5154800804569096E-3</c:v>
                </c:pt>
                <c:pt idx="129">
                  <c:v>1.4854715642866776E-3</c:v>
                </c:pt>
                <c:pt idx="130">
                  <c:v>1.4560572565487117E-3</c:v>
                </c:pt>
                <c:pt idx="131">
                  <c:v>1.427225391127721E-3</c:v>
                </c:pt>
                <c:pt idx="132">
                  <c:v>1.3989644348931071E-3</c:v>
                </c:pt>
                <c:pt idx="133">
                  <c:v>1.3712630830855584E-3</c:v>
                </c:pt>
                <c:pt idx="134">
                  <c:v>1.3441102547949951E-3</c:v>
                </c:pt>
                <c:pt idx="135">
                  <c:v>1.3174950885280589E-3</c:v>
                </c:pt>
                <c:pt idx="136">
                  <c:v>1.2914069378633694E-3</c:v>
                </c:pt>
                <c:pt idx="137">
                  <c:v>1.265835367192814E-3</c:v>
                </c:pt>
                <c:pt idx="138">
                  <c:v>1.2407701475471659E-3</c:v>
                </c:pt>
                <c:pt idx="139">
                  <c:v>1.2162012525043591E-3</c:v>
                </c:pt>
                <c:pt idx="140">
                  <c:v>1.1921188541787874E-3</c:v>
                </c:pt>
                <c:pt idx="141">
                  <c:v>1.1685133192900167E-3</c:v>
                </c:pt>
                <c:pt idx="142">
                  <c:v>1.1453752053093471E-3</c:v>
                </c:pt>
                <c:pt idx="143">
                  <c:v>1.1226952566826746E-3</c:v>
                </c:pt>
                <c:pt idx="144">
                  <c:v>1.1004644011281446E-3</c:v>
                </c:pt>
                <c:pt idx="145">
                  <c:v>1.0786737460071205E-3</c:v>
                </c:pt>
                <c:pt idx="146">
                  <c:v>1.0573145747670074E-3</c:v>
                </c:pt>
                <c:pt idx="147">
                  <c:v>1.0363783434545167E-3</c:v>
                </c:pt>
                <c:pt idx="148">
                  <c:v>1.01585667729797E-3</c:v>
                </c:pt>
                <c:pt idx="149">
                  <c:v>9.95741367357279E-4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1F-41C9-821C-EDE4E03BB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872224"/>
        <c:axId val="242872616"/>
      </c:scatterChart>
      <c:valAx>
        <c:axId val="2428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72616"/>
        <c:crosses val="autoZero"/>
        <c:crossBetween val="midCat"/>
      </c:valAx>
      <c:valAx>
        <c:axId val="242872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7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8670D05B-2542-41B2-BC91-5292AD53B9B2}">
          <cx:tx>
            <cx:txData>
              <cx:f>_xlchart.v1.0</cx:f>
              <cx:v>Hourly Demand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210824</xdr:colOff>
      <xdr:row>2</xdr:row>
      <xdr:rowOff>110490</xdr:rowOff>
    </xdr:from>
    <xdr:to>
      <xdr:col>8</xdr:col>
      <xdr:colOff>302264</xdr:colOff>
      <xdr:row>17</xdr:row>
      <xdr:rowOff>110490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58424</xdr:colOff>
      <xdr:row>0</xdr:row>
      <xdr:rowOff>196850</xdr:rowOff>
    </xdr:from>
    <xdr:to>
      <xdr:col>9</xdr:col>
      <xdr:colOff>149864</xdr:colOff>
      <xdr:row>15</xdr:row>
      <xdr:rowOff>181610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328612</xdr:colOff>
      <xdr:row>1</xdr:row>
      <xdr:rowOff>38100</xdr:rowOff>
    </xdr:from>
    <xdr:to>
      <xdr:col>10</xdr:col>
      <xdr:colOff>23812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342418</xdr:colOff>
      <xdr:row>17</xdr:row>
      <xdr:rowOff>14468</xdr:rowOff>
    </xdr:from>
    <xdr:to>
      <xdr:col>10</xdr:col>
      <xdr:colOff>37618</xdr:colOff>
      <xdr:row>31</xdr:row>
      <xdr:rowOff>90667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17045</xdr:colOff>
      <xdr:row>2</xdr:row>
      <xdr:rowOff>24397</xdr:rowOff>
    </xdr:from>
    <xdr:to>
      <xdr:col>10</xdr:col>
      <xdr:colOff>170238</xdr:colOff>
      <xdr:row>16</xdr:row>
      <xdr:rowOff>2088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43960</xdr:colOff>
      <xdr:row>2</xdr:row>
      <xdr:rowOff>43961</xdr:rowOff>
    </xdr:from>
    <xdr:to>
      <xdr:col>8</xdr:col>
      <xdr:colOff>96713</xdr:colOff>
      <xdr:row>15</xdr:row>
      <xdr:rowOff>187812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160092</xdr:colOff>
      <xdr:row>0</xdr:row>
      <xdr:rowOff>114298</xdr:rowOff>
    </xdr:from>
    <xdr:to>
      <xdr:col>13</xdr:col>
      <xdr:colOff>329710</xdr:colOff>
      <xdr:row>16</xdr:row>
      <xdr:rowOff>131883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73086</xdr:colOff>
      <xdr:row>2</xdr:row>
      <xdr:rowOff>34912</xdr:rowOff>
    </xdr:from>
    <xdr:ext cx="1193923" cy="399201"/>
    <xdr:pic>
      <xdr:nvPicPr>
        <xdr:cNvPr id="2" name="Picture 1">
          <a:extLst>
            <a:ext uri="{FF2B5EF4-FFF2-40B4-BE49-F238E27FC236}">
              <a16:creationId xmlns:a16="http://schemas.microsoft.com/office/drawing/2014/main" id="{97BFB773-8658-452B-963F-D2AC2B7A7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5340" y="398327"/>
          <a:ext cx="1193923" cy="399201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11</xdr:col>
      <xdr:colOff>17318</xdr:colOff>
      <xdr:row>16</xdr:row>
      <xdr:rowOff>133610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7382" y="183573"/>
          <a:ext cx="4502727" cy="288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byjus.com/maths/covariance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byjus.com/correlation-coefficient-formula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99" zoomScaleNormal="99" workbookViewId="0">
      <selection activeCell="K29" sqref="K29"/>
    </sheetView>
  </sheetViews>
  <sheetFormatPr defaultRowHeight="14.4" x14ac:dyDescent="0.55000000000000004"/>
  <cols>
    <col min="1" max="1" width="13.83984375" bestFit="1" customWidth="1"/>
  </cols>
  <sheetData>
    <row r="1" spans="1:4" x14ac:dyDescent="0.55000000000000004">
      <c r="A1" s="1" t="s">
        <v>0</v>
      </c>
    </row>
    <row r="2" spans="1:4" x14ac:dyDescent="0.55000000000000004">
      <c r="A2">
        <v>23</v>
      </c>
      <c r="C2" s="1" t="s">
        <v>1</v>
      </c>
      <c r="D2">
        <f>AVERAGE(A2:A12)</f>
        <v>29.454545454545453</v>
      </c>
    </row>
    <row r="3" spans="1:4" x14ac:dyDescent="0.55000000000000004">
      <c r="A3">
        <v>38</v>
      </c>
    </row>
    <row r="4" spans="1:4" x14ac:dyDescent="0.55000000000000004">
      <c r="A4">
        <v>29</v>
      </c>
      <c r="C4" s="1" t="s">
        <v>2</v>
      </c>
      <c r="D4">
        <f>MEDIAN(A2:A12)</f>
        <v>28</v>
      </c>
    </row>
    <row r="5" spans="1:4" x14ac:dyDescent="0.55000000000000004">
      <c r="A5">
        <v>28</v>
      </c>
    </row>
    <row r="6" spans="1:4" x14ac:dyDescent="0.55000000000000004">
      <c r="A6">
        <v>30</v>
      </c>
      <c r="C6" s="1" t="s">
        <v>3</v>
      </c>
      <c r="D6">
        <f>MODE(A2:A12)</f>
        <v>28</v>
      </c>
    </row>
    <row r="7" spans="1:4" x14ac:dyDescent="0.55000000000000004">
      <c r="A7">
        <v>28</v>
      </c>
    </row>
    <row r="8" spans="1:4" x14ac:dyDescent="0.55000000000000004">
      <c r="A8">
        <v>29</v>
      </c>
      <c r="C8" s="1" t="s">
        <v>4</v>
      </c>
      <c r="D8">
        <f>VAR(A2:A12)</f>
        <v>19.072727272727207</v>
      </c>
    </row>
    <row r="9" spans="1:4" x14ac:dyDescent="0.55000000000000004">
      <c r="A9">
        <v>27</v>
      </c>
    </row>
    <row r="10" spans="1:4" x14ac:dyDescent="0.55000000000000004">
      <c r="A10">
        <v>27</v>
      </c>
    </row>
    <row r="11" spans="1:4" x14ac:dyDescent="0.55000000000000004">
      <c r="A11">
        <v>28</v>
      </c>
    </row>
    <row r="12" spans="1:4" x14ac:dyDescent="0.55000000000000004">
      <c r="A12">
        <v>37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150" zoomScaleNormal="150" workbookViewId="0">
      <selection activeCell="D17" sqref="D17"/>
    </sheetView>
  </sheetViews>
  <sheetFormatPr defaultRowHeight="14.4" x14ac:dyDescent="0.55000000000000004"/>
  <cols>
    <col min="1" max="1" width="10.83984375" bestFit="1" customWidth="1"/>
    <col min="2" max="2" width="10.41796875" bestFit="1" customWidth="1"/>
    <col min="3" max="3" width="16.15625" bestFit="1" customWidth="1"/>
    <col min="4" max="4" width="24.41796875" bestFit="1" customWidth="1"/>
  </cols>
  <sheetData>
    <row r="1" spans="1:4" x14ac:dyDescent="0.55000000000000004">
      <c r="A1" s="5" t="s">
        <v>62</v>
      </c>
      <c r="B1" s="5" t="s">
        <v>61</v>
      </c>
      <c r="C1" s="5" t="s">
        <v>60</v>
      </c>
      <c r="D1" s="5" t="s">
        <v>59</v>
      </c>
    </row>
    <row r="2" spans="1:4" x14ac:dyDescent="0.55000000000000004">
      <c r="A2" t="s">
        <v>58</v>
      </c>
      <c r="B2" s="2">
        <v>4969</v>
      </c>
      <c r="C2" s="13">
        <f>AVERAGE($B$2:B2)</f>
        <v>4969</v>
      </c>
    </row>
    <row r="3" spans="1:4" x14ac:dyDescent="0.55000000000000004">
      <c r="A3" t="s">
        <v>57</v>
      </c>
      <c r="B3" s="2">
        <v>5705</v>
      </c>
      <c r="C3" s="13">
        <f>AVERAGE($B$2:B3)</f>
        <v>5337</v>
      </c>
    </row>
    <row r="4" spans="1:4" x14ac:dyDescent="0.55000000000000004">
      <c r="A4" t="s">
        <v>56</v>
      </c>
      <c r="B4" s="2">
        <v>9721</v>
      </c>
      <c r="C4" s="13">
        <f>AVERAGE($B$2:B4)</f>
        <v>6798.333333333333</v>
      </c>
      <c r="D4" s="13">
        <f>AVERAGE(B2:B4)</f>
        <v>6798.333333333333</v>
      </c>
    </row>
    <row r="5" spans="1:4" x14ac:dyDescent="0.55000000000000004">
      <c r="A5" t="s">
        <v>55</v>
      </c>
      <c r="B5" s="2">
        <v>6481</v>
      </c>
      <c r="C5" s="13">
        <f>AVERAGE($B$2:B5)</f>
        <v>6719</v>
      </c>
      <c r="D5" s="13">
        <f t="shared" ref="D5:D13" si="0">AVERAGE(B3:B5)</f>
        <v>7302.333333333333</v>
      </c>
    </row>
    <row r="6" spans="1:4" x14ac:dyDescent="0.55000000000000004">
      <c r="A6" t="s">
        <v>54</v>
      </c>
      <c r="B6" s="2">
        <v>5311</v>
      </c>
      <c r="C6" s="13">
        <f>AVERAGE($B$2:B6)</f>
        <v>6437.4</v>
      </c>
      <c r="D6" s="13">
        <f t="shared" si="0"/>
        <v>7171</v>
      </c>
    </row>
    <row r="7" spans="1:4" x14ac:dyDescent="0.55000000000000004">
      <c r="A7" t="s">
        <v>53</v>
      </c>
      <c r="B7" s="2">
        <v>6987</v>
      </c>
      <c r="C7" s="13">
        <f>AVERAGE($B$2:B7)</f>
        <v>6529</v>
      </c>
      <c r="D7" s="13">
        <f t="shared" si="0"/>
        <v>6259.666666666667</v>
      </c>
    </row>
    <row r="8" spans="1:4" x14ac:dyDescent="0.55000000000000004">
      <c r="A8" t="s">
        <v>52</v>
      </c>
      <c r="B8" s="2">
        <v>8435</v>
      </c>
      <c r="C8" s="13">
        <f>AVERAGE($B$2:B8)</f>
        <v>6801.2857142857147</v>
      </c>
      <c r="D8" s="13">
        <f t="shared" si="0"/>
        <v>6911</v>
      </c>
    </row>
    <row r="9" spans="1:4" x14ac:dyDescent="0.55000000000000004">
      <c r="A9" t="s">
        <v>51</v>
      </c>
      <c r="B9" s="2">
        <v>3443</v>
      </c>
      <c r="C9" s="13">
        <f>AVERAGE($B$2:B9)</f>
        <v>6381.5</v>
      </c>
      <c r="D9" s="13">
        <f t="shared" si="0"/>
        <v>6288.333333333333</v>
      </c>
    </row>
    <row r="10" spans="1:4" x14ac:dyDescent="0.55000000000000004">
      <c r="A10" t="s">
        <v>50</v>
      </c>
      <c r="B10" s="2">
        <v>3859</v>
      </c>
      <c r="C10" s="13">
        <f>AVERAGE($B$2:B10)</f>
        <v>6101.2222222222226</v>
      </c>
      <c r="D10" s="13">
        <f t="shared" si="0"/>
        <v>5245.666666666667</v>
      </c>
    </row>
    <row r="11" spans="1:4" x14ac:dyDescent="0.55000000000000004">
      <c r="A11" t="s">
        <v>49</v>
      </c>
      <c r="B11" s="2">
        <v>4835</v>
      </c>
      <c r="C11" s="13">
        <f>AVERAGE($B$2:B11)</f>
        <v>5974.6</v>
      </c>
      <c r="D11" s="13">
        <f t="shared" si="0"/>
        <v>4045.6666666666665</v>
      </c>
    </row>
    <row r="12" spans="1:4" x14ac:dyDescent="0.55000000000000004">
      <c r="A12" t="s">
        <v>48</v>
      </c>
      <c r="B12" s="2">
        <v>9139</v>
      </c>
      <c r="C12" s="13">
        <f>AVERAGE($B$2:B12)</f>
        <v>6262.272727272727</v>
      </c>
      <c r="D12" s="13">
        <f t="shared" si="0"/>
        <v>5944.333333333333</v>
      </c>
    </row>
    <row r="13" spans="1:4" x14ac:dyDescent="0.55000000000000004">
      <c r="A13" t="s">
        <v>47</v>
      </c>
      <c r="B13" s="2">
        <v>9928</v>
      </c>
      <c r="C13" s="13">
        <f>AVERAGE($B$2:B13)</f>
        <v>6567.75</v>
      </c>
      <c r="D13" s="13">
        <f t="shared" si="0"/>
        <v>7967.333333333333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zoomScale="79" zoomScaleNormal="79" workbookViewId="0">
      <selection activeCell="C2" sqref="C2"/>
    </sheetView>
  </sheetViews>
  <sheetFormatPr defaultRowHeight="14.4" x14ac:dyDescent="0.55000000000000004"/>
  <cols>
    <col min="1" max="1" width="18.15625" bestFit="1" customWidth="1"/>
    <col min="2" max="2" width="12" bestFit="1" customWidth="1"/>
    <col min="4" max="4" width="22.578125" bestFit="1" customWidth="1"/>
    <col min="5" max="5" width="12.68359375" customWidth="1"/>
    <col min="7" max="7" width="19.26171875" bestFit="1" customWidth="1"/>
  </cols>
  <sheetData>
    <row r="1" spans="1:8" x14ac:dyDescent="0.55000000000000004">
      <c r="A1" s="1" t="s">
        <v>1</v>
      </c>
      <c r="B1">
        <v>100</v>
      </c>
      <c r="C1" s="15">
        <f>AVERAGE(A4:A68)</f>
        <v>100</v>
      </c>
      <c r="D1" s="1" t="s">
        <v>67</v>
      </c>
      <c r="E1" s="15">
        <f>_xlfn.NORM.DIST(84,B1,B2,FALSE)</f>
        <v>1.505752183114163E-2</v>
      </c>
      <c r="G1" s="14" t="s">
        <v>66</v>
      </c>
      <c r="H1" s="15">
        <f>_xlfn.NORM.INV(0.71,B1,B2)</f>
        <v>108.30077079333509</v>
      </c>
    </row>
    <row r="2" spans="1:8" x14ac:dyDescent="0.55000000000000004">
      <c r="A2" s="1" t="s">
        <v>65</v>
      </c>
      <c r="B2">
        <v>15</v>
      </c>
      <c r="D2" s="1" t="s">
        <v>64</v>
      </c>
      <c r="E2" s="15">
        <f>_xlfn.NORM.DIST(84,B1,B2,TRUE)</f>
        <v>0.14306119219550908</v>
      </c>
      <c r="G2" s="14" t="s">
        <v>63</v>
      </c>
      <c r="H2" s="15">
        <f>_xlfn.NORM.INV(0.85,B1,B2)</f>
        <v>115.54650084240684</v>
      </c>
    </row>
    <row r="4" spans="1:8" x14ac:dyDescent="0.55000000000000004">
      <c r="A4">
        <v>36</v>
      </c>
      <c r="B4" s="15">
        <f>_xlfn.NORM.DIST(A4,$B$1,$B$2,FALSE)</f>
        <v>2.9632884112517205E-6</v>
      </c>
    </row>
    <row r="5" spans="1:8" x14ac:dyDescent="0.55000000000000004">
      <c r="A5">
        <v>38</v>
      </c>
      <c r="B5" s="15">
        <f t="shared" ref="B5:B68" si="0">_xlfn.NORM.DIST(A5,$B$1,$B$2,FALSE)</f>
        <v>5.1877475320245033E-6</v>
      </c>
    </row>
    <row r="6" spans="1:8" x14ac:dyDescent="0.55000000000000004">
      <c r="A6">
        <v>40</v>
      </c>
      <c r="B6" s="15">
        <f t="shared" si="0"/>
        <v>8.9220150509923572E-6</v>
      </c>
    </row>
    <row r="7" spans="1:8" x14ac:dyDescent="0.55000000000000004">
      <c r="A7">
        <v>42</v>
      </c>
      <c r="B7" s="15">
        <f t="shared" si="0"/>
        <v>1.5073922560245645E-5</v>
      </c>
    </row>
    <row r="8" spans="1:8" x14ac:dyDescent="0.55000000000000004">
      <c r="A8">
        <v>44</v>
      </c>
      <c r="B8" s="15">
        <f t="shared" si="0"/>
        <v>2.5018934914508668E-5</v>
      </c>
    </row>
    <row r="9" spans="1:8" x14ac:dyDescent="0.55000000000000004">
      <c r="A9">
        <v>46</v>
      </c>
      <c r="B9" s="15">
        <f t="shared" si="0"/>
        <v>4.0793462007584798E-5</v>
      </c>
    </row>
    <row r="10" spans="1:8" x14ac:dyDescent="0.55000000000000004">
      <c r="A10">
        <v>48</v>
      </c>
      <c r="B10" s="15">
        <f t="shared" si="0"/>
        <v>6.5341864085024788E-5</v>
      </c>
    </row>
    <row r="11" spans="1:8" x14ac:dyDescent="0.55000000000000004">
      <c r="A11">
        <v>50</v>
      </c>
      <c r="B11" s="15">
        <f t="shared" si="0"/>
        <v>1.0281859975274034E-4</v>
      </c>
    </row>
    <row r="12" spans="1:8" x14ac:dyDescent="0.55000000000000004">
      <c r="A12">
        <v>52</v>
      </c>
      <c r="B12" s="15">
        <f t="shared" si="0"/>
        <v>1.5893921343098936E-4</v>
      </c>
    </row>
    <row r="13" spans="1:8" x14ac:dyDescent="0.55000000000000004">
      <c r="A13">
        <v>54</v>
      </c>
      <c r="B13" s="15">
        <f t="shared" si="0"/>
        <v>2.4136241520128577E-4</v>
      </c>
    </row>
    <row r="14" spans="1:8" x14ac:dyDescent="0.55000000000000004">
      <c r="A14">
        <v>56</v>
      </c>
      <c r="B14" s="15">
        <f t="shared" si="0"/>
        <v>3.6007041207962535E-4</v>
      </c>
    </row>
    <row r="15" spans="1:8" x14ac:dyDescent="0.55000000000000004">
      <c r="A15">
        <v>58</v>
      </c>
      <c r="B15" s="15">
        <f t="shared" si="0"/>
        <v>5.2769677219866452E-4</v>
      </c>
    </row>
    <row r="16" spans="1:8" x14ac:dyDescent="0.55000000000000004">
      <c r="A16">
        <v>60</v>
      </c>
      <c r="B16" s="15">
        <f t="shared" si="0"/>
        <v>7.597324015864961E-4</v>
      </c>
    </row>
    <row r="17" spans="1:2" x14ac:dyDescent="0.55000000000000004">
      <c r="A17">
        <v>62</v>
      </c>
      <c r="B17" s="15">
        <f t="shared" si="0"/>
        <v>1.0745238742432661E-3</v>
      </c>
    </row>
    <row r="18" spans="1:2" x14ac:dyDescent="0.55000000000000004">
      <c r="A18">
        <v>64</v>
      </c>
      <c r="B18" s="15">
        <f t="shared" si="0"/>
        <v>1.49296868632286E-3</v>
      </c>
    </row>
    <row r="19" spans="1:2" x14ac:dyDescent="0.55000000000000004">
      <c r="A19">
        <v>66</v>
      </c>
      <c r="B19" s="15">
        <f t="shared" si="0"/>
        <v>2.0378139818590327E-3</v>
      </c>
    </row>
    <row r="20" spans="1:2" x14ac:dyDescent="0.55000000000000004">
      <c r="A20">
        <v>68</v>
      </c>
      <c r="B20" s="15">
        <f t="shared" si="0"/>
        <v>2.732483736348146E-3</v>
      </c>
    </row>
    <row r="21" spans="1:2" x14ac:dyDescent="0.55000000000000004">
      <c r="A21">
        <v>70</v>
      </c>
      <c r="B21" s="15">
        <f t="shared" si="0"/>
        <v>3.5993977675458709E-3</v>
      </c>
    </row>
    <row r="22" spans="1:2" x14ac:dyDescent="0.55000000000000004">
      <c r="A22">
        <v>72</v>
      </c>
      <c r="B22" s="15">
        <f t="shared" si="0"/>
        <v>4.6578050713943445E-3</v>
      </c>
    </row>
    <row r="23" spans="1:2" x14ac:dyDescent="0.55000000000000004">
      <c r="A23">
        <v>74</v>
      </c>
      <c r="B23" s="15">
        <f t="shared" si="0"/>
        <v>5.92123073937279E-3</v>
      </c>
    </row>
    <row r="24" spans="1:2" x14ac:dyDescent="0.55000000000000004">
      <c r="A24">
        <v>76</v>
      </c>
      <c r="B24" s="15">
        <f t="shared" si="0"/>
        <v>7.3947223119637025E-3</v>
      </c>
    </row>
    <row r="25" spans="1:2" x14ac:dyDescent="0.55000000000000004">
      <c r="A25">
        <v>78</v>
      </c>
      <c r="B25" s="15">
        <f t="shared" si="0"/>
        <v>9.072165494151874E-3</v>
      </c>
    </row>
    <row r="26" spans="1:2" x14ac:dyDescent="0.55000000000000004">
      <c r="A26">
        <v>80</v>
      </c>
      <c r="B26" s="15">
        <f t="shared" si="0"/>
        <v>1.0934004978399576E-2</v>
      </c>
    </row>
    <row r="27" spans="1:2" x14ac:dyDescent="0.55000000000000004">
      <c r="A27">
        <v>82</v>
      </c>
      <c r="B27" s="15">
        <f t="shared" si="0"/>
        <v>1.2945736998880863E-2</v>
      </c>
    </row>
    <row r="28" spans="1:2" x14ac:dyDescent="0.55000000000000004">
      <c r="A28">
        <v>84</v>
      </c>
      <c r="B28" s="15">
        <f t="shared" si="0"/>
        <v>1.505752183114163E-2</v>
      </c>
    </row>
    <row r="29" spans="1:2" x14ac:dyDescent="0.55000000000000004">
      <c r="A29">
        <v>86</v>
      </c>
      <c r="B29" s="15">
        <f t="shared" si="0"/>
        <v>1.7205188393549176E-2</v>
      </c>
    </row>
    <row r="30" spans="1:2" x14ac:dyDescent="0.55000000000000004">
      <c r="A30">
        <v>88</v>
      </c>
      <c r="B30" s="15">
        <f t="shared" si="0"/>
        <v>1.9312770184098847E-2</v>
      </c>
    </row>
    <row r="31" spans="1:2" x14ac:dyDescent="0.55000000000000004">
      <c r="A31">
        <v>90</v>
      </c>
      <c r="B31" s="15">
        <f t="shared" si="0"/>
        <v>2.129653370149015E-2</v>
      </c>
    </row>
    <row r="32" spans="1:2" x14ac:dyDescent="0.55000000000000004">
      <c r="A32">
        <v>92</v>
      </c>
      <c r="B32" s="15">
        <f t="shared" si="0"/>
        <v>2.3070259545128195E-2</v>
      </c>
    </row>
    <row r="33" spans="1:2" x14ac:dyDescent="0.55000000000000004">
      <c r="A33">
        <v>94</v>
      </c>
      <c r="B33" s="15">
        <f t="shared" si="0"/>
        <v>2.4551342686888224E-2</v>
      </c>
    </row>
    <row r="34" spans="1:2" x14ac:dyDescent="0.55000000000000004">
      <c r="A34">
        <v>96</v>
      </c>
      <c r="B34" s="15">
        <f t="shared" si="0"/>
        <v>2.5667124973067602E-2</v>
      </c>
    </row>
    <row r="35" spans="1:2" x14ac:dyDescent="0.55000000000000004">
      <c r="A35">
        <v>98</v>
      </c>
      <c r="B35" s="15">
        <f t="shared" si="0"/>
        <v>2.6360789392387847E-2</v>
      </c>
    </row>
    <row r="36" spans="1:2" x14ac:dyDescent="0.55000000000000004">
      <c r="A36">
        <v>100</v>
      </c>
      <c r="B36" s="15">
        <f t="shared" si="0"/>
        <v>2.6596152026762181E-2</v>
      </c>
    </row>
    <row r="37" spans="1:2" x14ac:dyDescent="0.55000000000000004">
      <c r="A37">
        <v>102</v>
      </c>
      <c r="B37" s="15">
        <f t="shared" si="0"/>
        <v>2.6360789392387847E-2</v>
      </c>
    </row>
    <row r="38" spans="1:2" x14ac:dyDescent="0.55000000000000004">
      <c r="A38">
        <v>104</v>
      </c>
      <c r="B38" s="15">
        <f t="shared" si="0"/>
        <v>2.5667124973067602E-2</v>
      </c>
    </row>
    <row r="39" spans="1:2" x14ac:dyDescent="0.55000000000000004">
      <c r="A39">
        <v>106</v>
      </c>
      <c r="B39" s="15">
        <f t="shared" si="0"/>
        <v>2.4551342686888224E-2</v>
      </c>
    </row>
    <row r="40" spans="1:2" x14ac:dyDescent="0.55000000000000004">
      <c r="A40">
        <v>108</v>
      </c>
      <c r="B40" s="15">
        <f t="shared" si="0"/>
        <v>2.3070259545128195E-2</v>
      </c>
    </row>
    <row r="41" spans="1:2" x14ac:dyDescent="0.55000000000000004">
      <c r="A41">
        <v>110</v>
      </c>
      <c r="B41" s="15">
        <f t="shared" si="0"/>
        <v>2.129653370149015E-2</v>
      </c>
    </row>
    <row r="42" spans="1:2" x14ac:dyDescent="0.55000000000000004">
      <c r="A42">
        <v>112</v>
      </c>
      <c r="B42" s="15">
        <f t="shared" si="0"/>
        <v>1.9312770184098847E-2</v>
      </c>
    </row>
    <row r="43" spans="1:2" x14ac:dyDescent="0.55000000000000004">
      <c r="A43">
        <v>114</v>
      </c>
      <c r="B43" s="15">
        <f t="shared" si="0"/>
        <v>1.7205188393549176E-2</v>
      </c>
    </row>
    <row r="44" spans="1:2" x14ac:dyDescent="0.55000000000000004">
      <c r="A44">
        <v>116</v>
      </c>
      <c r="B44" s="15">
        <f t="shared" si="0"/>
        <v>1.505752183114163E-2</v>
      </c>
    </row>
    <row r="45" spans="1:2" x14ac:dyDescent="0.55000000000000004">
      <c r="A45">
        <v>118</v>
      </c>
      <c r="B45" s="15">
        <f t="shared" si="0"/>
        <v>1.2945736998880863E-2</v>
      </c>
    </row>
    <row r="46" spans="1:2" x14ac:dyDescent="0.55000000000000004">
      <c r="A46">
        <v>120</v>
      </c>
      <c r="B46" s="15">
        <f t="shared" si="0"/>
        <v>1.0934004978399576E-2</v>
      </c>
    </row>
    <row r="47" spans="1:2" x14ac:dyDescent="0.55000000000000004">
      <c r="A47">
        <v>122</v>
      </c>
      <c r="B47" s="15">
        <f t="shared" si="0"/>
        <v>9.072165494151874E-3</v>
      </c>
    </row>
    <row r="48" spans="1:2" x14ac:dyDescent="0.55000000000000004">
      <c r="A48">
        <v>124</v>
      </c>
      <c r="B48" s="15">
        <f t="shared" si="0"/>
        <v>7.3947223119637025E-3</v>
      </c>
    </row>
    <row r="49" spans="1:2" x14ac:dyDescent="0.55000000000000004">
      <c r="A49">
        <v>126</v>
      </c>
      <c r="B49" s="15">
        <f t="shared" si="0"/>
        <v>5.92123073937279E-3</v>
      </c>
    </row>
    <row r="50" spans="1:2" x14ac:dyDescent="0.55000000000000004">
      <c r="A50">
        <v>128</v>
      </c>
      <c r="B50" s="15">
        <f t="shared" si="0"/>
        <v>4.6578050713943445E-3</v>
      </c>
    </row>
    <row r="51" spans="1:2" x14ac:dyDescent="0.55000000000000004">
      <c r="A51">
        <v>130</v>
      </c>
      <c r="B51" s="15">
        <f t="shared" si="0"/>
        <v>3.5993977675458709E-3</v>
      </c>
    </row>
    <row r="52" spans="1:2" x14ac:dyDescent="0.55000000000000004">
      <c r="A52">
        <v>132</v>
      </c>
      <c r="B52" s="15">
        <f t="shared" si="0"/>
        <v>2.732483736348146E-3</v>
      </c>
    </row>
    <row r="53" spans="1:2" x14ac:dyDescent="0.55000000000000004">
      <c r="A53">
        <v>134</v>
      </c>
      <c r="B53" s="15">
        <f t="shared" si="0"/>
        <v>2.0378139818590327E-3</v>
      </c>
    </row>
    <row r="54" spans="1:2" x14ac:dyDescent="0.55000000000000004">
      <c r="A54">
        <v>136</v>
      </c>
      <c r="B54" s="15">
        <f t="shared" si="0"/>
        <v>1.49296868632286E-3</v>
      </c>
    </row>
    <row r="55" spans="1:2" x14ac:dyDescent="0.55000000000000004">
      <c r="A55">
        <v>138</v>
      </c>
      <c r="B55" s="15">
        <f t="shared" si="0"/>
        <v>1.0745238742432661E-3</v>
      </c>
    </row>
    <row r="56" spans="1:2" x14ac:dyDescent="0.55000000000000004">
      <c r="A56">
        <v>140</v>
      </c>
      <c r="B56" s="15">
        <f t="shared" si="0"/>
        <v>7.597324015864961E-4</v>
      </c>
    </row>
    <row r="57" spans="1:2" x14ac:dyDescent="0.55000000000000004">
      <c r="A57">
        <v>142</v>
      </c>
      <c r="B57" s="15">
        <f t="shared" si="0"/>
        <v>5.2769677219866452E-4</v>
      </c>
    </row>
    <row r="58" spans="1:2" x14ac:dyDescent="0.55000000000000004">
      <c r="A58">
        <v>144</v>
      </c>
      <c r="B58" s="15">
        <f t="shared" si="0"/>
        <v>3.6007041207962535E-4</v>
      </c>
    </row>
    <row r="59" spans="1:2" x14ac:dyDescent="0.55000000000000004">
      <c r="A59">
        <v>146</v>
      </c>
      <c r="B59" s="15">
        <f t="shared" si="0"/>
        <v>2.4136241520128577E-4</v>
      </c>
    </row>
    <row r="60" spans="1:2" x14ac:dyDescent="0.55000000000000004">
      <c r="A60">
        <v>148</v>
      </c>
      <c r="B60" s="15">
        <f t="shared" si="0"/>
        <v>1.5893921343098936E-4</v>
      </c>
    </row>
    <row r="61" spans="1:2" x14ac:dyDescent="0.55000000000000004">
      <c r="A61">
        <v>150</v>
      </c>
      <c r="B61" s="15">
        <f t="shared" si="0"/>
        <v>1.0281859975274034E-4</v>
      </c>
    </row>
    <row r="62" spans="1:2" x14ac:dyDescent="0.55000000000000004">
      <c r="A62">
        <v>152</v>
      </c>
      <c r="B62" s="15">
        <f t="shared" si="0"/>
        <v>6.5341864085024788E-5</v>
      </c>
    </row>
    <row r="63" spans="1:2" x14ac:dyDescent="0.55000000000000004">
      <c r="A63">
        <v>154</v>
      </c>
      <c r="B63" s="15">
        <f t="shared" si="0"/>
        <v>4.0793462007584798E-5</v>
      </c>
    </row>
    <row r="64" spans="1:2" x14ac:dyDescent="0.55000000000000004">
      <c r="A64">
        <v>156</v>
      </c>
      <c r="B64" s="15">
        <f t="shared" si="0"/>
        <v>2.5018934914508668E-5</v>
      </c>
    </row>
    <row r="65" spans="1:2" x14ac:dyDescent="0.55000000000000004">
      <c r="A65">
        <v>158</v>
      </c>
      <c r="B65" s="15">
        <f t="shared" si="0"/>
        <v>1.5073922560245645E-5</v>
      </c>
    </row>
    <row r="66" spans="1:2" x14ac:dyDescent="0.55000000000000004">
      <c r="A66">
        <v>160</v>
      </c>
      <c r="B66" s="15">
        <f t="shared" si="0"/>
        <v>8.9220150509923572E-6</v>
      </c>
    </row>
    <row r="67" spans="1:2" x14ac:dyDescent="0.55000000000000004">
      <c r="A67">
        <v>162</v>
      </c>
      <c r="B67" s="15">
        <f t="shared" si="0"/>
        <v>5.1877475320245033E-6</v>
      </c>
    </row>
    <row r="68" spans="1:2" x14ac:dyDescent="0.55000000000000004">
      <c r="A68">
        <v>164</v>
      </c>
      <c r="B68" s="15">
        <f t="shared" si="0"/>
        <v>2.9632884112517205E-6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zoomScale="59" zoomScaleNormal="59" workbookViewId="0">
      <selection activeCell="Y30" sqref="Y30"/>
    </sheetView>
  </sheetViews>
  <sheetFormatPr defaultRowHeight="14.4" x14ac:dyDescent="0.55000000000000004"/>
  <cols>
    <col min="1" max="1" width="8.41796875" bestFit="1" customWidth="1"/>
    <col min="2" max="2" width="10.68359375" bestFit="1" customWidth="1"/>
    <col min="3" max="3" width="11.62890625" customWidth="1"/>
    <col min="4" max="4" width="18" bestFit="1" customWidth="1"/>
  </cols>
  <sheetData>
    <row r="1" spans="1:5" ht="28.8" x14ac:dyDescent="0.55000000000000004">
      <c r="A1" s="5" t="s">
        <v>71</v>
      </c>
      <c r="B1" s="5" t="s">
        <v>70</v>
      </c>
      <c r="C1" s="17" t="s">
        <v>72</v>
      </c>
      <c r="D1" s="5" t="s">
        <v>69</v>
      </c>
      <c r="E1">
        <v>50</v>
      </c>
    </row>
    <row r="2" spans="1:5" x14ac:dyDescent="0.55000000000000004">
      <c r="A2">
        <v>1</v>
      </c>
      <c r="B2" s="15">
        <f>_xlfn.EXPON.DIST(A2,1/$E$1, )</f>
        <v>1.9603973466135106E-2</v>
      </c>
      <c r="C2" s="15">
        <f>_xlfn.EXPON.DIST(B2,1/$E$1, )</f>
        <v>1.999215994767576E-2</v>
      </c>
    </row>
    <row r="3" spans="1:5" x14ac:dyDescent="0.55000000000000004">
      <c r="A3">
        <v>2</v>
      </c>
      <c r="B3" s="15">
        <f>_xlfn.EXPON.DIST(A3,1/$E$1, )</f>
        <v>1.9215788783046465E-2</v>
      </c>
      <c r="C3" s="15">
        <f t="shared" ref="C3:C66" si="0">_xlfn.EXPON.DIST(B3,1/$E$1, )</f>
        <v>1.9992315161283743E-2</v>
      </c>
      <c r="D3" s="1" t="s">
        <v>68</v>
      </c>
      <c r="E3" s="16"/>
    </row>
    <row r="4" spans="1:5" x14ac:dyDescent="0.55000000000000004">
      <c r="A4">
        <v>3</v>
      </c>
      <c r="B4" s="15">
        <f t="shared" ref="B4:C67" si="1">_xlfn.EXPON.DIST(A4,1/$E$1, )</f>
        <v>1.8835290671684976E-2</v>
      </c>
      <c r="C4" s="15">
        <f t="shared" si="0"/>
        <v>1.9992467302625851E-2</v>
      </c>
    </row>
    <row r="5" spans="1:5" x14ac:dyDescent="0.55000000000000004">
      <c r="A5">
        <v>4</v>
      </c>
      <c r="B5" s="15">
        <f t="shared" si="1"/>
        <v>1.8462326927732715E-2</v>
      </c>
      <c r="C5" s="15">
        <f t="shared" si="0"/>
        <v>1.9992616432491169E-2</v>
      </c>
    </row>
    <row r="6" spans="1:5" x14ac:dyDescent="0.55000000000000004">
      <c r="A6">
        <v>5</v>
      </c>
      <c r="B6" s="15">
        <f t="shared" si="1"/>
        <v>1.809674836071919E-2</v>
      </c>
      <c r="C6" s="15">
        <f t="shared" si="0"/>
        <v>1.999276261046689E-2</v>
      </c>
    </row>
    <row r="7" spans="1:5" x14ac:dyDescent="0.55000000000000004">
      <c r="A7">
        <v>6</v>
      </c>
      <c r="B7" s="15">
        <f t="shared" si="1"/>
        <v>1.7738408734343149E-2</v>
      </c>
      <c r="C7" s="15">
        <f t="shared" si="0"/>
        <v>1.9992905894962016E-2</v>
      </c>
    </row>
    <row r="8" spans="1:5" x14ac:dyDescent="0.55000000000000004">
      <c r="A8">
        <v>7</v>
      </c>
      <c r="B8" s="15">
        <f t="shared" si="1"/>
        <v>1.7387164707976119E-2</v>
      </c>
      <c r="C8" s="15">
        <f t="shared" si="0"/>
        <v>1.9993046343230639E-2</v>
      </c>
    </row>
    <row r="9" spans="1:5" x14ac:dyDescent="0.55000000000000004">
      <c r="A9">
        <v>8</v>
      </c>
      <c r="B9" s="15">
        <f t="shared" si="1"/>
        <v>1.7042875779324226E-2</v>
      </c>
      <c r="C9" s="15">
        <f t="shared" si="0"/>
        <v>1.9993184011394733E-2</v>
      </c>
    </row>
    <row r="10" spans="1:5" x14ac:dyDescent="0.55000000000000004">
      <c r="A10">
        <v>9</v>
      </c>
      <c r="B10" s="15">
        <f t="shared" si="1"/>
        <v>1.6705404228225439E-2</v>
      </c>
      <c r="C10" s="15">
        <f t="shared" si="0"/>
        <v>1.9993318954466523E-2</v>
      </c>
    </row>
    <row r="11" spans="1:5" x14ac:dyDescent="0.55000000000000004">
      <c r="A11">
        <v>10</v>
      </c>
      <c r="B11" s="15">
        <f t="shared" si="1"/>
        <v>1.6374615061559638E-2</v>
      </c>
      <c r="C11" s="15">
        <f t="shared" si="0"/>
        <v>1.999345122637038E-2</v>
      </c>
    </row>
    <row r="12" spans="1:5" x14ac:dyDescent="0.55000000000000004">
      <c r="A12">
        <v>11</v>
      </c>
      <c r="B12" s="15">
        <f t="shared" si="1"/>
        <v>1.6050375959249571E-2</v>
      </c>
      <c r="C12" s="15">
        <f t="shared" si="0"/>
        <v>1.9993580879964321E-2</v>
      </c>
    </row>
    <row r="13" spans="1:5" x14ac:dyDescent="0.55000000000000004">
      <c r="A13">
        <v>12</v>
      </c>
      <c r="B13" s="15">
        <f t="shared" si="1"/>
        <v>1.5732557221331069E-2</v>
      </c>
      <c r="C13" s="15">
        <f t="shared" si="0"/>
        <v>1.9993707967061063E-2</v>
      </c>
    </row>
    <row r="14" spans="1:5" x14ac:dyDescent="0.55000000000000004">
      <c r="A14">
        <v>13</v>
      </c>
      <c r="B14" s="15">
        <f t="shared" si="1"/>
        <v>1.5421031716071325E-2</v>
      </c>
      <c r="C14" s="15">
        <f t="shared" si="0"/>
        <v>1.999383253844866E-2</v>
      </c>
    </row>
    <row r="15" spans="1:5" x14ac:dyDescent="0.55000000000000004">
      <c r="A15">
        <v>14</v>
      </c>
      <c r="B15" s="15">
        <f t="shared" si="1"/>
        <v>1.5115674829114511E-2</v>
      </c>
      <c r="C15" s="15">
        <f t="shared" si="0"/>
        <v>1.9993954643910766E-2</v>
      </c>
    </row>
    <row r="16" spans="1:5" x14ac:dyDescent="0.55000000000000004">
      <c r="A16">
        <v>15</v>
      </c>
      <c r="B16" s="15">
        <f t="shared" si="1"/>
        <v>1.4816364413634358E-2</v>
      </c>
      <c r="C16" s="15">
        <f t="shared" si="0"/>
        <v>1.9994074332246436E-2</v>
      </c>
    </row>
    <row r="17" spans="1:3" x14ac:dyDescent="0.55000000000000004">
      <c r="A17">
        <v>16</v>
      </c>
      <c r="B17" s="15">
        <f t="shared" si="1"/>
        <v>1.4522980741473819E-2</v>
      </c>
      <c r="C17" s="15">
        <f t="shared" si="0"/>
        <v>1.999419165128961E-2</v>
      </c>
    </row>
    <row r="18" spans="1:3" x14ac:dyDescent="0.55000000000000004">
      <c r="A18">
        <v>17</v>
      </c>
      <c r="B18" s="15">
        <f t="shared" si="1"/>
        <v>1.4235406455252193E-2</v>
      </c>
      <c r="C18" s="15">
        <f t="shared" si="0"/>
        <v>1.9994306647928166E-2</v>
      </c>
    </row>
    <row r="19" spans="1:3" x14ac:dyDescent="0.55000000000000004">
      <c r="A19">
        <v>18</v>
      </c>
      <c r="B19" s="15">
        <f t="shared" si="1"/>
        <v>1.3953526521420621E-2</v>
      </c>
      <c r="C19" s="15">
        <f t="shared" si="0"/>
        <v>1.9994419368122601E-2</v>
      </c>
    </row>
    <row r="20" spans="1:3" x14ac:dyDescent="0.55000000000000004">
      <c r="A20">
        <v>19</v>
      </c>
      <c r="B20" s="15">
        <f t="shared" si="1"/>
        <v>1.3677228184247117E-2</v>
      </c>
      <c r="C20" s="15">
        <f t="shared" si="0"/>
        <v>1.9994529856924362E-2</v>
      </c>
    </row>
    <row r="21" spans="1:3" x14ac:dyDescent="0.55000000000000004">
      <c r="A21">
        <v>20</v>
      </c>
      <c r="B21" s="15">
        <f t="shared" si="1"/>
        <v>1.3406400920712786E-2</v>
      </c>
      <c r="C21" s="15">
        <f t="shared" si="0"/>
        <v>1.9994638158493807E-2</v>
      </c>
    </row>
    <row r="22" spans="1:3" x14ac:dyDescent="0.55000000000000004">
      <c r="A22">
        <v>21</v>
      </c>
      <c r="B22" s="15">
        <f t="shared" si="1"/>
        <v>1.3140936396301135E-2</v>
      </c>
      <c r="C22" s="15">
        <f t="shared" si="0"/>
        <v>1.9994744316117807E-2</v>
      </c>
    </row>
    <row r="23" spans="1:3" x14ac:dyDescent="0.55000000000000004">
      <c r="A23">
        <v>22</v>
      </c>
      <c r="B23" s="15">
        <f t="shared" si="1"/>
        <v>1.2880728421662829E-2</v>
      </c>
      <c r="C23" s="15">
        <f t="shared" si="0"/>
        <v>1.9994848372227009E-2</v>
      </c>
    </row>
    <row r="24" spans="1:3" x14ac:dyDescent="0.55000000000000004">
      <c r="A24">
        <v>23</v>
      </c>
      <c r="B24" s="15">
        <f t="shared" si="1"/>
        <v>1.2625672910138519E-2</v>
      </c>
      <c r="C24" s="15">
        <f t="shared" si="0"/>
        <v>1.9994950368412742E-2</v>
      </c>
    </row>
    <row r="25" spans="1:3" x14ac:dyDescent="0.55000000000000004">
      <c r="A25">
        <v>24</v>
      </c>
      <c r="B25" s="15">
        <f t="shared" si="1"/>
        <v>1.2375667836122817E-2</v>
      </c>
      <c r="C25" s="15">
        <f t="shared" si="0"/>
        <v>1.9995050345443629E-2</v>
      </c>
    </row>
    <row r="26" spans="1:3" x14ac:dyDescent="0.55000000000000004">
      <c r="A26">
        <v>25</v>
      </c>
      <c r="B26" s="15">
        <f t="shared" si="1"/>
        <v>1.2130613194252668E-2</v>
      </c>
      <c r="C26" s="15">
        <f t="shared" si="0"/>
        <v>1.9995148343281807E-2</v>
      </c>
    </row>
    <row r="27" spans="1:3" x14ac:dyDescent="0.55000000000000004">
      <c r="A27">
        <v>26</v>
      </c>
      <c r="B27" s="15">
        <f t="shared" si="1"/>
        <v>1.1890410959403888E-2</v>
      </c>
      <c r="C27" s="15">
        <f t="shared" si="0"/>
        <v>1.9995244401098903E-2</v>
      </c>
    </row>
    <row r="28" spans="1:3" x14ac:dyDescent="0.55000000000000004">
      <c r="A28">
        <v>27</v>
      </c>
      <c r="B28" s="15">
        <f t="shared" si="1"/>
        <v>1.1654965047479792E-2</v>
      </c>
      <c r="C28" s="15">
        <f t="shared" si="0"/>
        <v>1.9995338557291634E-2</v>
      </c>
    </row>
    <row r="29" spans="1:3" x14ac:dyDescent="0.55000000000000004">
      <c r="A29">
        <v>28</v>
      </c>
      <c r="B29" s="15">
        <f t="shared" si="1"/>
        <v>1.1424181276976298E-2</v>
      </c>
      <c r="C29" s="15">
        <f t="shared" si="0"/>
        <v>1.9995430849497123E-2</v>
      </c>
    </row>
    <row r="30" spans="1:3" x14ac:dyDescent="0.55000000000000004">
      <c r="A30">
        <v>29</v>
      </c>
      <c r="B30" s="15">
        <f t="shared" si="1"/>
        <v>1.1197967331308041E-2</v>
      </c>
      <c r="C30" s="15">
        <f t="shared" si="0"/>
        <v>1.9995521314607925E-2</v>
      </c>
    </row>
    <row r="31" spans="1:3" x14ac:dyDescent="0.55000000000000004">
      <c r="A31">
        <v>30</v>
      </c>
      <c r="B31" s="15">
        <f t="shared" si="1"/>
        <v>1.0976232721880528E-2</v>
      </c>
      <c r="C31" s="15">
        <f t="shared" si="0"/>
        <v>1.9995609988786724E-2</v>
      </c>
    </row>
    <row r="32" spans="1:3" x14ac:dyDescent="0.55000000000000004">
      <c r="A32">
        <v>31</v>
      </c>
      <c r="B32" s="15">
        <f t="shared" si="1"/>
        <v>1.075888875189349E-2</v>
      </c>
      <c r="C32" s="15">
        <f t="shared" si="0"/>
        <v>1.9995696907480782E-2</v>
      </c>
    </row>
    <row r="33" spans="1:3" x14ac:dyDescent="0.55000000000000004">
      <c r="A33">
        <v>32</v>
      </c>
      <c r="B33" s="15">
        <f t="shared" si="1"/>
        <v>1.0545848480860971E-2</v>
      </c>
      <c r="C33" s="15">
        <f t="shared" si="0"/>
        <v>1.9995782105436063E-2</v>
      </c>
    </row>
    <row r="34" spans="1:3" x14ac:dyDescent="0.55000000000000004">
      <c r="A34">
        <v>33</v>
      </c>
      <c r="B34" s="15">
        <f t="shared" si="1"/>
        <v>1.0337026689833984E-2</v>
      </c>
      <c r="C34" s="15">
        <f t="shared" si="0"/>
        <v>1.9995865616711097E-2</v>
      </c>
    </row>
    <row r="35" spans="1:3" x14ac:dyDescent="0.55000000000000004">
      <c r="A35">
        <v>34</v>
      </c>
      <c r="B35" s="15">
        <f t="shared" si="1"/>
        <v>1.0132339847311791E-2</v>
      </c>
      <c r="C35" s="15">
        <f t="shared" si="0"/>
        <v>1.9995947474690582E-2</v>
      </c>
    </row>
    <row r="36" spans="1:3" x14ac:dyDescent="0.55000000000000004">
      <c r="A36">
        <v>35</v>
      </c>
      <c r="B36" s="15">
        <f t="shared" si="1"/>
        <v>9.9317060758281894E-3</v>
      </c>
      <c r="C36" s="15">
        <f t="shared" si="0"/>
        <v>1.9996027712098689E-2</v>
      </c>
    </row>
    <row r="37" spans="1:3" x14ac:dyDescent="0.55000000000000004">
      <c r="A37">
        <v>36</v>
      </c>
      <c r="B37" s="15">
        <f t="shared" si="1"/>
        <v>9.7350451191994345E-3</v>
      </c>
      <c r="C37" s="15">
        <f t="shared" si="0"/>
        <v>1.9996106361012133E-2</v>
      </c>
    </row>
    <row r="38" spans="1:3" x14ac:dyDescent="0.55000000000000004">
      <c r="A38">
        <v>37</v>
      </c>
      <c r="B38" s="15">
        <f t="shared" si="1"/>
        <v>9.5422783104206887E-3</v>
      </c>
      <c r="C38" s="15">
        <f t="shared" si="0"/>
        <v>1.9996183452872966E-2</v>
      </c>
    </row>
    <row r="39" spans="1:3" x14ac:dyDescent="0.55000000000000004">
      <c r="A39">
        <v>38</v>
      </c>
      <c r="B39" s="15">
        <f t="shared" si="1"/>
        <v>9.3533285401981841E-3</v>
      </c>
      <c r="C39" s="15">
        <f t="shared" si="0"/>
        <v>1.9996259018501123E-2</v>
      </c>
    </row>
    <row r="40" spans="1:3" x14ac:dyDescent="0.55000000000000004">
      <c r="A40">
        <v>39</v>
      </c>
      <c r="B40" s="15">
        <f t="shared" si="1"/>
        <v>9.1681202261044703E-3</v>
      </c>
      <c r="C40" s="15">
        <f t="shared" si="0"/>
        <v>1.9996333088106725E-2</v>
      </c>
    </row>
    <row r="41" spans="1:3" x14ac:dyDescent="0.55000000000000004">
      <c r="A41">
        <v>40</v>
      </c>
      <c r="B41" s="15">
        <f t="shared" si="1"/>
        <v>8.9865792823444323E-3</v>
      </c>
      <c r="C41" s="15">
        <f t="shared" si="0"/>
        <v>1.9996405691302139E-2</v>
      </c>
    </row>
    <row r="42" spans="1:3" x14ac:dyDescent="0.55000000000000004">
      <c r="A42">
        <v>41</v>
      </c>
      <c r="B42" s="15">
        <f t="shared" si="1"/>
        <v>8.8086330901199859E-3</v>
      </c>
      <c r="C42" s="15">
        <f t="shared" si="0"/>
        <v>1.9996476857113796E-2</v>
      </c>
    </row>
    <row r="43" spans="1:3" x14ac:dyDescent="0.55000000000000004">
      <c r="A43">
        <v>42</v>
      </c>
      <c r="B43" s="15">
        <f t="shared" si="1"/>
        <v>8.6342104685815952E-3</v>
      </c>
      <c r="C43" s="15">
        <f t="shared" si="0"/>
        <v>1.9996546613993766E-2</v>
      </c>
    </row>
    <row r="44" spans="1:3" x14ac:dyDescent="0.55000000000000004">
      <c r="A44">
        <v>43</v>
      </c>
      <c r="B44" s="15">
        <f t="shared" si="1"/>
        <v>8.4632416463549763E-3</v>
      </c>
      <c r="C44" s="15">
        <f t="shared" si="0"/>
        <v>1.999661498983113E-2</v>
      </c>
    </row>
    <row r="45" spans="1:3" x14ac:dyDescent="0.55000000000000004">
      <c r="A45">
        <v>44</v>
      </c>
      <c r="B45" s="15">
        <f t="shared" si="1"/>
        <v>8.2956582336316271E-3</v>
      </c>
      <c r="C45" s="15">
        <f t="shared" si="0"/>
        <v>1.9996682011963109E-2</v>
      </c>
    </row>
    <row r="46" spans="1:3" x14ac:dyDescent="0.55000000000000004">
      <c r="A46">
        <v>45</v>
      </c>
      <c r="B46" s="15">
        <f t="shared" si="1"/>
        <v>8.1313931948119832E-3</v>
      </c>
      <c r="C46" s="15">
        <f t="shared" si="0"/>
        <v>1.9996747707185961E-2</v>
      </c>
    </row>
    <row r="47" spans="1:3" x14ac:dyDescent="0.55000000000000004">
      <c r="A47">
        <v>46</v>
      </c>
      <c r="B47" s="15">
        <f t="shared" si="1"/>
        <v>7.9703808216902827E-3</v>
      </c>
      <c r="C47" s="15">
        <f t="shared" si="0"/>
        <v>1.9996812101765706E-2</v>
      </c>
    </row>
    <row r="48" spans="1:3" x14ac:dyDescent="0.55000000000000004">
      <c r="A48">
        <v>47</v>
      </c>
      <c r="B48" s="15">
        <f t="shared" si="1"/>
        <v>7.8125567071704212E-3</v>
      </c>
      <c r="C48" s="15">
        <f t="shared" si="0"/>
        <v>1.9996875221448586E-2</v>
      </c>
    </row>
    <row r="49" spans="1:3" x14ac:dyDescent="0.55000000000000004">
      <c r="A49">
        <v>48</v>
      </c>
      <c r="B49" s="15">
        <f t="shared" si="1"/>
        <v>7.6578577195022413E-3</v>
      </c>
      <c r="C49" s="15">
        <f t="shared" si="0"/>
        <v>1.9996937091471365E-2</v>
      </c>
    </row>
    <row r="50" spans="1:3" x14ac:dyDescent="0.55000000000000004">
      <c r="A50">
        <v>49</v>
      </c>
      <c r="B50" s="15">
        <f t="shared" si="1"/>
        <v>7.5062219770279919E-3</v>
      </c>
      <c r="C50" s="15">
        <f t="shared" si="0"/>
        <v>1.9996997736571386E-2</v>
      </c>
    </row>
    <row r="51" spans="1:3" x14ac:dyDescent="0.55000000000000004">
      <c r="A51">
        <v>50</v>
      </c>
      <c r="B51" s="15">
        <f t="shared" si="1"/>
        <v>7.3575888234288468E-3</v>
      </c>
      <c r="C51" s="15">
        <f t="shared" si="0"/>
        <v>1.999705718099646E-2</v>
      </c>
    </row>
    <row r="52" spans="1:3" x14ac:dyDescent="0.55000000000000004">
      <c r="A52">
        <v>51</v>
      </c>
      <c r="B52" s="15">
        <f t="shared" si="1"/>
        <v>7.2118988034615659E-3</v>
      </c>
      <c r="C52" s="15">
        <f t="shared" si="0"/>
        <v>1.9997115448514551E-2</v>
      </c>
    </row>
    <row r="53" spans="1:3" x14ac:dyDescent="0.55000000000000004">
      <c r="A53">
        <v>52</v>
      </c>
      <c r="B53" s="15">
        <f t="shared" si="1"/>
        <v>7.0690936391756033E-3</v>
      </c>
      <c r="C53" s="15">
        <f t="shared" si="0"/>
        <v>1.9997172562423251E-2</v>
      </c>
    </row>
    <row r="54" spans="1:3" x14ac:dyDescent="0.55000000000000004">
      <c r="A54">
        <v>53</v>
      </c>
      <c r="B54" s="15">
        <f t="shared" si="1"/>
        <v>6.9291162066011484E-3</v>
      </c>
      <c r="C54" s="15">
        <f t="shared" si="0"/>
        <v>1.9997228545559093E-2</v>
      </c>
    </row>
    <row r="55" spans="1:3" x14ac:dyDescent="0.55000000000000004">
      <c r="A55">
        <v>54</v>
      </c>
      <c r="B55" s="15">
        <f t="shared" si="1"/>
        <v>6.7919105128987824E-3</v>
      </c>
      <c r="C55" s="15">
        <f t="shared" si="0"/>
        <v>1.9997283420306679E-2</v>
      </c>
    </row>
    <row r="56" spans="1:3" x14ac:dyDescent="0.55000000000000004">
      <c r="A56">
        <v>55</v>
      </c>
      <c r="B56" s="15">
        <f t="shared" si="1"/>
        <v>6.6574216739615916E-3</v>
      </c>
      <c r="C56" s="15">
        <f t="shared" si="0"/>
        <v>1.99973372086076E-2</v>
      </c>
    </row>
    <row r="57" spans="1:3" x14ac:dyDescent="0.55000000000000004">
      <c r="A57">
        <v>56</v>
      </c>
      <c r="B57" s="15">
        <f t="shared" si="1"/>
        <v>6.5255958924607897E-3</v>
      </c>
      <c r="C57" s="15">
        <f t="shared" si="0"/>
        <v>1.9997389931969211E-2</v>
      </c>
    </row>
    <row r="58" spans="1:3" x14ac:dyDescent="0.55000000000000004">
      <c r="A58">
        <v>57</v>
      </c>
      <c r="B58" s="15">
        <f t="shared" si="1"/>
        <v>6.396380436326077E-3</v>
      </c>
      <c r="C58" s="15">
        <f t="shared" si="0"/>
        <v>1.999744161147322E-2</v>
      </c>
    </row>
    <row r="59" spans="1:3" x14ac:dyDescent="0.55000000000000004">
      <c r="A59">
        <v>58</v>
      </c>
      <c r="B59" s="15">
        <f t="shared" si="1"/>
        <v>6.269723617652107E-3</v>
      </c>
      <c r="C59" s="15">
        <f t="shared" si="0"/>
        <v>1.9997492267784106E-2</v>
      </c>
    </row>
    <row r="60" spans="1:3" x14ac:dyDescent="0.55000000000000004">
      <c r="A60">
        <v>59</v>
      </c>
      <c r="B60" s="15">
        <f t="shared" si="1"/>
        <v>6.1455747720226255E-3</v>
      </c>
      <c r="C60" s="15">
        <f t="shared" si="0"/>
        <v>1.9997541921157359E-2</v>
      </c>
    </row>
    <row r="61" spans="1:3" x14ac:dyDescent="0.55000000000000004">
      <c r="A61">
        <v>60</v>
      </c>
      <c r="B61" s="15">
        <f t="shared" si="1"/>
        <v>6.0238842382440427E-3</v>
      </c>
      <c r="C61" s="15">
        <f t="shared" si="0"/>
        <v>1.9997590591447598E-2</v>
      </c>
    </row>
    <row r="62" spans="1:3" x14ac:dyDescent="0.55000000000000004">
      <c r="A62">
        <v>61</v>
      </c>
      <c r="B62" s="15">
        <f t="shared" si="1"/>
        <v>5.9046033384802842E-3</v>
      </c>
      <c r="C62" s="15">
        <f t="shared" si="0"/>
        <v>1.9997638298116481E-2</v>
      </c>
    </row>
    <row r="63" spans="1:3" x14ac:dyDescent="0.55000000000000004">
      <c r="A63">
        <v>62</v>
      </c>
      <c r="B63" s="15">
        <f t="shared" si="1"/>
        <v>5.7876843587810122E-3</v>
      </c>
      <c r="C63" s="15">
        <f t="shared" si="0"/>
        <v>1.999768506024048E-2</v>
      </c>
    </row>
    <row r="64" spans="1:3" x14ac:dyDescent="0.55000000000000004">
      <c r="A64">
        <v>63</v>
      </c>
      <c r="B64" s="15">
        <f t="shared" si="1"/>
        <v>5.6730805299954083E-3</v>
      </c>
      <c r="C64" s="15">
        <f t="shared" si="0"/>
        <v>1.9997730896518504E-2</v>
      </c>
    </row>
    <row r="65" spans="1:3" x14ac:dyDescent="0.55000000000000004">
      <c r="A65">
        <v>64</v>
      </c>
      <c r="B65" s="15">
        <f t="shared" si="1"/>
        <v>5.5607460090638825E-3</v>
      </c>
      <c r="C65" s="15">
        <f t="shared" si="0"/>
        <v>1.9997775825279375E-2</v>
      </c>
    </row>
    <row r="66" spans="1:3" x14ac:dyDescent="0.55000000000000004">
      <c r="A66">
        <v>65</v>
      </c>
      <c r="B66" s="15">
        <f t="shared" si="1"/>
        <v>5.4506358606802516E-3</v>
      </c>
      <c r="C66" s="15">
        <f t="shared" si="0"/>
        <v>1.9997819864489137E-2</v>
      </c>
    </row>
    <row r="67" spans="1:3" x14ac:dyDescent="0.55000000000000004">
      <c r="A67">
        <v>66</v>
      </c>
      <c r="B67" s="15">
        <f t="shared" si="1"/>
        <v>5.3427060393170071E-3</v>
      </c>
      <c r="C67" s="15">
        <f t="shared" si="1"/>
        <v>1.999786303175824E-2</v>
      </c>
    </row>
    <row r="68" spans="1:3" x14ac:dyDescent="0.55000000000000004">
      <c r="A68">
        <v>67</v>
      </c>
      <c r="B68" s="15">
        <f t="shared" ref="B68:C131" si="2">_xlfn.EXPON.DIST(A68,1/$E$1, )</f>
        <v>5.23691337160652E-3</v>
      </c>
      <c r="C68" s="15">
        <f t="shared" si="2"/>
        <v>1.9997905344348574E-2</v>
      </c>
    </row>
    <row r="69" spans="1:3" x14ac:dyDescent="0.55000000000000004">
      <c r="A69">
        <v>68</v>
      </c>
      <c r="B69" s="15">
        <f t="shared" si="2"/>
        <v>5.1332155390711176E-3</v>
      </c>
      <c r="C69" s="15">
        <f t="shared" si="2"/>
        <v>1.9997946819180372E-2</v>
      </c>
    </row>
    <row r="70" spans="1:3" x14ac:dyDescent="0.55000000000000004">
      <c r="A70">
        <v>69</v>
      </c>
      <c r="B70" s="15">
        <f t="shared" si="2"/>
        <v>5.0315710611951291E-3</v>
      </c>
      <c r="C70" s="15">
        <f t="shared" si="2"/>
        <v>1.9997987472838954E-2</v>
      </c>
    </row>
    <row r="71" spans="1:3" x14ac:dyDescent="0.55000000000000004">
      <c r="A71">
        <v>70</v>
      </c>
      <c r="B71" s="15">
        <f t="shared" si="2"/>
        <v>4.931939278832129E-3</v>
      </c>
      <c r="C71" s="15">
        <f t="shared" si="2"/>
        <v>1.9998027321581371E-2</v>
      </c>
    </row>
    <row r="72" spans="1:3" x14ac:dyDescent="0.55000000000000004">
      <c r="A72">
        <v>71</v>
      </c>
      <c r="B72" s="15">
        <f t="shared" si="2"/>
        <v>4.834280337940729E-3</v>
      </c>
      <c r="C72" s="15">
        <f t="shared" si="2"/>
        <v>1.9998066381342876E-2</v>
      </c>
    </row>
    <row r="73" spans="1:3" x14ac:dyDescent="0.55000000000000004">
      <c r="A73">
        <v>72</v>
      </c>
      <c r="B73" s="15">
        <f t="shared" si="2"/>
        <v>4.7385551736424357E-3</v>
      </c>
      <c r="C73" s="15">
        <f t="shared" si="2"/>
        <v>1.9998104667743325E-2</v>
      </c>
    </row>
    <row r="74" spans="1:3" x14ac:dyDescent="0.55000000000000004">
      <c r="A74">
        <v>73</v>
      </c>
      <c r="B74" s="15">
        <f t="shared" si="2"/>
        <v>4.644725494595177E-3</v>
      </c>
      <c r="C74" s="15">
        <f t="shared" si="2"/>
        <v>1.9998142196093388E-2</v>
      </c>
    </row>
    <row r="75" spans="1:3" x14ac:dyDescent="0.55000000000000004">
      <c r="A75">
        <v>74</v>
      </c>
      <c r="B75" s="15">
        <f t="shared" si="2"/>
        <v>4.5527537676762547E-3</v>
      </c>
      <c r="C75" s="15">
        <f t="shared" si="2"/>
        <v>1.9998178981400681E-2</v>
      </c>
    </row>
    <row r="76" spans="1:3" x14ac:dyDescent="0.55000000000000004">
      <c r="A76">
        <v>75</v>
      </c>
      <c r="B76" s="15">
        <f t="shared" si="2"/>
        <v>4.4626032029685967E-3</v>
      </c>
      <c r="C76" s="15">
        <f t="shared" si="2"/>
        <v>1.9998215038375754E-2</v>
      </c>
    </row>
    <row r="77" spans="1:3" x14ac:dyDescent="0.55000000000000004">
      <c r="A77">
        <v>76</v>
      </c>
      <c r="B77" s="15">
        <f t="shared" si="2"/>
        <v>4.3742377390442949E-3</v>
      </c>
      <c r="C77" s="15">
        <f t="shared" si="2"/>
        <v>1.9998250381437974E-2</v>
      </c>
    </row>
    <row r="78" spans="1:3" x14ac:dyDescent="0.55000000000000004">
      <c r="A78">
        <v>77</v>
      </c>
      <c r="B78" s="15">
        <f t="shared" si="2"/>
        <v>4.2876220285395592E-3</v>
      </c>
      <c r="C78" s="15">
        <f t="shared" si="2"/>
        <v>1.9998285024721296E-2</v>
      </c>
    </row>
    <row r="79" spans="1:3" x14ac:dyDescent="0.55000000000000004">
      <c r="A79">
        <v>78</v>
      </c>
      <c r="B79" s="15">
        <f t="shared" si="2"/>
        <v>4.2027214240152946E-3</v>
      </c>
      <c r="C79" s="15">
        <f t="shared" si="2"/>
        <v>1.9998318982079884E-2</v>
      </c>
    </row>
    <row r="80" spans="1:3" x14ac:dyDescent="0.55000000000000004">
      <c r="A80">
        <v>79</v>
      </c>
      <c r="B80" s="15">
        <f t="shared" si="2"/>
        <v>4.1195019640976691E-3</v>
      </c>
      <c r="C80" s="15">
        <f t="shared" si="2"/>
        <v>1.9998352267093681E-2</v>
      </c>
    </row>
    <row r="81" spans="1:3" x14ac:dyDescent="0.55000000000000004">
      <c r="A81">
        <v>80</v>
      </c>
      <c r="B81" s="15">
        <f t="shared" si="2"/>
        <v>4.0379303598931078E-3</v>
      </c>
      <c r="C81" s="15">
        <f t="shared" si="2"/>
        <v>1.9998384893073814E-2</v>
      </c>
    </row>
    <row r="82" spans="1:3" x14ac:dyDescent="0.55000000000000004">
      <c r="A82">
        <v>81</v>
      </c>
      <c r="B82" s="15">
        <f t="shared" si="2"/>
        <v>3.957973981672293E-3</v>
      </c>
      <c r="C82" s="15">
        <f t="shared" si="2"/>
        <v>1.9998416873067911E-2</v>
      </c>
    </row>
    <row r="83" spans="1:3" x14ac:dyDescent="0.55000000000000004">
      <c r="A83">
        <v>82</v>
      </c>
      <c r="B83" s="15">
        <f t="shared" si="2"/>
        <v>3.8796008458178376E-3</v>
      </c>
      <c r="C83" s="15">
        <f t="shared" si="2"/>
        <v>1.9998448219865326E-2</v>
      </c>
    </row>
    <row r="84" spans="1:3" x14ac:dyDescent="0.55000000000000004">
      <c r="A84">
        <v>83</v>
      </c>
      <c r="B84" s="15">
        <f t="shared" si="2"/>
        <v>3.80277960203041E-3</v>
      </c>
      <c r="C84" s="15">
        <f t="shared" si="2"/>
        <v>1.9998478946002252E-2</v>
      </c>
    </row>
    <row r="85" spans="1:3" x14ac:dyDescent="0.55000000000000004">
      <c r="A85">
        <v>84</v>
      </c>
      <c r="B85" s="15">
        <f t="shared" si="2"/>
        <v>3.7274795207881996E-3</v>
      </c>
      <c r="C85" s="15">
        <f t="shared" si="2"/>
        <v>1.9998509063766719E-2</v>
      </c>
    </row>
    <row r="86" spans="1:3" x14ac:dyDescent="0.55000000000000004">
      <c r="A86">
        <v>85</v>
      </c>
      <c r="B86" s="15">
        <f t="shared" si="2"/>
        <v>3.6536704810546934E-3</v>
      </c>
      <c r="C86" s="15">
        <f t="shared" si="2"/>
        <v>1.999853858520351E-2</v>
      </c>
    </row>
    <row r="87" spans="1:3" x14ac:dyDescent="0.55000000000000004">
      <c r="A87">
        <v>86</v>
      </c>
      <c r="B87" s="15">
        <f t="shared" si="2"/>
        <v>3.5813229582298644E-3</v>
      </c>
      <c r="C87" s="15">
        <f t="shared" si="2"/>
        <v>1.9998567522118978E-2</v>
      </c>
    </row>
    <row r="88" spans="1:3" x14ac:dyDescent="0.55000000000000004">
      <c r="A88">
        <v>87</v>
      </c>
      <c r="B88" s="15">
        <f t="shared" si="2"/>
        <v>3.5104080123399372E-3</v>
      </c>
      <c r="C88" s="15">
        <f t="shared" si="2"/>
        <v>1.9998595886085768E-2</v>
      </c>
    </row>
    <row r="89" spans="1:3" x14ac:dyDescent="0.55000000000000004">
      <c r="A89">
        <v>88</v>
      </c>
      <c r="B89" s="15">
        <f t="shared" si="2"/>
        <v>3.4408972764610108E-3</v>
      </c>
      <c r="C89" s="15">
        <f t="shared" si="2"/>
        <v>1.9998623688447428E-2</v>
      </c>
    </row>
    <row r="90" spans="1:3" x14ac:dyDescent="0.55000000000000004">
      <c r="A90">
        <v>89</v>
      </c>
      <c r="B90" s="15">
        <f t="shared" si="2"/>
        <v>3.3727629453719102E-3</v>
      </c>
      <c r="C90" s="15">
        <f t="shared" si="2"/>
        <v>1.9998650940322948E-2</v>
      </c>
    </row>
    <row r="91" spans="1:3" x14ac:dyDescent="0.55000000000000004">
      <c r="A91">
        <v>90</v>
      </c>
      <c r="B91" s="15">
        <f t="shared" si="2"/>
        <v>3.3059777644317309E-3</v>
      </c>
      <c r="C91" s="15">
        <f t="shared" si="2"/>
        <v>1.9998677652611218E-2</v>
      </c>
    </row>
    <row r="92" spans="1:3" x14ac:dyDescent="0.55000000000000004">
      <c r="A92">
        <v>91</v>
      </c>
      <c r="B92" s="15">
        <f t="shared" si="2"/>
        <v>3.2405150186776148E-3</v>
      </c>
      <c r="C92" s="15">
        <f t="shared" si="2"/>
        <v>1.9998703835995373E-2</v>
      </c>
    </row>
    <row r="93" spans="1:3" x14ac:dyDescent="0.55000000000000004">
      <c r="A93">
        <v>92</v>
      </c>
      <c r="B93" s="15">
        <f t="shared" si="2"/>
        <v>3.1763485221384135E-3</v>
      </c>
      <c r="C93" s="15">
        <f t="shared" si="2"/>
        <v>1.9998729500947051E-2</v>
      </c>
    </row>
    <row r="94" spans="1:3" x14ac:dyDescent="0.55000000000000004">
      <c r="A94">
        <v>93</v>
      </c>
      <c r="B94" s="15">
        <f t="shared" si="2"/>
        <v>3.1134526073599463E-3</v>
      </c>
      <c r="C94" s="15">
        <f t="shared" si="2"/>
        <v>1.99987546577306E-2</v>
      </c>
    </row>
    <row r="95" spans="1:3" x14ac:dyDescent="0.55000000000000004">
      <c r="A95">
        <v>94</v>
      </c>
      <c r="B95" s="15">
        <f t="shared" si="2"/>
        <v>3.0518021151376773E-3</v>
      </c>
      <c r="C95" s="15">
        <f t="shared" si="2"/>
        <v>1.9998779316407173E-2</v>
      </c>
    </row>
    <row r="96" spans="1:3" x14ac:dyDescent="0.55000000000000004">
      <c r="A96">
        <v>95</v>
      </c>
      <c r="B96" s="15">
        <f t="shared" si="2"/>
        <v>2.991372384452701E-3</v>
      </c>
      <c r="C96" s="15">
        <f t="shared" si="2"/>
        <v>1.9998803486838742E-2</v>
      </c>
    </row>
    <row r="97" spans="1:3" x14ac:dyDescent="0.55000000000000004">
      <c r="A97">
        <v>96</v>
      </c>
      <c r="B97" s="15">
        <f t="shared" si="2"/>
        <v>2.9321392426070033E-3</v>
      </c>
      <c r="C97" s="15">
        <f t="shared" si="2"/>
        <v>1.9998827178692048E-2</v>
      </c>
    </row>
    <row r="98" spans="1:3" x14ac:dyDescent="0.55000000000000004">
      <c r="A98">
        <v>97</v>
      </c>
      <c r="B98" s="15">
        <f t="shared" si="2"/>
        <v>2.8740789955540584E-3</v>
      </c>
      <c r="C98" s="15">
        <f t="shared" si="2"/>
        <v>1.9998850401442465E-2</v>
      </c>
    </row>
    <row r="99" spans="1:3" x14ac:dyDescent="0.55000000000000004">
      <c r="A99">
        <v>98</v>
      </c>
      <c r="B99" s="15">
        <f t="shared" si="2"/>
        <v>2.8171684184209E-3</v>
      </c>
      <c r="C99" s="15">
        <f t="shared" si="2"/>
        <v>1.9998873164377786E-2</v>
      </c>
    </row>
    <row r="100" spans="1:3" x14ac:dyDescent="0.55000000000000004">
      <c r="A100">
        <v>99</v>
      </c>
      <c r="B100" s="15">
        <f t="shared" si="2"/>
        <v>2.7613847462178566E-3</v>
      </c>
      <c r="C100" s="15">
        <f t="shared" si="2"/>
        <v>1.9998895476601934E-2</v>
      </c>
    </row>
    <row r="101" spans="1:3" x14ac:dyDescent="0.55000000000000004">
      <c r="A101">
        <v>100</v>
      </c>
      <c r="B101" s="15">
        <f t="shared" si="2"/>
        <v>2.7067056647322543E-3</v>
      </c>
      <c r="C101" s="15">
        <f t="shared" si="2"/>
        <v>1.9998917347038601E-2</v>
      </c>
    </row>
    <row r="102" spans="1:3" x14ac:dyDescent="0.55000000000000004">
      <c r="A102">
        <v>101</v>
      </c>
      <c r="B102" s="15">
        <f t="shared" si="2"/>
        <v>2.6531093016024343E-3</v>
      </c>
      <c r="C102" s="15">
        <f t="shared" si="2"/>
        <v>1.9998938784434817E-2</v>
      </c>
    </row>
    <row r="103" spans="1:3" x14ac:dyDescent="0.55000000000000004">
      <c r="A103">
        <v>102</v>
      </c>
      <c r="B103" s="15">
        <f t="shared" si="2"/>
        <v>2.6005742175685184E-3</v>
      </c>
      <c r="C103" s="15">
        <f t="shared" si="2"/>
        <v>1.9998959797364449E-2</v>
      </c>
    </row>
    <row r="104" spans="1:3" x14ac:dyDescent="0.55000000000000004">
      <c r="A104">
        <v>103</v>
      </c>
      <c r="B104" s="15">
        <f t="shared" si="2"/>
        <v>2.5490793978964151E-3</v>
      </c>
      <c r="C104" s="15">
        <f t="shared" si="2"/>
        <v>1.9998980394231623E-2</v>
      </c>
    </row>
    <row r="105" spans="1:3" x14ac:dyDescent="0.55000000000000004">
      <c r="A105">
        <v>104</v>
      </c>
      <c r="B105" s="15">
        <f t="shared" si="2"/>
        <v>2.4986042439716482E-3</v>
      </c>
      <c r="C105" s="15">
        <f t="shared" si="2"/>
        <v>1.9999000583274088E-2</v>
      </c>
    </row>
    <row r="106" spans="1:3" x14ac:dyDescent="0.55000000000000004">
      <c r="A106">
        <v>105</v>
      </c>
      <c r="B106" s="15">
        <f t="shared" si="2"/>
        <v>2.449128565059638E-3</v>
      </c>
      <c r="C106" s="15">
        <f t="shared" si="2"/>
        <v>1.9999020372566508E-2</v>
      </c>
    </row>
    <row r="107" spans="1:3" x14ac:dyDescent="0.55000000000000004">
      <c r="A107">
        <v>106</v>
      </c>
      <c r="B107" s="15">
        <f t="shared" si="2"/>
        <v>2.4006325702291345E-3</v>
      </c>
      <c r="C107" s="15">
        <f t="shared" si="2"/>
        <v>1.9999039770023687E-2</v>
      </c>
    </row>
    <row r="108" spans="1:3" x14ac:dyDescent="0.55000000000000004">
      <c r="A108">
        <v>107</v>
      </c>
      <c r="B108" s="15">
        <f t="shared" si="2"/>
        <v>2.3530968604355837E-3</v>
      </c>
      <c r="C108" s="15">
        <f t="shared" si="2"/>
        <v>1.9999058783403738E-2</v>
      </c>
    </row>
    <row r="109" spans="1:3" x14ac:dyDescent="0.55000000000000004">
      <c r="A109">
        <v>108</v>
      </c>
      <c r="B109" s="15">
        <f t="shared" si="2"/>
        <v>2.3065024207612503E-3</v>
      </c>
      <c r="C109" s="15">
        <f t="shared" si="2"/>
        <v>1.9999077420311182E-2</v>
      </c>
    </row>
    <row r="110" spans="1:3" x14ac:dyDescent="0.55000000000000004">
      <c r="A110">
        <v>109</v>
      </c>
      <c r="B110" s="15">
        <f t="shared" si="2"/>
        <v>2.2608306128089968E-3</v>
      </c>
      <c r="C110" s="15">
        <f t="shared" si="2"/>
        <v>1.9999095688199988E-2</v>
      </c>
    </row>
    <row r="111" spans="1:3" x14ac:dyDescent="0.55000000000000004">
      <c r="A111">
        <v>110</v>
      </c>
      <c r="B111" s="15">
        <f t="shared" si="2"/>
        <v>2.2160631672466773E-3</v>
      </c>
      <c r="C111" s="15">
        <f t="shared" si="2"/>
        <v>1.9999113594376554E-2</v>
      </c>
    </row>
    <row r="112" spans="1:3" x14ac:dyDescent="0.55000000000000004">
      <c r="A112">
        <v>111</v>
      </c>
      <c r="B112" s="15">
        <f t="shared" si="2"/>
        <v>2.1721821764991594E-3</v>
      </c>
      <c r="C112" s="15">
        <f t="shared" si="2"/>
        <v>1.999913114600263E-2</v>
      </c>
    </row>
    <row r="113" spans="1:3" x14ac:dyDescent="0.55000000000000004">
      <c r="A113">
        <v>112</v>
      </c>
      <c r="B113" s="15">
        <f t="shared" si="2"/>
        <v>2.1291700875850561E-3</v>
      </c>
      <c r="C113" s="15">
        <f t="shared" si="2"/>
        <v>1.9999148350098171E-2</v>
      </c>
    </row>
    <row r="114" spans="1:3" x14ac:dyDescent="0.55000000000000004">
      <c r="A114">
        <v>113</v>
      </c>
      <c r="B114" s="15">
        <f t="shared" si="2"/>
        <v>2.0870096950952998E-3</v>
      </c>
      <c r="C114" s="15">
        <f t="shared" si="2"/>
        <v>1.9999165213544157E-2</v>
      </c>
    </row>
    <row r="115" spans="1:3" x14ac:dyDescent="0.55000000000000004">
      <c r="A115">
        <v>114</v>
      </c>
      <c r="B115" s="15">
        <f t="shared" si="2"/>
        <v>2.0456841343107486E-3</v>
      </c>
      <c r="C115" s="15">
        <f t="shared" si="2"/>
        <v>1.9999181743085341E-2</v>
      </c>
    </row>
    <row r="116" spans="1:3" x14ac:dyDescent="0.55000000000000004">
      <c r="A116">
        <v>115</v>
      </c>
      <c r="B116" s="15">
        <f t="shared" si="2"/>
        <v>2.005176874456074E-3</v>
      </c>
      <c r="C116" s="15">
        <f t="shared" si="2"/>
        <v>1.999919794533294E-2</v>
      </c>
    </row>
    <row r="117" spans="1:3" x14ac:dyDescent="0.55000000000000004">
      <c r="A117">
        <v>116</v>
      </c>
      <c r="B117" s="15">
        <f t="shared" si="2"/>
        <v>1.9654717120872311E-3</v>
      </c>
      <c r="C117" s="15">
        <f t="shared" si="2"/>
        <v>1.9999213826767278E-2</v>
      </c>
    </row>
    <row r="118" spans="1:3" x14ac:dyDescent="0.55000000000000004">
      <c r="A118">
        <v>117</v>
      </c>
      <c r="B118" s="15">
        <f t="shared" si="2"/>
        <v>1.9265527646098607E-3</v>
      </c>
      <c r="C118" s="15">
        <f t="shared" si="2"/>
        <v>1.9999229393740388E-2</v>
      </c>
    </row>
    <row r="119" spans="1:3" x14ac:dyDescent="0.55000000000000004">
      <c r="A119">
        <v>118</v>
      </c>
      <c r="B119" s="15">
        <f t="shared" si="2"/>
        <v>1.8884044639260469E-3</v>
      </c>
      <c r="C119" s="15">
        <f t="shared" si="2"/>
        <v>1.9999244652478536E-2</v>
      </c>
    </row>
    <row r="120" spans="1:3" x14ac:dyDescent="0.55000000000000004">
      <c r="A120">
        <v>119</v>
      </c>
      <c r="B120" s="15">
        <f t="shared" si="2"/>
        <v>1.8510115502068658E-3</v>
      </c>
      <c r="C120" s="15">
        <f t="shared" si="2"/>
        <v>1.9999259609084722E-2</v>
      </c>
    </row>
    <row r="121" spans="1:3" x14ac:dyDescent="0.55000000000000004">
      <c r="A121">
        <v>120</v>
      </c>
      <c r="B121" s="15">
        <f t="shared" si="2"/>
        <v>1.8143590657882503E-3</v>
      </c>
      <c r="C121" s="15">
        <f t="shared" si="2"/>
        <v>1.999927426954112E-2</v>
      </c>
    </row>
    <row r="122" spans="1:3" x14ac:dyDescent="0.55000000000000004">
      <c r="A122">
        <v>121</v>
      </c>
      <c r="B122" s="15">
        <f t="shared" si="2"/>
        <v>1.7784323491877268E-3</v>
      </c>
      <c r="C122" s="15">
        <f t="shared" si="2"/>
        <v>1.9999288639711461E-2</v>
      </c>
    </row>
    <row r="123" spans="1:3" x14ac:dyDescent="0.55000000000000004">
      <c r="A123">
        <v>122</v>
      </c>
      <c r="B123" s="15">
        <f t="shared" si="2"/>
        <v>1.7432170292396259E-3</v>
      </c>
      <c r="C123" s="15">
        <f t="shared" si="2"/>
        <v>1.9999302725343386E-2</v>
      </c>
    </row>
    <row r="124" spans="1:3" x14ac:dyDescent="0.55000000000000004">
      <c r="A124">
        <v>123</v>
      </c>
      <c r="B124" s="15">
        <f t="shared" si="2"/>
        <v>1.7086990193464248E-3</v>
      </c>
      <c r="C124" s="15">
        <f t="shared" si="2"/>
        <v>1.9999316532070738E-2</v>
      </c>
    </row>
    <row r="125" spans="1:3" x14ac:dyDescent="0.55000000000000004">
      <c r="A125">
        <v>124</v>
      </c>
      <c r="B125" s="15">
        <f t="shared" si="2"/>
        <v>1.6748645118439193E-3</v>
      </c>
      <c r="C125" s="15">
        <f t="shared" si="2"/>
        <v>1.9999330065415821E-2</v>
      </c>
    </row>
    <row r="126" spans="1:3" x14ac:dyDescent="0.55000000000000004">
      <c r="A126">
        <v>125</v>
      </c>
      <c r="B126" s="15">
        <f t="shared" si="2"/>
        <v>1.6416999724779761E-3</v>
      </c>
      <c r="C126" s="15">
        <f t="shared" si="2"/>
        <v>1.9999343330791605E-2</v>
      </c>
    </row>
    <row r="127" spans="1:3" x14ac:dyDescent="0.55000000000000004">
      <c r="A127">
        <v>126</v>
      </c>
      <c r="B127" s="15">
        <f t="shared" si="2"/>
        <v>1.6091921349906488E-3</v>
      </c>
      <c r="C127" s="15">
        <f t="shared" si="2"/>
        <v>1.9999356333503891E-2</v>
      </c>
    </row>
    <row r="128" spans="1:3" x14ac:dyDescent="0.55000000000000004">
      <c r="A128">
        <v>127</v>
      </c>
      <c r="B128" s="15">
        <f t="shared" si="2"/>
        <v>1.577327995813499E-3</v>
      </c>
      <c r="C128" s="15">
        <f t="shared" si="2"/>
        <v>1.9999369078753423E-2</v>
      </c>
    </row>
    <row r="129" spans="1:3" x14ac:dyDescent="0.55000000000000004">
      <c r="A129">
        <v>128</v>
      </c>
      <c r="B129" s="15">
        <f t="shared" si="2"/>
        <v>1.5460948088659948E-3</v>
      </c>
      <c r="C129" s="15">
        <f t="shared" si="2"/>
        <v>1.9999381571637991E-2</v>
      </c>
    </row>
    <row r="130" spans="1:3" x14ac:dyDescent="0.55000000000000004">
      <c r="A130">
        <v>129</v>
      </c>
      <c r="B130" s="15">
        <f t="shared" si="2"/>
        <v>1.5154800804569096E-3</v>
      </c>
      <c r="C130" s="15">
        <f t="shared" si="2"/>
        <v>1.9999393817154446E-2</v>
      </c>
    </row>
    <row r="131" spans="1:3" x14ac:dyDescent="0.55000000000000004">
      <c r="A131">
        <v>130</v>
      </c>
      <c r="B131" s="15">
        <f t="shared" si="2"/>
        <v>1.4854715642866776E-3</v>
      </c>
      <c r="C131" s="15">
        <f t="shared" si="2"/>
        <v>1.9999405820200704E-2</v>
      </c>
    </row>
    <row r="132" spans="1:3" x14ac:dyDescent="0.55000000000000004">
      <c r="A132">
        <v>131</v>
      </c>
      <c r="B132" s="15">
        <f t="shared" ref="B132:C151" si="3">_xlfn.EXPON.DIST(A132,1/$E$1, )</f>
        <v>1.4560572565487117E-3</v>
      </c>
      <c r="C132" s="15">
        <f t="shared" si="3"/>
        <v>1.999941758557771E-2</v>
      </c>
    </row>
    <row r="133" spans="1:3" x14ac:dyDescent="0.55000000000000004">
      <c r="A133">
        <v>132</v>
      </c>
      <c r="B133" s="15">
        <f t="shared" si="3"/>
        <v>1.427225391127721E-3</v>
      </c>
      <c r="C133" s="15">
        <f t="shared" si="3"/>
        <v>1.9999429117991362E-2</v>
      </c>
    </row>
    <row r="134" spans="1:3" x14ac:dyDescent="0.55000000000000004">
      <c r="A134">
        <v>133</v>
      </c>
      <c r="B134" s="15">
        <f t="shared" si="3"/>
        <v>1.3989644348931071E-3</v>
      </c>
      <c r="C134" s="15">
        <f t="shared" si="3"/>
        <v>1.9999440422054374E-2</v>
      </c>
    </row>
    <row r="135" spans="1:3" x14ac:dyDescent="0.55000000000000004">
      <c r="A135">
        <v>134</v>
      </c>
      <c r="B135" s="15">
        <f t="shared" si="3"/>
        <v>1.3712630830855584E-3</v>
      </c>
      <c r="C135" s="15">
        <f t="shared" si="3"/>
        <v>1.9999451502288147E-2</v>
      </c>
    </row>
    <row r="136" spans="1:3" x14ac:dyDescent="0.55000000000000004">
      <c r="A136">
        <v>135</v>
      </c>
      <c r="B136" s="15">
        <f t="shared" si="3"/>
        <v>1.3441102547949951E-3</v>
      </c>
      <c r="C136" s="15">
        <f t="shared" si="3"/>
        <v>1.9999462363124547E-2</v>
      </c>
    </row>
    <row r="137" spans="1:3" x14ac:dyDescent="0.55000000000000004">
      <c r="A137">
        <v>136</v>
      </c>
      <c r="B137" s="15">
        <f t="shared" si="3"/>
        <v>1.3174950885280589E-3</v>
      </c>
      <c r="C137" s="15">
        <f t="shared" si="3"/>
        <v>1.9999473008907701E-2</v>
      </c>
    </row>
    <row r="138" spans="1:3" x14ac:dyDescent="0.55000000000000004">
      <c r="A138">
        <v>137</v>
      </c>
      <c r="B138" s="15">
        <f t="shared" si="3"/>
        <v>1.2914069378633694E-3</v>
      </c>
      <c r="C138" s="15">
        <f t="shared" si="3"/>
        <v>1.9999483443895724E-2</v>
      </c>
    </row>
    <row r="139" spans="1:3" x14ac:dyDescent="0.55000000000000004">
      <c r="A139">
        <v>138</v>
      </c>
      <c r="B139" s="15">
        <f t="shared" si="3"/>
        <v>1.265835367192814E-3</v>
      </c>
      <c r="C139" s="15">
        <f t="shared" si="3"/>
        <v>1.9999493672262426E-2</v>
      </c>
    </row>
    <row r="140" spans="1:3" x14ac:dyDescent="0.55000000000000004">
      <c r="A140">
        <v>139</v>
      </c>
      <c r="B140" s="15">
        <f t="shared" si="3"/>
        <v>1.2407701475471659E-3</v>
      </c>
      <c r="C140" s="15">
        <f t="shared" si="3"/>
        <v>1.9999503698098973E-2</v>
      </c>
    </row>
    <row r="141" spans="1:3" x14ac:dyDescent="0.55000000000000004">
      <c r="A141">
        <v>140</v>
      </c>
      <c r="B141" s="15">
        <f t="shared" si="3"/>
        <v>1.2162012525043591E-3</v>
      </c>
      <c r="C141" s="15">
        <f t="shared" si="3"/>
        <v>1.9999513525415534E-2</v>
      </c>
    </row>
    <row r="142" spans="1:3" x14ac:dyDescent="0.55000000000000004">
      <c r="A142">
        <v>141</v>
      </c>
      <c r="B142" s="15">
        <f t="shared" si="3"/>
        <v>1.1921188541787874E-3</v>
      </c>
      <c r="C142" s="15">
        <f t="shared" si="3"/>
        <v>1.9999523158142875E-2</v>
      </c>
    </row>
    <row r="143" spans="1:3" x14ac:dyDescent="0.55000000000000004">
      <c r="A143">
        <v>142</v>
      </c>
      <c r="B143" s="15">
        <f t="shared" si="3"/>
        <v>1.1685133192900167E-3</v>
      </c>
      <c r="C143" s="15">
        <f t="shared" si="3"/>
        <v>1.9999532600133936E-2</v>
      </c>
    </row>
    <row r="144" spans="1:3" x14ac:dyDescent="0.55000000000000004">
      <c r="A144">
        <v>143</v>
      </c>
      <c r="B144" s="15">
        <f t="shared" si="3"/>
        <v>1.1453752053093471E-3</v>
      </c>
      <c r="C144" s="15">
        <f t="shared" si="3"/>
        <v>1.9999541855165372E-2</v>
      </c>
    </row>
    <row r="145" spans="1:3" x14ac:dyDescent="0.55000000000000004">
      <c r="A145">
        <v>144</v>
      </c>
      <c r="B145" s="15">
        <f t="shared" si="3"/>
        <v>1.1226952566826746E-3</v>
      </c>
      <c r="C145" s="15">
        <f t="shared" si="3"/>
        <v>1.9999550926939069E-2</v>
      </c>
    </row>
    <row r="146" spans="1:3" x14ac:dyDescent="0.55000000000000004">
      <c r="A146">
        <v>145</v>
      </c>
      <c r="B146" s="15">
        <f t="shared" si="3"/>
        <v>1.1004644011281446E-3</v>
      </c>
      <c r="C146" s="15">
        <f t="shared" si="3"/>
        <v>1.9999559819083603E-2</v>
      </c>
    </row>
    <row r="147" spans="1:3" x14ac:dyDescent="0.55000000000000004">
      <c r="A147">
        <v>146</v>
      </c>
      <c r="B147" s="15">
        <f t="shared" si="3"/>
        <v>1.0786737460071205E-3</v>
      </c>
      <c r="C147" s="15">
        <f t="shared" si="3"/>
        <v>1.9999568535155714E-2</v>
      </c>
    </row>
    <row r="148" spans="1:3" x14ac:dyDescent="0.55000000000000004">
      <c r="A148">
        <v>147</v>
      </c>
      <c r="B148" s="15">
        <f t="shared" si="3"/>
        <v>1.0573145747670074E-3</v>
      </c>
      <c r="C148" s="15">
        <f t="shared" si="3"/>
        <v>1.9999577078641719E-2</v>
      </c>
    </row>
    <row r="149" spans="1:3" x14ac:dyDescent="0.55000000000000004">
      <c r="A149">
        <v>148</v>
      </c>
      <c r="B149" s="15">
        <f t="shared" si="3"/>
        <v>1.0363783434545167E-3</v>
      </c>
      <c r="C149" s="15">
        <f t="shared" si="3"/>
        <v>1.9999585452958907E-2</v>
      </c>
    </row>
    <row r="150" spans="1:3" x14ac:dyDescent="0.55000000000000004">
      <c r="A150">
        <v>149</v>
      </c>
      <c r="B150" s="15">
        <f t="shared" si="3"/>
        <v>1.01585667729797E-3</v>
      </c>
      <c r="C150" s="15">
        <f t="shared" si="3"/>
        <v>1.9999593661456913E-2</v>
      </c>
    </row>
    <row r="151" spans="1:3" x14ac:dyDescent="0.55000000000000004">
      <c r="A151">
        <v>150</v>
      </c>
      <c r="B151" s="15">
        <f t="shared" si="3"/>
        <v>9.95741367357279E-4</v>
      </c>
      <c r="C151" s="15">
        <f t="shared" si="3"/>
        <v>1.9999601707419035E-2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70" zoomScaleNormal="170" workbookViewId="0">
      <selection activeCell="D11" sqref="D11"/>
    </sheetView>
  </sheetViews>
  <sheetFormatPr defaultRowHeight="14.4" x14ac:dyDescent="0.55000000000000004"/>
  <cols>
    <col min="1" max="1" width="10.41796875" bestFit="1" customWidth="1"/>
    <col min="4" max="4" width="31.578125" customWidth="1"/>
  </cols>
  <sheetData>
    <row r="1" spans="1:4" ht="20.399999999999999" x14ac:dyDescent="0.75">
      <c r="A1" s="18" t="s">
        <v>80</v>
      </c>
    </row>
    <row r="2" spans="1:4" ht="15" customHeight="1" x14ac:dyDescent="0.75">
      <c r="A2" s="18"/>
    </row>
    <row r="3" spans="1:4" x14ac:dyDescent="0.55000000000000004">
      <c r="A3" s="1" t="s">
        <v>11</v>
      </c>
      <c r="D3" s="1" t="s">
        <v>79</v>
      </c>
    </row>
    <row r="4" spans="1:4" x14ac:dyDescent="0.55000000000000004">
      <c r="A4" s="1" t="s">
        <v>10</v>
      </c>
    </row>
    <row r="5" spans="1:4" x14ac:dyDescent="0.55000000000000004">
      <c r="A5" s="1" t="s">
        <v>78</v>
      </c>
      <c r="D5" s="1" t="s">
        <v>77</v>
      </c>
    </row>
    <row r="7" spans="1:4" x14ac:dyDescent="0.55000000000000004">
      <c r="A7" s="1" t="s">
        <v>76</v>
      </c>
      <c r="D7" s="1" t="s">
        <v>75</v>
      </c>
    </row>
    <row r="8" spans="1:4" x14ac:dyDescent="0.55000000000000004">
      <c r="A8" s="1" t="s">
        <v>74</v>
      </c>
    </row>
    <row r="10" spans="1:4" x14ac:dyDescent="0.55000000000000004">
      <c r="A10" s="1" t="s">
        <v>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30" zoomScaleNormal="130" workbookViewId="0">
      <selection activeCell="E6" sqref="E6"/>
    </sheetView>
  </sheetViews>
  <sheetFormatPr defaultRowHeight="14.4" x14ac:dyDescent="0.55000000000000004"/>
  <cols>
    <col min="3" max="3" width="10.68359375" bestFit="1" customWidth="1"/>
    <col min="4" max="4" width="3.68359375" customWidth="1"/>
    <col min="5" max="5" width="18.68359375" bestFit="1" customWidth="1"/>
  </cols>
  <sheetData>
    <row r="1" spans="1:5" x14ac:dyDescent="0.55000000000000004">
      <c r="A1" s="19" t="s">
        <v>84</v>
      </c>
    </row>
    <row r="2" spans="1:5" x14ac:dyDescent="0.55000000000000004">
      <c r="A2" s="5" t="s">
        <v>83</v>
      </c>
      <c r="B2" s="5" t="s">
        <v>82</v>
      </c>
      <c r="C2" s="5" t="s">
        <v>86</v>
      </c>
    </row>
    <row r="3" spans="1:5" x14ac:dyDescent="0.55000000000000004">
      <c r="A3">
        <v>1</v>
      </c>
      <c r="B3">
        <v>3</v>
      </c>
      <c r="C3" s="15">
        <f>(A3-AVERAGE($A$3:$A$12))*(B3-AVERAGE($B$3:$B$12))</f>
        <v>4.6799999999999988</v>
      </c>
      <c r="E3" s="1" t="s">
        <v>85</v>
      </c>
    </row>
    <row r="4" spans="1:5" x14ac:dyDescent="0.55000000000000004">
      <c r="A4">
        <v>4</v>
      </c>
      <c r="B4">
        <v>2</v>
      </c>
      <c r="C4" s="15">
        <f t="shared" ref="C4:C12" si="0">(A4-AVERAGE($A$3:$A$12))*(B4-AVERAGE($B$3:$B$12))</f>
        <v>1.379999999999999</v>
      </c>
      <c r="E4" s="15">
        <f>_xlfn.COVARIANCE.P(A3:A12,B3:B12)</f>
        <v>-0.47999999999999987</v>
      </c>
    </row>
    <row r="5" spans="1:5" x14ac:dyDescent="0.55000000000000004">
      <c r="A5">
        <v>7</v>
      </c>
      <c r="B5">
        <v>1</v>
      </c>
      <c r="C5" s="15">
        <f t="shared" si="0"/>
        <v>-7.9200000000000008</v>
      </c>
      <c r="E5" s="15">
        <f>_xlfn.COVARIANCE.S(A3:A13,B3:B13)</f>
        <v>-0.53333333333333321</v>
      </c>
    </row>
    <row r="6" spans="1:5" x14ac:dyDescent="0.55000000000000004">
      <c r="A6">
        <v>2</v>
      </c>
      <c r="B6">
        <v>4</v>
      </c>
      <c r="C6" s="15">
        <f t="shared" si="0"/>
        <v>0.77999999999999947</v>
      </c>
    </row>
    <row r="7" spans="1:5" x14ac:dyDescent="0.55000000000000004">
      <c r="A7">
        <v>3</v>
      </c>
      <c r="B7">
        <v>9</v>
      </c>
      <c r="C7" s="15">
        <f t="shared" si="0"/>
        <v>-7.5199999999999987</v>
      </c>
    </row>
    <row r="8" spans="1:5" x14ac:dyDescent="0.55000000000000004">
      <c r="A8">
        <v>5</v>
      </c>
      <c r="B8">
        <v>6</v>
      </c>
      <c r="C8" s="15">
        <f t="shared" si="0"/>
        <v>0.68000000000000071</v>
      </c>
    </row>
    <row r="9" spans="1:5" x14ac:dyDescent="0.55000000000000004">
      <c r="A9">
        <v>8</v>
      </c>
      <c r="B9">
        <v>8</v>
      </c>
      <c r="C9" s="15">
        <f t="shared" si="0"/>
        <v>12.580000000000002</v>
      </c>
    </row>
    <row r="10" spans="1:5" x14ac:dyDescent="0.55000000000000004">
      <c r="A10">
        <v>1</v>
      </c>
      <c r="B10">
        <v>4</v>
      </c>
      <c r="C10" s="15">
        <f t="shared" si="0"/>
        <v>1.0799999999999992</v>
      </c>
    </row>
    <row r="11" spans="1:5" x14ac:dyDescent="0.55000000000000004">
      <c r="A11">
        <v>6</v>
      </c>
      <c r="B11">
        <v>4</v>
      </c>
      <c r="C11" s="15">
        <f t="shared" si="0"/>
        <v>-0.41999999999999987</v>
      </c>
    </row>
    <row r="12" spans="1:5" x14ac:dyDescent="0.55000000000000004">
      <c r="A12">
        <v>9</v>
      </c>
      <c r="B12">
        <v>2</v>
      </c>
      <c r="C12" s="15">
        <f t="shared" si="0"/>
        <v>-10.119999999999999</v>
      </c>
    </row>
    <row r="13" spans="1:5" x14ac:dyDescent="0.55000000000000004">
      <c r="C13" s="15">
        <f>AVERAGE(C3:C12)</f>
        <v>-0.47999999999999987</v>
      </c>
    </row>
  </sheetData>
  <hyperlinks>
    <hyperlink ref="A1" r:id="rId1" display="covariance is a measure of the relationship between two random variables. "/>
  </hyperlinks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Normal="100" workbookViewId="0">
      <selection activeCell="D16" sqref="D16"/>
    </sheetView>
  </sheetViews>
  <sheetFormatPr defaultRowHeight="14.4" x14ac:dyDescent="0.55000000000000004"/>
  <sheetData>
    <row r="1" spans="1:10" x14ac:dyDescent="0.55000000000000004">
      <c r="A1" s="5" t="s">
        <v>83</v>
      </c>
      <c r="B1" s="5" t="s">
        <v>82</v>
      </c>
      <c r="C1" s="5" t="s">
        <v>88</v>
      </c>
      <c r="D1" s="5" t="s">
        <v>87</v>
      </c>
      <c r="G1" s="5" t="s">
        <v>83</v>
      </c>
      <c r="H1" s="5" t="s">
        <v>82</v>
      </c>
      <c r="I1" s="5" t="s">
        <v>88</v>
      </c>
      <c r="J1" s="5" t="s">
        <v>87</v>
      </c>
    </row>
    <row r="2" spans="1:10" x14ac:dyDescent="0.55000000000000004">
      <c r="A2">
        <v>1</v>
      </c>
      <c r="B2">
        <v>3</v>
      </c>
      <c r="C2">
        <v>100</v>
      </c>
      <c r="D2">
        <v>70</v>
      </c>
      <c r="F2" s="1" t="s">
        <v>83</v>
      </c>
      <c r="G2" s="15">
        <f>_xlfn.COVARIANCE.S($A$2:$A$11,A2:A11)</f>
        <v>8.2666666666666675</v>
      </c>
      <c r="H2" s="15">
        <f>_xlfn.COVARIANCE.S($A$2:$A$11,B2:B11)</f>
        <v>-0.53333333333333321</v>
      </c>
      <c r="I2" s="15">
        <f>_xlfn.COVARIANCE.S($A$2:$A$11,C2:C11)</f>
        <v>16.533333333333331</v>
      </c>
      <c r="J2" s="15">
        <f>_xlfn.COVARIANCE.S($A$2:$A$11,D2:D11)</f>
        <v>4.2222222222222223</v>
      </c>
    </row>
    <row r="3" spans="1:10" x14ac:dyDescent="0.55000000000000004">
      <c r="A3">
        <v>4</v>
      </c>
      <c r="B3">
        <v>2</v>
      </c>
      <c r="C3">
        <v>104</v>
      </c>
      <c r="D3">
        <v>71</v>
      </c>
      <c r="F3" s="1" t="s">
        <v>82</v>
      </c>
      <c r="G3" s="15">
        <f>_xlfn.COVARIANCE.S($B$2:$B$11,A2:A11)</f>
        <v>-0.53333333333333321</v>
      </c>
      <c r="H3" s="15">
        <f t="shared" ref="H3:J3" si="0">_xlfn.COVARIANCE.S($B$2:$B$11,B2:B11)</f>
        <v>6.9</v>
      </c>
      <c r="I3" s="15">
        <f t="shared" si="0"/>
        <v>-8.1777777777777789</v>
      </c>
      <c r="J3" s="15">
        <f t="shared" si="0"/>
        <v>1.6111111111111109</v>
      </c>
    </row>
    <row r="4" spans="1:10" x14ac:dyDescent="0.55000000000000004">
      <c r="A4">
        <v>7</v>
      </c>
      <c r="B4">
        <v>1</v>
      </c>
      <c r="C4">
        <v>108</v>
      </c>
      <c r="D4">
        <v>72</v>
      </c>
      <c r="F4" s="1" t="s">
        <v>88</v>
      </c>
      <c r="G4" s="15">
        <f>_xlfn.COVARIANCE.S($C$2:$C$11,A2:A11)</f>
        <v>16.533333333333331</v>
      </c>
      <c r="H4" s="15">
        <f t="shared" ref="H4:J4" si="1">_xlfn.COVARIANCE.S($C$2:$C$11,B2:B11)</f>
        <v>-8.1777777777777789</v>
      </c>
      <c r="I4" s="15">
        <f t="shared" si="1"/>
        <v>60.844444444444449</v>
      </c>
      <c r="J4" s="15">
        <f t="shared" si="1"/>
        <v>-1.5555555555555556</v>
      </c>
    </row>
    <row r="5" spans="1:10" x14ac:dyDescent="0.55000000000000004">
      <c r="A5">
        <v>2</v>
      </c>
      <c r="B5">
        <v>4</v>
      </c>
      <c r="C5">
        <v>90</v>
      </c>
      <c r="D5">
        <v>73</v>
      </c>
      <c r="F5" s="1" t="s">
        <v>87</v>
      </c>
      <c r="G5" s="15">
        <f>_xlfn.COVARIANCE.S($D$2:$D$11,A2:A11)</f>
        <v>4.2222222222222223</v>
      </c>
      <c r="H5" s="15">
        <f t="shared" ref="H5:J5" si="2">_xlfn.COVARIANCE.S($D$2:$D$11,B2:B11)</f>
        <v>1.6111111111111109</v>
      </c>
      <c r="I5" s="15">
        <f t="shared" si="2"/>
        <v>-1.5555555555555556</v>
      </c>
      <c r="J5" s="15">
        <f t="shared" si="2"/>
        <v>9.1666666666666661</v>
      </c>
    </row>
    <row r="6" spans="1:10" x14ac:dyDescent="0.55000000000000004">
      <c r="A6">
        <v>3</v>
      </c>
      <c r="B6">
        <v>9</v>
      </c>
      <c r="C6">
        <v>94</v>
      </c>
      <c r="D6">
        <v>74</v>
      </c>
    </row>
    <row r="7" spans="1:10" x14ac:dyDescent="0.55000000000000004">
      <c r="A7">
        <v>5</v>
      </c>
      <c r="B7">
        <v>6</v>
      </c>
      <c r="C7">
        <v>103</v>
      </c>
      <c r="D7">
        <v>75</v>
      </c>
    </row>
    <row r="8" spans="1:10" x14ac:dyDescent="0.55000000000000004">
      <c r="A8">
        <v>8</v>
      </c>
      <c r="B8">
        <v>8</v>
      </c>
      <c r="C8">
        <v>100</v>
      </c>
      <c r="D8">
        <v>76</v>
      </c>
    </row>
    <row r="9" spans="1:10" x14ac:dyDescent="0.55000000000000004">
      <c r="A9">
        <v>1</v>
      </c>
      <c r="B9">
        <v>4</v>
      </c>
      <c r="C9">
        <v>85</v>
      </c>
      <c r="D9">
        <v>77</v>
      </c>
    </row>
    <row r="10" spans="1:10" x14ac:dyDescent="0.55000000000000004">
      <c r="A10">
        <v>6</v>
      </c>
      <c r="B10">
        <v>4</v>
      </c>
      <c r="C10">
        <v>98</v>
      </c>
      <c r="D10">
        <v>78</v>
      </c>
    </row>
    <row r="11" spans="1:10" x14ac:dyDescent="0.55000000000000004">
      <c r="A11">
        <v>9</v>
      </c>
      <c r="B11">
        <v>2</v>
      </c>
      <c r="C11">
        <v>110</v>
      </c>
      <c r="D11">
        <v>79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10" zoomScaleNormal="110" workbookViewId="0">
      <selection activeCell="D18" activeCellId="1" sqref="D3 D18"/>
    </sheetView>
  </sheetViews>
  <sheetFormatPr defaultRowHeight="14.4" x14ac:dyDescent="0.55000000000000004"/>
  <cols>
    <col min="4" max="4" width="19" bestFit="1" customWidth="1"/>
  </cols>
  <sheetData>
    <row r="1" spans="1:6" x14ac:dyDescent="0.55000000000000004">
      <c r="A1" s="19" t="s">
        <v>89</v>
      </c>
      <c r="B1" s="15"/>
      <c r="C1" s="15"/>
      <c r="D1" s="15"/>
      <c r="E1" s="15"/>
      <c r="F1" s="15"/>
    </row>
    <row r="2" spans="1:6" x14ac:dyDescent="0.55000000000000004">
      <c r="A2" s="5" t="s">
        <v>83</v>
      </c>
      <c r="B2" s="5" t="s">
        <v>82</v>
      </c>
      <c r="D2" s="1" t="s">
        <v>81</v>
      </c>
    </row>
    <row r="3" spans="1:6" x14ac:dyDescent="0.55000000000000004">
      <c r="A3">
        <v>1</v>
      </c>
      <c r="B3">
        <v>3</v>
      </c>
      <c r="D3" s="15" t="b">
        <f>MultipleCorrelations!G5=CORREL($A$2:$A$11,B2:B11)</f>
        <v>0</v>
      </c>
    </row>
    <row r="4" spans="1:6" x14ac:dyDescent="0.55000000000000004">
      <c r="A4">
        <v>4</v>
      </c>
      <c r="B4">
        <v>5</v>
      </c>
    </row>
    <row r="5" spans="1:6" x14ac:dyDescent="0.55000000000000004">
      <c r="A5">
        <v>7</v>
      </c>
      <c r="B5">
        <v>8</v>
      </c>
    </row>
    <row r="6" spans="1:6" x14ac:dyDescent="0.55000000000000004">
      <c r="A6">
        <v>2</v>
      </c>
      <c r="B6">
        <v>4</v>
      </c>
    </row>
    <row r="7" spans="1:6" x14ac:dyDescent="0.55000000000000004">
      <c r="A7">
        <v>3</v>
      </c>
      <c r="B7">
        <v>9</v>
      </c>
    </row>
    <row r="8" spans="1:6" x14ac:dyDescent="0.55000000000000004">
      <c r="A8">
        <v>5</v>
      </c>
      <c r="B8">
        <v>6</v>
      </c>
    </row>
    <row r="9" spans="1:6" x14ac:dyDescent="0.55000000000000004">
      <c r="A9">
        <v>8</v>
      </c>
      <c r="B9">
        <v>8</v>
      </c>
    </row>
    <row r="10" spans="1:6" x14ac:dyDescent="0.55000000000000004">
      <c r="A10">
        <v>1</v>
      </c>
      <c r="B10">
        <v>4</v>
      </c>
    </row>
    <row r="11" spans="1:6" x14ac:dyDescent="0.55000000000000004">
      <c r="A11">
        <v>6</v>
      </c>
      <c r="B11">
        <v>4</v>
      </c>
    </row>
    <row r="12" spans="1:6" x14ac:dyDescent="0.55000000000000004">
      <c r="A12">
        <v>9</v>
      </c>
      <c r="B12">
        <v>6</v>
      </c>
    </row>
  </sheetData>
  <hyperlinks>
    <hyperlink ref="A1" r:id="rId1"/>
  </hyperlinks>
  <pageMargins left="0.7" right="0.7" top="0.75" bottom="0.75" header="0.3" footer="0.3"/>
  <pageSetup orientation="portrait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Normal="100" workbookViewId="0">
      <selection activeCell="H15" sqref="H15"/>
    </sheetView>
  </sheetViews>
  <sheetFormatPr defaultRowHeight="14.4" x14ac:dyDescent="0.55000000000000004"/>
  <sheetData>
    <row r="1" spans="1:10" x14ac:dyDescent="0.55000000000000004">
      <c r="A1" s="5" t="s">
        <v>83</v>
      </c>
      <c r="B1" s="5" t="s">
        <v>82</v>
      </c>
      <c r="C1" s="5" t="s">
        <v>88</v>
      </c>
      <c r="D1" s="5" t="s">
        <v>87</v>
      </c>
    </row>
    <row r="2" spans="1:10" ht="18.3" x14ac:dyDescent="0.7">
      <c r="A2">
        <v>1</v>
      </c>
      <c r="B2">
        <v>3</v>
      </c>
      <c r="C2">
        <v>100</v>
      </c>
      <c r="D2">
        <v>70</v>
      </c>
      <c r="F2" s="20" t="s">
        <v>90</v>
      </c>
    </row>
    <row r="3" spans="1:10" x14ac:dyDescent="0.55000000000000004">
      <c r="A3">
        <v>4</v>
      </c>
      <c r="B3">
        <v>2</v>
      </c>
      <c r="C3">
        <v>104</v>
      </c>
      <c r="D3">
        <v>71</v>
      </c>
    </row>
    <row r="4" spans="1:10" x14ac:dyDescent="0.55000000000000004">
      <c r="A4">
        <v>7</v>
      </c>
      <c r="B4">
        <v>1</v>
      </c>
      <c r="C4">
        <v>108</v>
      </c>
      <c r="D4">
        <v>72</v>
      </c>
      <c r="G4" s="1" t="s">
        <v>83</v>
      </c>
      <c r="H4" s="1" t="s">
        <v>82</v>
      </c>
      <c r="I4" s="1" t="s">
        <v>88</v>
      </c>
      <c r="J4" s="1" t="s">
        <v>87</v>
      </c>
    </row>
    <row r="5" spans="1:10" x14ac:dyDescent="0.55000000000000004">
      <c r="A5">
        <v>2</v>
      </c>
      <c r="B5">
        <v>4</v>
      </c>
      <c r="C5">
        <v>90</v>
      </c>
      <c r="D5">
        <v>73</v>
      </c>
      <c r="F5" s="5" t="s">
        <v>83</v>
      </c>
      <c r="G5" s="15">
        <f>CORREL($A$2:$A$11,A2:A11)</f>
        <v>1</v>
      </c>
      <c r="H5" s="15">
        <f t="shared" ref="H5:J5" si="0">CORREL($A$2:$A$11,B2:B11)</f>
        <v>-7.0616952177650114E-2</v>
      </c>
      <c r="I5" s="15">
        <f t="shared" si="0"/>
        <v>0.73719901064788396</v>
      </c>
      <c r="J5" s="15">
        <f t="shared" si="0"/>
        <v>0.48503173467607291</v>
      </c>
    </row>
    <row r="6" spans="1:10" x14ac:dyDescent="0.55000000000000004">
      <c r="A6">
        <v>3</v>
      </c>
      <c r="B6">
        <v>9</v>
      </c>
      <c r="C6">
        <v>94</v>
      </c>
      <c r="D6">
        <v>74</v>
      </c>
      <c r="F6" s="5" t="s">
        <v>82</v>
      </c>
      <c r="G6" s="15">
        <f>CORREL($B$2:$B$11,A2:A11)</f>
        <v>-7.0616952177650114E-2</v>
      </c>
      <c r="H6" s="15">
        <f t="shared" ref="H6:J6" si="1">CORREL($B$2:$B$11,B2:B11)</f>
        <v>0.99999999999999989</v>
      </c>
      <c r="I6" s="15">
        <f t="shared" si="1"/>
        <v>-0.39911706248255019</v>
      </c>
      <c r="J6" s="15">
        <f t="shared" si="1"/>
        <v>0.20257937544884455</v>
      </c>
    </row>
    <row r="7" spans="1:10" x14ac:dyDescent="0.55000000000000004">
      <c r="A7">
        <v>5</v>
      </c>
      <c r="B7">
        <v>6</v>
      </c>
      <c r="C7">
        <v>103</v>
      </c>
      <c r="D7">
        <v>75</v>
      </c>
      <c r="F7" s="5" t="s">
        <v>88</v>
      </c>
      <c r="G7" s="15">
        <f>CORREL($C$2:$C$11,A2:A11)</f>
        <v>0.73719901064788396</v>
      </c>
      <c r="H7" s="15">
        <f t="shared" ref="H7:J7" si="2">CORREL($C$2:$C$11,B2:B11)</f>
        <v>-0.39911706248255019</v>
      </c>
      <c r="I7" s="15">
        <f t="shared" si="2"/>
        <v>1</v>
      </c>
      <c r="J7" s="15">
        <f t="shared" si="2"/>
        <v>-6.5867221172426202E-2</v>
      </c>
    </row>
    <row r="8" spans="1:10" x14ac:dyDescent="0.55000000000000004">
      <c r="A8">
        <v>8</v>
      </c>
      <c r="B8">
        <v>8</v>
      </c>
      <c r="C8">
        <v>100</v>
      </c>
      <c r="D8">
        <v>76</v>
      </c>
      <c r="F8" s="5" t="s">
        <v>87</v>
      </c>
      <c r="G8" s="15">
        <f>CORREL($D$2:$D$11,A2:A11)</f>
        <v>0.48503173467607291</v>
      </c>
      <c r="H8" s="15">
        <f t="shared" ref="H8:J8" si="3">CORREL($D$2:$D$11,B2:B11)</f>
        <v>0.20257937544884455</v>
      </c>
      <c r="I8" s="15">
        <f t="shared" si="3"/>
        <v>-6.5867221172426202E-2</v>
      </c>
      <c r="J8" s="15">
        <f t="shared" si="3"/>
        <v>1</v>
      </c>
    </row>
    <row r="9" spans="1:10" x14ac:dyDescent="0.55000000000000004">
      <c r="A9">
        <v>1</v>
      </c>
      <c r="B9">
        <v>4</v>
      </c>
      <c r="C9">
        <v>85</v>
      </c>
      <c r="D9">
        <v>77</v>
      </c>
    </row>
    <row r="10" spans="1:10" x14ac:dyDescent="0.55000000000000004">
      <c r="A10">
        <v>6</v>
      </c>
      <c r="B10">
        <v>4</v>
      </c>
      <c r="C10">
        <v>98</v>
      </c>
      <c r="D10">
        <v>78</v>
      </c>
    </row>
    <row r="11" spans="1:10" x14ac:dyDescent="0.55000000000000004">
      <c r="A11">
        <v>9</v>
      </c>
      <c r="B11">
        <v>2</v>
      </c>
      <c r="C11">
        <v>110</v>
      </c>
      <c r="D11">
        <v>79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80" zoomScaleNormal="80" workbookViewId="0">
      <selection activeCell="E14" sqref="E14"/>
    </sheetView>
  </sheetViews>
  <sheetFormatPr defaultRowHeight="14.4" x14ac:dyDescent="0.55000000000000004"/>
  <cols>
    <col min="1" max="1" width="19.578125" bestFit="1" customWidth="1"/>
    <col min="4" max="4" width="14.26171875" bestFit="1" customWidth="1"/>
    <col min="5" max="5" width="19.83984375" customWidth="1"/>
    <col min="6" max="6" width="20.83984375" customWidth="1"/>
  </cols>
  <sheetData>
    <row r="1" spans="1:6" ht="23.1" x14ac:dyDescent="0.85">
      <c r="A1" s="27" t="s">
        <v>103</v>
      </c>
    </row>
    <row r="3" spans="1:6" x14ac:dyDescent="0.55000000000000004">
      <c r="A3" s="1" t="s">
        <v>102</v>
      </c>
      <c r="B3" s="28">
        <v>0.85</v>
      </c>
      <c r="D3" s="26"/>
      <c r="E3" s="25" t="s">
        <v>101</v>
      </c>
      <c r="F3" s="24" t="s">
        <v>100</v>
      </c>
    </row>
    <row r="4" spans="1:6" x14ac:dyDescent="0.55000000000000004">
      <c r="A4" s="1" t="s">
        <v>99</v>
      </c>
      <c r="B4" s="28">
        <v>0.8</v>
      </c>
      <c r="D4" s="23" t="s">
        <v>98</v>
      </c>
      <c r="E4" s="30">
        <f>B6*B9</f>
        <v>0.68</v>
      </c>
      <c r="F4" s="31">
        <f>B6*B10</f>
        <v>0.16999999999999996</v>
      </c>
    </row>
    <row r="5" spans="1:6" x14ac:dyDescent="0.55000000000000004">
      <c r="D5" s="22" t="s">
        <v>97</v>
      </c>
      <c r="E5" s="32">
        <f>B7*B10</f>
        <v>0.03</v>
      </c>
      <c r="F5" s="33">
        <f>B7*B9</f>
        <v>0.12000000000000002</v>
      </c>
    </row>
    <row r="6" spans="1:6" ht="35.25" customHeight="1" x14ac:dyDescent="0.55000000000000004">
      <c r="A6" s="1" t="s">
        <v>96</v>
      </c>
      <c r="B6" s="29">
        <f>B3</f>
        <v>0.85</v>
      </c>
    </row>
    <row r="7" spans="1:6" ht="33.75" customHeight="1" x14ac:dyDescent="0.55000000000000004">
      <c r="A7" s="1" t="s">
        <v>95</v>
      </c>
      <c r="B7" s="29">
        <f>1-B6</f>
        <v>0.15000000000000002</v>
      </c>
      <c r="E7" s="21" t="s">
        <v>94</v>
      </c>
      <c r="F7" s="21" t="s">
        <v>93</v>
      </c>
    </row>
    <row r="8" spans="1:6" x14ac:dyDescent="0.55000000000000004">
      <c r="B8" s="15"/>
      <c r="E8" s="34">
        <f>F5/(F4+F5)</f>
        <v>0.41379310344827597</v>
      </c>
      <c r="F8" s="34">
        <f>E4/(E4+E5)</f>
        <v>0.95774647887323938</v>
      </c>
    </row>
    <row r="9" spans="1:6" x14ac:dyDescent="0.55000000000000004">
      <c r="A9" s="1" t="s">
        <v>92</v>
      </c>
      <c r="B9" s="29">
        <f>B4</f>
        <v>0.8</v>
      </c>
    </row>
    <row r="10" spans="1:6" x14ac:dyDescent="0.55000000000000004">
      <c r="A10" s="1" t="s">
        <v>91</v>
      </c>
      <c r="B10" s="29">
        <f>1-B9</f>
        <v>0.19999999999999996</v>
      </c>
    </row>
    <row r="12" spans="1:6" x14ac:dyDescent="0.55000000000000004">
      <c r="A12" s="1"/>
    </row>
    <row r="13" spans="1:6" x14ac:dyDescent="0.55000000000000004">
      <c r="A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="124" zoomScaleNormal="124" workbookViewId="0">
      <selection activeCell="E17" sqref="E17"/>
    </sheetView>
  </sheetViews>
  <sheetFormatPr defaultRowHeight="14.4" x14ac:dyDescent="0.55000000000000004"/>
  <cols>
    <col min="1" max="1" width="11.68359375" bestFit="1" customWidth="1"/>
    <col min="3" max="3" width="10" bestFit="1" customWidth="1"/>
    <col min="4" max="4" width="9.578125" bestFit="1" customWidth="1"/>
    <col min="7" max="7" width="9.578125" bestFit="1" customWidth="1"/>
  </cols>
  <sheetData>
    <row r="1" spans="1:8" x14ac:dyDescent="0.55000000000000004">
      <c r="A1" s="5" t="s">
        <v>12</v>
      </c>
    </row>
    <row r="2" spans="1:8" x14ac:dyDescent="0.55000000000000004">
      <c r="A2" s="2">
        <v>6231</v>
      </c>
      <c r="C2" s="1" t="s">
        <v>11</v>
      </c>
      <c r="D2" s="3">
        <f>MIN(A2:A41)</f>
        <v>1684</v>
      </c>
    </row>
    <row r="3" spans="1:8" x14ac:dyDescent="0.55000000000000004">
      <c r="A3" s="2">
        <v>6885</v>
      </c>
    </row>
    <row r="4" spans="1:8" x14ac:dyDescent="0.55000000000000004">
      <c r="A4" s="2">
        <v>9637</v>
      </c>
      <c r="C4" s="1" t="s">
        <v>10</v>
      </c>
      <c r="D4" s="3">
        <f>MAX(A4:A43)</f>
        <v>9932</v>
      </c>
    </row>
    <row r="5" spans="1:8" x14ac:dyDescent="0.55000000000000004">
      <c r="A5" s="2">
        <v>8060</v>
      </c>
    </row>
    <row r="6" spans="1:8" x14ac:dyDescent="0.55000000000000004">
      <c r="A6" s="2">
        <v>7265</v>
      </c>
      <c r="C6" s="4" t="s">
        <v>9</v>
      </c>
      <c r="F6" s="4" t="s">
        <v>8</v>
      </c>
    </row>
    <row r="7" spans="1:8" x14ac:dyDescent="0.55000000000000004">
      <c r="A7" s="2">
        <v>5629</v>
      </c>
      <c r="C7" s="1" t="s">
        <v>7</v>
      </c>
      <c r="D7" s="3">
        <f>_xlfn.QUARTILE.INC(A2:A41, 1)</f>
        <v>4310.25</v>
      </c>
      <c r="F7" s="1" t="s">
        <v>7</v>
      </c>
      <c r="G7" s="3">
        <f>_xlfn.QUARTILE.EXC(A2:A41, 1)</f>
        <v>4298.75</v>
      </c>
      <c r="H7" t="s">
        <v>24</v>
      </c>
    </row>
    <row r="8" spans="1:8" x14ac:dyDescent="0.55000000000000004">
      <c r="A8" s="2">
        <v>1861</v>
      </c>
    </row>
    <row r="9" spans="1:8" x14ac:dyDescent="0.55000000000000004">
      <c r="A9" s="2">
        <v>6062</v>
      </c>
      <c r="C9" s="1" t="s">
        <v>6</v>
      </c>
      <c r="D9" s="3">
        <f>_xlfn.QUARTILE.INC(A2:A41, 2)</f>
        <v>5924</v>
      </c>
      <c r="F9" s="1" t="s">
        <v>6</v>
      </c>
      <c r="G9" s="3">
        <f>_xlfn.QUARTILE.EXC(A2:A41, 2)</f>
        <v>5924</v>
      </c>
    </row>
    <row r="10" spans="1:8" x14ac:dyDescent="0.55000000000000004">
      <c r="A10" s="2">
        <v>6221</v>
      </c>
    </row>
    <row r="11" spans="1:8" x14ac:dyDescent="0.55000000000000004">
      <c r="A11" s="2">
        <v>4465</v>
      </c>
      <c r="C11" s="1" t="s">
        <v>5</v>
      </c>
      <c r="D11" s="3">
        <f>_xlfn.QUARTILE.INC(A2:A41, 3)</f>
        <v>7370.25</v>
      </c>
      <c r="F11" s="1" t="s">
        <v>5</v>
      </c>
      <c r="G11" s="3">
        <f>_xlfn.QUARTILE.EXC(A2:A41, 3)</f>
        <v>7450.75</v>
      </c>
    </row>
    <row r="12" spans="1:8" x14ac:dyDescent="0.55000000000000004">
      <c r="A12" s="2">
        <v>6286</v>
      </c>
    </row>
    <row r="13" spans="1:8" x14ac:dyDescent="0.55000000000000004">
      <c r="A13" s="2">
        <v>4364</v>
      </c>
    </row>
    <row r="14" spans="1:8" x14ac:dyDescent="0.55000000000000004">
      <c r="A14" s="2">
        <v>4521</v>
      </c>
    </row>
    <row r="15" spans="1:8" x14ac:dyDescent="0.55000000000000004">
      <c r="A15" s="2">
        <v>4479</v>
      </c>
    </row>
    <row r="16" spans="1:8" x14ac:dyDescent="0.55000000000000004">
      <c r="A16" s="2">
        <v>6955</v>
      </c>
    </row>
    <row r="17" spans="1:1" x14ac:dyDescent="0.55000000000000004">
      <c r="A17" s="2">
        <v>6898</v>
      </c>
    </row>
    <row r="18" spans="1:1" x14ac:dyDescent="0.55000000000000004">
      <c r="A18" s="2">
        <v>7641</v>
      </c>
    </row>
    <row r="19" spans="1:1" x14ac:dyDescent="0.55000000000000004">
      <c r="A19" s="2">
        <v>3741</v>
      </c>
    </row>
    <row r="20" spans="1:1" x14ac:dyDescent="0.55000000000000004">
      <c r="A20" s="2">
        <v>4109</v>
      </c>
    </row>
    <row r="21" spans="1:1" x14ac:dyDescent="0.55000000000000004">
      <c r="A21" s="2">
        <v>7666</v>
      </c>
    </row>
    <row r="22" spans="1:1" x14ac:dyDescent="0.55000000000000004">
      <c r="A22" s="2">
        <v>7751</v>
      </c>
    </row>
    <row r="23" spans="1:1" x14ac:dyDescent="0.55000000000000004">
      <c r="A23" s="2">
        <v>3547</v>
      </c>
    </row>
    <row r="24" spans="1:1" x14ac:dyDescent="0.55000000000000004">
      <c r="A24" s="2">
        <v>2780</v>
      </c>
    </row>
    <row r="25" spans="1:1" x14ac:dyDescent="0.55000000000000004">
      <c r="A25" s="2">
        <v>1684</v>
      </c>
    </row>
    <row r="26" spans="1:1" x14ac:dyDescent="0.55000000000000004">
      <c r="A26" s="2">
        <v>1738</v>
      </c>
    </row>
    <row r="27" spans="1:1" x14ac:dyDescent="0.55000000000000004">
      <c r="A27" s="2">
        <v>4316</v>
      </c>
    </row>
    <row r="28" spans="1:1" x14ac:dyDescent="0.55000000000000004">
      <c r="A28" s="2">
        <v>8852</v>
      </c>
    </row>
    <row r="29" spans="1:1" x14ac:dyDescent="0.55000000000000004">
      <c r="A29" s="2">
        <v>8283</v>
      </c>
    </row>
    <row r="30" spans="1:1" x14ac:dyDescent="0.55000000000000004">
      <c r="A30" s="2">
        <v>7330</v>
      </c>
    </row>
    <row r="31" spans="1:1" x14ac:dyDescent="0.55000000000000004">
      <c r="A31" s="2">
        <v>9932</v>
      </c>
    </row>
    <row r="32" spans="1:1" x14ac:dyDescent="0.55000000000000004">
      <c r="A32" s="2">
        <v>4754</v>
      </c>
    </row>
    <row r="33" spans="1:1" x14ac:dyDescent="0.55000000000000004">
      <c r="A33" s="2">
        <v>4293</v>
      </c>
    </row>
    <row r="34" spans="1:1" x14ac:dyDescent="0.55000000000000004">
      <c r="A34" s="2">
        <v>6424</v>
      </c>
    </row>
    <row r="35" spans="1:1" x14ac:dyDescent="0.55000000000000004">
      <c r="A35" s="2">
        <v>2392</v>
      </c>
    </row>
    <row r="36" spans="1:1" x14ac:dyDescent="0.55000000000000004">
      <c r="A36" s="2">
        <v>5099</v>
      </c>
    </row>
    <row r="37" spans="1:1" x14ac:dyDescent="0.55000000000000004">
      <c r="A37" s="2">
        <v>2511</v>
      </c>
    </row>
    <row r="38" spans="1:1" x14ac:dyDescent="0.55000000000000004">
      <c r="A38" s="2">
        <v>5786</v>
      </c>
    </row>
    <row r="39" spans="1:1" x14ac:dyDescent="0.55000000000000004">
      <c r="A39" s="2">
        <v>7491</v>
      </c>
    </row>
    <row r="40" spans="1:1" x14ac:dyDescent="0.55000000000000004">
      <c r="A40" s="2">
        <v>8219</v>
      </c>
    </row>
    <row r="41" spans="1:1" x14ac:dyDescent="0.55000000000000004">
      <c r="A41" s="2">
        <v>5681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zoomScale="86" zoomScaleNormal="86" workbookViewId="0">
      <selection activeCell="F5" sqref="F5"/>
    </sheetView>
  </sheetViews>
  <sheetFormatPr defaultRowHeight="14.4" x14ac:dyDescent="0.55000000000000004"/>
  <cols>
    <col min="1" max="1" width="13.68359375" bestFit="1" customWidth="1"/>
    <col min="2" max="2" width="14.15625" customWidth="1"/>
    <col min="3" max="3" width="15.15625" customWidth="1"/>
    <col min="4" max="4" width="4.26171875" customWidth="1"/>
    <col min="5" max="5" width="19.578125" bestFit="1" customWidth="1"/>
    <col min="6" max="6" width="13.41796875" bestFit="1" customWidth="1"/>
    <col min="7" max="7" width="4" customWidth="1"/>
    <col min="9" max="9" width="13.41796875" bestFit="1" customWidth="1"/>
  </cols>
  <sheetData>
    <row r="1" spans="1:9" x14ac:dyDescent="0.55000000000000004">
      <c r="B1" s="1" t="s">
        <v>1</v>
      </c>
      <c r="C1" s="3">
        <f>AVERAGE(A4:A13)</f>
        <v>5482.6</v>
      </c>
    </row>
    <row r="3" spans="1:9" ht="15.6" x14ac:dyDescent="0.6">
      <c r="A3" s="8" t="s">
        <v>23</v>
      </c>
      <c r="B3" s="5" t="s">
        <v>22</v>
      </c>
      <c r="C3" s="5" t="s">
        <v>21</v>
      </c>
      <c r="E3" s="1" t="s">
        <v>20</v>
      </c>
      <c r="F3" s="7">
        <f>AVERAGE(C4:C13)</f>
        <v>6395943.4399999995</v>
      </c>
      <c r="H3" s="1" t="s">
        <v>19</v>
      </c>
      <c r="I3" s="3">
        <f>_xlfn.VAR.P(A4:A13)</f>
        <v>6395943.4400000004</v>
      </c>
    </row>
    <row r="4" spans="1:9" x14ac:dyDescent="0.55000000000000004">
      <c r="A4" s="2">
        <v>2393</v>
      </c>
      <c r="B4" s="6">
        <f>A4-$C$1</f>
        <v>-3089.6000000000004</v>
      </c>
      <c r="C4" s="6">
        <f>B4^2</f>
        <v>9545628.160000002</v>
      </c>
    </row>
    <row r="5" spans="1:9" x14ac:dyDescent="0.55000000000000004">
      <c r="A5" s="2">
        <v>5403</v>
      </c>
      <c r="B5" s="6">
        <f t="shared" ref="B5:B13" si="0">A5-$C$1</f>
        <v>-79.600000000000364</v>
      </c>
      <c r="C5" s="6">
        <f t="shared" ref="C5:C13" si="1">B5^2</f>
        <v>6336.1600000000581</v>
      </c>
      <c r="E5" s="1" t="s">
        <v>18</v>
      </c>
      <c r="F5" s="3">
        <f>SQRT(F3)</f>
        <v>2529.0202529833564</v>
      </c>
      <c r="H5" s="1" t="s">
        <v>17</v>
      </c>
      <c r="I5" s="3">
        <f>_xlfn.STDEV.P(A4:A13)</f>
        <v>2529.0202529833564</v>
      </c>
    </row>
    <row r="6" spans="1:9" x14ac:dyDescent="0.55000000000000004">
      <c r="A6" s="2">
        <v>2140</v>
      </c>
      <c r="B6" s="6">
        <f t="shared" si="0"/>
        <v>-3342.6000000000004</v>
      </c>
      <c r="C6" s="6">
        <f t="shared" si="1"/>
        <v>11172974.760000002</v>
      </c>
    </row>
    <row r="7" spans="1:9" x14ac:dyDescent="0.55000000000000004">
      <c r="A7" s="2">
        <v>9195</v>
      </c>
      <c r="B7" s="6">
        <f t="shared" si="0"/>
        <v>3712.3999999999996</v>
      </c>
      <c r="C7" s="6">
        <f t="shared" si="1"/>
        <v>13781913.759999998</v>
      </c>
      <c r="E7" s="1" t="s">
        <v>16</v>
      </c>
      <c r="F7" s="7">
        <f>SUM(C4:C13)/(COUNT(C4:C13)-1)</f>
        <v>7106603.8222222216</v>
      </c>
      <c r="H7" s="1" t="s">
        <v>15</v>
      </c>
      <c r="I7" s="3">
        <f>_xlfn.VAR.S(A3:A14)</f>
        <v>7106603.8222222198</v>
      </c>
    </row>
    <row r="8" spans="1:9" x14ac:dyDescent="0.55000000000000004">
      <c r="A8" s="2">
        <v>4132</v>
      </c>
      <c r="B8" s="6">
        <f t="shared" si="0"/>
        <v>-1350.6000000000004</v>
      </c>
      <c r="C8" s="6">
        <f t="shared" si="1"/>
        <v>1824120.360000001</v>
      </c>
    </row>
    <row r="9" spans="1:9" x14ac:dyDescent="0.55000000000000004">
      <c r="A9" s="2">
        <v>9429</v>
      </c>
      <c r="B9" s="6">
        <f t="shared" si="0"/>
        <v>3946.3999999999996</v>
      </c>
      <c r="C9" s="6">
        <f t="shared" si="1"/>
        <v>15574072.959999997</v>
      </c>
      <c r="E9" s="1" t="s">
        <v>14</v>
      </c>
      <c r="F9" s="3">
        <f>SQRT(F7)</f>
        <v>2665.8214160408834</v>
      </c>
      <c r="H9" s="1" t="s">
        <v>13</v>
      </c>
      <c r="I9" s="3">
        <f>_xlfn.STDEV.S(A3:A14)</f>
        <v>2665.8214160408834</v>
      </c>
    </row>
    <row r="10" spans="1:9" x14ac:dyDescent="0.55000000000000004">
      <c r="A10" s="2">
        <v>8054</v>
      </c>
      <c r="B10" s="6">
        <f t="shared" si="0"/>
        <v>2571.3999999999996</v>
      </c>
      <c r="C10" s="6">
        <f t="shared" si="1"/>
        <v>6612097.9599999981</v>
      </c>
    </row>
    <row r="11" spans="1:9" x14ac:dyDescent="0.55000000000000004">
      <c r="A11" s="2">
        <v>3150</v>
      </c>
      <c r="B11" s="6">
        <f t="shared" si="0"/>
        <v>-2332.6000000000004</v>
      </c>
      <c r="C11" s="6">
        <f t="shared" si="1"/>
        <v>5441022.7600000016</v>
      </c>
    </row>
    <row r="12" spans="1:9" x14ac:dyDescent="0.55000000000000004">
      <c r="A12" s="2">
        <v>5447</v>
      </c>
      <c r="B12" s="6">
        <f t="shared" si="0"/>
        <v>-35.600000000000364</v>
      </c>
      <c r="C12" s="6">
        <f t="shared" si="1"/>
        <v>1267.3600000000258</v>
      </c>
    </row>
    <row r="13" spans="1:9" x14ac:dyDescent="0.55000000000000004">
      <c r="A13" s="2">
        <v>5483</v>
      </c>
      <c r="B13" s="6">
        <f t="shared" si="0"/>
        <v>0.3999999999996362</v>
      </c>
      <c r="C13" s="6">
        <f t="shared" si="1"/>
        <v>0.15999999999970896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zoomScale="150" zoomScaleNormal="150" workbookViewId="0">
      <selection activeCell="B2" sqref="B2"/>
    </sheetView>
  </sheetViews>
  <sheetFormatPr defaultRowHeight="14.4" x14ac:dyDescent="0.55000000000000004"/>
  <cols>
    <col min="1" max="1" width="15.83984375" bestFit="1" customWidth="1"/>
  </cols>
  <sheetData>
    <row r="1" spans="1:3" ht="15.6" x14ac:dyDescent="0.6">
      <c r="A1" s="9" t="s">
        <v>25</v>
      </c>
      <c r="C1" s="9"/>
    </row>
    <row r="2" spans="1:3" x14ac:dyDescent="0.55000000000000004">
      <c r="A2">
        <v>94</v>
      </c>
    </row>
    <row r="3" spans="1:3" x14ac:dyDescent="0.55000000000000004">
      <c r="A3">
        <v>53</v>
      </c>
    </row>
    <row r="4" spans="1:3" x14ac:dyDescent="0.55000000000000004">
      <c r="A4">
        <v>135</v>
      </c>
    </row>
    <row r="5" spans="1:3" x14ac:dyDescent="0.55000000000000004">
      <c r="A5">
        <v>72</v>
      </c>
    </row>
    <row r="6" spans="1:3" x14ac:dyDescent="0.55000000000000004">
      <c r="A6">
        <v>78</v>
      </c>
    </row>
    <row r="7" spans="1:3" x14ac:dyDescent="0.55000000000000004">
      <c r="A7">
        <v>100</v>
      </c>
    </row>
    <row r="8" spans="1:3" x14ac:dyDescent="0.55000000000000004">
      <c r="A8">
        <v>115</v>
      </c>
    </row>
    <row r="9" spans="1:3" x14ac:dyDescent="0.55000000000000004">
      <c r="A9">
        <v>86</v>
      </c>
    </row>
    <row r="10" spans="1:3" x14ac:dyDescent="0.55000000000000004">
      <c r="A10">
        <v>97</v>
      </c>
    </row>
    <row r="11" spans="1:3" x14ac:dyDescent="0.55000000000000004">
      <c r="A11">
        <v>92</v>
      </c>
    </row>
    <row r="12" spans="1:3" x14ac:dyDescent="0.55000000000000004">
      <c r="A12">
        <v>136</v>
      </c>
    </row>
    <row r="13" spans="1:3" x14ac:dyDescent="0.55000000000000004">
      <c r="A13">
        <v>94</v>
      </c>
    </row>
    <row r="14" spans="1:3" x14ac:dyDescent="0.55000000000000004">
      <c r="A14">
        <v>154</v>
      </c>
    </row>
    <row r="15" spans="1:3" x14ac:dyDescent="0.55000000000000004">
      <c r="A15">
        <v>102</v>
      </c>
    </row>
    <row r="16" spans="1:3" x14ac:dyDescent="0.55000000000000004">
      <c r="A16">
        <v>87</v>
      </c>
    </row>
    <row r="17" spans="1:1" x14ac:dyDescent="0.55000000000000004">
      <c r="A17">
        <v>98</v>
      </c>
    </row>
    <row r="18" spans="1:1" x14ac:dyDescent="0.55000000000000004">
      <c r="A18">
        <v>73</v>
      </c>
    </row>
    <row r="19" spans="1:1" x14ac:dyDescent="0.55000000000000004">
      <c r="A19">
        <v>122</v>
      </c>
    </row>
    <row r="20" spans="1:1" x14ac:dyDescent="0.55000000000000004">
      <c r="A20">
        <v>72</v>
      </c>
    </row>
    <row r="21" spans="1:1" x14ac:dyDescent="0.55000000000000004">
      <c r="A21">
        <v>82</v>
      </c>
    </row>
    <row r="22" spans="1:1" x14ac:dyDescent="0.55000000000000004">
      <c r="A22">
        <v>81</v>
      </c>
    </row>
    <row r="23" spans="1:1" x14ac:dyDescent="0.55000000000000004">
      <c r="A23">
        <v>78</v>
      </c>
    </row>
    <row r="24" spans="1:1" x14ac:dyDescent="0.55000000000000004">
      <c r="A24">
        <v>100</v>
      </c>
    </row>
    <row r="25" spans="1:1" x14ac:dyDescent="0.55000000000000004">
      <c r="A25">
        <v>144</v>
      </c>
    </row>
    <row r="26" spans="1:1" x14ac:dyDescent="0.55000000000000004">
      <c r="A26">
        <v>89</v>
      </c>
    </row>
    <row r="27" spans="1:1" x14ac:dyDescent="0.55000000000000004">
      <c r="A27">
        <v>121</v>
      </c>
    </row>
    <row r="28" spans="1:1" x14ac:dyDescent="0.55000000000000004">
      <c r="A28">
        <v>118</v>
      </c>
    </row>
    <row r="29" spans="1:1" x14ac:dyDescent="0.55000000000000004">
      <c r="A29">
        <v>40</v>
      </c>
    </row>
    <row r="30" spans="1:1" x14ac:dyDescent="0.55000000000000004">
      <c r="A30">
        <v>88</v>
      </c>
    </row>
    <row r="31" spans="1:1" x14ac:dyDescent="0.55000000000000004">
      <c r="A31">
        <v>85</v>
      </c>
    </row>
    <row r="32" spans="1:1" x14ac:dyDescent="0.55000000000000004">
      <c r="A32">
        <v>135</v>
      </c>
    </row>
    <row r="33" spans="1:1" x14ac:dyDescent="0.55000000000000004">
      <c r="A33">
        <v>101</v>
      </c>
    </row>
    <row r="34" spans="1:1" x14ac:dyDescent="0.55000000000000004">
      <c r="A34">
        <v>137</v>
      </c>
    </row>
    <row r="35" spans="1:1" x14ac:dyDescent="0.55000000000000004">
      <c r="A35">
        <v>140</v>
      </c>
    </row>
    <row r="36" spans="1:1" x14ac:dyDescent="0.55000000000000004">
      <c r="A36">
        <v>109</v>
      </c>
    </row>
    <row r="37" spans="1:1" x14ac:dyDescent="0.55000000000000004">
      <c r="A37">
        <v>79</v>
      </c>
    </row>
    <row r="38" spans="1:1" x14ac:dyDescent="0.55000000000000004">
      <c r="A38">
        <v>149</v>
      </c>
    </row>
    <row r="39" spans="1:1" x14ac:dyDescent="0.55000000000000004">
      <c r="A39">
        <v>114</v>
      </c>
    </row>
    <row r="40" spans="1:1" x14ac:dyDescent="0.55000000000000004">
      <c r="A40">
        <v>87</v>
      </c>
    </row>
    <row r="41" spans="1:1" x14ac:dyDescent="0.55000000000000004">
      <c r="A41">
        <v>104</v>
      </c>
    </row>
    <row r="42" spans="1:1" x14ac:dyDescent="0.55000000000000004">
      <c r="A42">
        <v>135</v>
      </c>
    </row>
    <row r="43" spans="1:1" x14ac:dyDescent="0.55000000000000004">
      <c r="A43">
        <v>95</v>
      </c>
    </row>
    <row r="44" spans="1:1" x14ac:dyDescent="0.55000000000000004">
      <c r="A44">
        <v>124</v>
      </c>
    </row>
    <row r="45" spans="1:1" x14ac:dyDescent="0.55000000000000004">
      <c r="A45">
        <v>129</v>
      </c>
    </row>
    <row r="46" spans="1:1" x14ac:dyDescent="0.55000000000000004">
      <c r="A46">
        <v>87</v>
      </c>
    </row>
    <row r="47" spans="1:1" x14ac:dyDescent="0.55000000000000004">
      <c r="A47">
        <v>107</v>
      </c>
    </row>
    <row r="48" spans="1:1" x14ac:dyDescent="0.55000000000000004">
      <c r="A48">
        <v>98</v>
      </c>
    </row>
    <row r="49" spans="1:1" x14ac:dyDescent="0.55000000000000004">
      <c r="A49">
        <v>95</v>
      </c>
    </row>
    <row r="50" spans="1:1" x14ac:dyDescent="0.55000000000000004">
      <c r="A50">
        <v>132</v>
      </c>
    </row>
    <row r="51" spans="1:1" x14ac:dyDescent="0.55000000000000004">
      <c r="A51">
        <v>74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zoomScale="150" zoomScaleNormal="150" workbookViewId="0">
      <selection activeCell="C18" sqref="C18"/>
    </sheetView>
  </sheetViews>
  <sheetFormatPr defaultRowHeight="14.4" x14ac:dyDescent="0.55000000000000004"/>
  <cols>
    <col min="1" max="1" width="9.26171875" bestFit="1" customWidth="1"/>
    <col min="2" max="2" width="15.41796875" bestFit="1" customWidth="1"/>
  </cols>
  <sheetData>
    <row r="1" spans="1:2" ht="15.6" x14ac:dyDescent="0.6">
      <c r="A1" s="9" t="s">
        <v>27</v>
      </c>
      <c r="B1" s="9" t="s">
        <v>26</v>
      </c>
    </row>
    <row r="2" spans="1:2" x14ac:dyDescent="0.55000000000000004">
      <c r="A2">
        <v>1</v>
      </c>
      <c r="B2">
        <v>35</v>
      </c>
    </row>
    <row r="3" spans="1:2" x14ac:dyDescent="0.55000000000000004">
      <c r="A3">
        <v>1</v>
      </c>
      <c r="B3">
        <v>13</v>
      </c>
    </row>
    <row r="4" spans="1:2" x14ac:dyDescent="0.55000000000000004">
      <c r="A4">
        <v>2</v>
      </c>
      <c r="B4">
        <v>40</v>
      </c>
    </row>
    <row r="5" spans="1:2" x14ac:dyDescent="0.55000000000000004">
      <c r="A5">
        <v>4</v>
      </c>
      <c r="B5">
        <v>20</v>
      </c>
    </row>
    <row r="6" spans="1:2" x14ac:dyDescent="0.55000000000000004">
      <c r="A6">
        <v>4</v>
      </c>
      <c r="B6">
        <v>15</v>
      </c>
    </row>
    <row r="7" spans="1:2" x14ac:dyDescent="0.55000000000000004">
      <c r="A7">
        <v>5</v>
      </c>
      <c r="B7">
        <v>35</v>
      </c>
    </row>
    <row r="8" spans="1:2" x14ac:dyDescent="0.55000000000000004">
      <c r="A8">
        <v>10</v>
      </c>
      <c r="B8">
        <v>35</v>
      </c>
    </row>
    <row r="9" spans="1:2" x14ac:dyDescent="0.55000000000000004">
      <c r="A9">
        <v>20</v>
      </c>
      <c r="B9">
        <v>50</v>
      </c>
    </row>
    <row r="10" spans="1:2" x14ac:dyDescent="0.55000000000000004">
      <c r="A10">
        <v>20</v>
      </c>
      <c r="B10">
        <v>25</v>
      </c>
    </row>
    <row r="11" spans="1:2" x14ac:dyDescent="0.55000000000000004">
      <c r="A11">
        <v>22</v>
      </c>
      <c r="B11">
        <v>40</v>
      </c>
    </row>
    <row r="12" spans="1:2" x14ac:dyDescent="0.55000000000000004">
      <c r="A12">
        <v>45</v>
      </c>
      <c r="B12">
        <v>35</v>
      </c>
    </row>
    <row r="13" spans="1:2" x14ac:dyDescent="0.55000000000000004">
      <c r="A13">
        <v>50</v>
      </c>
      <c r="B13">
        <v>75</v>
      </c>
    </row>
    <row r="14" spans="1:2" x14ac:dyDescent="0.55000000000000004">
      <c r="A14">
        <v>50</v>
      </c>
      <c r="B14">
        <v>125</v>
      </c>
    </row>
    <row r="15" spans="1:2" x14ac:dyDescent="0.55000000000000004">
      <c r="A15">
        <v>50</v>
      </c>
      <c r="B15">
        <v>67</v>
      </c>
    </row>
    <row r="16" spans="1:2" x14ac:dyDescent="0.55000000000000004">
      <c r="A16">
        <v>75</v>
      </c>
      <c r="B16">
        <v>99</v>
      </c>
    </row>
    <row r="17" spans="1:2" x14ac:dyDescent="0.55000000000000004">
      <c r="A17">
        <v>75</v>
      </c>
      <c r="B17">
        <v>149</v>
      </c>
    </row>
    <row r="18" spans="1:2" x14ac:dyDescent="0.55000000000000004">
      <c r="A18">
        <v>75</v>
      </c>
      <c r="B18">
        <v>110</v>
      </c>
    </row>
    <row r="19" spans="1:2" x14ac:dyDescent="0.55000000000000004">
      <c r="A19">
        <v>75</v>
      </c>
      <c r="B19">
        <v>120</v>
      </c>
    </row>
    <row r="20" spans="1:2" x14ac:dyDescent="0.55000000000000004">
      <c r="A20">
        <v>85</v>
      </c>
      <c r="B20">
        <v>130</v>
      </c>
    </row>
    <row r="21" spans="1:2" x14ac:dyDescent="0.55000000000000004">
      <c r="A21">
        <v>87</v>
      </c>
      <c r="B21">
        <v>75</v>
      </c>
    </row>
    <row r="22" spans="1:2" x14ac:dyDescent="0.55000000000000004">
      <c r="A22">
        <v>99</v>
      </c>
      <c r="B22">
        <v>101</v>
      </c>
    </row>
    <row r="23" spans="1:2" x14ac:dyDescent="0.55000000000000004">
      <c r="A23">
        <v>100</v>
      </c>
      <c r="B23">
        <v>200</v>
      </c>
    </row>
    <row r="24" spans="1:2" x14ac:dyDescent="0.55000000000000004">
      <c r="A24">
        <v>125</v>
      </c>
      <c r="B24">
        <v>125</v>
      </c>
    </row>
    <row r="25" spans="1:2" x14ac:dyDescent="0.55000000000000004">
      <c r="A25">
        <v>130</v>
      </c>
      <c r="B25">
        <v>220</v>
      </c>
    </row>
    <row r="26" spans="1:2" x14ac:dyDescent="0.55000000000000004">
      <c r="A26">
        <v>145</v>
      </c>
      <c r="B26">
        <v>150</v>
      </c>
    </row>
    <row r="27" spans="1:2" x14ac:dyDescent="0.55000000000000004">
      <c r="A27">
        <v>152</v>
      </c>
      <c r="B27">
        <v>195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79" zoomScaleNormal="79" workbookViewId="0">
      <selection activeCell="A21" sqref="A21"/>
    </sheetView>
  </sheetViews>
  <sheetFormatPr defaultRowHeight="14.4" x14ac:dyDescent="0.55000000000000004"/>
  <cols>
    <col min="1" max="1" width="10.83984375" customWidth="1"/>
  </cols>
  <sheetData>
    <row r="1" spans="1:2" x14ac:dyDescent="0.55000000000000004">
      <c r="A1" s="5" t="s">
        <v>29</v>
      </c>
    </row>
    <row r="5" spans="1:2" x14ac:dyDescent="0.55000000000000004">
      <c r="A5" s="5" t="s">
        <v>28</v>
      </c>
      <c r="B5" s="5" t="s">
        <v>27</v>
      </c>
    </row>
    <row r="6" spans="1:2" x14ac:dyDescent="0.55000000000000004">
      <c r="A6">
        <v>1</v>
      </c>
      <c r="B6" s="10">
        <v>29250</v>
      </c>
    </row>
    <row r="7" spans="1:2" x14ac:dyDescent="0.55000000000000004">
      <c r="A7">
        <v>2</v>
      </c>
      <c r="B7" s="10">
        <v>976000000</v>
      </c>
    </row>
    <row r="8" spans="1:2" x14ac:dyDescent="0.55000000000000004">
      <c r="A8">
        <v>3</v>
      </c>
      <c r="B8" s="10">
        <v>14500000000000</v>
      </c>
    </row>
    <row r="9" spans="1:2" x14ac:dyDescent="0.55000000000000004">
      <c r="A9">
        <v>4</v>
      </c>
      <c r="B9" s="10">
        <v>7400000</v>
      </c>
    </row>
    <row r="10" spans="1:2" x14ac:dyDescent="0.55000000000000004">
      <c r="A10">
        <v>5</v>
      </c>
      <c r="B10" s="10">
        <v>971000000</v>
      </c>
    </row>
    <row r="11" spans="1:2" x14ac:dyDescent="0.55000000000000004">
      <c r="A11">
        <v>6</v>
      </c>
      <c r="B11" s="10">
        <v>9021000000000000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zoomScale="76" zoomScaleNormal="76" workbookViewId="0">
      <selection activeCell="E18" sqref="E18"/>
    </sheetView>
  </sheetViews>
  <sheetFormatPr defaultRowHeight="14.4" x14ac:dyDescent="0.55000000000000004"/>
  <cols>
    <col min="1" max="1" width="9.26171875" bestFit="1" customWidth="1"/>
    <col min="2" max="2" width="15.41796875" bestFit="1" customWidth="1"/>
  </cols>
  <sheetData>
    <row r="1" spans="1:2" ht="15.6" x14ac:dyDescent="0.6">
      <c r="A1" s="9" t="s">
        <v>27</v>
      </c>
      <c r="B1" s="9" t="s">
        <v>26</v>
      </c>
    </row>
    <row r="2" spans="1:2" x14ac:dyDescent="0.55000000000000004">
      <c r="A2">
        <v>1</v>
      </c>
      <c r="B2">
        <v>35</v>
      </c>
    </row>
    <row r="3" spans="1:2" x14ac:dyDescent="0.55000000000000004">
      <c r="A3">
        <v>1</v>
      </c>
      <c r="B3">
        <v>13</v>
      </c>
    </row>
    <row r="4" spans="1:2" x14ac:dyDescent="0.55000000000000004">
      <c r="A4">
        <v>2</v>
      </c>
      <c r="B4">
        <v>40</v>
      </c>
    </row>
    <row r="5" spans="1:2" x14ac:dyDescent="0.55000000000000004">
      <c r="A5">
        <v>4</v>
      </c>
      <c r="B5">
        <v>20</v>
      </c>
    </row>
    <row r="6" spans="1:2" x14ac:dyDescent="0.55000000000000004">
      <c r="A6">
        <v>4</v>
      </c>
      <c r="B6">
        <v>15</v>
      </c>
    </row>
    <row r="7" spans="1:2" x14ac:dyDescent="0.55000000000000004">
      <c r="A7">
        <v>5</v>
      </c>
      <c r="B7">
        <v>35</v>
      </c>
    </row>
    <row r="8" spans="1:2" x14ac:dyDescent="0.55000000000000004">
      <c r="A8">
        <v>10</v>
      </c>
      <c r="B8">
        <v>35</v>
      </c>
    </row>
    <row r="9" spans="1:2" x14ac:dyDescent="0.55000000000000004">
      <c r="A9">
        <v>20</v>
      </c>
      <c r="B9">
        <v>50</v>
      </c>
    </row>
    <row r="10" spans="1:2" x14ac:dyDescent="0.55000000000000004">
      <c r="A10">
        <v>20</v>
      </c>
      <c r="B10">
        <v>25</v>
      </c>
    </row>
    <row r="11" spans="1:2" x14ac:dyDescent="0.55000000000000004">
      <c r="A11">
        <v>22</v>
      </c>
      <c r="B11">
        <v>40</v>
      </c>
    </row>
    <row r="12" spans="1:2" x14ac:dyDescent="0.55000000000000004">
      <c r="A12">
        <v>45</v>
      </c>
      <c r="B12">
        <v>35</v>
      </c>
    </row>
    <row r="13" spans="1:2" x14ac:dyDescent="0.55000000000000004">
      <c r="A13">
        <v>50</v>
      </c>
      <c r="B13">
        <v>75</v>
      </c>
    </row>
    <row r="14" spans="1:2" x14ac:dyDescent="0.55000000000000004">
      <c r="A14">
        <v>50</v>
      </c>
      <c r="B14">
        <v>125</v>
      </c>
    </row>
    <row r="15" spans="1:2" x14ac:dyDescent="0.55000000000000004">
      <c r="A15">
        <v>50</v>
      </c>
      <c r="B15">
        <v>67</v>
      </c>
    </row>
    <row r="16" spans="1:2" x14ac:dyDescent="0.55000000000000004">
      <c r="A16">
        <v>75</v>
      </c>
      <c r="B16">
        <v>99</v>
      </c>
    </row>
    <row r="17" spans="1:5" x14ac:dyDescent="0.55000000000000004">
      <c r="A17">
        <v>75</v>
      </c>
      <c r="B17">
        <v>149</v>
      </c>
    </row>
    <row r="18" spans="1:5" x14ac:dyDescent="0.55000000000000004">
      <c r="A18">
        <v>75</v>
      </c>
      <c r="B18">
        <v>110</v>
      </c>
      <c r="E18" t="s">
        <v>24</v>
      </c>
    </row>
    <row r="19" spans="1:5" x14ac:dyDescent="0.55000000000000004">
      <c r="A19">
        <v>75</v>
      </c>
      <c r="B19">
        <v>120</v>
      </c>
    </row>
    <row r="20" spans="1:5" x14ac:dyDescent="0.55000000000000004">
      <c r="A20">
        <v>85</v>
      </c>
      <c r="B20">
        <v>130</v>
      </c>
    </row>
    <row r="21" spans="1:5" x14ac:dyDescent="0.55000000000000004">
      <c r="A21">
        <v>87</v>
      </c>
      <c r="B21">
        <v>75</v>
      </c>
    </row>
    <row r="22" spans="1:5" x14ac:dyDescent="0.55000000000000004">
      <c r="A22">
        <v>99</v>
      </c>
      <c r="B22">
        <v>101</v>
      </c>
    </row>
    <row r="23" spans="1:5" x14ac:dyDescent="0.55000000000000004">
      <c r="A23">
        <v>100</v>
      </c>
      <c r="B23">
        <v>200</v>
      </c>
    </row>
    <row r="24" spans="1:5" x14ac:dyDescent="0.55000000000000004">
      <c r="A24">
        <v>125</v>
      </c>
      <c r="B24">
        <v>125</v>
      </c>
    </row>
    <row r="25" spans="1:5" x14ac:dyDescent="0.55000000000000004">
      <c r="A25">
        <v>130</v>
      </c>
      <c r="B25">
        <v>220</v>
      </c>
    </row>
    <row r="26" spans="1:5" x14ac:dyDescent="0.55000000000000004">
      <c r="A26">
        <v>145</v>
      </c>
      <c r="B26">
        <v>150</v>
      </c>
    </row>
    <row r="27" spans="1:5" x14ac:dyDescent="0.55000000000000004">
      <c r="A27">
        <v>152</v>
      </c>
      <c r="B27">
        <v>195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zoomScale="150" zoomScaleNormal="150" workbookViewId="0">
      <selection activeCell="C2" sqref="C2"/>
    </sheetView>
  </sheetViews>
  <sheetFormatPr defaultRowHeight="14.4" x14ac:dyDescent="0.55000000000000004"/>
  <cols>
    <col min="2" max="2" width="12.578125" bestFit="1" customWidth="1"/>
  </cols>
  <sheetData>
    <row r="1" spans="1:3" x14ac:dyDescent="0.55000000000000004">
      <c r="A1" s="5" t="s">
        <v>43</v>
      </c>
      <c r="B1" s="5" t="s">
        <v>42</v>
      </c>
      <c r="C1" t="s">
        <v>46</v>
      </c>
    </row>
    <row r="2" spans="1:3" x14ac:dyDescent="0.55000000000000004">
      <c r="A2" t="s">
        <v>41</v>
      </c>
      <c r="B2" s="11">
        <v>345000</v>
      </c>
      <c r="C2">
        <v>345000</v>
      </c>
    </row>
    <row r="3" spans="1:3" x14ac:dyDescent="0.55000000000000004">
      <c r="A3" t="s">
        <v>40</v>
      </c>
      <c r="B3" s="11">
        <v>285000</v>
      </c>
      <c r="C3">
        <v>285000</v>
      </c>
    </row>
    <row r="4" spans="1:3" x14ac:dyDescent="0.55000000000000004">
      <c r="A4" t="s">
        <v>39</v>
      </c>
      <c r="B4" s="11">
        <v>330000</v>
      </c>
      <c r="C4">
        <v>330000</v>
      </c>
    </row>
    <row r="5" spans="1:3" x14ac:dyDescent="0.55000000000000004">
      <c r="A5" t="s">
        <v>38</v>
      </c>
      <c r="B5" s="11">
        <v>402000</v>
      </c>
      <c r="C5">
        <v>402000</v>
      </c>
    </row>
    <row r="6" spans="1:3" x14ac:dyDescent="0.55000000000000004">
      <c r="A6" t="s">
        <v>37</v>
      </c>
      <c r="B6" s="11">
        <v>199000</v>
      </c>
      <c r="C6">
        <v>199000</v>
      </c>
    </row>
    <row r="7" spans="1:3" x14ac:dyDescent="0.55000000000000004">
      <c r="A7" t="s">
        <v>36</v>
      </c>
      <c r="B7" s="11">
        <v>450000</v>
      </c>
      <c r="C7">
        <v>450000</v>
      </c>
    </row>
    <row r="8" spans="1:3" x14ac:dyDescent="0.55000000000000004">
      <c r="A8" t="s">
        <v>35</v>
      </c>
      <c r="B8" s="11">
        <v>395000</v>
      </c>
      <c r="C8">
        <v>395000</v>
      </c>
    </row>
    <row r="9" spans="1:3" x14ac:dyDescent="0.55000000000000004">
      <c r="A9" t="s">
        <v>34</v>
      </c>
      <c r="B9" s="11">
        <v>407000</v>
      </c>
      <c r="C9">
        <v>407000</v>
      </c>
    </row>
    <row r="10" spans="1:3" x14ac:dyDescent="0.55000000000000004">
      <c r="A10" t="s">
        <v>33</v>
      </c>
      <c r="C10">
        <v>412750</v>
      </c>
    </row>
    <row r="11" spans="1:3" x14ac:dyDescent="0.55000000000000004">
      <c r="A11" t="s">
        <v>32</v>
      </c>
      <c r="C11">
        <v>426333.33333333302</v>
      </c>
    </row>
    <row r="12" spans="1:3" x14ac:dyDescent="0.55000000000000004">
      <c r="A12" t="s">
        <v>31</v>
      </c>
      <c r="C12">
        <v>439916.66666666599</v>
      </c>
    </row>
    <row r="13" spans="1:3" x14ac:dyDescent="0.55000000000000004">
      <c r="A13" t="s">
        <v>30</v>
      </c>
      <c r="C13">
        <v>453500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zoomScale="87" zoomScaleNormal="87" workbookViewId="0">
      <selection activeCell="E2" sqref="E2"/>
    </sheetView>
  </sheetViews>
  <sheetFormatPr defaultRowHeight="14.4" x14ac:dyDescent="0.55000000000000004"/>
  <cols>
    <col min="1" max="1" width="9.26171875" bestFit="1" customWidth="1"/>
    <col min="2" max="2" width="15.41796875" bestFit="1" customWidth="1"/>
    <col min="4" max="4" width="12.15625" bestFit="1" customWidth="1"/>
    <col min="5" max="5" width="23.15625" bestFit="1" customWidth="1"/>
  </cols>
  <sheetData>
    <row r="1" spans="1:5" ht="15.6" x14ac:dyDescent="0.6">
      <c r="A1" s="9" t="s">
        <v>27</v>
      </c>
      <c r="B1" s="9" t="s">
        <v>26</v>
      </c>
      <c r="D1" s="5" t="s">
        <v>45</v>
      </c>
      <c r="E1" s="5" t="s">
        <v>44</v>
      </c>
    </row>
    <row r="2" spans="1:5" x14ac:dyDescent="0.55000000000000004">
      <c r="A2">
        <v>1</v>
      </c>
      <c r="B2" s="12">
        <v>35</v>
      </c>
      <c r="D2">
        <v>50</v>
      </c>
      <c r="E2" s="12">
        <f>_xlfn.FORECAST.LINEAR(D2,B2:B27,A2:A27)</f>
        <v>78.860522612836235</v>
      </c>
    </row>
    <row r="3" spans="1:5" x14ac:dyDescent="0.55000000000000004">
      <c r="A3">
        <v>1</v>
      </c>
      <c r="B3" s="12">
        <v>13</v>
      </c>
    </row>
    <row r="4" spans="1:5" x14ac:dyDescent="0.55000000000000004">
      <c r="A4">
        <v>2</v>
      </c>
      <c r="B4" s="12">
        <v>40</v>
      </c>
    </row>
    <row r="5" spans="1:5" x14ac:dyDescent="0.55000000000000004">
      <c r="A5">
        <v>4</v>
      </c>
      <c r="B5" s="12">
        <v>20</v>
      </c>
    </row>
    <row r="6" spans="1:5" x14ac:dyDescent="0.55000000000000004">
      <c r="A6">
        <v>4</v>
      </c>
      <c r="B6" s="12">
        <v>15</v>
      </c>
    </row>
    <row r="7" spans="1:5" x14ac:dyDescent="0.55000000000000004">
      <c r="A7">
        <v>5</v>
      </c>
      <c r="B7" s="12">
        <v>35</v>
      </c>
    </row>
    <row r="8" spans="1:5" x14ac:dyDescent="0.55000000000000004">
      <c r="A8">
        <v>10</v>
      </c>
      <c r="B8" s="12">
        <v>35</v>
      </c>
    </row>
    <row r="9" spans="1:5" x14ac:dyDescent="0.55000000000000004">
      <c r="A9">
        <v>20</v>
      </c>
      <c r="B9" s="12">
        <v>50</v>
      </c>
    </row>
    <row r="10" spans="1:5" x14ac:dyDescent="0.55000000000000004">
      <c r="A10">
        <v>20</v>
      </c>
      <c r="B10" s="12">
        <v>25</v>
      </c>
    </row>
    <row r="11" spans="1:5" x14ac:dyDescent="0.55000000000000004">
      <c r="A11">
        <v>22</v>
      </c>
      <c r="B11" s="12">
        <v>40</v>
      </c>
    </row>
    <row r="12" spans="1:5" x14ac:dyDescent="0.55000000000000004">
      <c r="A12">
        <v>45</v>
      </c>
      <c r="B12" s="12">
        <v>35</v>
      </c>
    </row>
    <row r="13" spans="1:5" x14ac:dyDescent="0.55000000000000004">
      <c r="A13">
        <v>50</v>
      </c>
      <c r="B13" s="12">
        <v>75</v>
      </c>
    </row>
    <row r="14" spans="1:5" x14ac:dyDescent="0.55000000000000004">
      <c r="A14">
        <v>50</v>
      </c>
      <c r="B14" s="12">
        <v>125</v>
      </c>
    </row>
    <row r="15" spans="1:5" x14ac:dyDescent="0.55000000000000004">
      <c r="A15">
        <v>50</v>
      </c>
      <c r="B15" s="12">
        <v>67</v>
      </c>
    </row>
    <row r="16" spans="1:5" x14ac:dyDescent="0.55000000000000004">
      <c r="A16">
        <v>75</v>
      </c>
      <c r="B16" s="12">
        <v>99</v>
      </c>
    </row>
    <row r="17" spans="1:2" x14ac:dyDescent="0.55000000000000004">
      <c r="A17">
        <v>75</v>
      </c>
      <c r="B17" s="12">
        <v>149</v>
      </c>
    </row>
    <row r="18" spans="1:2" x14ac:dyDescent="0.55000000000000004">
      <c r="A18">
        <v>75</v>
      </c>
      <c r="B18" s="12">
        <v>110</v>
      </c>
    </row>
    <row r="19" spans="1:2" x14ac:dyDescent="0.55000000000000004">
      <c r="A19">
        <v>75</v>
      </c>
      <c r="B19" s="12">
        <v>120</v>
      </c>
    </row>
    <row r="20" spans="1:2" x14ac:dyDescent="0.55000000000000004">
      <c r="A20">
        <v>85</v>
      </c>
      <c r="B20" s="12">
        <v>130</v>
      </c>
    </row>
    <row r="21" spans="1:2" x14ac:dyDescent="0.55000000000000004">
      <c r="A21">
        <v>87</v>
      </c>
      <c r="B21" s="12">
        <v>75</v>
      </c>
    </row>
    <row r="22" spans="1:2" x14ac:dyDescent="0.55000000000000004">
      <c r="A22">
        <v>99</v>
      </c>
      <c r="B22" s="12">
        <v>101</v>
      </c>
    </row>
    <row r="23" spans="1:2" x14ac:dyDescent="0.55000000000000004">
      <c r="A23">
        <v>100</v>
      </c>
      <c r="B23" s="12">
        <v>200</v>
      </c>
    </row>
    <row r="24" spans="1:2" x14ac:dyDescent="0.55000000000000004">
      <c r="A24">
        <v>125</v>
      </c>
      <c r="B24" s="12">
        <v>125</v>
      </c>
    </row>
    <row r="25" spans="1:2" x14ac:dyDescent="0.55000000000000004">
      <c r="A25">
        <v>130</v>
      </c>
      <c r="B25" s="12">
        <v>220</v>
      </c>
    </row>
    <row r="26" spans="1:2" x14ac:dyDescent="0.55000000000000004">
      <c r="A26">
        <v>145</v>
      </c>
      <c r="B26" s="12">
        <v>150</v>
      </c>
    </row>
    <row r="27" spans="1:2" x14ac:dyDescent="0.55000000000000004">
      <c r="A27">
        <v>152</v>
      </c>
      <c r="B27" s="12">
        <v>195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MeanMedianMode</vt:lpstr>
      <vt:lpstr>MinMax</vt:lpstr>
      <vt:lpstr>Variance</vt:lpstr>
      <vt:lpstr>Histogram</vt:lpstr>
      <vt:lpstr>XY Scatter</vt:lpstr>
      <vt:lpstr>LogScale</vt:lpstr>
      <vt:lpstr>Trendline</vt:lpstr>
      <vt:lpstr>Trend</vt:lpstr>
      <vt:lpstr>Forecast</vt:lpstr>
      <vt:lpstr>RunningAvg</vt:lpstr>
      <vt:lpstr>Normal</vt:lpstr>
      <vt:lpstr>Exponential</vt:lpstr>
      <vt:lpstr>Uniform</vt:lpstr>
      <vt:lpstr>SingleCovariance</vt:lpstr>
      <vt:lpstr>MultipleCovariance</vt:lpstr>
      <vt:lpstr>SingleCorrelation</vt:lpstr>
      <vt:lpstr>MultipleCorrelations</vt:lpstr>
      <vt:lpstr>Bayesian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bhargava krishna</cp:lastModifiedBy>
  <dcterms:created xsi:type="dcterms:W3CDTF">2015-01-09T06:42:02Z</dcterms:created>
  <dcterms:modified xsi:type="dcterms:W3CDTF">2022-10-04T11:12:38Z</dcterms:modified>
</cp:coreProperties>
</file>