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@@@!ProjectS\MFWL130221\STM32CubeIDE\MDAC220822-DENPO_PREMIUM.FW\Drivers\IR\"/>
    </mc:Choice>
  </mc:AlternateContent>
  <xr:revisionPtr revIDLastSave="0" documentId="13_ncr:1_{7B60CA25-6696-490F-A6F4-EC232F923E8E}" xr6:coauthVersionLast="36" xr6:coauthVersionMax="36" xr10:uidLastSave="{00000000-0000-0000-0000-000000000000}"/>
  <bookViews>
    <workbookView xWindow="120" yWindow="0" windowWidth="9810" windowHeight="1260" firstSheet="2" activeTab="2" xr2:uid="{00000000-000D-0000-FFFF-FFFF00000000}"/>
  </bookViews>
  <sheets>
    <sheet name="History" sheetId="6" r:id="rId1"/>
    <sheet name="Oscillator" sheetId="1" r:id="rId2"/>
    <sheet name="InputCapture" sheetId="14" r:id="rId3"/>
  </sheets>
  <calcPr calcId="191029"/>
</workbook>
</file>

<file path=xl/calcChain.xml><?xml version="1.0" encoding="utf-8"?>
<calcChain xmlns="http://schemas.openxmlformats.org/spreadsheetml/2006/main">
  <c r="C10" i="14" l="1"/>
  <c r="F10" i="14" s="1"/>
  <c r="C20" i="14"/>
  <c r="D10" i="14" l="1"/>
  <c r="C19" i="14"/>
  <c r="C18" i="14" l="1"/>
  <c r="C17" i="14"/>
  <c r="C16" i="14"/>
  <c r="C9" i="14"/>
  <c r="F9" i="14" s="1"/>
  <c r="C6" i="14"/>
  <c r="F6" i="14" s="1"/>
  <c r="C8" i="14"/>
  <c r="F8" i="14" s="1"/>
  <c r="D9" i="14" l="1"/>
  <c r="D6" i="14"/>
  <c r="D8" i="14"/>
  <c r="F4" i="14"/>
  <c r="F5" i="14"/>
  <c r="F3" i="14"/>
  <c r="D4" i="14"/>
  <c r="D5" i="14"/>
  <c r="D3" i="14"/>
  <c r="C7" i="14" l="1"/>
  <c r="C5" i="14"/>
  <c r="C4" i="14"/>
  <c r="C3" i="14"/>
  <c r="D7" i="14" l="1"/>
  <c r="F7" i="14"/>
  <c r="D49" i="1"/>
  <c r="R50" i="1" s="1"/>
  <c r="V50" i="1" s="1"/>
  <c r="AQ53" i="1"/>
  <c r="AY53" i="1"/>
  <c r="BI53" i="1"/>
  <c r="BQ53" i="1"/>
  <c r="BE60" i="1" l="1"/>
  <c r="BQ33" i="1"/>
  <c r="BQ65" i="1"/>
  <c r="AY34" i="1"/>
  <c r="D9" i="1"/>
  <c r="R10" i="1" s="1"/>
  <c r="V10" i="1" s="1"/>
  <c r="D25" i="1"/>
  <c r="R26" i="1" s="1"/>
  <c r="V26" i="1" s="1"/>
  <c r="AQ34" i="1"/>
  <c r="AI40" i="1"/>
  <c r="D38" i="1"/>
  <c r="R39" i="1" s="1"/>
  <c r="V39" i="1" s="1"/>
  <c r="AE39" i="1" l="1"/>
  <c r="AI39" i="1" s="1"/>
  <c r="AM52" i="1" s="1"/>
  <c r="AQ52" i="1" s="1"/>
  <c r="AU52" i="1" s="1"/>
  <c r="AY52" i="1" s="1"/>
  <c r="AM33" i="1" l="1"/>
  <c r="AQ33" i="1" s="1"/>
  <c r="AU33" i="1" s="1"/>
  <c r="AY33" i="1" s="1"/>
</calcChain>
</file>

<file path=xl/sharedStrings.xml><?xml version="1.0" encoding="utf-8"?>
<sst xmlns="http://schemas.openxmlformats.org/spreadsheetml/2006/main" count="222" uniqueCount="75">
  <si>
    <t>HSE</t>
  </si>
  <si>
    <t>HIS</t>
  </si>
  <si>
    <t>PLLCLK</t>
  </si>
  <si>
    <t>SYSCLK</t>
  </si>
  <si>
    <t>Hz</t>
  </si>
  <si>
    <t>PLL</t>
  </si>
  <si>
    <t>IN</t>
  </si>
  <si>
    <t>PARAMS</t>
  </si>
  <si>
    <t>OUT</t>
  </si>
  <si>
    <t>AHB Prescaler</t>
  </si>
  <si>
    <t>HCLK</t>
  </si>
  <si>
    <t>RCC-&gt;CR |= RCC_CR_HSEON;</t>
  </si>
  <si>
    <t>RCC-&gt;CR |= RCC_CR_PLLON;</t>
  </si>
  <si>
    <t>Value [3-25MHz]</t>
  </si>
  <si>
    <t>Prescaler{AHB}[1,2,3….512]</t>
  </si>
  <si>
    <t>PCLK1</t>
  </si>
  <si>
    <t>PCLK2</t>
  </si>
  <si>
    <t>RCC-&gt;CFGR |= RCC_CFGR_PPRE2_DIV1;  /* PCLK2 = HCLK */</t>
  </si>
  <si>
    <t>PPRE2{APB2}[1,2,4,8,16]</t>
  </si>
  <si>
    <t>RCC-&gt;CFGR |= RCC_CFGR_PPRE1_DIV2;</t>
  </si>
  <si>
    <t>TIMxCLK</t>
  </si>
  <si>
    <t xml:space="preserve">Selected  system clock </t>
  </si>
  <si>
    <t>PLLMUL{PLLMUL}[x4,x5…x9, x16]</t>
  </si>
  <si>
    <t>(APB2==1)?(1):(2)</t>
  </si>
  <si>
    <t>`````````````````````````````````````````````````````````````````````````````````````````````</t>
  </si>
  <si>
    <t>RCC_CFGR_SW_PLL</t>
  </si>
  <si>
    <t>RCC_CFGR_SW_HSE</t>
  </si>
  <si>
    <t>RCC_CFGR_SW_HSI</t>
  </si>
  <si>
    <t>RCC-&gt;CFGR |= (RCC_CFGR_PLLSRC_HSE | RCC_CFGR_PLLMULL9)</t>
  </si>
  <si>
    <t>PPRE1{APB1}[1,2,4,8,16]</t>
  </si>
  <si>
    <t>RCC-&gt;CR |= RCC_CR_HSION</t>
  </si>
  <si>
    <t>Value [8MHz]</t>
  </si>
  <si>
    <t>RCC-&gt;CFGR |= (RCC_CFGR_PLLSRC_HSI_Div2 | RCC_CFGR_PLLMULL16)</t>
  </si>
  <si>
    <t>Clock configuration register (RCC_CFGR</t>
  </si>
  <si>
    <t>PLL Source</t>
  </si>
  <si>
    <t>RCC_CFGR_PLLSRC_HSI_Div2</t>
  </si>
  <si>
    <t>PLLSRC</t>
  </si>
  <si>
    <t>PLLXTPRE</t>
  </si>
  <si>
    <t>RCC_CFGR_PLLXTPRE</t>
  </si>
  <si>
    <t>~RCC_CFGR_PLLXTPRE</t>
  </si>
  <si>
    <t>HSE divider</t>
  </si>
  <si>
    <t>RCC-&gt;CFGR &amp;=~(RCC_CFGR_PLLSRC | RCC_CFGR_PLLXTPRE |  RCC_CFGR_PLLMULL);</t>
  </si>
  <si>
    <t>CK_CNT</t>
  </si>
  <si>
    <t>TIM2,3,4,5,6,7,12,13,14 Prescaler</t>
  </si>
  <si>
    <t>(APB1==1)?(1):(2)</t>
  </si>
  <si>
    <t>TIM1,8,9,10,11 Prescaler</t>
  </si>
  <si>
    <t>TIM1_CNT</t>
  </si>
  <si>
    <t>CK_PSC</t>
  </si>
  <si>
    <t>PSC</t>
  </si>
  <si>
    <t>16 bit,UP</t>
  </si>
  <si>
    <t>USER</t>
  </si>
  <si>
    <t>TIM1_ARR (AutoRelod Register)</t>
  </si>
  <si>
    <t>TIM1_CCR1 (Capture,Compare Register)</t>
  </si>
  <si>
    <t xml:space="preserve">TIM1_TimeBaseStructure.TIM_Period = 0x3FF; // 10 bit   </t>
  </si>
  <si>
    <t>TIM1_TimeBaseStructure.TIM_CounterMode = TIM_CounterMode_Up;</t>
  </si>
  <si>
    <t>TIM1_OCInitStructure.TIM_Pulse = 0x03FF;</t>
  </si>
  <si>
    <t xml:space="preserve">TIM1_TimeBaseStructure.TIM_Prescaler = 0x00; </t>
  </si>
  <si>
    <t>RCC-&gt;CFGR |= (RCC_CFGR_PLLSRC_HSI_Div2 | RCC_CFGR_PLLMULL12)</t>
  </si>
  <si>
    <r>
      <t xml:space="preserve">APB1 Prescaler </t>
    </r>
    <r>
      <rPr>
        <b/>
        <sz val="7"/>
        <color rgb="FFFF0000"/>
        <rFont val="Calibri"/>
        <family val="2"/>
        <charset val="238"/>
        <scheme val="minor"/>
      </rPr>
      <t>MAX 36MHz</t>
    </r>
  </si>
  <si>
    <r>
      <t xml:space="preserve">APB2 Prescaler </t>
    </r>
    <r>
      <rPr>
        <b/>
        <sz val="7"/>
        <color rgb="FFFF0000"/>
        <rFont val="Calibri"/>
        <family val="2"/>
        <charset val="238"/>
        <scheme val="minor"/>
      </rPr>
      <t>MAX 72MHz</t>
    </r>
  </si>
  <si>
    <t>Date</t>
  </si>
  <si>
    <t>Tab</t>
  </si>
  <si>
    <t>Comment</t>
  </si>
  <si>
    <t>STM32F405 TQFP-64</t>
  </si>
  <si>
    <t>Hozzáadva</t>
  </si>
  <si>
    <t>marrob</t>
  </si>
  <si>
    <t>AVR</t>
  </si>
  <si>
    <t>Prescaler
0 - &gt; 1
1 -&gt; 2</t>
  </si>
  <si>
    <t>1 Tick Period [sec]
- ez hajtja a Timer-t
- itt veszem figyelembe hogy Pre 0-tól keződik</t>
  </si>
  <si>
    <t>TIM1 - APB2 Clock [Hz]</t>
  </si>
  <si>
    <t>ms</t>
  </si>
  <si>
    <t>End Of Counter</t>
  </si>
  <si>
    <t>Max Time [sec]</t>
  </si>
  <si>
    <t>BHS-IR.FW project</t>
  </si>
  <si>
    <t>MDAC220822-DENPO_PREMIUM.FW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</si>
</sst>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#,##0.000000000000"/>
    <numFmt numFmtId="166" formatCode="0.0000000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7"/>
      <color theme="1"/>
      <name val="Calibri"/>
      <family val="2"/>
      <charset val="238"/>
      <scheme val="minor"/>
    </font>
    <font>
      <sz val="7"/>
      <name val="Calibri"/>
      <family val="2"/>
      <charset val="238"/>
      <scheme val="minor"/>
    </font>
    <font>
      <b/>
      <sz val="7"/>
      <name val="Calibri"/>
      <family val="2"/>
      <charset val="238"/>
      <scheme val="minor"/>
    </font>
    <font>
      <i/>
      <sz val="7"/>
      <color theme="3"/>
      <name val="Calibri"/>
      <family val="2"/>
      <charset val="238"/>
      <scheme val="minor"/>
    </font>
    <font>
      <sz val="7"/>
      <color theme="3"/>
      <name val="Calibri"/>
      <family val="2"/>
      <charset val="238"/>
      <scheme val="minor"/>
    </font>
    <font>
      <b/>
      <sz val="7"/>
      <color rgb="FFFF0000"/>
      <name val="Calibri"/>
      <family val="2"/>
      <charset val="238"/>
      <scheme val="minor"/>
    </font>
    <font>
      <b/>
      <sz val="7"/>
      <color theme="1"/>
      <name val="Calibri"/>
      <family val="2"/>
      <charset val="238"/>
      <scheme val="minor"/>
    </font>
    <font>
      <i/>
      <sz val="7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2" fillId="0" borderId="9" xfId="0" applyFont="1" applyBorder="1"/>
    <xf numFmtId="0" fontId="2" fillId="0" borderId="0" xfId="0" applyFont="1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/>
    <xf numFmtId="0" fontId="2" fillId="5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0" xfId="0" applyFont="1" applyFill="1" applyBorder="1"/>
    <xf numFmtId="0" fontId="2" fillId="0" borderId="5" xfId="0" applyFont="1" applyBorder="1" applyAlignment="1">
      <alignment horizontal="center"/>
    </xf>
    <xf numFmtId="0" fontId="2" fillId="2" borderId="4" xfId="0" applyFont="1" applyFill="1" applyBorder="1"/>
    <xf numFmtId="0" fontId="2" fillId="2" borderId="0" xfId="0" applyFont="1" applyFill="1" applyBorder="1"/>
    <xf numFmtId="0" fontId="2" fillId="2" borderId="9" xfId="0" applyFont="1" applyFill="1" applyBorder="1"/>
    <xf numFmtId="0" fontId="2" fillId="5" borderId="4" xfId="0" applyFont="1" applyFill="1" applyBorder="1"/>
    <xf numFmtId="0" fontId="2" fillId="2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5" xfId="0" applyFont="1" applyFill="1" applyBorder="1"/>
    <xf numFmtId="0" fontId="2" fillId="2" borderId="5" xfId="0" applyFont="1" applyFill="1" applyBorder="1" applyAlignment="1">
      <alignment horizontal="center"/>
    </xf>
    <xf numFmtId="0" fontId="3" fillId="3" borderId="0" xfId="0" applyFont="1" applyFill="1" applyBorder="1"/>
    <xf numFmtId="0" fontId="3" fillId="3" borderId="5" xfId="0" applyFont="1" applyFill="1" applyBorder="1"/>
    <xf numFmtId="0" fontId="2" fillId="5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0" borderId="6" xfId="0" applyFont="1" applyFill="1" applyBorder="1"/>
    <xf numFmtId="0" fontId="2" fillId="0" borderId="7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Fill="1"/>
    <xf numFmtId="0" fontId="2" fillId="7" borderId="6" xfId="0" applyFont="1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2" fillId="0" borderId="0" xfId="0" applyFont="1" applyFill="1"/>
    <xf numFmtId="0" fontId="2" fillId="0" borderId="0" xfId="0" applyFont="1" applyAlignment="1"/>
    <xf numFmtId="0" fontId="2" fillId="2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7" xfId="0" applyFont="1" applyFill="1" applyBorder="1" applyAlignment="1"/>
    <xf numFmtId="0" fontId="2" fillId="0" borderId="4" xfId="0" applyFont="1" applyFill="1" applyBorder="1"/>
    <xf numFmtId="0" fontId="2" fillId="0" borderId="5" xfId="0" applyFont="1" applyFill="1" applyBorder="1" applyAlignment="1">
      <alignment horizontal="center"/>
    </xf>
    <xf numFmtId="0" fontId="9" fillId="0" borderId="0" xfId="0" applyFont="1" applyAlignment="1"/>
    <xf numFmtId="164" fontId="2" fillId="0" borderId="0" xfId="1" applyFont="1"/>
    <xf numFmtId="0" fontId="2" fillId="0" borderId="7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1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8" borderId="0" xfId="0" applyNumberFormat="1" applyFill="1"/>
    <xf numFmtId="0" fontId="0" fillId="2" borderId="0" xfId="0" applyFill="1"/>
    <xf numFmtId="0" fontId="0" fillId="0" borderId="0" xfId="0" applyFill="1"/>
    <xf numFmtId="165" fontId="0" fillId="0" borderId="0" xfId="0" applyNumberFormat="1" applyFill="1"/>
    <xf numFmtId="166" fontId="0" fillId="0" borderId="0" xfId="0" applyNumberFormat="1" applyFill="1"/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 textRotation="90"/>
    </xf>
    <xf numFmtId="0" fontId="2" fillId="0" borderId="5" xfId="0" applyFont="1" applyBorder="1"/>
    <xf numFmtId="0" fontId="2" fillId="0" borderId="8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</cellXfs>
  <cellStyles count="2">
    <cellStyle name="Ezres" xfId="1" builtinId="3"/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1276350</xdr:colOff>
      <xdr:row>55</xdr:row>
      <xdr:rowOff>133350</xdr:rowOff>
    </xdr:from>
    <xdr:to>
      <xdr:col>22</xdr:col>
      <xdr:colOff>60113</xdr:colOff>
      <xdr:row>116</xdr:row>
      <xdr:rowOff>22412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76700" y="5953125"/>
          <a:ext cx="6572250" cy="6762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22</xdr:col>
      <xdr:colOff>134471</xdr:colOff>
      <xdr:row>62</xdr:row>
      <xdr:rowOff>0</xdr:rowOff>
    </xdr:from>
    <xdr:to>
      <xdr:col>35</xdr:col>
      <xdr:colOff>26128</xdr:colOff>
      <xdr:row>104</xdr:row>
      <xdr:rowOff>25181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05147" y="7362265"/>
          <a:ext cx="6133334" cy="47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2981325</xdr:colOff>
      <xdr:row>27</xdr:row>
      <xdr:rowOff>136195</xdr:rowOff>
    </xdr:from>
    <xdr:to>
      <xdr:col>8</xdr:col>
      <xdr:colOff>247650</xdr:colOff>
      <xdr:row>42</xdr:row>
      <xdr:rowOff>180427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7A890357-DA48-48DD-B628-B4FD53248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5470195"/>
          <a:ext cx="7172325" cy="2901732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523876</xdr:colOff>
      <xdr:row>28</xdr:row>
      <xdr:rowOff>161925</xdr:rowOff>
    </xdr:from>
    <xdr:to>
      <xdr:col>2</xdr:col>
      <xdr:colOff>2149758</xdr:colOff>
      <xdr:row>42</xdr:row>
      <xdr:rowOff>104775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6D5E0999-E813-4DC7-B158-779E8BA2C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6" y="5686425"/>
          <a:ext cx="6521732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2190750</xdr:colOff>
      <xdr:row>46</xdr:row>
      <xdr:rowOff>66675</xdr:rowOff>
    </xdr:from>
    <xdr:to>
      <xdr:col>6</xdr:col>
      <xdr:colOff>951178</xdr:colOff>
      <xdr:row>72</xdr:row>
      <xdr:rowOff>104151</xdr:rowOff>
    </xdr:to>
    <xdr:pic>
      <xdr:nvPicPr>
        <xdr:cNvPr id="5" name="Kép 4">
          <a:extLst>
            <a:ext uri="{FF2B5EF4-FFF2-40B4-BE49-F238E27FC236}">
              <a16:creationId xmlns:a16="http://schemas.microsoft.com/office/drawing/2014/main" id="{AE298457-B789-47F9-AC9D-E47514450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0750" y="9020175"/>
          <a:ext cx="10571428" cy="4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"/>
  <sheetViews>
    <sheetView workbookViewId="0">
      <selection activeCell="F4" sqref="F4"/>
    </sheetView>
  </sheetViews>
  <sheetFormatPr defaultRowHeight="15" x14ac:dyDescent="0.25"/>
  <cols>
    <col min="3" max="3" width="17.5703125" customWidth="1"/>
    <col min="4" max="4" width="25.85546875" customWidth="1"/>
    <col min="5" max="5" width="20.140625" customWidth="1"/>
  </cols>
  <sheetData>
    <row r="1" spans="2:6" x14ac:dyDescent="0.25">
      <c r="C1" t="s">
        <v>60</v>
      </c>
      <c r="D1" t="s">
        <v>61</v>
      </c>
      <c r="E1" t="s">
        <v>62</v>
      </c>
    </row>
    <row r="2" spans="2:6" x14ac:dyDescent="0.25">
      <c r="B2">
        <v>1</v>
      </c>
      <c r="C2" s="65">
        <v>42304</v>
      </c>
      <c r="D2" t="s">
        <v>63</v>
      </c>
      <c r="E2" t="s">
        <v>64</v>
      </c>
      <c r="F2" t="s">
        <v>65</v>
      </c>
    </row>
    <row r="3" spans="2:6" x14ac:dyDescent="0.25">
      <c r="B3">
        <v>2</v>
      </c>
      <c r="C3" s="65">
        <v>42593</v>
      </c>
      <c r="D3" t="s">
        <v>66</v>
      </c>
      <c r="E3" t="s">
        <v>64</v>
      </c>
      <c r="F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"/>
  <dimension ref="B5:BR66"/>
  <sheetViews>
    <sheetView zoomScale="70" zoomScaleNormal="70" workbookViewId="0">
      <selection activeCell="T149" sqref="T149"/>
    </sheetView>
  </sheetViews>
  <sheetFormatPr defaultRowHeight="9" x14ac:dyDescent="0.15"/>
  <cols>
    <col min="1" max="1" width="1.5703125" style="1" customWidth="1"/>
    <col min="2" max="2" width="2.85546875" style="1" customWidth="1"/>
    <col min="3" max="3" width="13.42578125" style="1" customWidth="1"/>
    <col min="4" max="4" width="6.28515625" style="1" customWidth="1"/>
    <col min="5" max="5" width="2.42578125" style="1" customWidth="1"/>
    <col min="6" max="6" width="2" style="1" customWidth="1"/>
    <col min="7" max="7" width="2.140625" style="1" customWidth="1"/>
    <col min="8" max="8" width="2.42578125" style="1" customWidth="1"/>
    <col min="9" max="9" width="14" style="1" customWidth="1"/>
    <col min="10" max="10" width="3.28515625" style="1" customWidth="1"/>
    <col min="11" max="11" width="2.140625" style="1" customWidth="1"/>
    <col min="12" max="12" width="2" style="1" customWidth="1"/>
    <col min="13" max="13" width="3.28515625" style="1" customWidth="1"/>
    <col min="14" max="14" width="21.140625" style="1" customWidth="1"/>
    <col min="15" max="15" width="3.140625" style="1" customWidth="1"/>
    <col min="16" max="16" width="2" style="1" customWidth="1"/>
    <col min="17" max="17" width="2.28515625" style="1" customWidth="1"/>
    <col min="18" max="18" width="6" style="1" customWidth="1"/>
    <col min="19" max="19" width="3.28515625" style="1" customWidth="1"/>
    <col min="20" max="20" width="34.42578125" style="1" customWidth="1"/>
    <col min="21" max="21" width="4.140625" style="1" customWidth="1"/>
    <col min="22" max="22" width="10.42578125" style="1" customWidth="1"/>
    <col min="23" max="23" width="3.28515625" style="1" customWidth="1"/>
    <col min="24" max="25" width="2.140625" style="1" customWidth="1"/>
    <col min="26" max="26" width="3.28515625" style="1" customWidth="1"/>
    <col min="27" max="27" width="21.140625" style="1" customWidth="1"/>
    <col min="28" max="28" width="3.28515625" style="1" customWidth="1"/>
    <col min="29" max="30" width="2.140625" style="1" customWidth="1"/>
    <col min="31" max="31" width="10" style="1" customWidth="1"/>
    <col min="32" max="32" width="3.28515625" style="1" customWidth="1"/>
    <col min="33" max="33" width="25.7109375" style="1" customWidth="1"/>
    <col min="34" max="34" width="4.28515625" style="1" customWidth="1"/>
    <col min="35" max="35" width="10" style="1" customWidth="1"/>
    <col min="36" max="36" width="3.28515625" style="1" customWidth="1"/>
    <col min="37" max="38" width="2.140625" style="1" customWidth="1"/>
    <col min="39" max="39" width="10" style="1" customWidth="1"/>
    <col min="40" max="40" width="3.28515625" style="1" customWidth="1"/>
    <col min="41" max="41" width="25.7109375" style="1" customWidth="1"/>
    <col min="42" max="42" width="4.28515625" style="1" customWidth="1"/>
    <col min="43" max="43" width="9.140625" style="1"/>
    <col min="44" max="44" width="3.28515625" style="1" customWidth="1"/>
    <col min="45" max="46" width="2.140625" style="1" customWidth="1"/>
    <col min="47" max="47" width="10" style="1" customWidth="1"/>
    <col min="48" max="48" width="3.28515625" style="1" customWidth="1"/>
    <col min="49" max="49" width="25.7109375" style="1" customWidth="1"/>
    <col min="50" max="50" width="4.140625" style="1" customWidth="1"/>
    <col min="51" max="51" width="9.140625" style="1" customWidth="1"/>
    <col min="52" max="52" width="3.28515625" style="1" customWidth="1"/>
    <col min="53" max="56" width="9.140625" style="1"/>
    <col min="57" max="57" width="10" style="1" customWidth="1"/>
    <col min="58" max="58" width="3.28515625" style="1" customWidth="1"/>
    <col min="59" max="59" width="25.7109375" style="1" customWidth="1"/>
    <col min="60" max="60" width="4.28515625" style="1" customWidth="1"/>
    <col min="61" max="61" width="10" style="1" customWidth="1"/>
    <col min="62" max="62" width="3.28515625" style="1" customWidth="1"/>
    <col min="63" max="64" width="9.140625" style="1"/>
    <col min="65" max="65" width="10" style="1" customWidth="1"/>
    <col min="66" max="66" width="3.28515625" style="1" customWidth="1"/>
    <col min="67" max="67" width="25.7109375" style="1" customWidth="1"/>
    <col min="68" max="68" width="4.28515625" style="1" customWidth="1"/>
    <col min="69" max="69" width="9.85546875" style="1" customWidth="1"/>
    <col min="70" max="70" width="3.28515625" style="1" customWidth="1"/>
    <col min="71" max="16384" width="9.140625" style="1"/>
  </cols>
  <sheetData>
    <row r="5" spans="2:28" ht="9.75" thickBot="1" x14ac:dyDescent="0.2"/>
    <row r="6" spans="2:28" ht="15.75" customHeight="1" thickBot="1" x14ac:dyDescent="0.2">
      <c r="R6" s="4" t="s">
        <v>5</v>
      </c>
      <c r="S6" s="5"/>
      <c r="T6" s="5"/>
      <c r="U6" s="5"/>
      <c r="V6" s="5"/>
      <c r="W6" s="6"/>
      <c r="Z6" s="7"/>
      <c r="AA6" s="8" t="s">
        <v>21</v>
      </c>
      <c r="AB6" s="76" t="s">
        <v>3</v>
      </c>
    </row>
    <row r="7" spans="2:28" x14ac:dyDescent="0.15">
      <c r="B7" s="79" t="s">
        <v>1</v>
      </c>
      <c r="C7" s="80"/>
      <c r="D7" s="80"/>
      <c r="E7" s="81"/>
      <c r="F7" s="9"/>
      <c r="G7" s="9"/>
      <c r="H7" s="9"/>
      <c r="I7" s="9"/>
      <c r="J7" s="9"/>
      <c r="K7" s="9"/>
      <c r="L7" s="9"/>
      <c r="M7" s="7"/>
      <c r="N7" s="8" t="s">
        <v>34</v>
      </c>
      <c r="O7" s="10"/>
      <c r="R7" s="84" t="s">
        <v>6</v>
      </c>
      <c r="S7" s="85"/>
      <c r="T7" s="11" t="s">
        <v>7</v>
      </c>
      <c r="U7" s="3"/>
      <c r="V7" s="82" t="s">
        <v>8</v>
      </c>
      <c r="W7" s="83"/>
      <c r="Z7" s="12"/>
      <c r="AA7" s="3"/>
      <c r="AB7" s="77"/>
    </row>
    <row r="8" spans="2:28" x14ac:dyDescent="0.15">
      <c r="B8" s="13"/>
      <c r="C8" s="11" t="s">
        <v>31</v>
      </c>
      <c r="D8" s="11" t="s">
        <v>8</v>
      </c>
      <c r="E8" s="14"/>
      <c r="F8" s="15"/>
      <c r="G8" s="15"/>
      <c r="H8" s="15"/>
      <c r="I8" s="15"/>
      <c r="J8" s="15"/>
      <c r="K8" s="15"/>
      <c r="L8" s="15"/>
      <c r="M8" s="12"/>
      <c r="N8" s="11" t="s">
        <v>36</v>
      </c>
      <c r="O8" s="16"/>
      <c r="R8" s="17"/>
      <c r="S8" s="18"/>
      <c r="T8" s="2" t="s">
        <v>22</v>
      </c>
      <c r="U8" s="19">
        <v>12</v>
      </c>
      <c r="V8" s="74" t="s">
        <v>2</v>
      </c>
      <c r="W8" s="75"/>
      <c r="Z8" s="12"/>
      <c r="AA8" s="11" t="s">
        <v>27</v>
      </c>
      <c r="AB8" s="77"/>
    </row>
    <row r="9" spans="2:28" x14ac:dyDescent="0.15">
      <c r="B9" s="20"/>
      <c r="C9" s="21">
        <v>8000000</v>
      </c>
      <c r="D9" s="22">
        <f>C9</f>
        <v>8000000</v>
      </c>
      <c r="E9" s="23" t="s">
        <v>4</v>
      </c>
      <c r="F9" s="15"/>
      <c r="G9" s="15"/>
      <c r="H9" s="15"/>
      <c r="I9" s="15"/>
      <c r="J9" s="15"/>
      <c r="K9" s="15"/>
      <c r="L9" s="15"/>
      <c r="M9" s="17"/>
      <c r="N9" s="21" t="s">
        <v>35</v>
      </c>
      <c r="O9" s="24"/>
      <c r="R9" s="17"/>
      <c r="S9" s="18"/>
      <c r="V9" s="25"/>
      <c r="W9" s="26"/>
      <c r="Z9" s="12"/>
      <c r="AA9" s="11" t="s">
        <v>26</v>
      </c>
      <c r="AB9" s="77"/>
    </row>
    <row r="10" spans="2:28" ht="9.75" thickBot="1" x14ac:dyDescent="0.2">
      <c r="B10" s="27"/>
      <c r="C10" s="28"/>
      <c r="D10" s="28"/>
      <c r="E10" s="29"/>
      <c r="F10" s="15"/>
      <c r="G10" s="15"/>
      <c r="H10" s="15"/>
      <c r="I10" s="15"/>
      <c r="J10" s="15"/>
      <c r="K10" s="15"/>
      <c r="L10" s="15"/>
      <c r="M10" s="12"/>
      <c r="N10" s="11" t="s">
        <v>26</v>
      </c>
      <c r="O10" s="16"/>
      <c r="R10" s="30">
        <f>D9/2</f>
        <v>4000000</v>
      </c>
      <c r="S10" s="31" t="s">
        <v>4</v>
      </c>
      <c r="T10" s="31"/>
      <c r="U10" s="31"/>
      <c r="V10" s="25">
        <f>(R10*U8)</f>
        <v>48000000</v>
      </c>
      <c r="W10" s="26" t="s">
        <v>4</v>
      </c>
      <c r="Z10" s="32"/>
      <c r="AA10" s="33" t="s">
        <v>25</v>
      </c>
      <c r="AB10" s="78"/>
    </row>
    <row r="11" spans="2:28" ht="9.75" thickBot="1" x14ac:dyDescent="0.2">
      <c r="B11" s="34" t="s">
        <v>30</v>
      </c>
      <c r="C11" s="35"/>
      <c r="D11" s="35"/>
      <c r="E11" s="35"/>
      <c r="F11" s="36"/>
      <c r="G11" s="36"/>
      <c r="H11" s="36"/>
      <c r="I11" s="36"/>
      <c r="J11" s="36"/>
      <c r="K11" s="36"/>
      <c r="L11" s="36"/>
      <c r="M11" s="37"/>
      <c r="N11" s="38"/>
      <c r="O11" s="39"/>
      <c r="R11" s="32"/>
      <c r="S11" s="62"/>
      <c r="T11" s="62"/>
      <c r="U11" s="62"/>
      <c r="V11" s="63"/>
      <c r="W11" s="64"/>
    </row>
    <row r="12" spans="2:28" x14ac:dyDescent="0.15">
      <c r="F12" s="44"/>
      <c r="G12" s="44"/>
      <c r="H12" s="44"/>
      <c r="I12" s="44"/>
      <c r="J12" s="44"/>
      <c r="K12" s="44"/>
      <c r="L12" s="44"/>
    </row>
    <row r="13" spans="2:28" x14ac:dyDescent="0.15">
      <c r="F13" s="44"/>
      <c r="G13" s="44"/>
      <c r="H13" s="44"/>
      <c r="I13" s="44"/>
      <c r="J13" s="44"/>
      <c r="K13" s="44"/>
      <c r="L13" s="44"/>
      <c r="R13" s="34" t="s">
        <v>57</v>
      </c>
    </row>
    <row r="14" spans="2:28" x14ac:dyDescent="0.15">
      <c r="F14" s="44"/>
      <c r="G14" s="44"/>
      <c r="H14" s="44"/>
      <c r="I14" s="44"/>
      <c r="J14" s="44"/>
      <c r="K14" s="44"/>
      <c r="L14" s="44"/>
      <c r="R14" s="34" t="s">
        <v>12</v>
      </c>
      <c r="S14" s="34"/>
    </row>
    <row r="15" spans="2:28" x14ac:dyDescent="0.15">
      <c r="F15" s="44"/>
      <c r="G15" s="44"/>
      <c r="H15" s="44"/>
      <c r="I15" s="44"/>
      <c r="J15" s="44"/>
      <c r="K15" s="44"/>
      <c r="L15" s="44"/>
    </row>
    <row r="21" spans="2:70" ht="9.75" thickBot="1" x14ac:dyDescent="0.2"/>
    <row r="22" spans="2:70" ht="9.75" thickBot="1" x14ac:dyDescent="0.2">
      <c r="R22" s="4" t="s">
        <v>5</v>
      </c>
      <c r="S22" s="5"/>
      <c r="T22" s="5"/>
      <c r="U22" s="5"/>
      <c r="V22" s="5"/>
      <c r="W22" s="6"/>
    </row>
    <row r="23" spans="2:70" ht="15" customHeight="1" x14ac:dyDescent="0.15">
      <c r="B23" s="79" t="s">
        <v>1</v>
      </c>
      <c r="C23" s="80"/>
      <c r="D23" s="80"/>
      <c r="E23" s="81"/>
      <c r="F23" s="9"/>
      <c r="G23" s="9"/>
      <c r="H23" s="9"/>
      <c r="I23" s="9"/>
      <c r="J23" s="9"/>
      <c r="K23" s="9"/>
      <c r="L23" s="9"/>
      <c r="M23" s="7"/>
      <c r="N23" s="8" t="s">
        <v>34</v>
      </c>
      <c r="O23" s="10"/>
      <c r="R23" s="84" t="s">
        <v>6</v>
      </c>
      <c r="S23" s="85"/>
      <c r="T23" s="11" t="s">
        <v>7</v>
      </c>
      <c r="U23" s="3"/>
      <c r="V23" s="82" t="s">
        <v>8</v>
      </c>
      <c r="W23" s="83"/>
      <c r="Z23" s="15"/>
      <c r="AA23" s="9"/>
      <c r="AB23" s="89"/>
    </row>
    <row r="24" spans="2:70" x14ac:dyDescent="0.15">
      <c r="B24" s="13"/>
      <c r="C24" s="11" t="s">
        <v>31</v>
      </c>
      <c r="D24" s="11" t="s">
        <v>8</v>
      </c>
      <c r="E24" s="14"/>
      <c r="F24" s="15"/>
      <c r="G24" s="15"/>
      <c r="H24" s="15"/>
      <c r="I24" s="15"/>
      <c r="J24" s="15"/>
      <c r="K24" s="15"/>
      <c r="L24" s="15"/>
      <c r="M24" s="12"/>
      <c r="N24" s="11" t="s">
        <v>36</v>
      </c>
      <c r="O24" s="16"/>
      <c r="R24" s="17"/>
      <c r="S24" s="18"/>
      <c r="T24" s="2" t="s">
        <v>22</v>
      </c>
      <c r="U24" s="19">
        <v>16</v>
      </c>
      <c r="V24" s="74" t="s">
        <v>2</v>
      </c>
      <c r="W24" s="75"/>
      <c r="Z24" s="15"/>
      <c r="AA24" s="9"/>
      <c r="AB24" s="89"/>
    </row>
    <row r="25" spans="2:70" x14ac:dyDescent="0.15">
      <c r="B25" s="20"/>
      <c r="C25" s="21">
        <v>8000000</v>
      </c>
      <c r="D25" s="22">
        <f>C25</f>
        <v>8000000</v>
      </c>
      <c r="E25" s="23" t="s">
        <v>4</v>
      </c>
      <c r="F25" s="15"/>
      <c r="G25" s="15"/>
      <c r="H25" s="15"/>
      <c r="I25" s="15"/>
      <c r="J25" s="15"/>
      <c r="K25" s="15"/>
      <c r="L25" s="15"/>
      <c r="M25" s="17"/>
      <c r="N25" s="21" t="s">
        <v>35</v>
      </c>
      <c r="O25" s="24"/>
      <c r="R25" s="17"/>
      <c r="S25" s="18"/>
      <c r="V25" s="25"/>
      <c r="W25" s="26"/>
      <c r="Z25" s="15"/>
      <c r="AA25" s="9"/>
      <c r="AB25" s="89"/>
    </row>
    <row r="26" spans="2:70" ht="9.75" thickBot="1" x14ac:dyDescent="0.2">
      <c r="B26" s="27"/>
      <c r="C26" s="28"/>
      <c r="D26" s="28"/>
      <c r="E26" s="29"/>
      <c r="F26" s="15"/>
      <c r="G26" s="15"/>
      <c r="H26" s="15"/>
      <c r="I26" s="15"/>
      <c r="J26" s="15"/>
      <c r="K26" s="15"/>
      <c r="L26" s="15"/>
      <c r="M26" s="12"/>
      <c r="N26" s="11" t="s">
        <v>26</v>
      </c>
      <c r="O26" s="16"/>
      <c r="R26" s="30">
        <f>D25/2</f>
        <v>4000000</v>
      </c>
      <c r="S26" s="31" t="s">
        <v>4</v>
      </c>
      <c r="T26" s="31"/>
      <c r="U26" s="31"/>
      <c r="V26" s="25">
        <f>(R26*U24)</f>
        <v>64000000</v>
      </c>
      <c r="W26" s="26" t="s">
        <v>4</v>
      </c>
      <c r="Z26" s="15"/>
      <c r="AA26" s="9"/>
      <c r="AB26" s="89"/>
    </row>
    <row r="27" spans="2:70" ht="9.75" thickBot="1" x14ac:dyDescent="0.2">
      <c r="B27" s="34" t="s">
        <v>30</v>
      </c>
      <c r="C27" s="35"/>
      <c r="D27" s="35"/>
      <c r="E27" s="35"/>
      <c r="F27" s="36"/>
      <c r="G27" s="36"/>
      <c r="H27" s="36"/>
      <c r="I27" s="36"/>
      <c r="J27" s="36"/>
      <c r="K27" s="36"/>
      <c r="L27" s="36"/>
      <c r="M27" s="37"/>
      <c r="N27" s="38"/>
      <c r="O27" s="39"/>
      <c r="R27" s="32"/>
      <c r="S27" s="62"/>
      <c r="T27" s="62"/>
      <c r="U27" s="62"/>
      <c r="V27" s="63"/>
      <c r="W27" s="64"/>
      <c r="Z27" s="15"/>
      <c r="AA27" s="9"/>
      <c r="AB27" s="89"/>
      <c r="AO27" s="45"/>
      <c r="AP27" s="45"/>
      <c r="AQ27" s="45"/>
      <c r="AR27" s="45"/>
      <c r="AS27" s="45"/>
    </row>
    <row r="28" spans="2:70" ht="9.75" thickBot="1" x14ac:dyDescent="0.2">
      <c r="F28" s="44"/>
      <c r="G28" s="44"/>
      <c r="H28" s="44"/>
      <c r="I28" s="44"/>
      <c r="J28" s="44"/>
      <c r="K28" s="44"/>
      <c r="L28" s="44"/>
      <c r="AM28" s="90"/>
      <c r="AN28" s="90"/>
      <c r="AO28" s="90"/>
      <c r="AP28" s="90"/>
      <c r="AQ28" s="90"/>
      <c r="AR28" s="90"/>
      <c r="AS28" s="9"/>
    </row>
    <row r="29" spans="2:70" ht="9.75" thickBot="1" x14ac:dyDescent="0.2">
      <c r="F29" s="44"/>
      <c r="G29" s="44"/>
      <c r="H29" s="44"/>
      <c r="I29" s="44"/>
      <c r="J29" s="44"/>
      <c r="K29" s="44"/>
      <c r="L29" s="44"/>
      <c r="R29" s="34" t="s">
        <v>32</v>
      </c>
      <c r="AM29" s="11"/>
      <c r="AN29" s="11"/>
      <c r="AO29" s="11"/>
      <c r="AP29" s="11"/>
      <c r="AQ29" s="11"/>
      <c r="AR29" s="11"/>
      <c r="AS29" s="9"/>
      <c r="BM29" s="79" t="s">
        <v>52</v>
      </c>
      <c r="BN29" s="80"/>
      <c r="BO29" s="80"/>
      <c r="BP29" s="80"/>
      <c r="BQ29" s="80"/>
      <c r="BR29" s="81"/>
    </row>
    <row r="30" spans="2:70" x14ac:dyDescent="0.15">
      <c r="F30" s="44"/>
      <c r="G30" s="44"/>
      <c r="H30" s="44"/>
      <c r="I30" s="44"/>
      <c r="J30" s="44"/>
      <c r="K30" s="44"/>
      <c r="L30" s="44"/>
      <c r="R30" s="34" t="s">
        <v>12</v>
      </c>
      <c r="S30" s="34"/>
      <c r="AM30" s="79" t="s">
        <v>58</v>
      </c>
      <c r="AN30" s="80"/>
      <c r="AO30" s="80"/>
      <c r="AP30" s="80"/>
      <c r="AQ30" s="80"/>
      <c r="AR30" s="81"/>
      <c r="AS30" s="9"/>
      <c r="AU30" s="79" t="s">
        <v>43</v>
      </c>
      <c r="AV30" s="80"/>
      <c r="AW30" s="80"/>
      <c r="AX30" s="80"/>
      <c r="AY30" s="80"/>
      <c r="AZ30" s="81"/>
      <c r="BM30" s="84" t="s">
        <v>6</v>
      </c>
      <c r="BN30" s="85"/>
      <c r="BO30" s="11" t="s">
        <v>7</v>
      </c>
      <c r="BP30" s="3"/>
      <c r="BQ30" s="82" t="s">
        <v>8</v>
      </c>
      <c r="BR30" s="83"/>
    </row>
    <row r="31" spans="2:70" x14ac:dyDescent="0.15">
      <c r="F31" s="44"/>
      <c r="G31" s="44"/>
      <c r="H31" s="44"/>
      <c r="I31" s="44"/>
      <c r="J31" s="44"/>
      <c r="K31" s="44"/>
      <c r="L31" s="44"/>
      <c r="AM31" s="46" t="s">
        <v>6</v>
      </c>
      <c r="AN31" s="21"/>
      <c r="AO31" s="11" t="s">
        <v>7</v>
      </c>
      <c r="AP31" s="3"/>
      <c r="AQ31" s="47" t="s">
        <v>8</v>
      </c>
      <c r="AR31" s="48"/>
      <c r="AS31" s="49"/>
      <c r="AU31" s="84" t="s">
        <v>6</v>
      </c>
      <c r="AV31" s="85"/>
      <c r="AW31" s="11" t="s">
        <v>7</v>
      </c>
      <c r="AX31" s="3"/>
      <c r="AY31" s="82" t="s">
        <v>8</v>
      </c>
      <c r="AZ31" s="83"/>
      <c r="BM31" s="86" t="s">
        <v>50</v>
      </c>
      <c r="BN31" s="87"/>
      <c r="BO31" s="2" t="s">
        <v>49</v>
      </c>
      <c r="BP31" s="19"/>
      <c r="BQ31" s="88" t="s">
        <v>20</v>
      </c>
      <c r="BR31" s="75"/>
    </row>
    <row r="32" spans="2:70" x14ac:dyDescent="0.15">
      <c r="F32" s="44"/>
      <c r="G32" s="44"/>
      <c r="H32" s="44"/>
      <c r="I32" s="44"/>
      <c r="J32" s="44"/>
      <c r="K32" s="44"/>
      <c r="L32" s="44"/>
      <c r="AM32" s="50" t="s">
        <v>10</v>
      </c>
      <c r="AN32" s="51"/>
      <c r="AO32" s="2" t="s">
        <v>29</v>
      </c>
      <c r="AP32" s="19">
        <v>2</v>
      </c>
      <c r="AQ32" s="52" t="s">
        <v>15</v>
      </c>
      <c r="AR32" s="53"/>
      <c r="AS32" s="54"/>
      <c r="AU32" s="86" t="s">
        <v>15</v>
      </c>
      <c r="AV32" s="87"/>
      <c r="AW32" s="2" t="s">
        <v>44</v>
      </c>
      <c r="AX32" s="19">
        <v>1</v>
      </c>
      <c r="AY32" s="88" t="s">
        <v>20</v>
      </c>
      <c r="AZ32" s="75"/>
      <c r="BM32" s="30"/>
      <c r="BN32" s="31" t="s">
        <v>4</v>
      </c>
      <c r="BO32" s="31"/>
      <c r="BP32" s="31"/>
      <c r="BQ32" s="25"/>
      <c r="BR32" s="26"/>
    </row>
    <row r="33" spans="2:70" ht="9.75" thickBot="1" x14ac:dyDescent="0.2">
      <c r="F33" s="44"/>
      <c r="G33" s="44"/>
      <c r="H33" s="44"/>
      <c r="I33" s="44"/>
      <c r="J33" s="44"/>
      <c r="K33" s="44"/>
      <c r="L33" s="44"/>
      <c r="AM33" s="30">
        <f>AI39</f>
        <v>72000000</v>
      </c>
      <c r="AN33" s="31" t="s">
        <v>4</v>
      </c>
      <c r="AO33" s="31"/>
      <c r="AP33" s="31"/>
      <c r="AQ33" s="25">
        <f>AM33/AP32</f>
        <v>36000000</v>
      </c>
      <c r="AR33" s="26" t="s">
        <v>4</v>
      </c>
      <c r="AS33" s="55"/>
      <c r="AU33" s="30">
        <f>AQ33</f>
        <v>36000000</v>
      </c>
      <c r="AV33" s="31" t="s">
        <v>4</v>
      </c>
      <c r="AW33" s="31"/>
      <c r="AX33" s="31"/>
      <c r="AY33" s="25">
        <f>AU33/AX32</f>
        <v>36000000</v>
      </c>
      <c r="AZ33" s="26" t="s">
        <v>4</v>
      </c>
      <c r="BM33" s="40">
        <v>72000000</v>
      </c>
      <c r="BN33" s="41" t="s">
        <v>4</v>
      </c>
      <c r="BO33" s="28"/>
      <c r="BP33" s="28"/>
      <c r="BQ33" s="42" t="e">
        <f>(BM33/BP31)</f>
        <v>#DIV/0!</v>
      </c>
      <c r="BR33" s="43" t="s">
        <v>4</v>
      </c>
    </row>
    <row r="34" spans="2:70" ht="9.75" thickBot="1" x14ac:dyDescent="0.2">
      <c r="F34" s="44"/>
      <c r="G34" s="44"/>
      <c r="H34" s="44"/>
      <c r="I34" s="44"/>
      <c r="J34" s="44"/>
      <c r="K34" s="44"/>
      <c r="L34" s="44"/>
      <c r="AC34" s="56"/>
      <c r="AM34" s="40">
        <v>72000000</v>
      </c>
      <c r="AN34" s="41" t="s">
        <v>4</v>
      </c>
      <c r="AO34" s="28"/>
      <c r="AP34" s="28"/>
      <c r="AQ34" s="42">
        <f>(AM34/AP32)</f>
        <v>36000000</v>
      </c>
      <c r="AR34" s="43" t="s">
        <v>4</v>
      </c>
      <c r="AS34" s="55"/>
      <c r="AU34" s="40">
        <v>72000000</v>
      </c>
      <c r="AV34" s="41" t="s">
        <v>4</v>
      </c>
      <c r="AW34" s="28"/>
      <c r="AX34" s="28"/>
      <c r="AY34" s="42">
        <f>(AU34/AX32)</f>
        <v>72000000</v>
      </c>
      <c r="AZ34" s="43" t="s">
        <v>4</v>
      </c>
      <c r="BM34" s="34" t="s">
        <v>55</v>
      </c>
    </row>
    <row r="35" spans="2:70" ht="9.75" customHeight="1" thickBot="1" x14ac:dyDescent="0.2">
      <c r="F35" s="44"/>
      <c r="G35" s="44"/>
      <c r="H35" s="44"/>
      <c r="I35" s="44"/>
      <c r="J35" s="44"/>
      <c r="K35" s="44"/>
      <c r="L35" s="44"/>
      <c r="M35" s="11"/>
      <c r="N35" s="11"/>
      <c r="O35" s="11"/>
      <c r="P35" s="11"/>
      <c r="R35" s="79" t="s">
        <v>5</v>
      </c>
      <c r="S35" s="80"/>
      <c r="T35" s="80"/>
      <c r="U35" s="80"/>
      <c r="V35" s="80"/>
      <c r="W35" s="81"/>
      <c r="AC35" s="56"/>
      <c r="AE35" s="15"/>
      <c r="AF35" s="57"/>
      <c r="AG35" s="57"/>
      <c r="AH35" s="57"/>
      <c r="AI35" s="57"/>
      <c r="AJ35" s="15"/>
      <c r="AK35" s="15"/>
      <c r="AL35" s="15"/>
      <c r="AM35" s="34" t="s">
        <v>19</v>
      </c>
      <c r="AS35" s="44"/>
    </row>
    <row r="36" spans="2:70" ht="9.75" customHeight="1" x14ac:dyDescent="0.15">
      <c r="B36" s="79" t="s">
        <v>0</v>
      </c>
      <c r="C36" s="80"/>
      <c r="D36" s="80"/>
      <c r="E36" s="81"/>
      <c r="F36" s="9"/>
      <c r="G36" s="9"/>
      <c r="H36" s="7"/>
      <c r="I36" s="8" t="s">
        <v>40</v>
      </c>
      <c r="J36" s="10"/>
      <c r="K36" s="9"/>
      <c r="L36" s="9"/>
      <c r="M36" s="7"/>
      <c r="N36" s="8" t="s">
        <v>34</v>
      </c>
      <c r="O36" s="10"/>
      <c r="P36" s="3"/>
      <c r="R36" s="84" t="s">
        <v>6</v>
      </c>
      <c r="S36" s="85"/>
      <c r="T36" s="11" t="s">
        <v>7</v>
      </c>
      <c r="U36" s="3"/>
      <c r="V36" s="82" t="s">
        <v>8</v>
      </c>
      <c r="W36" s="83"/>
      <c r="Z36" s="7"/>
      <c r="AA36" s="8" t="s">
        <v>21</v>
      </c>
      <c r="AB36" s="76" t="s">
        <v>3</v>
      </c>
      <c r="AC36" s="56"/>
      <c r="AE36" s="79" t="s">
        <v>9</v>
      </c>
      <c r="AF36" s="80"/>
      <c r="AG36" s="80"/>
      <c r="AH36" s="80"/>
      <c r="AI36" s="80"/>
      <c r="AJ36" s="81"/>
      <c r="AK36" s="11"/>
      <c r="AL36" s="9"/>
      <c r="AM36" s="11"/>
      <c r="AS36" s="44"/>
    </row>
    <row r="37" spans="2:70" x14ac:dyDescent="0.15">
      <c r="B37" s="13"/>
      <c r="C37" s="11" t="s">
        <v>13</v>
      </c>
      <c r="D37" s="11" t="s">
        <v>8</v>
      </c>
      <c r="E37" s="14"/>
      <c r="F37" s="15"/>
      <c r="G37" s="15"/>
      <c r="H37" s="12"/>
      <c r="I37" s="11" t="s">
        <v>37</v>
      </c>
      <c r="J37" s="16"/>
      <c r="K37" s="15"/>
      <c r="L37" s="15"/>
      <c r="M37" s="12"/>
      <c r="N37" s="11" t="s">
        <v>36</v>
      </c>
      <c r="O37" s="16"/>
      <c r="P37" s="15"/>
      <c r="R37" s="17"/>
      <c r="S37" s="18"/>
      <c r="T37" s="2" t="s">
        <v>22</v>
      </c>
      <c r="U37" s="19">
        <v>9</v>
      </c>
      <c r="V37" s="74" t="s">
        <v>2</v>
      </c>
      <c r="W37" s="75"/>
      <c r="Z37" s="12"/>
      <c r="AA37" s="3"/>
      <c r="AB37" s="77"/>
      <c r="AC37" s="56"/>
      <c r="AE37" s="84" t="s">
        <v>6</v>
      </c>
      <c r="AF37" s="85"/>
      <c r="AG37" s="11" t="s">
        <v>7</v>
      </c>
      <c r="AH37" s="3"/>
      <c r="AI37" s="82" t="s">
        <v>8</v>
      </c>
      <c r="AJ37" s="83"/>
      <c r="AK37" s="49"/>
      <c r="AL37" s="15"/>
      <c r="AM37" s="3"/>
      <c r="AS37" s="44"/>
    </row>
    <row r="38" spans="2:70" x14ac:dyDescent="0.15">
      <c r="B38" s="20"/>
      <c r="C38" s="21">
        <v>8000000</v>
      </c>
      <c r="D38" s="22">
        <f>C38</f>
        <v>8000000</v>
      </c>
      <c r="E38" s="23" t="s">
        <v>4</v>
      </c>
      <c r="F38" s="15"/>
      <c r="G38" s="15"/>
      <c r="H38" s="17"/>
      <c r="I38" s="21" t="s">
        <v>39</v>
      </c>
      <c r="J38" s="24"/>
      <c r="K38" s="15"/>
      <c r="L38" s="15"/>
      <c r="M38" s="58"/>
      <c r="N38" s="9" t="s">
        <v>35</v>
      </c>
      <c r="O38" s="59"/>
      <c r="P38" s="3"/>
      <c r="R38" s="17"/>
      <c r="S38" s="18"/>
      <c r="V38" s="25"/>
      <c r="W38" s="26"/>
      <c r="Z38" s="12"/>
      <c r="AA38" s="11" t="s">
        <v>27</v>
      </c>
      <c r="AB38" s="77"/>
      <c r="AC38" s="56"/>
      <c r="AE38" s="86" t="s">
        <v>3</v>
      </c>
      <c r="AF38" s="87"/>
      <c r="AG38" s="2" t="s">
        <v>14</v>
      </c>
      <c r="AH38" s="19">
        <v>1</v>
      </c>
      <c r="AI38" s="88" t="s">
        <v>10</v>
      </c>
      <c r="AJ38" s="75"/>
      <c r="AK38" s="54"/>
      <c r="AL38" s="15"/>
      <c r="AM38" s="15"/>
      <c r="AS38" s="44"/>
    </row>
    <row r="39" spans="2:70" ht="9.75" thickBot="1" x14ac:dyDescent="0.2">
      <c r="B39" s="27"/>
      <c r="C39" s="28"/>
      <c r="D39" s="28"/>
      <c r="E39" s="29"/>
      <c r="F39" s="15"/>
      <c r="G39" s="15"/>
      <c r="H39" s="12"/>
      <c r="I39" s="11" t="s">
        <v>38</v>
      </c>
      <c r="J39" s="16"/>
      <c r="K39" s="15"/>
      <c r="L39" s="15"/>
      <c r="M39" s="17"/>
      <c r="N39" s="21" t="s">
        <v>26</v>
      </c>
      <c r="O39" s="24"/>
      <c r="P39" s="35"/>
      <c r="R39" s="30">
        <f>D38</f>
        <v>8000000</v>
      </c>
      <c r="S39" s="31" t="s">
        <v>4</v>
      </c>
      <c r="T39" s="31"/>
      <c r="U39" s="31"/>
      <c r="V39" s="25">
        <f>(R39)*U37</f>
        <v>72000000</v>
      </c>
      <c r="W39" s="26" t="s">
        <v>4</v>
      </c>
      <c r="Z39" s="12"/>
      <c r="AA39" s="11" t="s">
        <v>26</v>
      </c>
      <c r="AB39" s="77"/>
      <c r="AC39" s="56"/>
      <c r="AE39" s="30">
        <f>V39</f>
        <v>72000000</v>
      </c>
      <c r="AF39" s="31"/>
      <c r="AG39" s="31"/>
      <c r="AH39" s="31"/>
      <c r="AI39" s="25">
        <f>AE39/AH38</f>
        <v>72000000</v>
      </c>
      <c r="AJ39" s="26" t="s">
        <v>4</v>
      </c>
      <c r="AK39" s="55"/>
      <c r="AL39" s="15"/>
      <c r="AM39" s="3"/>
      <c r="AS39" s="44"/>
    </row>
    <row r="40" spans="2:70" ht="9.75" thickBot="1" x14ac:dyDescent="0.2">
      <c r="B40" s="34" t="s">
        <v>11</v>
      </c>
      <c r="C40" s="35"/>
      <c r="D40" s="35"/>
      <c r="E40" s="35"/>
      <c r="F40" s="36"/>
      <c r="G40" s="36"/>
      <c r="H40" s="37"/>
      <c r="I40" s="38"/>
      <c r="J40" s="39"/>
      <c r="K40" s="36"/>
      <c r="L40" s="36"/>
      <c r="M40" s="37"/>
      <c r="N40" s="38"/>
      <c r="O40" s="39"/>
      <c r="R40" s="32"/>
      <c r="S40" s="62"/>
      <c r="T40" s="62"/>
      <c r="U40" s="62"/>
      <c r="V40" s="63"/>
      <c r="W40" s="64"/>
      <c r="Z40" s="32"/>
      <c r="AA40" s="33" t="s">
        <v>25</v>
      </c>
      <c r="AB40" s="78"/>
      <c r="AE40" s="40">
        <v>72000000</v>
      </c>
      <c r="AF40" s="41" t="s">
        <v>4</v>
      </c>
      <c r="AG40" s="28"/>
      <c r="AH40" s="28"/>
      <c r="AI40" s="42">
        <f>(AE40/AH38)</f>
        <v>72000000</v>
      </c>
      <c r="AJ40" s="43" t="s">
        <v>4</v>
      </c>
      <c r="AK40" s="55"/>
      <c r="AL40" s="60"/>
      <c r="AM40" s="60"/>
      <c r="AN40" s="45"/>
      <c r="AS40" s="44"/>
    </row>
    <row r="41" spans="2:70" ht="9.75" thickBot="1" x14ac:dyDescent="0.2">
      <c r="R41" s="34" t="s">
        <v>41</v>
      </c>
      <c r="AS41" s="44"/>
    </row>
    <row r="42" spans="2:70" x14ac:dyDescent="0.15">
      <c r="R42" s="34" t="s">
        <v>28</v>
      </c>
      <c r="AM42" s="79" t="s">
        <v>59</v>
      </c>
      <c r="AN42" s="80"/>
      <c r="AO42" s="80"/>
      <c r="AP42" s="80"/>
      <c r="AQ42" s="80"/>
      <c r="AR42" s="81"/>
      <c r="AS42" s="9"/>
      <c r="AU42" s="79" t="s">
        <v>45</v>
      </c>
      <c r="AV42" s="80"/>
      <c r="AW42" s="80"/>
      <c r="AX42" s="80"/>
      <c r="AY42" s="80"/>
      <c r="AZ42" s="81"/>
      <c r="BE42" s="79" t="s">
        <v>48</v>
      </c>
      <c r="BF42" s="80"/>
      <c r="BG42" s="80"/>
      <c r="BH42" s="80"/>
      <c r="BI42" s="80"/>
      <c r="BJ42" s="81"/>
      <c r="BM42" s="79" t="s">
        <v>46</v>
      </c>
      <c r="BN42" s="80"/>
      <c r="BO42" s="80"/>
      <c r="BP42" s="80"/>
      <c r="BQ42" s="80"/>
      <c r="BR42" s="81"/>
    </row>
    <row r="43" spans="2:70" x14ac:dyDescent="0.15">
      <c r="R43" s="34" t="s">
        <v>12</v>
      </c>
      <c r="S43" s="34"/>
      <c r="AM43" s="84" t="s">
        <v>6</v>
      </c>
      <c r="AN43" s="85"/>
      <c r="AO43" s="11" t="s">
        <v>7</v>
      </c>
      <c r="AP43" s="3"/>
      <c r="AQ43" s="82" t="s">
        <v>8</v>
      </c>
      <c r="AR43" s="83"/>
      <c r="AS43" s="49"/>
      <c r="AU43" s="84" t="s">
        <v>6</v>
      </c>
      <c r="AV43" s="85"/>
      <c r="AW43" s="11" t="s">
        <v>7</v>
      </c>
      <c r="AX43" s="3"/>
      <c r="AY43" s="82" t="s">
        <v>8</v>
      </c>
      <c r="AZ43" s="83"/>
      <c r="BE43" s="84" t="s">
        <v>6</v>
      </c>
      <c r="BF43" s="85"/>
      <c r="BG43" s="11" t="s">
        <v>7</v>
      </c>
      <c r="BH43" s="3"/>
      <c r="BI43" s="82" t="s">
        <v>8</v>
      </c>
      <c r="BJ43" s="83"/>
      <c r="BM43" s="84" t="s">
        <v>6</v>
      </c>
      <c r="BN43" s="85"/>
      <c r="BO43" s="11" t="s">
        <v>7</v>
      </c>
      <c r="BP43" s="3"/>
      <c r="BQ43" s="82" t="s">
        <v>8</v>
      </c>
      <c r="BR43" s="83"/>
    </row>
    <row r="44" spans="2:70" x14ac:dyDescent="0.15">
      <c r="R44" s="34"/>
      <c r="S44" s="34"/>
      <c r="AM44" s="46"/>
      <c r="AN44" s="21"/>
      <c r="AO44" s="11"/>
      <c r="AP44" s="3"/>
      <c r="AQ44" s="47"/>
      <c r="AR44" s="48"/>
      <c r="AS44" s="49"/>
      <c r="AU44" s="46"/>
      <c r="AV44" s="21"/>
      <c r="AW44" s="11"/>
      <c r="AX44" s="3"/>
      <c r="AY44" s="47"/>
      <c r="AZ44" s="48"/>
      <c r="BE44" s="46"/>
      <c r="BF44" s="21"/>
      <c r="BG44" s="11"/>
      <c r="BH44" s="3"/>
      <c r="BI44" s="47"/>
      <c r="BJ44" s="48"/>
      <c r="BM44" s="46"/>
      <c r="BN44" s="21"/>
      <c r="BO44" s="11"/>
      <c r="BP44" s="3"/>
      <c r="BQ44" s="47"/>
      <c r="BR44" s="48"/>
    </row>
    <row r="45" spans="2:70" ht="9.75" thickBot="1" x14ac:dyDescent="0.2">
      <c r="R45" s="34"/>
      <c r="S45" s="34"/>
      <c r="AM45" s="46"/>
      <c r="AN45" s="21"/>
      <c r="AO45" s="11"/>
      <c r="AP45" s="3"/>
      <c r="AQ45" s="47"/>
      <c r="AR45" s="48"/>
      <c r="AS45" s="49"/>
      <c r="AU45" s="46"/>
      <c r="AV45" s="21"/>
      <c r="AW45" s="11"/>
      <c r="AX45" s="3"/>
      <c r="AY45" s="47"/>
      <c r="AZ45" s="48"/>
      <c r="BE45" s="46"/>
      <c r="BF45" s="21"/>
      <c r="BG45" s="11"/>
      <c r="BH45" s="3"/>
      <c r="BI45" s="47"/>
      <c r="BJ45" s="48"/>
      <c r="BM45" s="46"/>
      <c r="BN45" s="21"/>
      <c r="BO45" s="11"/>
      <c r="BP45" s="3"/>
      <c r="BQ45" s="47"/>
      <c r="BR45" s="48"/>
    </row>
    <row r="46" spans="2:70" ht="9.75" thickBot="1" x14ac:dyDescent="0.2">
      <c r="R46" s="79" t="s">
        <v>5</v>
      </c>
      <c r="S46" s="80"/>
      <c r="T46" s="80"/>
      <c r="U46" s="80"/>
      <c r="V46" s="80"/>
      <c r="W46" s="81"/>
      <c r="AM46" s="46"/>
      <c r="AN46" s="21"/>
      <c r="AO46" s="11"/>
      <c r="AP46" s="3"/>
      <c r="AQ46" s="47"/>
      <c r="AR46" s="48"/>
      <c r="AS46" s="49"/>
      <c r="AU46" s="46"/>
      <c r="AV46" s="21"/>
      <c r="AW46" s="11"/>
      <c r="AX46" s="3"/>
      <c r="AY46" s="47"/>
      <c r="AZ46" s="48"/>
      <c r="BE46" s="46"/>
      <c r="BF46" s="21"/>
      <c r="BG46" s="11"/>
      <c r="BH46" s="3"/>
      <c r="BI46" s="47"/>
      <c r="BJ46" s="48"/>
      <c r="BM46" s="46"/>
      <c r="BN46" s="21"/>
      <c r="BO46" s="11"/>
      <c r="BP46" s="3"/>
      <c r="BQ46" s="47"/>
      <c r="BR46" s="48"/>
    </row>
    <row r="47" spans="2:70" x14ac:dyDescent="0.15">
      <c r="B47" s="79" t="s">
        <v>0</v>
      </c>
      <c r="C47" s="80"/>
      <c r="D47" s="80"/>
      <c r="E47" s="81"/>
      <c r="H47" s="7"/>
      <c r="I47" s="8" t="s">
        <v>40</v>
      </c>
      <c r="J47" s="10"/>
      <c r="M47" s="7"/>
      <c r="N47" s="8" t="s">
        <v>34</v>
      </c>
      <c r="O47" s="10"/>
      <c r="R47" s="84" t="s">
        <v>6</v>
      </c>
      <c r="S47" s="85"/>
      <c r="T47" s="11" t="s">
        <v>7</v>
      </c>
      <c r="U47" s="3"/>
      <c r="V47" s="82" t="s">
        <v>8</v>
      </c>
      <c r="W47" s="83"/>
      <c r="Z47" s="7"/>
      <c r="AA47" s="8" t="s">
        <v>21</v>
      </c>
      <c r="AB47" s="76" t="s">
        <v>3</v>
      </c>
      <c r="AM47" s="46"/>
      <c r="AN47" s="21"/>
      <c r="AO47" s="11"/>
      <c r="AP47" s="3"/>
      <c r="AQ47" s="47"/>
      <c r="AR47" s="48"/>
      <c r="AS47" s="49"/>
      <c r="AU47" s="46"/>
      <c r="AV47" s="21"/>
      <c r="AW47" s="11"/>
      <c r="AX47" s="3"/>
      <c r="AY47" s="47"/>
      <c r="AZ47" s="48"/>
      <c r="BE47" s="46"/>
      <c r="BF47" s="21"/>
      <c r="BG47" s="11"/>
      <c r="BH47" s="3"/>
      <c r="BI47" s="47"/>
      <c r="BJ47" s="48"/>
      <c r="BM47" s="46"/>
      <c r="BN47" s="21"/>
      <c r="BO47" s="11"/>
      <c r="BP47" s="3"/>
      <c r="BQ47" s="47"/>
      <c r="BR47" s="48"/>
    </row>
    <row r="48" spans="2:70" x14ac:dyDescent="0.15">
      <c r="B48" s="13"/>
      <c r="C48" s="11" t="s">
        <v>13</v>
      </c>
      <c r="D48" s="11" t="s">
        <v>8</v>
      </c>
      <c r="E48" s="14"/>
      <c r="H48" s="12"/>
      <c r="I48" s="11" t="s">
        <v>37</v>
      </c>
      <c r="J48" s="16"/>
      <c r="M48" s="12"/>
      <c r="N48" s="11" t="s">
        <v>36</v>
      </c>
      <c r="O48" s="16"/>
      <c r="R48" s="17"/>
      <c r="S48" s="18"/>
      <c r="T48" s="2" t="s">
        <v>22</v>
      </c>
      <c r="U48" s="19">
        <v>6</v>
      </c>
      <c r="V48" s="74" t="s">
        <v>2</v>
      </c>
      <c r="W48" s="75"/>
      <c r="Z48" s="12"/>
      <c r="AA48" s="3"/>
      <c r="AB48" s="77"/>
      <c r="AM48" s="46"/>
      <c r="AN48" s="21"/>
      <c r="AO48" s="11"/>
      <c r="AP48" s="3"/>
      <c r="AQ48" s="47"/>
      <c r="AR48" s="48"/>
      <c r="AS48" s="49"/>
      <c r="AU48" s="46"/>
      <c r="AV48" s="21"/>
      <c r="AW48" s="11"/>
      <c r="AX48" s="3"/>
      <c r="AY48" s="47"/>
      <c r="AZ48" s="48"/>
      <c r="BE48" s="46"/>
      <c r="BF48" s="21"/>
      <c r="BG48" s="11"/>
      <c r="BH48" s="3"/>
      <c r="BI48" s="47"/>
      <c r="BJ48" s="48"/>
      <c r="BM48" s="46"/>
      <c r="BN48" s="21"/>
      <c r="BO48" s="11"/>
      <c r="BP48" s="3"/>
      <c r="BQ48" s="47"/>
      <c r="BR48" s="48"/>
    </row>
    <row r="49" spans="2:70" x14ac:dyDescent="0.15">
      <c r="B49" s="20"/>
      <c r="C49" s="21">
        <v>12000000</v>
      </c>
      <c r="D49" s="22">
        <f>C49</f>
        <v>12000000</v>
      </c>
      <c r="E49" s="23" t="s">
        <v>4</v>
      </c>
      <c r="H49" s="17"/>
      <c r="I49" s="21" t="s">
        <v>39</v>
      </c>
      <c r="J49" s="24"/>
      <c r="M49" s="58"/>
      <c r="N49" s="9" t="s">
        <v>35</v>
      </c>
      <c r="O49" s="59"/>
      <c r="R49" s="17"/>
      <c r="S49" s="18"/>
      <c r="V49" s="25"/>
      <c r="W49" s="26"/>
      <c r="Z49" s="12"/>
      <c r="AA49" s="11" t="s">
        <v>27</v>
      </c>
      <c r="AB49" s="77"/>
      <c r="AM49" s="46"/>
      <c r="AN49" s="21"/>
      <c r="AO49" s="11"/>
      <c r="AP49" s="3"/>
      <c r="AQ49" s="47"/>
      <c r="AR49" s="48"/>
      <c r="AS49" s="49"/>
      <c r="AU49" s="46"/>
      <c r="AV49" s="21"/>
      <c r="AW49" s="11"/>
      <c r="AX49" s="3"/>
      <c r="AY49" s="47"/>
      <c r="AZ49" s="48"/>
      <c r="BE49" s="46"/>
      <c r="BF49" s="21"/>
      <c r="BG49" s="11"/>
      <c r="BH49" s="3"/>
      <c r="BI49" s="47"/>
      <c r="BJ49" s="48"/>
      <c r="BM49" s="46"/>
      <c r="BN49" s="21"/>
      <c r="BO49" s="11"/>
      <c r="BP49" s="3"/>
      <c r="BQ49" s="47"/>
      <c r="BR49" s="48"/>
    </row>
    <row r="50" spans="2:70" ht="9.75" thickBot="1" x14ac:dyDescent="0.2">
      <c r="B50" s="27"/>
      <c r="C50" s="28"/>
      <c r="D50" s="28"/>
      <c r="E50" s="29"/>
      <c r="H50" s="12"/>
      <c r="I50" s="11" t="s">
        <v>38</v>
      </c>
      <c r="J50" s="16"/>
      <c r="M50" s="17"/>
      <c r="N50" s="21" t="s">
        <v>26</v>
      </c>
      <c r="O50" s="24"/>
      <c r="R50" s="30">
        <f>D49</f>
        <v>12000000</v>
      </c>
      <c r="S50" s="31" t="s">
        <v>4</v>
      </c>
      <c r="T50" s="31"/>
      <c r="U50" s="31"/>
      <c r="V50" s="25">
        <f>(R50)*U48</f>
        <v>72000000</v>
      </c>
      <c r="W50" s="26" t="s">
        <v>4</v>
      </c>
      <c r="Z50" s="12"/>
      <c r="AA50" s="11" t="s">
        <v>26</v>
      </c>
      <c r="AB50" s="77"/>
      <c r="AM50" s="46"/>
      <c r="AN50" s="21"/>
      <c r="AO50" s="11"/>
      <c r="AP50" s="3"/>
      <c r="AQ50" s="47"/>
      <c r="AR50" s="48"/>
      <c r="AS50" s="49"/>
      <c r="AU50" s="46"/>
      <c r="AV50" s="21"/>
      <c r="AW50" s="11"/>
      <c r="AX50" s="3"/>
      <c r="AY50" s="47"/>
      <c r="AZ50" s="48"/>
      <c r="BE50" s="46"/>
      <c r="BF50" s="21"/>
      <c r="BG50" s="11"/>
      <c r="BH50" s="3"/>
      <c r="BI50" s="47"/>
      <c r="BJ50" s="48"/>
      <c r="BM50" s="46"/>
      <c r="BN50" s="21"/>
      <c r="BO50" s="11"/>
      <c r="BP50" s="3"/>
      <c r="BQ50" s="47"/>
      <c r="BR50" s="48"/>
    </row>
    <row r="51" spans="2:70" ht="9.75" thickBot="1" x14ac:dyDescent="0.2">
      <c r="B51" s="34" t="s">
        <v>11</v>
      </c>
      <c r="C51" s="35"/>
      <c r="D51" s="35"/>
      <c r="E51" s="35"/>
      <c r="H51" s="37"/>
      <c r="I51" s="38"/>
      <c r="J51" s="39"/>
      <c r="M51" s="37"/>
      <c r="N51" s="38"/>
      <c r="O51" s="39"/>
      <c r="R51" s="32"/>
      <c r="S51" s="62"/>
      <c r="T51" s="62"/>
      <c r="U51" s="62"/>
      <c r="V51" s="63"/>
      <c r="W51" s="64"/>
      <c r="Z51" s="32"/>
      <c r="AA51" s="33" t="s">
        <v>25</v>
      </c>
      <c r="AB51" s="78"/>
      <c r="AM51" s="86" t="s">
        <v>10</v>
      </c>
      <c r="AN51" s="87"/>
      <c r="AO51" s="2" t="s">
        <v>18</v>
      </c>
      <c r="AP51" s="19">
        <v>1</v>
      </c>
      <c r="AQ51" s="88" t="s">
        <v>16</v>
      </c>
      <c r="AR51" s="75"/>
      <c r="AS51" s="54"/>
      <c r="AU51" s="86" t="s">
        <v>16</v>
      </c>
      <c r="AV51" s="87"/>
      <c r="AW51" s="2" t="s">
        <v>23</v>
      </c>
      <c r="AX51" s="19">
        <v>1</v>
      </c>
      <c r="AY51" s="88" t="s">
        <v>20</v>
      </c>
      <c r="AZ51" s="75"/>
      <c r="BE51" s="86" t="s">
        <v>47</v>
      </c>
      <c r="BF51" s="87"/>
      <c r="BG51" s="2"/>
      <c r="BH51" s="19"/>
      <c r="BI51" s="88" t="s">
        <v>42</v>
      </c>
      <c r="BJ51" s="75"/>
      <c r="BM51" s="86" t="s">
        <v>42</v>
      </c>
      <c r="BN51" s="87"/>
      <c r="BO51" s="2" t="s">
        <v>49</v>
      </c>
      <c r="BP51" s="19"/>
      <c r="BQ51" s="88" t="s">
        <v>20</v>
      </c>
      <c r="BR51" s="75"/>
    </row>
    <row r="52" spans="2:70" x14ac:dyDescent="0.15">
      <c r="R52" s="34" t="s">
        <v>41</v>
      </c>
      <c r="AM52" s="30">
        <f>AI39</f>
        <v>72000000</v>
      </c>
      <c r="AN52" s="31" t="s">
        <v>4</v>
      </c>
      <c r="AO52" s="31"/>
      <c r="AP52" s="31"/>
      <c r="AQ52" s="25">
        <f>AM52/AP51</f>
        <v>72000000</v>
      </c>
      <c r="AR52" s="26" t="s">
        <v>4</v>
      </c>
      <c r="AS52" s="55"/>
      <c r="AU52" s="30">
        <f>AQ52</f>
        <v>72000000</v>
      </c>
      <c r="AV52" s="31" t="s">
        <v>4</v>
      </c>
      <c r="AW52" s="31"/>
      <c r="AX52" s="31"/>
      <c r="AY52" s="25">
        <f>AU52/AX51</f>
        <v>72000000</v>
      </c>
      <c r="AZ52" s="26" t="s">
        <v>4</v>
      </c>
      <c r="BE52" s="30"/>
      <c r="BF52" s="31" t="s">
        <v>4</v>
      </c>
      <c r="BG52" s="31"/>
      <c r="BH52" s="31"/>
      <c r="BI52" s="25"/>
      <c r="BJ52" s="26"/>
      <c r="BM52" s="30"/>
      <c r="BN52" s="31" t="s">
        <v>4</v>
      </c>
      <c r="BO52" s="31"/>
      <c r="BP52" s="31"/>
      <c r="BQ52" s="25"/>
      <c r="BR52" s="26"/>
    </row>
    <row r="53" spans="2:70" ht="9.75" thickBot="1" x14ac:dyDescent="0.2">
      <c r="R53" s="34" t="s">
        <v>28</v>
      </c>
      <c r="AM53" s="40">
        <v>72000000</v>
      </c>
      <c r="AN53" s="41" t="s">
        <v>4</v>
      </c>
      <c r="AO53" s="28"/>
      <c r="AP53" s="28"/>
      <c r="AQ53" s="42">
        <f>(AM53/AP51)</f>
        <v>72000000</v>
      </c>
      <c r="AR53" s="43" t="s">
        <v>4</v>
      </c>
      <c r="AS53" s="55"/>
      <c r="AU53" s="40">
        <v>72000000</v>
      </c>
      <c r="AV53" s="41" t="s">
        <v>4</v>
      </c>
      <c r="AW53" s="28"/>
      <c r="AX53" s="28"/>
      <c r="AY53" s="42">
        <f>(AU53/AX51)</f>
        <v>72000000</v>
      </c>
      <c r="AZ53" s="43" t="s">
        <v>4</v>
      </c>
      <c r="BE53" s="40">
        <v>72000000</v>
      </c>
      <c r="BF53" s="41" t="s">
        <v>4</v>
      </c>
      <c r="BG53" s="28"/>
      <c r="BH53" s="28"/>
      <c r="BI53" s="42" t="e">
        <f>(BE53/BH51)</f>
        <v>#DIV/0!</v>
      </c>
      <c r="BJ53" s="43" t="s">
        <v>4</v>
      </c>
      <c r="BM53" s="40">
        <v>72000000</v>
      </c>
      <c r="BN53" s="41" t="s">
        <v>4</v>
      </c>
      <c r="BO53" s="28"/>
      <c r="BP53" s="28"/>
      <c r="BQ53" s="42" t="e">
        <f>(BM53/BP51)</f>
        <v>#DIV/0!</v>
      </c>
      <c r="BR53" s="43" t="s">
        <v>4</v>
      </c>
    </row>
    <row r="54" spans="2:70" x14ac:dyDescent="0.15">
      <c r="R54" s="34" t="s">
        <v>12</v>
      </c>
      <c r="S54" s="34"/>
      <c r="AM54" s="34" t="s">
        <v>17</v>
      </c>
      <c r="BE54" s="34" t="s">
        <v>56</v>
      </c>
      <c r="BM54" s="34" t="s">
        <v>54</v>
      </c>
    </row>
    <row r="55" spans="2:70" s="61" customFormat="1" x14ac:dyDescent="0.15"/>
    <row r="57" spans="2:70" x14ac:dyDescent="0.15">
      <c r="B57" s="1" t="s">
        <v>33</v>
      </c>
    </row>
    <row r="60" spans="2:70" ht="9.75" thickBot="1" x14ac:dyDescent="0.2">
      <c r="W60" s="1" t="s">
        <v>24</v>
      </c>
      <c r="BE60" s="1">
        <f>2^16</f>
        <v>65536</v>
      </c>
    </row>
    <row r="61" spans="2:70" x14ac:dyDescent="0.15">
      <c r="BM61" s="79" t="s">
        <v>51</v>
      </c>
      <c r="BN61" s="80"/>
      <c r="BO61" s="80"/>
      <c r="BP61" s="80"/>
      <c r="BQ61" s="80"/>
      <c r="BR61" s="81"/>
    </row>
    <row r="62" spans="2:70" x14ac:dyDescent="0.15">
      <c r="BM62" s="84" t="s">
        <v>6</v>
      </c>
      <c r="BN62" s="85"/>
      <c r="BO62" s="11" t="s">
        <v>7</v>
      </c>
      <c r="BP62" s="3"/>
      <c r="BQ62" s="82" t="s">
        <v>8</v>
      </c>
      <c r="BR62" s="83"/>
    </row>
    <row r="63" spans="2:70" x14ac:dyDescent="0.15">
      <c r="BM63" s="86" t="s">
        <v>50</v>
      </c>
      <c r="BN63" s="87"/>
      <c r="BO63" s="2" t="s">
        <v>49</v>
      </c>
      <c r="BP63" s="19"/>
      <c r="BQ63" s="88" t="s">
        <v>20</v>
      </c>
      <c r="BR63" s="75"/>
    </row>
    <row r="64" spans="2:70" x14ac:dyDescent="0.15">
      <c r="BM64" s="30"/>
      <c r="BN64" s="31" t="s">
        <v>4</v>
      </c>
      <c r="BO64" s="31"/>
      <c r="BP64" s="31"/>
      <c r="BQ64" s="25"/>
      <c r="BR64" s="26"/>
    </row>
    <row r="65" spans="65:70" ht="9.75" thickBot="1" x14ac:dyDescent="0.2">
      <c r="BM65" s="40">
        <v>72000000</v>
      </c>
      <c r="BN65" s="41" t="s">
        <v>4</v>
      </c>
      <c r="BO65" s="28"/>
      <c r="BP65" s="28"/>
      <c r="BQ65" s="42" t="e">
        <f>(BM65/BP63)</f>
        <v>#DIV/0!</v>
      </c>
      <c r="BR65" s="43" t="s">
        <v>4</v>
      </c>
    </row>
    <row r="66" spans="65:70" x14ac:dyDescent="0.15">
      <c r="BM66" s="34" t="s">
        <v>53</v>
      </c>
    </row>
  </sheetData>
  <mergeCells count="64">
    <mergeCell ref="AU42:AZ42"/>
    <mergeCell ref="AU43:AV43"/>
    <mergeCell ref="AY43:AZ43"/>
    <mergeCell ref="AU51:AV51"/>
    <mergeCell ref="AY51:AZ51"/>
    <mergeCell ref="AM42:AR42"/>
    <mergeCell ref="AM43:AN43"/>
    <mergeCell ref="AQ43:AR43"/>
    <mergeCell ref="AM51:AN51"/>
    <mergeCell ref="AQ51:AR51"/>
    <mergeCell ref="V24:W24"/>
    <mergeCell ref="AB36:AB40"/>
    <mergeCell ref="AB23:AB27"/>
    <mergeCell ref="AM28:AR28"/>
    <mergeCell ref="B23:E23"/>
    <mergeCell ref="V23:W23"/>
    <mergeCell ref="AI38:AJ38"/>
    <mergeCell ref="AE38:AF38"/>
    <mergeCell ref="V37:W37"/>
    <mergeCell ref="V36:W36"/>
    <mergeCell ref="R36:S36"/>
    <mergeCell ref="R35:W35"/>
    <mergeCell ref="AE36:AJ36"/>
    <mergeCell ref="AE37:AF37"/>
    <mergeCell ref="AI37:AJ37"/>
    <mergeCell ref="B36:E36"/>
    <mergeCell ref="V7:W7"/>
    <mergeCell ref="B7:E7"/>
    <mergeCell ref="R7:S7"/>
    <mergeCell ref="V8:W8"/>
    <mergeCell ref="R23:S23"/>
    <mergeCell ref="AM30:AR30"/>
    <mergeCell ref="AU30:AZ30"/>
    <mergeCell ref="AU31:AV31"/>
    <mergeCell ref="AY31:AZ31"/>
    <mergeCell ref="AU32:AV32"/>
    <mergeCell ref="BQ51:BR51"/>
    <mergeCell ref="BE42:BJ42"/>
    <mergeCell ref="BE43:BF43"/>
    <mergeCell ref="BI43:BJ43"/>
    <mergeCell ref="BE51:BF51"/>
    <mergeCell ref="BI51:BJ51"/>
    <mergeCell ref="AB6:AB10"/>
    <mergeCell ref="BM61:BR61"/>
    <mergeCell ref="BM62:BN62"/>
    <mergeCell ref="BQ62:BR62"/>
    <mergeCell ref="BM63:BN63"/>
    <mergeCell ref="BQ63:BR63"/>
    <mergeCell ref="BM29:BR29"/>
    <mergeCell ref="BM30:BN30"/>
    <mergeCell ref="BQ30:BR30"/>
    <mergeCell ref="BM31:BN31"/>
    <mergeCell ref="BQ31:BR31"/>
    <mergeCell ref="AY32:AZ32"/>
    <mergeCell ref="BM42:BR42"/>
    <mergeCell ref="BM43:BN43"/>
    <mergeCell ref="BQ43:BR43"/>
    <mergeCell ref="BM51:BN51"/>
    <mergeCell ref="V48:W48"/>
    <mergeCell ref="AB47:AB51"/>
    <mergeCell ref="B47:E47"/>
    <mergeCell ref="V47:W47"/>
    <mergeCell ref="R46:W46"/>
    <mergeCell ref="R47:S47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836F-41E3-43AC-9C06-93A1AB99E93A}">
  <dimension ref="A2:G20"/>
  <sheetViews>
    <sheetView tabSelected="1" workbookViewId="0">
      <selection activeCell="G10" sqref="G10"/>
    </sheetView>
  </sheetViews>
  <sheetFormatPr defaultRowHeight="15" x14ac:dyDescent="0.25"/>
  <cols>
    <col min="1" max="1" width="47.140625" customWidth="1"/>
    <col min="2" max="2" width="26.28515625" customWidth="1"/>
    <col min="3" max="3" width="50.7109375" customWidth="1"/>
    <col min="4" max="4" width="16.5703125" customWidth="1"/>
    <col min="5" max="5" width="18.85546875" customWidth="1"/>
    <col min="6" max="6" width="17.5703125" customWidth="1"/>
    <col min="7" max="7" width="35.7109375" customWidth="1"/>
  </cols>
  <sheetData>
    <row r="2" spans="1:7" ht="45" x14ac:dyDescent="0.25">
      <c r="A2" t="s">
        <v>69</v>
      </c>
      <c r="B2" s="66" t="s">
        <v>67</v>
      </c>
      <c r="C2" s="66" t="s">
        <v>68</v>
      </c>
      <c r="D2" t="s">
        <v>70</v>
      </c>
      <c r="E2" t="s">
        <v>71</v>
      </c>
      <c r="F2" t="s">
        <v>72</v>
      </c>
    </row>
    <row r="3" spans="1:7" x14ac:dyDescent="0.25">
      <c r="A3">
        <v>72000000</v>
      </c>
      <c r="B3">
        <v>0</v>
      </c>
      <c r="C3" s="67">
        <f>1/(A3/(B3+1))</f>
        <v>1.3888888888888889E-8</v>
      </c>
      <c r="D3" s="68">
        <f>C3*1000</f>
        <v>1.3888888888888888E-5</v>
      </c>
      <c r="E3">
        <v>65535</v>
      </c>
      <c r="F3">
        <f>C3*E3</f>
        <v>9.1020833333333329E-4</v>
      </c>
    </row>
    <row r="4" spans="1:7" x14ac:dyDescent="0.25">
      <c r="A4">
        <v>72000000</v>
      </c>
      <c r="B4">
        <v>2</v>
      </c>
      <c r="C4" s="67">
        <f>1/(A4/(B4+1))</f>
        <v>4.1666666666666669E-8</v>
      </c>
      <c r="D4" s="68">
        <f t="shared" ref="D4:D7" si="0">C4*1000</f>
        <v>4.1666666666666672E-5</v>
      </c>
      <c r="E4">
        <v>65535</v>
      </c>
      <c r="F4">
        <f t="shared" ref="F4:F7" si="1">C4*E4</f>
        <v>2.730625E-3</v>
      </c>
    </row>
    <row r="5" spans="1:7" x14ac:dyDescent="0.25">
      <c r="A5">
        <v>72000000</v>
      </c>
      <c r="B5">
        <v>2</v>
      </c>
      <c r="C5" s="67">
        <f t="shared" ref="C5:C7" si="2">1/(A5/(B5+1))</f>
        <v>4.1666666666666669E-8</v>
      </c>
      <c r="D5" s="68">
        <f t="shared" si="0"/>
        <v>4.1666666666666672E-5</v>
      </c>
      <c r="E5">
        <v>65535</v>
      </c>
      <c r="F5">
        <f t="shared" si="1"/>
        <v>2.730625E-3</v>
      </c>
    </row>
    <row r="6" spans="1:7" x14ac:dyDescent="0.25">
      <c r="A6" s="71">
        <v>72000000</v>
      </c>
      <c r="B6" s="71">
        <v>71</v>
      </c>
      <c r="C6" s="72">
        <f t="shared" ref="C6" si="3">1/(A6/(B6+1))</f>
        <v>9.9999999999999995E-7</v>
      </c>
      <c r="D6" s="73">
        <f t="shared" ref="D6" si="4">C6*1000</f>
        <v>1E-3</v>
      </c>
      <c r="E6" s="71">
        <v>65535</v>
      </c>
      <c r="F6" s="71">
        <f t="shared" ref="F6" si="5">C6*E6</f>
        <v>6.5534999999999996E-2</v>
      </c>
    </row>
    <row r="7" spans="1:7" x14ac:dyDescent="0.25">
      <c r="A7" s="71">
        <v>48000000</v>
      </c>
      <c r="B7" s="71">
        <v>95</v>
      </c>
      <c r="C7" s="72">
        <f t="shared" si="2"/>
        <v>1.9999999999999999E-6</v>
      </c>
      <c r="D7" s="73">
        <f t="shared" si="0"/>
        <v>2E-3</v>
      </c>
      <c r="E7" s="71">
        <v>65535</v>
      </c>
      <c r="F7" s="71">
        <f t="shared" si="1"/>
        <v>0.13106999999999999</v>
      </c>
    </row>
    <row r="8" spans="1:7" x14ac:dyDescent="0.25">
      <c r="A8" s="71">
        <v>72000000</v>
      </c>
      <c r="B8" s="71">
        <v>143</v>
      </c>
      <c r="C8" s="72">
        <f t="shared" ref="C8" si="6">1/(A8/(B8+1))</f>
        <v>1.9999999999999999E-6</v>
      </c>
      <c r="D8" s="73">
        <f t="shared" ref="D8" si="7">C8*1000</f>
        <v>2E-3</v>
      </c>
      <c r="E8" s="71">
        <v>65535</v>
      </c>
      <c r="F8" s="71">
        <f t="shared" ref="F8" si="8">C8*E8</f>
        <v>0.13106999999999999</v>
      </c>
    </row>
    <row r="9" spans="1:7" x14ac:dyDescent="0.25">
      <c r="A9" s="71">
        <v>72000000</v>
      </c>
      <c r="B9" s="71">
        <v>7199</v>
      </c>
      <c r="C9" s="72">
        <f t="shared" ref="C9:C10" si="9">1/(A9/(B9+1))</f>
        <v>1E-4</v>
      </c>
      <c r="D9" s="73">
        <f t="shared" ref="D9:D10" si="10">C9*1000</f>
        <v>0.1</v>
      </c>
      <c r="E9" s="71">
        <v>65535</v>
      </c>
      <c r="F9" s="71">
        <f t="shared" ref="F9:F10" si="11">C9*E9</f>
        <v>6.5535000000000005</v>
      </c>
      <c r="G9" t="s">
        <v>73</v>
      </c>
    </row>
    <row r="10" spans="1:7" x14ac:dyDescent="0.25">
      <c r="A10" s="71">
        <v>48000000</v>
      </c>
      <c r="B10" s="71">
        <v>4799</v>
      </c>
      <c r="C10" s="72">
        <f t="shared" si="9"/>
        <v>1E-4</v>
      </c>
      <c r="D10" s="73">
        <f t="shared" si="10"/>
        <v>0.1</v>
      </c>
      <c r="E10" s="71">
        <v>65535</v>
      </c>
      <c r="F10" s="71">
        <f t="shared" si="11"/>
        <v>6.5535000000000005</v>
      </c>
      <c r="G10" t="s">
        <v>74</v>
      </c>
    </row>
    <row r="15" spans="1:7" ht="60" customHeight="1" x14ac:dyDescent="0.25">
      <c r="A15" s="66" t="s">
        <v>68</v>
      </c>
      <c r="B15" t="s">
        <v>69</v>
      </c>
      <c r="C15" s="66" t="s">
        <v>67</v>
      </c>
    </row>
    <row r="16" spans="1:7" x14ac:dyDescent="0.25">
      <c r="A16" s="70">
        <v>9.9999999999999995E-7</v>
      </c>
      <c r="B16" s="70">
        <v>72000000</v>
      </c>
      <c r="C16" s="69">
        <f>A16/(1/B16) - 1</f>
        <v>71</v>
      </c>
    </row>
    <row r="17" spans="1:3" x14ac:dyDescent="0.25">
      <c r="A17" s="70">
        <v>1E-3</v>
      </c>
      <c r="B17" s="70">
        <v>48000000</v>
      </c>
      <c r="C17" s="69">
        <f>A17/(1/B17) - 1</f>
        <v>47999</v>
      </c>
    </row>
    <row r="18" spans="1:3" x14ac:dyDescent="0.25">
      <c r="A18" s="70">
        <v>5.0000000000000001E-4</v>
      </c>
      <c r="B18" s="70">
        <v>48000000</v>
      </c>
      <c r="C18" s="69">
        <f>A18/(1/B18) - 1</f>
        <v>23999</v>
      </c>
    </row>
    <row r="19" spans="1:3" x14ac:dyDescent="0.25">
      <c r="A19" s="70">
        <v>1E-4</v>
      </c>
      <c r="B19" s="70">
        <v>72000000</v>
      </c>
      <c r="C19" s="69">
        <f>A19/(1/B19) - 1</f>
        <v>7199.0000000000009</v>
      </c>
    </row>
    <row r="20" spans="1:3" x14ac:dyDescent="0.25">
      <c r="A20" s="70">
        <v>1E-4</v>
      </c>
      <c r="B20" s="70">
        <v>48000000</v>
      </c>
      <c r="C20" s="69">
        <f>A20/(1/B20) - 1</f>
        <v>4799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History</vt:lpstr>
      <vt:lpstr>Oscillator</vt:lpstr>
      <vt:lpstr>InputCapture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Margit Robert</dc:creator>
  <cp:lastModifiedBy>Margit Róbert</cp:lastModifiedBy>
  <cp:lastPrinted>2016-08-11T21:01:47Z</cp:lastPrinted>
  <dcterms:created xsi:type="dcterms:W3CDTF">2013-11-14T20:54:42Z</dcterms:created>
  <dcterms:modified xsi:type="dcterms:W3CDTF">2023-12-30T12:50:48Z</dcterms:modified>
</cp:coreProperties>
</file>