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Vault Pnl Index Scenarios" sheetId="1" r:id="rId4"/>
    <sheet state="visible" name="Test User Pnl Index Scenarios" sheetId="2" r:id="rId5"/>
    <sheet state="visible" name="Two users sequential deposit" sheetId="3" r:id="rId6"/>
    <sheet state="visible" name="Single User flow, Then Second U" sheetId="4" r:id="rId7"/>
  </sheets>
  <definedNames/>
  <calcPr/>
</workbook>
</file>

<file path=xl/sharedStrings.xml><?xml version="1.0" encoding="utf-8"?>
<sst xmlns="http://schemas.openxmlformats.org/spreadsheetml/2006/main" count="106" uniqueCount="50">
  <si>
    <t>Initial Net Worth</t>
  </si>
  <si>
    <t>Total Shares</t>
  </si>
  <si>
    <t>New Net Worth</t>
  </si>
  <si>
    <t>Expected PnL Delta</t>
  </si>
  <si>
    <t>Expected PnL Index</t>
  </si>
  <si>
    <t>1701411834604692317316873037</t>
  </si>
  <si>
    <t>170141183460469231731687303715884105727</t>
  </si>
  <si>
    <t>User Shares</t>
  </si>
  <si>
    <t>Vault PnL Index</t>
  </si>
  <si>
    <t>Expected User PnL</t>
  </si>
  <si>
    <t>Expect Error</t>
  </si>
  <si>
    <t>Description</t>
  </si>
  <si>
    <t>basic profit calculation</t>
  </si>
  <si>
    <t>basic loss calculation</t>
  </si>
  <si>
    <t>no change calculation</t>
  </si>
  <si>
    <t>starting from zero</t>
  </si>
  <si>
    <t>large shares tiny PNL</t>
  </si>
  <si>
    <t>large shares tiny loss</t>
  </si>
  <si>
    <t>very large profit</t>
  </si>
  <si>
    <t>8507059173023461586584365</t>
  </si>
  <si>
    <t>Large shares tiny delta</t>
  </si>
  <si>
    <t>User A Entry PnL index</t>
  </si>
  <si>
    <t>User A untracked Pnl</t>
  </si>
  <si>
    <t>User A tracked Pnl</t>
  </si>
  <si>
    <t>user a total pnl</t>
  </si>
  <si>
    <t>user A shares</t>
  </si>
  <si>
    <t>Scaling Factor</t>
  </si>
  <si>
    <t>T</t>
  </si>
  <si>
    <t>Depost</t>
  </si>
  <si>
    <t>shares</t>
  </si>
  <si>
    <t>pnl</t>
  </si>
  <si>
    <t>cumulative pnl index</t>
  </si>
  <si>
    <t xml:space="preserve">T+ 1 </t>
  </si>
  <si>
    <t>Deposit</t>
  </si>
  <si>
    <t>pnl delta</t>
  </si>
  <si>
    <t>User B Entry PnL index</t>
  </si>
  <si>
    <t>User B untracked Pnl</t>
  </si>
  <si>
    <t>User B tracked Pnl</t>
  </si>
  <si>
    <t>user B shares</t>
  </si>
  <si>
    <t>t+ 2</t>
  </si>
  <si>
    <t>T + 3</t>
  </si>
  <si>
    <t>Shares</t>
  </si>
  <si>
    <t>// User A withdraws 50 shares</t>
  </si>
  <si>
    <t>T + 4</t>
  </si>
  <si>
    <t>index</t>
  </si>
  <si>
    <t>scaling</t>
  </si>
  <si>
    <t>Withdraw</t>
  </si>
  <si>
    <t>T+3</t>
  </si>
  <si>
    <t>T+4</t>
  </si>
  <si>
    <t>Price depreciation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</si>
</sst>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000000000000000"/>
    <numFmt numFmtId="165" formatCode="#,##0.00000000000"/>
    <numFmt numFmtId="166" formatCode="0.0000"/>
    <numFmt numFmtId="167" formatCode="0.00000000"/>
  </numFmts>
  <fonts count="5">
    <font>
      <sz val="10.0"/>
      <color rgb="FF000000"/>
      <name val="Arial"/>
      <scheme val="minor"/>
    </font>
    <font>
      <b/>
      <sz val="8.0"/>
      <color theme="1"/>
      <name val="&quot;Helvetica Neue&quot;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4" fillId="2" fontId="2" numFmtId="4" xfId="0" applyAlignment="1" applyBorder="1" applyFill="1" applyFont="1" applyNumberForma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4" fillId="0" fontId="3" numFmtId="4" xfId="0" applyAlignment="1" applyBorder="1" applyFont="1" applyNumberFormat="1">
      <alignment readingOrder="0" shrinkToFit="0" vertical="top" wrapText="0"/>
    </xf>
    <xf borderId="4" fillId="0" fontId="3" numFmtId="164" xfId="0" applyAlignment="1" applyBorder="1" applyFont="1" applyNumberForma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1" xfId="0" applyAlignment="1" applyFont="1" applyNumberFormat="1">
      <alignment readingOrder="0"/>
    </xf>
    <xf borderId="0" fillId="0" fontId="4" numFmtId="165" xfId="0" applyFont="1" applyNumberFormat="1"/>
    <xf borderId="0" fillId="0" fontId="4" numFmtId="166" xfId="0" applyFont="1" applyNumberFormat="1"/>
    <xf borderId="0" fillId="0" fontId="4" numFmtId="167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est Vault Pnl Index Scenarios-style">
      <tableStyleElement dxfId="1" type="headerRow"/>
      <tableStyleElement dxfId="2" type="firstRowStripe"/>
      <tableStyleElement dxfId="3" type="secondRowStripe"/>
    </tableStyle>
    <tableStyle count="3" pivot="0" name="Test User Pnl Index Scena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1" name="Table1" id="1">
  <tableColumns count="5">
    <tableColumn name="Initial Net Worth" id="1"/>
    <tableColumn name="Total Shares" id="2"/>
    <tableColumn name="New Net Worth" id="3"/>
    <tableColumn name="Expected PnL Delta" id="4"/>
    <tableColumn name="Expected PnL Index" id="5"/>
  </tableColumns>
  <tableStyleInfo name="Test Vault Pnl Index Scenarios-style" showColumnStripes="0" showFirstColumn="1" showLastColumn="1" showRowStripes="1"/>
</table>
</file>

<file path=xl/tables/table2.xml><?xml version="1.0" encoding="utf-8"?>
<table xmlns="http://schemas.openxmlformats.org/spreadsheetml/2006/main" ref="A1:F9" displayName="Table2" name="Table2" id="2">
  <tableColumns count="6">
    <tableColumn name="Total Shares" id="1"/>
    <tableColumn name="User Shares" id="2"/>
    <tableColumn name="Vault PnL Index" id="3"/>
    <tableColumn name="Expected User PnL" id="4"/>
    <tableColumn name="Expect Error" id="5"/>
    <tableColumn name="Description" id="6"/>
  </tableColumns>
  <tableStyleInfo name="Test User Pnl Index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38.38"/>
    <col customWidth="1" min="3" max="3" width="41.5"/>
    <col customWidth="1" min="4" max="4" width="22.25"/>
    <col customWidth="1" min="5" max="5" width="3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1000000.0</v>
      </c>
      <c r="B2" s="5">
        <v>1.0E8</v>
      </c>
      <c r="C2" s="6">
        <v>1100000.0</v>
      </c>
      <c r="D2" s="6">
        <f t="shared" ref="D2:D11" si="1">C2-A2</f>
        <v>100000</v>
      </c>
      <c r="E2" s="7">
        <f>((D2*'Two users sequential deposit'!K1)/B2)</f>
        <v>1000</v>
      </c>
    </row>
    <row r="3">
      <c r="A3" s="4">
        <v>1000000.0</v>
      </c>
      <c r="B3" s="5">
        <v>1.0E8</v>
      </c>
      <c r="C3" s="6">
        <v>900000.0</v>
      </c>
      <c r="D3" s="8">
        <f t="shared" si="1"/>
        <v>-100000</v>
      </c>
      <c r="E3" s="7">
        <f>((D3*'Two users sequential deposit'!K1)/B3)</f>
        <v>-1000</v>
      </c>
    </row>
    <row r="4">
      <c r="A4" s="4">
        <v>1000000.0</v>
      </c>
      <c r="B4" s="5">
        <v>1.0E8</v>
      </c>
      <c r="C4" s="6">
        <v>1000000.0</v>
      </c>
      <c r="D4" s="8">
        <f t="shared" si="1"/>
        <v>0</v>
      </c>
      <c r="E4" s="7">
        <f>((D4*'Two users sequential deposit'!K1)/B4)</f>
        <v>0</v>
      </c>
    </row>
    <row r="5">
      <c r="A5" s="4">
        <v>0.0</v>
      </c>
      <c r="B5" s="5">
        <v>1.0E8</v>
      </c>
      <c r="C5" s="6">
        <v>1000000.0</v>
      </c>
      <c r="D5" s="8">
        <f t="shared" si="1"/>
        <v>1000000</v>
      </c>
      <c r="E5" s="7">
        <f>((D5*'Two users sequential deposit'!K1)/B5)</f>
        <v>10000</v>
      </c>
    </row>
    <row r="6">
      <c r="A6" s="4">
        <v>1.0E9</v>
      </c>
      <c r="B6" s="5">
        <v>1.0E16</v>
      </c>
      <c r="C6" s="6">
        <v>1.1E9</v>
      </c>
      <c r="D6" s="8">
        <f t="shared" si="1"/>
        <v>100000000</v>
      </c>
      <c r="E6" s="7">
        <f>((D6*'Two users sequential deposit'!K1)/B6)</f>
        <v>0.01</v>
      </c>
    </row>
    <row r="7">
      <c r="A7" s="4">
        <v>1.0E9</v>
      </c>
      <c r="B7" s="5">
        <v>1.0E16</v>
      </c>
      <c r="C7" s="6">
        <v>9.0E8</v>
      </c>
      <c r="D7" s="8">
        <f t="shared" si="1"/>
        <v>-100000000</v>
      </c>
      <c r="E7" s="7">
        <f>((D7*'Two users sequential deposit'!K1)/B7)</f>
        <v>-0.01</v>
      </c>
    </row>
    <row r="8">
      <c r="A8" s="4">
        <v>1.0E12</v>
      </c>
      <c r="B8" s="5">
        <v>1.0E14</v>
      </c>
      <c r="C8" s="6">
        <v>1.1E12</v>
      </c>
      <c r="D8" s="8">
        <f t="shared" si="1"/>
        <v>100000000000</v>
      </c>
      <c r="E8" s="7">
        <f>((D8*'Two users sequential deposit'!K1)/B8)</f>
        <v>1000</v>
      </c>
    </row>
    <row r="9">
      <c r="A9" s="4">
        <v>1.701411834604E12</v>
      </c>
      <c r="B9" s="5" t="s">
        <v>5</v>
      </c>
      <c r="C9" s="6">
        <v>1.701411934604E12</v>
      </c>
      <c r="D9" s="8">
        <f t="shared" si="1"/>
        <v>100000</v>
      </c>
      <c r="E9" s="7">
        <f>((D9*'Two users sequential deposit'!K1)/B9)</f>
        <v>0</v>
      </c>
    </row>
    <row r="10">
      <c r="A10" s="4">
        <v>1.70141183460469E38</v>
      </c>
      <c r="B10" s="5" t="s">
        <v>6</v>
      </c>
      <c r="C10" s="6">
        <v>1.70141183460469E38</v>
      </c>
      <c r="D10" s="8">
        <f t="shared" si="1"/>
        <v>0</v>
      </c>
      <c r="E10" s="7">
        <f>((D10*'Two users sequential deposit'!K1)/B10)</f>
        <v>0</v>
      </c>
    </row>
    <row r="11">
      <c r="A11" s="4">
        <v>1.70141183460469E38</v>
      </c>
      <c r="B11" s="5" t="s">
        <v>6</v>
      </c>
      <c r="C11" s="6">
        <v>1.70141183460469E38</v>
      </c>
      <c r="D11" s="8">
        <f t="shared" si="1"/>
        <v>0</v>
      </c>
      <c r="E11" s="7">
        <f>((D11*'Two users sequential deposit'!K1)/B11)</f>
        <v>0</v>
      </c>
    </row>
  </sheetData>
  <dataValidations>
    <dataValidation type="custom" allowBlank="1" showDropDown="1" sqref="A2:A11 C2:E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0"/>
    <col customWidth="1" min="3" max="3" width="22.25"/>
    <col customWidth="1" min="4" max="4" width="18.63"/>
    <col customWidth="1" min="5" max="5" width="20.88"/>
    <col customWidth="1" min="6" max="6" width="25.25"/>
    <col customWidth="1" min="7" max="7" width="15.75"/>
  </cols>
  <sheetData>
    <row r="1">
      <c r="A1" s="1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>
      <c r="A2" s="8">
        <v>1.0E11</v>
      </c>
      <c r="B2" s="8">
        <v>5.0E10</v>
      </c>
      <c r="C2" s="5">
        <v>1.5</v>
      </c>
      <c r="D2" s="5">
        <f t="shared" ref="D2:D9" si="1">((C2-0)/1000000)*B2</f>
        <v>75000</v>
      </c>
      <c r="E2" s="5" t="b">
        <v>0</v>
      </c>
      <c r="F2" s="5" t="s">
        <v>12</v>
      </c>
    </row>
    <row r="3">
      <c r="A3" s="8">
        <v>1.0E12</v>
      </c>
      <c r="B3" s="8">
        <v>5.0E11</v>
      </c>
      <c r="C3" s="5">
        <v>-0.5</v>
      </c>
      <c r="D3" s="8">
        <f t="shared" si="1"/>
        <v>-250000</v>
      </c>
      <c r="E3" s="5" t="b">
        <v>0</v>
      </c>
      <c r="F3" s="5" t="s">
        <v>13</v>
      </c>
    </row>
    <row r="4">
      <c r="A4" s="8">
        <v>1.0E12</v>
      </c>
      <c r="B4" s="8">
        <v>5.0E11</v>
      </c>
      <c r="C4" s="5">
        <v>0.0</v>
      </c>
      <c r="D4" s="8">
        <f t="shared" si="1"/>
        <v>0</v>
      </c>
      <c r="E4" s="5" t="b">
        <v>0</v>
      </c>
      <c r="F4" s="5" t="s">
        <v>14</v>
      </c>
    </row>
    <row r="5">
      <c r="A5" s="5">
        <v>1000000.0</v>
      </c>
      <c r="B5" s="5">
        <v>500000.0</v>
      </c>
      <c r="C5" s="5">
        <v>1.0</v>
      </c>
      <c r="D5" s="8">
        <f t="shared" si="1"/>
        <v>0.5</v>
      </c>
      <c r="E5" s="5" t="b">
        <v>0</v>
      </c>
      <c r="F5" s="5" t="s">
        <v>15</v>
      </c>
    </row>
    <row r="6">
      <c r="A6" s="5">
        <v>1.0E16</v>
      </c>
      <c r="B6" s="5">
        <v>5.0E15</v>
      </c>
      <c r="C6" s="5">
        <v>0.01</v>
      </c>
      <c r="D6" s="8">
        <f t="shared" si="1"/>
        <v>50000000</v>
      </c>
      <c r="E6" s="5" t="b">
        <v>0</v>
      </c>
      <c r="F6" s="5" t="s">
        <v>16</v>
      </c>
    </row>
    <row r="7">
      <c r="A7" s="5">
        <v>1.0E16</v>
      </c>
      <c r="B7" s="5">
        <v>5.0E15</v>
      </c>
      <c r="C7" s="5">
        <v>-0.01</v>
      </c>
      <c r="D7" s="8">
        <f t="shared" si="1"/>
        <v>-50000000</v>
      </c>
      <c r="E7" s="5" t="b">
        <v>0</v>
      </c>
      <c r="F7" s="5" t="s">
        <v>17</v>
      </c>
    </row>
    <row r="8">
      <c r="A8" s="5">
        <v>1.0E14</v>
      </c>
      <c r="B8" s="5">
        <v>5.0E13</v>
      </c>
      <c r="C8" s="5">
        <v>1000.0</v>
      </c>
      <c r="D8" s="8">
        <f t="shared" si="1"/>
        <v>50000000000</v>
      </c>
      <c r="E8" s="5" t="b">
        <v>0</v>
      </c>
      <c r="F8" s="5" t="s">
        <v>18</v>
      </c>
    </row>
    <row r="9">
      <c r="A9" s="5" t="s">
        <v>5</v>
      </c>
      <c r="B9" s="5" t="s">
        <v>19</v>
      </c>
      <c r="C9" s="5">
        <v>5.8E-17</v>
      </c>
      <c r="D9" s="8">
        <f t="shared" si="1"/>
        <v>493.409432</v>
      </c>
      <c r="E9" s="5" t="b">
        <v>0</v>
      </c>
      <c r="F9" s="5" t="s">
        <v>20</v>
      </c>
    </row>
  </sheetData>
  <dataValidations>
    <dataValidation type="custom" allowBlank="1" showDropDown="1" sqref="A2:D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4" max="4" width="22.5"/>
    <col customWidth="1" min="5" max="5" width="20.0"/>
    <col customWidth="1" min="6" max="7" width="24.5"/>
    <col customWidth="1" min="10" max="10" width="28.75"/>
    <col customWidth="1" min="11" max="11" width="23.75"/>
    <col customWidth="1" min="12" max="12" width="19.5"/>
  </cols>
  <sheetData>
    <row r="1"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J1" s="9" t="s">
        <v>26</v>
      </c>
      <c r="K1" s="9">
        <v>1000000.0</v>
      </c>
    </row>
    <row r="3">
      <c r="A3" s="9" t="s">
        <v>27</v>
      </c>
      <c r="D3" s="9">
        <v>0.0</v>
      </c>
      <c r="E3" s="9">
        <v>0.0</v>
      </c>
      <c r="F3" s="9">
        <v>0.0</v>
      </c>
      <c r="G3" s="9"/>
      <c r="H3" s="9">
        <v>1.0E14</v>
      </c>
    </row>
    <row r="5">
      <c r="A5" s="9" t="s">
        <v>28</v>
      </c>
      <c r="B5" s="9">
        <v>10.0</v>
      </c>
    </row>
    <row r="6">
      <c r="A6" s="9" t="s">
        <v>29</v>
      </c>
      <c r="B6" s="9">
        <v>1.0E14</v>
      </c>
    </row>
    <row r="7">
      <c r="A7" s="9" t="s">
        <v>30</v>
      </c>
      <c r="B7" s="9">
        <v>0.0</v>
      </c>
    </row>
    <row r="8">
      <c r="A8" s="9" t="s">
        <v>31</v>
      </c>
      <c r="B8" s="10">
        <f>B7/B6</f>
        <v>0</v>
      </c>
    </row>
    <row r="10">
      <c r="A10" s="9" t="s">
        <v>32</v>
      </c>
      <c r="E10" s="10">
        <f>((B16-D3)/K1)*B6</f>
        <v>1000000</v>
      </c>
      <c r="H10" s="9">
        <v>1.0E14</v>
      </c>
    </row>
    <row r="12">
      <c r="A12" s="9" t="s">
        <v>33</v>
      </c>
      <c r="B12" s="9">
        <v>10.0</v>
      </c>
    </row>
    <row r="13">
      <c r="A13" s="9" t="s">
        <v>1</v>
      </c>
      <c r="B13" s="9">
        <v>1.0E14</v>
      </c>
    </row>
    <row r="14">
      <c r="A14" s="9" t="s">
        <v>30</v>
      </c>
      <c r="B14" s="9">
        <v>1000000.0</v>
      </c>
    </row>
    <row r="15">
      <c r="A15" s="9" t="s">
        <v>34</v>
      </c>
      <c r="B15" s="9">
        <v>1000000.0</v>
      </c>
    </row>
    <row r="16">
      <c r="A16" s="9" t="s">
        <v>31</v>
      </c>
      <c r="B16" s="10">
        <f>B8+((B15*K1)/B13)</f>
        <v>0.01</v>
      </c>
    </row>
    <row r="17">
      <c r="J17" s="9" t="s">
        <v>35</v>
      </c>
      <c r="K17" s="9" t="s">
        <v>36</v>
      </c>
      <c r="L17" s="9" t="s">
        <v>37</v>
      </c>
      <c r="M17" s="9"/>
      <c r="N17" s="9" t="s">
        <v>38</v>
      </c>
      <c r="O17" s="9"/>
      <c r="P17" s="9"/>
    </row>
    <row r="19">
      <c r="A19" s="9" t="s">
        <v>39</v>
      </c>
      <c r="E19" s="10">
        <f>((B24-D3)/K1)*H19</f>
        <v>1000000</v>
      </c>
      <c r="H19" s="9">
        <v>1.0E14</v>
      </c>
      <c r="J19" s="9">
        <f>B16</f>
        <v>0.01</v>
      </c>
      <c r="K19" s="9">
        <v>0.0</v>
      </c>
      <c r="L19" s="9"/>
      <c r="M19" s="9"/>
      <c r="N19" s="9">
        <v>9.9009900990099E13</v>
      </c>
      <c r="O19" s="9"/>
      <c r="P19" s="9"/>
    </row>
    <row r="20">
      <c r="A20" s="9" t="s">
        <v>33</v>
      </c>
      <c r="B20" s="9">
        <v>20.0</v>
      </c>
    </row>
    <row r="21">
      <c r="A21" s="9" t="s">
        <v>1</v>
      </c>
      <c r="B21" s="9">
        <f>B13+N19</f>
        <v>199009900990099</v>
      </c>
    </row>
    <row r="22">
      <c r="A22" s="9" t="s">
        <v>30</v>
      </c>
      <c r="B22" s="9">
        <v>1000000.0</v>
      </c>
    </row>
    <row r="23">
      <c r="A23" s="9" t="s">
        <v>34</v>
      </c>
      <c r="B23" s="9">
        <v>0.0</v>
      </c>
    </row>
    <row r="24">
      <c r="A24" s="9" t="s">
        <v>31</v>
      </c>
      <c r="B24" s="10">
        <f>B16+((B23*K1)/B21)</f>
        <v>0.01</v>
      </c>
    </row>
    <row r="27">
      <c r="A27" s="9" t="s">
        <v>40</v>
      </c>
      <c r="E27" s="10">
        <f>((B32-D3)/K1)*H27</f>
        <v>899502.4876</v>
      </c>
      <c r="H27" s="9">
        <v>1.0E14</v>
      </c>
      <c r="J27" s="9"/>
      <c r="K27" s="10">
        <f>((B32-J19)/K1) * N19</f>
        <v>-99502.48756</v>
      </c>
    </row>
    <row r="28">
      <c r="A28" s="9" t="s">
        <v>33</v>
      </c>
      <c r="B28" s="9">
        <v>20.0</v>
      </c>
    </row>
    <row r="29">
      <c r="A29" s="9" t="s">
        <v>41</v>
      </c>
      <c r="B29" s="9">
        <f>B21</f>
        <v>199009900990099</v>
      </c>
    </row>
    <row r="30">
      <c r="A30" s="9" t="s">
        <v>30</v>
      </c>
      <c r="B30" s="9">
        <v>800000.0</v>
      </c>
    </row>
    <row r="31">
      <c r="A31" s="9" t="s">
        <v>34</v>
      </c>
      <c r="B31" s="10">
        <f>B30-B22</f>
        <v>-200000</v>
      </c>
    </row>
    <row r="32">
      <c r="A32" s="9" t="s">
        <v>31</v>
      </c>
      <c r="B32" s="10">
        <f>B24+((B31*K1)/B29)</f>
        <v>0.008995024876</v>
      </c>
    </row>
    <row r="34">
      <c r="A34" s="9" t="s">
        <v>42</v>
      </c>
      <c r="E34" s="10">
        <f>((B38-D27))</f>
        <v>150</v>
      </c>
    </row>
    <row r="36">
      <c r="A36" s="9" t="s">
        <v>43</v>
      </c>
    </row>
    <row r="37">
      <c r="A37" s="9" t="s">
        <v>33</v>
      </c>
      <c r="B37" s="9">
        <v>15.0</v>
      </c>
      <c r="D37" s="10">
        <f>B32</f>
        <v>0.008995024876</v>
      </c>
      <c r="E37" s="10">
        <f>((B41-D37)/K1)*H37</f>
        <v>0</v>
      </c>
      <c r="F37" s="10">
        <f>E27</f>
        <v>899502.4876</v>
      </c>
      <c r="G37" s="10">
        <f>F37+E37</f>
        <v>899502.4876</v>
      </c>
      <c r="H37" s="9">
        <v>5.0E13</v>
      </c>
      <c r="K37" s="10">
        <f>((B41-J19)/K1)*N19</f>
        <v>-99502.48756</v>
      </c>
    </row>
    <row r="38">
      <c r="A38" s="9" t="s">
        <v>41</v>
      </c>
      <c r="B38" s="9">
        <v>150.0</v>
      </c>
    </row>
    <row r="39">
      <c r="A39" s="9" t="s">
        <v>30</v>
      </c>
      <c r="B39" s="9">
        <v>8.0</v>
      </c>
    </row>
    <row r="40">
      <c r="A40" s="9" t="s">
        <v>34</v>
      </c>
      <c r="B40" s="9">
        <v>-2.0</v>
      </c>
    </row>
    <row r="41">
      <c r="A41" s="9" t="s">
        <v>31</v>
      </c>
      <c r="B41" s="10">
        <f>B32+((B40*K9)/B38)</f>
        <v>0.008995024876</v>
      </c>
    </row>
    <row r="50">
      <c r="A50" s="9" t="s">
        <v>44</v>
      </c>
      <c r="B50" s="9" t="s">
        <v>29</v>
      </c>
      <c r="C50" s="9" t="s">
        <v>45</v>
      </c>
    </row>
    <row r="51">
      <c r="A51" s="9">
        <v>0.002345</v>
      </c>
      <c r="B51" s="9">
        <v>100.0</v>
      </c>
      <c r="C51" s="11">
        <v>1000000.0</v>
      </c>
    </row>
    <row r="52">
      <c r="E52" s="12">
        <f>(A51*B51)/C51</f>
        <v>0.0000002345</v>
      </c>
    </row>
    <row r="53">
      <c r="E53" s="12">
        <f>A51*(B51/C51)</f>
        <v>0.0000002345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6" max="6" width="22.88"/>
    <col customWidth="1" min="7" max="7" width="16.88"/>
  </cols>
  <sheetData>
    <row r="1"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J1" s="9" t="s">
        <v>26</v>
      </c>
      <c r="K1" s="9">
        <v>1000000.0</v>
      </c>
    </row>
    <row r="3">
      <c r="A3" s="9" t="s">
        <v>27</v>
      </c>
      <c r="D3" s="9">
        <v>0.0</v>
      </c>
      <c r="E3" s="9">
        <v>0.0</v>
      </c>
      <c r="F3" s="9">
        <v>0.0</v>
      </c>
      <c r="G3" s="9"/>
      <c r="H3" s="9">
        <v>1.0E14</v>
      </c>
    </row>
    <row r="5">
      <c r="A5" s="9" t="s">
        <v>28</v>
      </c>
      <c r="B5" s="9">
        <v>10.0</v>
      </c>
    </row>
    <row r="6">
      <c r="A6" s="9" t="s">
        <v>29</v>
      </c>
      <c r="B6" s="9">
        <v>1.0E14</v>
      </c>
    </row>
    <row r="7">
      <c r="A7" s="9" t="s">
        <v>30</v>
      </c>
      <c r="B7" s="9">
        <v>0.0</v>
      </c>
    </row>
    <row r="8">
      <c r="A8" s="9" t="s">
        <v>31</v>
      </c>
      <c r="B8" s="10">
        <f>B7/B6</f>
        <v>0</v>
      </c>
    </row>
    <row r="10">
      <c r="A10" s="9" t="s">
        <v>32</v>
      </c>
      <c r="E10" s="10">
        <f>((B16-D3)/K1)*B6</f>
        <v>1000000</v>
      </c>
      <c r="F10" s="9">
        <v>0.0</v>
      </c>
      <c r="G10" s="10">
        <f>E10+F10</f>
        <v>1000000</v>
      </c>
      <c r="H10" s="9">
        <v>1.0E14</v>
      </c>
    </row>
    <row r="12">
      <c r="A12" s="9" t="s">
        <v>33</v>
      </c>
      <c r="B12" s="9">
        <v>10.0</v>
      </c>
    </row>
    <row r="13">
      <c r="A13" s="9" t="s">
        <v>1</v>
      </c>
      <c r="B13" s="9">
        <v>1.0E14</v>
      </c>
    </row>
    <row r="14">
      <c r="A14" s="9" t="s">
        <v>30</v>
      </c>
      <c r="B14" s="9">
        <v>1000000.0</v>
      </c>
    </row>
    <row r="15">
      <c r="A15" s="9" t="s">
        <v>34</v>
      </c>
      <c r="B15" s="9">
        <v>1000000.0</v>
      </c>
    </row>
    <row r="16">
      <c r="A16" s="9" t="s">
        <v>31</v>
      </c>
      <c r="B16" s="10">
        <f>B8+((B15*K1)/B13)</f>
        <v>0.01</v>
      </c>
    </row>
    <row r="17">
      <c r="O17" s="9"/>
      <c r="P17" s="9"/>
    </row>
    <row r="19">
      <c r="A19" s="9" t="s">
        <v>39</v>
      </c>
      <c r="D19" s="10">
        <f>B24</f>
        <v>0.01</v>
      </c>
      <c r="E19" s="10">
        <f>((B24-D19)/K1)*H19</f>
        <v>0</v>
      </c>
      <c r="F19" s="10">
        <f>E10</f>
        <v>1000000</v>
      </c>
      <c r="H19" s="9">
        <f>B21</f>
        <v>90000000000000</v>
      </c>
      <c r="O19" s="9"/>
      <c r="P19" s="9"/>
    </row>
    <row r="20">
      <c r="A20" s="9" t="s">
        <v>46</v>
      </c>
      <c r="B20" s="9">
        <v>1.0</v>
      </c>
    </row>
    <row r="21">
      <c r="A21" s="9" t="s">
        <v>1</v>
      </c>
      <c r="B21" s="9">
        <v>9.0E13</v>
      </c>
    </row>
    <row r="22">
      <c r="A22" s="9" t="s">
        <v>30</v>
      </c>
      <c r="B22" s="9">
        <v>1000000.0</v>
      </c>
    </row>
    <row r="23">
      <c r="A23" s="9" t="s">
        <v>34</v>
      </c>
      <c r="B23" s="9">
        <v>0.0</v>
      </c>
    </row>
    <row r="24">
      <c r="A24" s="9" t="s">
        <v>31</v>
      </c>
      <c r="B24" s="10">
        <f>B16+((B23*K1)/B21)</f>
        <v>0.01</v>
      </c>
    </row>
    <row r="26">
      <c r="A26" s="9" t="s">
        <v>47</v>
      </c>
    </row>
    <row r="27">
      <c r="A27" s="9" t="s">
        <v>33</v>
      </c>
      <c r="B27" s="9">
        <v>10.0</v>
      </c>
      <c r="D27" s="9">
        <v>0.01</v>
      </c>
      <c r="E27" s="9">
        <v>0.0</v>
      </c>
      <c r="F27" s="10">
        <f>F19</f>
        <v>1000000</v>
      </c>
      <c r="H27" s="10">
        <f>80000000000000</f>
        <v>80000000000000</v>
      </c>
      <c r="J27" s="9" t="s">
        <v>35</v>
      </c>
      <c r="K27" s="9" t="s">
        <v>36</v>
      </c>
      <c r="L27" s="9" t="s">
        <v>37</v>
      </c>
      <c r="M27" s="9"/>
      <c r="N27" s="9" t="s">
        <v>38</v>
      </c>
    </row>
    <row r="28">
      <c r="A28" s="9" t="s">
        <v>1</v>
      </c>
      <c r="B28" s="9">
        <v>1.79009900990099E14</v>
      </c>
    </row>
    <row r="29">
      <c r="A29" s="9" t="s">
        <v>30</v>
      </c>
      <c r="B29" s="9">
        <v>1000000.0</v>
      </c>
      <c r="J29" s="10">
        <f>B24</f>
        <v>0.01</v>
      </c>
      <c r="K29" s="9">
        <v>0.0</v>
      </c>
      <c r="L29" s="9">
        <v>0.0</v>
      </c>
      <c r="M29" s="9"/>
      <c r="N29" s="9">
        <v>9.9009900990099E13</v>
      </c>
    </row>
    <row r="30">
      <c r="A30" s="9" t="s">
        <v>34</v>
      </c>
      <c r="B30" s="9">
        <v>0.0</v>
      </c>
    </row>
    <row r="31">
      <c r="A31" s="9" t="s">
        <v>31</v>
      </c>
      <c r="B31" s="13">
        <f>B24+((B30*K7)/B28)</f>
        <v>0.01</v>
      </c>
    </row>
    <row r="33">
      <c r="A33" s="9" t="s">
        <v>48</v>
      </c>
      <c r="J33" s="10">
        <f>J29</f>
        <v>0.01</v>
      </c>
      <c r="K33" s="10">
        <f>((B38-J33)/K1)*N29</f>
        <v>-276548.6726</v>
      </c>
    </row>
    <row r="34">
      <c r="A34" s="9" t="s">
        <v>49</v>
      </c>
      <c r="B34" s="9">
        <v>10.0</v>
      </c>
      <c r="E34" s="10">
        <f>((B38-D27)/K1)*H27</f>
        <v>-223451.3274</v>
      </c>
      <c r="F34" s="10">
        <f>F27</f>
        <v>1000000</v>
      </c>
      <c r="G34" s="10">
        <f>F34+E34</f>
        <v>776548.6726</v>
      </c>
    </row>
    <row r="35">
      <c r="A35" s="9" t="s">
        <v>1</v>
      </c>
      <c r="B35" s="9">
        <v>1.79009900990099E14</v>
      </c>
    </row>
    <row r="36">
      <c r="A36" s="9" t="s">
        <v>30</v>
      </c>
      <c r="B36" s="9">
        <v>500000.0</v>
      </c>
    </row>
    <row r="37">
      <c r="A37" s="9" t="s">
        <v>34</v>
      </c>
      <c r="B37" s="9">
        <f>B36-B29</f>
        <v>-500000</v>
      </c>
    </row>
    <row r="38">
      <c r="A38" s="9" t="s">
        <v>31</v>
      </c>
      <c r="B38" s="14">
        <f>B31+((B37*K1)/B35)</f>
        <v>0.007206858407</v>
      </c>
    </row>
  </sheetData>
  <drawing r:id="rId1"/>
</worksheet>
</file>